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depa.sharepoint.com/sites/PoliticasAgrarias/Documentos compartidos/General/Cereales/2015 EN ADELANTE/CEREALES/BOLETINES/Boletín avena/2022/"/>
    </mc:Choice>
  </mc:AlternateContent>
  <xr:revisionPtr revIDLastSave="933" documentId="8_{F27EA598-9F09-4E4F-9F5E-FE2151DEF51A}" xr6:coauthVersionLast="47" xr6:coauthVersionMax="47" xr10:uidLastSave="{D16BFEF0-8C30-4524-A1FD-4C5BBEFAAE48}"/>
  <bookViews>
    <workbookView xWindow="-118" yWindow="-118" windowWidth="25370" windowHeight="13759" tabRatio="631" xr2:uid="{00000000-000D-0000-FFFF-FFFF00000000}"/>
  </bookViews>
  <sheets>
    <sheet name="Portada" sheetId="44" r:id="rId1"/>
    <sheet name="Contenido" sheetId="45" r:id="rId2"/>
    <sheet name="1" sheetId="12" r:id="rId3"/>
    <sheet name="2" sheetId="52" r:id="rId4"/>
    <sheet name="3" sheetId="53" r:id="rId5"/>
    <sheet name="4" sheetId="24" r:id="rId6"/>
    <sheet name="5" sheetId="48" r:id="rId7"/>
    <sheet name="6" sheetId="25" r:id="rId8"/>
    <sheet name="7" sheetId="58" r:id="rId9"/>
    <sheet name="8" sheetId="51" r:id="rId10"/>
    <sheet name="9" sheetId="27" r:id="rId11"/>
    <sheet name="10" sheetId="28" r:id="rId12"/>
    <sheet name="11" sheetId="60" r:id="rId13"/>
    <sheet name="12" sheetId="63" r:id="rId14"/>
    <sheet name="13" sheetId="73" r:id="rId15"/>
    <sheet name="14" sheetId="74" r:id="rId16"/>
    <sheet name="15" sheetId="29" r:id="rId17"/>
    <sheet name="16" sheetId="67" r:id="rId18"/>
    <sheet name="17" sheetId="69" r:id="rId19"/>
    <sheet name="18" sheetId="70" r:id="rId20"/>
    <sheet name="19" sheetId="75" r:id="rId21"/>
    <sheet name="20" sheetId="30" r:id="rId22"/>
    <sheet name="21" sheetId="31" r:id="rId23"/>
    <sheet name="22" sheetId="76" r:id="rId24"/>
  </sheets>
  <externalReferences>
    <externalReference r:id="rId25"/>
    <externalReference r:id="rId26"/>
  </externalReferences>
  <definedNames>
    <definedName name="_xlnm.Print_Area" localSheetId="2">'1'!$A$1:$Y$26</definedName>
    <definedName name="_xlnm.Print_Area" localSheetId="11">'10'!$A$1:$M$32</definedName>
    <definedName name="_xlnm.Print_Area" localSheetId="12">'11'!$A$1:$L$35</definedName>
    <definedName name="_xlnm.Print_Area" localSheetId="13">'12'!$B$2:$P$31</definedName>
    <definedName name="_xlnm.Print_Area" localSheetId="14">'13'!$B$2:$O$23</definedName>
    <definedName name="_xlnm.Print_Area" localSheetId="16">'15'!$B$2:$J$49</definedName>
    <definedName name="_xlnm.Print_Area" localSheetId="17">'16'!$A$1:$N$44</definedName>
    <definedName name="_xlnm.Print_Area" localSheetId="18">'17'!$B$2:$O$27</definedName>
    <definedName name="_xlnm.Print_Area" localSheetId="19">'18'!$B$2:$O$30</definedName>
    <definedName name="_xlnm.Print_Area" localSheetId="20">'19'!$A$1:$O$30</definedName>
    <definedName name="_xlnm.Print_Area" localSheetId="3">'2'!$A$1:$G$24</definedName>
    <definedName name="_xlnm.Print_Area" localSheetId="21">'20'!$A$1:$I$27</definedName>
    <definedName name="_xlnm.Print_Area" localSheetId="22">'21'!$A$1:$J$22</definedName>
    <definedName name="_xlnm.Print_Area" localSheetId="23">'22'!$B$2:$K$19</definedName>
    <definedName name="_xlnm.Print_Area" localSheetId="5">'4'!$A$1:$M$22</definedName>
    <definedName name="_xlnm.Print_Area" localSheetId="6">'5'!$B$7:$K$43</definedName>
    <definedName name="_xlnm.Print_Area" localSheetId="7">'6'!$A$1:$L$27</definedName>
    <definedName name="_xlnm.Print_Area" localSheetId="8">'7'!$A$1:$G$29</definedName>
    <definedName name="_xlnm.Print_Area" localSheetId="9">'8'!$B$1:$K$32</definedName>
    <definedName name="_xlnm.Print_Area" localSheetId="10">'9'!$A$1:$G$13</definedName>
    <definedName name="_xlnm.Print_Area" localSheetId="1">Contenido!$A$1:$G$40</definedName>
    <definedName name="_xlnm.Print_Area" localSheetId="0">Portada!$A$1:$G$84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76" l="1"/>
  <c r="D17" i="76"/>
  <c r="E17" i="76"/>
  <c r="I17" i="76" l="1"/>
  <c r="F17" i="76" l="1"/>
  <c r="G17" i="76"/>
  <c r="H17" i="76"/>
  <c r="J17" i="76"/>
  <c r="K17" i="76"/>
  <c r="L20" i="12" l="1"/>
  <c r="Q20" i="12" l="1"/>
  <c r="R20" i="12" s="1"/>
  <c r="K6" i="12" l="1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M7" i="12"/>
  <c r="M6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Q6" i="12"/>
  <c r="R6" i="12" s="1"/>
  <c r="Q7" i="12"/>
  <c r="R7" i="12" s="1"/>
  <c r="Q8" i="12"/>
  <c r="R8" i="12" s="1"/>
  <c r="Q9" i="12"/>
  <c r="R9" i="12" s="1"/>
  <c r="Q10" i="12"/>
  <c r="R10" i="12" s="1"/>
  <c r="Q11" i="12"/>
  <c r="R11" i="12" s="1"/>
  <c r="Q12" i="12"/>
  <c r="R12" i="12" s="1"/>
  <c r="Q13" i="12"/>
  <c r="R13" i="12" s="1"/>
  <c r="Q14" i="12"/>
  <c r="R14" i="12" s="1"/>
  <c r="Q15" i="12"/>
  <c r="R15" i="12" s="1"/>
  <c r="Q16" i="12"/>
  <c r="R16" i="12" s="1"/>
  <c r="Q17" i="12"/>
  <c r="R17" i="12" s="1"/>
  <c r="Q18" i="12"/>
  <c r="R18" i="12" s="1"/>
  <c r="Q19" i="12"/>
  <c r="R19" i="12" s="1"/>
</calcChain>
</file>

<file path=xl/sharedStrings.xml><?xml version="1.0" encoding="utf-8"?>
<sst xmlns="http://schemas.openxmlformats.org/spreadsheetml/2006/main" count="896" uniqueCount="221">
  <si>
    <t>Volumen</t>
  </si>
  <si>
    <t>19049000</t>
  </si>
  <si>
    <t>Colombia</t>
  </si>
  <si>
    <t>Bolivia</t>
  </si>
  <si>
    <t>Filipinas</t>
  </si>
  <si>
    <t>México</t>
  </si>
  <si>
    <t>Ecuador</t>
  </si>
  <si>
    <t>Rep. Dominicana</t>
  </si>
  <si>
    <t>Perú</t>
  </si>
  <si>
    <t>Nicaragua</t>
  </si>
  <si>
    <t>Costa Rica</t>
  </si>
  <si>
    <t>Honduras</t>
  </si>
  <si>
    <t>Guatemala</t>
  </si>
  <si>
    <t>Venezuela</t>
  </si>
  <si>
    <t>Panamá</t>
  </si>
  <si>
    <t>10049000</t>
  </si>
  <si>
    <t>Sudáfrica</t>
  </si>
  <si>
    <t>India</t>
  </si>
  <si>
    <t>11041200</t>
  </si>
  <si>
    <t>El Salvador</t>
  </si>
  <si>
    <t>Uruguay</t>
  </si>
  <si>
    <t>Jamaica</t>
  </si>
  <si>
    <t>Paraguay</t>
  </si>
  <si>
    <t>China</t>
  </si>
  <si>
    <t>Argentina</t>
  </si>
  <si>
    <t>Taiwán</t>
  </si>
  <si>
    <t>Corea del Sur</t>
  </si>
  <si>
    <t>Haití</t>
  </si>
  <si>
    <t>Japón</t>
  </si>
  <si>
    <t>Terr. británico en América</t>
  </si>
  <si>
    <t>Brasil</t>
  </si>
  <si>
    <t>11042290</t>
  </si>
  <si>
    <t>11042210</t>
  </si>
  <si>
    <t>Tailandia</t>
  </si>
  <si>
    <t>España</t>
  </si>
  <si>
    <t>Cuba</t>
  </si>
  <si>
    <t>Indonesia</t>
  </si>
  <si>
    <t>Líbano</t>
  </si>
  <si>
    <t>Malasia</t>
  </si>
  <si>
    <t>Marruecos</t>
  </si>
  <si>
    <t>Total general</t>
  </si>
  <si>
    <t>Año</t>
  </si>
  <si>
    <t>Pelada</t>
  </si>
  <si>
    <t>Hojuela</t>
  </si>
  <si>
    <t>Harina</t>
  </si>
  <si>
    <t>19041000</t>
  </si>
  <si>
    <t>19042000</t>
  </si>
  <si>
    <t>(ton)</t>
  </si>
  <si>
    <t>Exportación avena bruta (ton)</t>
  </si>
  <si>
    <t>Exportación avena procesada (ton)</t>
  </si>
  <si>
    <t>Importación de avena procesada (ton)</t>
  </si>
  <si>
    <t>Tabla 1</t>
  </si>
  <si>
    <t>Total exportado</t>
  </si>
  <si>
    <t>Exportaciones avena procesada (%)</t>
  </si>
  <si>
    <t>Fuente: Elaborado por ODEPA con datos Servicio Nacional de Aduanas.</t>
  </si>
  <si>
    <t>Variación Superficie</t>
  </si>
  <si>
    <t>Variación producción</t>
  </si>
  <si>
    <t>Indice de concentración de empresa</t>
  </si>
  <si>
    <t> 52</t>
  </si>
  <si>
    <t>Tabla 2</t>
  </si>
  <si>
    <t>Tabla 3</t>
  </si>
  <si>
    <t>Tabla 4</t>
  </si>
  <si>
    <t>País de destino</t>
  </si>
  <si>
    <t>Tabla 5</t>
  </si>
  <si>
    <t>Tipo de producto</t>
  </si>
  <si>
    <t>(USD/ton)</t>
  </si>
  <si>
    <t>Tabla 6</t>
  </si>
  <si>
    <t>Chile: Exportaciones de avena forrajera por país de destino</t>
  </si>
  <si>
    <t>Chile: Exportaciones de avena bruta por país de destino</t>
  </si>
  <si>
    <t>Tabla 7</t>
  </si>
  <si>
    <t>Chile: Exportaciones de barras de cereales de avena por país de destino</t>
  </si>
  <si>
    <t>Jordania</t>
  </si>
  <si>
    <t>Alemania</t>
  </si>
  <si>
    <t>Argelia</t>
  </si>
  <si>
    <t>Vietnam</t>
  </si>
  <si>
    <t>Chile: Exportaciones de avena pelada por país de destino</t>
  </si>
  <si>
    <t>Chile: Exportaciones de avena en hojuelas por país de destino</t>
  </si>
  <si>
    <t>Publicación de la Oficina de Estudios y Políticas Agrarias (Odepa)</t>
  </si>
  <si>
    <t>del Ministerio de Agricultura, Gobierno de Chile</t>
  </si>
  <si>
    <t>Se puede reproducir total o parcialmente citando la fuente</t>
  </si>
  <si>
    <t>Teatinos 40, piso 7. Santiago, Chile</t>
  </si>
  <si>
    <t>Teléfono :(56- 2) 23973000</t>
  </si>
  <si>
    <t>Fax :(56- 2) 23973111</t>
  </si>
  <si>
    <t xml:space="preserve">www.odepa.gob.cl  </t>
  </si>
  <si>
    <t>Boletín de Avena</t>
  </si>
  <si>
    <t>Avena: producción y comercio exterior de avena</t>
  </si>
  <si>
    <t>Descripción</t>
  </si>
  <si>
    <t>Página</t>
  </si>
  <si>
    <t>Nº 1</t>
  </si>
  <si>
    <t>Nº 2</t>
  </si>
  <si>
    <t>Nº 3</t>
  </si>
  <si>
    <t>Nº 4</t>
  </si>
  <si>
    <t>Nº 5</t>
  </si>
  <si>
    <t>Nº 6</t>
  </si>
  <si>
    <t>Nº 7</t>
  </si>
  <si>
    <t>AVENA</t>
  </si>
  <si>
    <t>TABLA DE CONTENIDO</t>
  </si>
  <si>
    <t>Tablas</t>
  </si>
  <si>
    <t>Chile: Superficie, producción, rendimientos, exportaciones de avena por tipo de producto e importaciones</t>
  </si>
  <si>
    <t>Chile: Exportaciones de avena procesada por tipo de producto 
(ton)</t>
  </si>
  <si>
    <t xml:space="preserve">Chile: Exportaciones de avena procesada por tipo de producto </t>
  </si>
  <si>
    <t>Chile: Exportaciones de harina de avena por país de destino</t>
  </si>
  <si>
    <t>Gráficos</t>
  </si>
  <si>
    <t>Superficie
(ha)</t>
  </si>
  <si>
    <t>Producción
(ton)</t>
  </si>
  <si>
    <t>Rendimiento
(qqm/ha)</t>
  </si>
  <si>
    <t>Exportaciones totales
(ton)</t>
  </si>
  <si>
    <t>Exportación avena forrajera (ton)</t>
  </si>
  <si>
    <t>N° 8</t>
  </si>
  <si>
    <t>11041200 
11042210</t>
  </si>
  <si>
    <t>Chile: Exportaciones de avena bruta por glosa arancelaria y país de destino</t>
  </si>
  <si>
    <t>Chile: Exportaciones de avena pelada por glosa arancelaria y país de destino</t>
  </si>
  <si>
    <t>Chile: Exportaciones de avena en hojuelas por glosa arancelaria y país de destino</t>
  </si>
  <si>
    <t>Tabla 11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</si>
  <si>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</si>
  <si>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</si>
  <si>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</si>
  <si>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</si>
  <si>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</si>
  <si>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</si>
  <si>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</si>
  <si>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</si>
  <si>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</si>
  <si>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N° 3</t>
  </si>
  <si>
    <t>Chile: Evolución de la superficie y producción nacional de avena</t>
  </si>
  <si>
    <t>Chile: Evolución de las exportaciones de avena por tipo</t>
  </si>
  <si>
    <t>Chile: Exportaciones mensuales de avena forrajera por país de destino</t>
  </si>
  <si>
    <t>Chile: Precio unitario promedio mensual de avena forrajera por país de destino</t>
  </si>
  <si>
    <t>N° 4</t>
  </si>
  <si>
    <t>N° 7</t>
  </si>
  <si>
    <t>Chile: Exportaciones mensuales de avena bruta por país de destino</t>
  </si>
  <si>
    <t>Chile: Precio unitario promedio mensual de avena bruta por país de destino</t>
  </si>
  <si>
    <t>N° 9</t>
  </si>
  <si>
    <t>N° 10</t>
  </si>
  <si>
    <t>N° 11</t>
  </si>
  <si>
    <t>*Información disponible al 31 de octubre de 2020.
Fuente: Elaborado por Odepa con información del Servicio Nacional de Aduanas.</t>
  </si>
  <si>
    <t xml:space="preserve">Octubre </t>
  </si>
  <si>
    <t>Mes</t>
  </si>
  <si>
    <t>Octubre</t>
  </si>
  <si>
    <t>Noviembre</t>
  </si>
  <si>
    <t xml:space="preserve">Enero </t>
  </si>
  <si>
    <t>Asia Oriental</t>
  </si>
  <si>
    <t>Caribe</t>
  </si>
  <si>
    <t>Centroamérica</t>
  </si>
  <si>
    <t>Sudamérica</t>
  </si>
  <si>
    <t>Sudeste Asiático</t>
  </si>
  <si>
    <t>Surasia</t>
  </si>
  <si>
    <t>Países</t>
  </si>
  <si>
    <t>Región</t>
  </si>
  <si>
    <t>Chile: Exportaciones mensuales de avena pelada por región de destino</t>
  </si>
  <si>
    <t>Chile: Exportaciones mensuales de avena pelada por región y país de destino</t>
  </si>
  <si>
    <t>Chile: Precio FOB unitario promedio mensual de avena pelada por región y país de destino</t>
  </si>
  <si>
    <t>Tabla 12</t>
  </si>
  <si>
    <t>N° 12</t>
  </si>
  <si>
    <t>Chile: Exportaciones mensuales de avena en hojuelas por región de destino</t>
  </si>
  <si>
    <t>Chile: Exportaciones mensuales de avena en hojuelas por región y país de destino</t>
  </si>
  <si>
    <t>N° 13</t>
  </si>
  <si>
    <t>N° 14</t>
  </si>
  <si>
    <t>N° 15</t>
  </si>
  <si>
    <t>N° 16</t>
  </si>
  <si>
    <t>Chile: Precio FOB unitario promedio mensual de avena en hojuelas por región y país de destino</t>
  </si>
  <si>
    <t>N° 17</t>
  </si>
  <si>
    <t>Medio Oriente</t>
  </si>
  <si>
    <t>Norteamérica</t>
  </si>
  <si>
    <t>Centro américa</t>
  </si>
  <si>
    <t>Norte américa</t>
  </si>
  <si>
    <t>Tabla 16</t>
  </si>
  <si>
    <t>Tabla 17</t>
  </si>
  <si>
    <t>Sud
américa</t>
  </si>
  <si>
    <t>Diciembre</t>
  </si>
  <si>
    <t>Fuente: Elaborado por Odepa con información del Servicio Nacional de Aduanas.</t>
  </si>
  <si>
    <t>Fuente: elaborado por Odepa con información del Servicio Nacional de Aduanas.</t>
  </si>
  <si>
    <t>Italia</t>
  </si>
  <si>
    <t>Precio FOB</t>
  </si>
  <si>
    <t>Sólo se consideran cereales cuyo contenido principal sea avena.
Fuente: Elaborado por Odepa con información del Servicio Nacional de Aduanas.</t>
  </si>
  <si>
    <t>Singapur</t>
  </si>
  <si>
    <t>Turquía</t>
  </si>
  <si>
    <t>Tabla 18</t>
  </si>
  <si>
    <t>Chile: Importaciones mensuales de avena por glosa arancelaria</t>
  </si>
  <si>
    <t>N° 18</t>
  </si>
  <si>
    <t xml:space="preserve">Las exportaciones de avena forrajera se realizan a través de la partida arancelaria 10049000. </t>
  </si>
  <si>
    <t>Sergio Soto N.</t>
  </si>
  <si>
    <t>Variación</t>
  </si>
  <si>
    <t>anual</t>
  </si>
  <si>
    <t xml:space="preserve">(%) </t>
  </si>
  <si>
    <t>Tabla 10. Chile: Precio FOB promedio mensual de avena pelada por región y país de destino 2022
(ton)</t>
  </si>
  <si>
    <t>Tabla 9. Chile: Exportaciones mensuales de avena pelada por región y país de destino 2022 
(ton)</t>
  </si>
  <si>
    <t>Tabla 8. Chile: Exportaciones mensuales de avena pelada por región de destino 2022 
(ton)</t>
  </si>
  <si>
    <t>Glosa Arancelaria</t>
  </si>
  <si>
    <t>Tabla 13. Chile: Exportaciones mensuales de avena en hojuelas por región de destino 2022
(ton)</t>
  </si>
  <si>
    <t>Las demás avenas (hasta 2012)</t>
  </si>
  <si>
    <t>Granos de avena, aplastados o en copos</t>
  </si>
  <si>
    <t>Granos de avena mondados</t>
  </si>
  <si>
    <t>Los demás granos de avena trabajados, excepto mondados</t>
  </si>
  <si>
    <t>Productos a base de cereales obtenidos por inflado o tostado</t>
  </si>
  <si>
    <t>Preparaciones alimenticias obtenidas con copos de cereales sin tostar o con mezclas de copos de cereales sin tostar y copos de cereales tostados o cereales inflados</t>
  </si>
  <si>
    <t>Los demás productos a base de cereales obtenidos por inflado o tostado</t>
  </si>
  <si>
    <t>Descripción de las glosas arancelarias</t>
  </si>
  <si>
    <t>Glosa arancelaria / País de destino</t>
  </si>
  <si>
    <t>Glosa arancelaria / 
País de destino</t>
  </si>
  <si>
    <t>País de destino / 
Glosa arancelaria</t>
  </si>
  <si>
    <t>Tabla 14. Chile: Exportaciones mensuales de avena en hojuelas por región y país de destino 2022
(ton)</t>
  </si>
  <si>
    <t>Tabla 15. Chile: Precio FOB promedio mensual de avena en hojuelas por región y país de destino 2022
(ton)</t>
  </si>
  <si>
    <t>Chile: Importaciones mensuales de avena por glosa arancelaria (ton)
2022</t>
  </si>
  <si>
    <t>Director y representante legal</t>
  </si>
  <si>
    <t>(s) Iván Rodríguez Rojas</t>
  </si>
  <si>
    <t xml:space="preserve"> </t>
  </si>
  <si>
    <t>Abril 2022</t>
  </si>
  <si>
    <t>Forrajera</t>
  </si>
  <si>
    <t>Suma de Volumen (ton)</t>
  </si>
  <si>
    <t>Etiquetas de columna</t>
  </si>
  <si>
    <t>Etiquetas de fila</t>
  </si>
  <si>
    <t>Promedio de FOB por tonelada</t>
  </si>
  <si>
    <t>Grano Bruto</t>
  </si>
  <si>
    <t>Barra/cereal avena</t>
  </si>
  <si>
    <t>Estados Unidos</t>
  </si>
  <si>
    <t>Trinidad y Tobago</t>
  </si>
  <si>
    <t>11029000</t>
  </si>
  <si>
    <t>Avance información al 31 de marzo de 2022</t>
  </si>
  <si>
    <r>
      <t xml:space="preserve">Notas: 
1. Del total de las importaciones registradas en 2021, 99,5% corresponden a importaciones realizadas a través de la glosa arancelaria 1004.
</t>
    </r>
    <r>
      <rPr>
        <b/>
        <sz val="10"/>
        <color rgb="FF000000"/>
        <rFont val="Calibri"/>
        <family val="2"/>
        <scheme val="minor"/>
      </rPr>
      <t>2. Las cifras de exportaciones e importación de avena procesada consideran desde el presente boletin la glosa 1102900 "las demas harinas de cereales, excepto trigo y morcajo" para la avena</t>
    </r>
    <r>
      <rPr>
        <sz val="10"/>
        <color indexed="8"/>
        <rFont val="Calibri"/>
        <family val="2"/>
        <scheme val="minor"/>
      </rPr>
      <t xml:space="preserve">
Fuente: Elaborado por Odepa con información del INE y del Servicio Nacional de Aduanas.
</t>
    </r>
  </si>
  <si>
    <r>
      <t xml:space="preserve">Fuente: Elaborado por Odepa con información del Servicio Nacional de Aduanas.
</t>
    </r>
    <r>
      <rPr>
        <b/>
        <sz val="10"/>
        <color rgb="FF000000"/>
        <rFont val="Calibri"/>
        <family val="2"/>
        <scheme val="minor"/>
      </rPr>
      <t>Las cifras de exportaciones e importación de avena procesada consideran desde el presente boletin la glosa 1102900 "las demas harinas de cereales, excepto trigo y morcajo" para la avena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</si>
</sst>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 * #,##0.0_ ;_ * \-#,##0.0_ ;_ * &quot;-&quot;_ ;_ @_ "/>
    <numFmt numFmtId="166" formatCode="0.0"/>
    <numFmt numFmtId="167" formatCode="_ * #,##0.00_ ;_ * \-#,##0.00_ ;_ * &quot;-&quot;_ ;_ @_ "/>
    <numFmt numFmtId="168" formatCode="#,##0_ ;\-#,##0\ "/>
    <numFmt numFmtId="169" formatCode="#,##0.0_ ;\-#,##0.0\ "/>
  </numFmts>
  <fonts count="5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63"/>
      <name val="Verdana"/>
      <family val="2"/>
    </font>
    <font>
      <b/>
      <sz val="16"/>
      <name val="Arial"/>
      <family val="2"/>
    </font>
    <font>
      <sz val="16"/>
      <name val="Verdana"/>
      <family val="2"/>
    </font>
    <font>
      <sz val="10"/>
      <color indexed="8"/>
      <name val="Verdana"/>
      <family val="2"/>
    </font>
    <font>
      <b/>
      <sz val="12"/>
      <color indexed="63"/>
      <name val="Arial"/>
      <family val="2"/>
    </font>
    <font>
      <sz val="11"/>
      <color indexed="8"/>
      <name val="Arial"/>
      <family val="2"/>
    </font>
    <font>
      <sz val="7"/>
      <color indexed="8"/>
      <name val="Verdan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.5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rgb="FFA6A6A6"/>
      </bottom>
      <diagonal/>
    </border>
    <border>
      <left/>
      <right style="medium">
        <color indexed="64"/>
      </right>
      <top style="medium">
        <color indexed="64"/>
      </top>
      <bottom style="medium">
        <color rgb="FFA6A6A6"/>
      </bottom>
      <diagonal/>
    </border>
    <border>
      <left style="medium">
        <color indexed="64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/>
    <xf numFmtId="0" fontId="34" fillId="0" borderId="0" applyNumberFormat="0" applyFill="0" applyBorder="0" applyAlignment="0" applyProtection="0"/>
    <xf numFmtId="0" fontId="35" fillId="0" borderId="0"/>
  </cellStyleXfs>
  <cellXfs count="513">
    <xf numFmtId="0" fontId="0" fillId="0" borderId="0" xfId="0"/>
    <xf numFmtId="41" fontId="0" fillId="0" borderId="0" xfId="0" applyNumberFormat="1"/>
    <xf numFmtId="41" fontId="0" fillId="0" borderId="0" xfId="1" applyFont="1"/>
    <xf numFmtId="3" fontId="2" fillId="0" borderId="12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 wrapText="1"/>
    </xf>
    <xf numFmtId="9" fontId="11" fillId="0" borderId="0" xfId="2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41" fontId="11" fillId="0" borderId="11" xfId="1" applyNumberFormat="1" applyFont="1" applyFill="1" applyBorder="1" applyAlignment="1">
      <alignment horizontal="center" vertical="center"/>
    </xf>
    <xf numFmtId="41" fontId="11" fillId="0" borderId="12" xfId="1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0" fontId="3" fillId="0" borderId="11" xfId="0" applyFont="1" applyBorder="1" applyAlignment="1">
      <alignment horizontal="left"/>
    </xf>
    <xf numFmtId="41" fontId="3" fillId="0" borderId="11" xfId="1" applyFont="1" applyBorder="1"/>
    <xf numFmtId="41" fontId="3" fillId="0" borderId="1" xfId="1" applyFont="1" applyBorder="1" applyAlignment="1">
      <alignment horizontal="center" vertical="center" wrapText="1"/>
    </xf>
    <xf numFmtId="41" fontId="3" fillId="0" borderId="12" xfId="1" applyFont="1" applyBorder="1" applyAlignment="1">
      <alignment horizontal="center" vertical="center" wrapText="1"/>
    </xf>
    <xf numFmtId="41" fontId="11" fillId="0" borderId="21" xfId="1" applyNumberFormat="1" applyFont="1" applyFill="1" applyBorder="1" applyAlignment="1">
      <alignment horizontal="center" vertical="center"/>
    </xf>
    <xf numFmtId="41" fontId="11" fillId="0" borderId="22" xfId="1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0" fontId="0" fillId="0" borderId="0" xfId="0"/>
    <xf numFmtId="0" fontId="3" fillId="0" borderId="13" xfId="0" applyFont="1" applyBorder="1"/>
    <xf numFmtId="0" fontId="0" fillId="0" borderId="0" xfId="0" applyFill="1"/>
    <xf numFmtId="41" fontId="2" fillId="0" borderId="11" xfId="1" applyFont="1" applyBorder="1" applyAlignment="1">
      <alignment horizontal="left"/>
    </xf>
    <xf numFmtId="0" fontId="15" fillId="0" borderId="0" xfId="17" applyFont="1"/>
    <xf numFmtId="0" fontId="16" fillId="0" borderId="0" xfId="17" applyFont="1"/>
    <xf numFmtId="0" fontId="17" fillId="0" borderId="0" xfId="17" applyFont="1" applyAlignment="1">
      <alignment horizontal="center"/>
    </xf>
    <xf numFmtId="17" fontId="17" fillId="0" borderId="0" xfId="17" quotePrefix="1" applyNumberFormat="1" applyFont="1" applyAlignment="1">
      <alignment horizontal="center"/>
    </xf>
    <xf numFmtId="0" fontId="18" fillId="0" borderId="0" xfId="17" applyFont="1" applyAlignment="1">
      <alignment horizontal="left" indent="15"/>
    </xf>
    <xf numFmtId="0" fontId="21" fillId="0" borderId="0" xfId="17" applyFont="1" applyAlignment="1">
      <alignment horizontal="center"/>
    </xf>
    <xf numFmtId="0" fontId="23" fillId="0" borderId="0" xfId="17" applyFont="1"/>
    <xf numFmtId="0" fontId="24" fillId="0" borderId="0" xfId="17" applyFont="1"/>
    <xf numFmtId="0" fontId="15" fillId="0" borderId="0" xfId="17" quotePrefix="1" applyFont="1"/>
    <xf numFmtId="0" fontId="25" fillId="0" borderId="0" xfId="17" applyFont="1"/>
    <xf numFmtId="0" fontId="28" fillId="0" borderId="0" xfId="17" applyFont="1"/>
    <xf numFmtId="0" fontId="29" fillId="0" borderId="0" xfId="17" applyFont="1"/>
    <xf numFmtId="0" fontId="30" fillId="0" borderId="0" xfId="17" applyFont="1"/>
    <xf numFmtId="0" fontId="25" fillId="0" borderId="0" xfId="17" quotePrefix="1" applyFont="1"/>
    <xf numFmtId="0" fontId="31" fillId="0" borderId="0" xfId="17" applyFont="1"/>
    <xf numFmtId="0" fontId="32" fillId="0" borderId="0" xfId="17" applyFont="1"/>
    <xf numFmtId="0" fontId="33" fillId="0" borderId="0" xfId="0" applyFont="1"/>
    <xf numFmtId="0" fontId="6" fillId="0" borderId="0" xfId="0" applyFont="1" applyAlignment="1">
      <alignment vertical="center"/>
    </xf>
    <xf numFmtId="0" fontId="27" fillId="0" borderId="0" xfId="17" applyFont="1" applyAlignment="1">
      <alignment vertical="center"/>
    </xf>
    <xf numFmtId="0" fontId="32" fillId="0" borderId="0" xfId="19" applyFont="1" applyAlignment="1">
      <alignment horizontal="center" vertical="center"/>
    </xf>
    <xf numFmtId="0" fontId="32" fillId="0" borderId="30" xfId="19" applyFont="1" applyBorder="1" applyAlignment="1">
      <alignment horizontal="left" vertical="center"/>
    </xf>
    <xf numFmtId="0" fontId="32" fillId="0" borderId="30" xfId="19" applyFont="1" applyBorder="1" applyAlignment="1">
      <alignment vertical="center"/>
    </xf>
    <xf numFmtId="0" fontId="32" fillId="0" borderId="30" xfId="19" applyFont="1" applyBorder="1" applyAlignment="1">
      <alignment horizontal="center" vertical="center"/>
    </xf>
    <xf numFmtId="17" fontId="26" fillId="0" borderId="0" xfId="17" applyNumberFormat="1" applyFont="1" applyAlignment="1">
      <alignment horizontal="left" vertical="center"/>
    </xf>
    <xf numFmtId="0" fontId="6" fillId="0" borderId="0" xfId="19" applyFont="1" applyAlignment="1">
      <alignment vertical="center"/>
    </xf>
    <xf numFmtId="0" fontId="6" fillId="0" borderId="0" xfId="19" applyFont="1" applyAlignment="1">
      <alignment horizontal="center" vertical="center"/>
    </xf>
    <xf numFmtId="0" fontId="6" fillId="0" borderId="0" xfId="19" applyFont="1" applyAlignment="1">
      <alignment horizontal="left" vertical="center"/>
    </xf>
    <xf numFmtId="0" fontId="36" fillId="0" borderId="0" xfId="17" applyFont="1" applyAlignment="1">
      <alignment vertical="center"/>
    </xf>
    <xf numFmtId="9" fontId="27" fillId="0" borderId="0" xfId="17" applyNumberFormat="1" applyFont="1" applyAlignment="1">
      <alignment vertical="center"/>
    </xf>
    <xf numFmtId="0" fontId="32" fillId="0" borderId="0" xfId="19" applyFont="1" applyAlignment="1">
      <alignment horizontal="left" vertical="center"/>
    </xf>
    <xf numFmtId="0" fontId="27" fillId="0" borderId="0" xfId="17" applyFont="1" applyAlignment="1">
      <alignment horizontal="left" vertical="center"/>
    </xf>
    <xf numFmtId="0" fontId="37" fillId="0" borderId="0" xfId="17" applyFont="1" applyAlignment="1">
      <alignment vertical="center"/>
    </xf>
    <xf numFmtId="0" fontId="38" fillId="0" borderId="0" xfId="0" applyFont="1" applyAlignment="1">
      <alignment horizontal="center" vertical="center" readingOrder="1"/>
    </xf>
    <xf numFmtId="0" fontId="6" fillId="0" borderId="0" xfId="0" applyFont="1" applyAlignment="1">
      <alignment vertical="center" wrapText="1"/>
    </xf>
    <xf numFmtId="3" fontId="2" fillId="0" borderId="31" xfId="0" applyNumberFormat="1" applyFont="1" applyFill="1" applyBorder="1" applyAlignment="1">
      <alignment horizontal="center" vertical="center"/>
    </xf>
    <xf numFmtId="0" fontId="39" fillId="0" borderId="0" xfId="18" applyFont="1" applyAlignment="1">
      <alignment horizontal="center" vertical="center"/>
    </xf>
    <xf numFmtId="0" fontId="9" fillId="0" borderId="0" xfId="18" applyFont="1" applyAlignment="1">
      <alignment horizontal="center" vertical="center"/>
    </xf>
    <xf numFmtId="0" fontId="9" fillId="0" borderId="0" xfId="18" quotePrefix="1" applyFont="1" applyAlignment="1">
      <alignment horizontal="center" vertical="center"/>
    </xf>
    <xf numFmtId="41" fontId="10" fillId="0" borderId="0" xfId="1" applyFont="1"/>
    <xf numFmtId="0" fontId="11" fillId="0" borderId="0" xfId="0" applyFont="1" applyAlignment="1">
      <alignment vertical="center" wrapText="1"/>
    </xf>
    <xf numFmtId="0" fontId="10" fillId="0" borderId="0" xfId="0" applyFont="1" applyAlignment="1"/>
    <xf numFmtId="0" fontId="27" fillId="0" borderId="0" xfId="17" applyFont="1" applyAlignment="1">
      <alignment horizontal="left" vertical="center" wrapText="1"/>
    </xf>
    <xf numFmtId="0" fontId="27" fillId="0" borderId="0" xfId="17" applyFont="1" applyAlignment="1">
      <alignment vertical="center"/>
    </xf>
    <xf numFmtId="0" fontId="9" fillId="0" borderId="0" xfId="18" applyFont="1" applyAlignment="1">
      <alignment horizontal="center"/>
    </xf>
    <xf numFmtId="0" fontId="27" fillId="0" borderId="0" xfId="17" applyFont="1" applyAlignment="1">
      <alignment vertical="center"/>
    </xf>
    <xf numFmtId="41" fontId="3" fillId="0" borderId="1" xfId="1" applyFont="1" applyBorder="1" applyAlignment="1">
      <alignment horizontal="center" vertical="center"/>
    </xf>
    <xf numFmtId="41" fontId="43" fillId="0" borderId="0" xfId="1" applyFont="1"/>
    <xf numFmtId="0" fontId="43" fillId="0" borderId="0" xfId="0" applyFont="1"/>
    <xf numFmtId="0" fontId="4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3" fillId="0" borderId="13" xfId="1" applyFont="1" applyBorder="1"/>
    <xf numFmtId="0" fontId="9" fillId="0" borderId="0" xfId="18" applyFont="1" applyFill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1" fontId="3" fillId="0" borderId="13" xfId="1" applyFont="1" applyBorder="1" applyAlignment="1">
      <alignment horizontal="left"/>
    </xf>
    <xf numFmtId="41" fontId="3" fillId="0" borderId="11" xfId="1" applyFont="1" applyBorder="1" applyAlignment="1">
      <alignment horizontal="left"/>
    </xf>
    <xf numFmtId="41" fontId="44" fillId="0" borderId="11" xfId="1" applyFont="1" applyBorder="1" applyAlignment="1">
      <alignment horizontal="left" vertical="center"/>
    </xf>
    <xf numFmtId="41" fontId="44" fillId="0" borderId="13" xfId="1" applyFont="1" applyBorder="1" applyAlignment="1">
      <alignment horizontal="left" vertical="center"/>
    </xf>
    <xf numFmtId="41" fontId="44" fillId="0" borderId="1" xfId="1" applyFont="1" applyBorder="1"/>
    <xf numFmtId="41" fontId="44" fillId="0" borderId="16" xfId="1" applyFont="1" applyBorder="1"/>
    <xf numFmtId="41" fontId="44" fillId="0" borderId="1" xfId="1" applyFont="1" applyBorder="1" applyAlignment="1">
      <alignment horizontal="center" vertical="center"/>
    </xf>
    <xf numFmtId="41" fontId="44" fillId="0" borderId="13" xfId="1" applyFont="1" applyBorder="1" applyAlignment="1">
      <alignment horizontal="left" vertical="center" wrapText="1"/>
    </xf>
    <xf numFmtId="0" fontId="27" fillId="0" borderId="0" xfId="17" applyFont="1" applyFill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6" fillId="0" borderId="0" xfId="19" applyFont="1" applyFill="1" applyAlignment="1">
      <alignment horizontal="left" vertical="center"/>
    </xf>
    <xf numFmtId="0" fontId="43" fillId="0" borderId="0" xfId="0" applyFont="1" applyAlignment="1">
      <alignment horizontal="left"/>
    </xf>
    <xf numFmtId="0" fontId="36" fillId="0" borderId="0" xfId="17" applyFont="1" applyFill="1" applyAlignment="1">
      <alignment vertical="center"/>
    </xf>
    <xf numFmtId="0" fontId="27" fillId="0" borderId="0" xfId="17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41" fontId="44" fillId="0" borderId="11" xfId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1" fontId="47" fillId="0" borderId="0" xfId="0" applyNumberFormat="1" applyFont="1"/>
    <xf numFmtId="0" fontId="3" fillId="0" borderId="13" xfId="0" applyFont="1" applyFill="1" applyBorder="1"/>
    <xf numFmtId="41" fontId="44" fillId="0" borderId="11" xfId="1" applyFont="1" applyBorder="1" applyAlignment="1">
      <alignment horizontal="left" vertical="center"/>
    </xf>
    <xf numFmtId="41" fontId="44" fillId="0" borderId="11" xfId="1" applyFont="1" applyBorder="1" applyAlignment="1">
      <alignment horizontal="left" vertical="center" wrapText="1"/>
    </xf>
    <xf numFmtId="0" fontId="32" fillId="0" borderId="0" xfId="19" applyFont="1" applyAlignment="1">
      <alignment horizontal="center" vertical="center"/>
    </xf>
    <xf numFmtId="0" fontId="27" fillId="0" borderId="0" xfId="17" applyFont="1" applyAlignment="1">
      <alignment vertical="center"/>
    </xf>
    <xf numFmtId="0" fontId="48" fillId="0" borderId="0" xfId="0" applyFont="1"/>
    <xf numFmtId="41" fontId="3" fillId="0" borderId="11" xfId="1" applyFont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51" fillId="0" borderId="0" xfId="0" applyFont="1"/>
    <xf numFmtId="0" fontId="13" fillId="0" borderId="0" xfId="0" applyFont="1"/>
    <xf numFmtId="41" fontId="13" fillId="0" borderId="0" xfId="1" applyFont="1"/>
    <xf numFmtId="41" fontId="3" fillId="0" borderId="9" xfId="1" applyFont="1" applyBorder="1"/>
    <xf numFmtId="0" fontId="48" fillId="0" borderId="0" xfId="0" applyFont="1" applyAlignment="1">
      <alignment horizontal="left" vertical="center"/>
    </xf>
    <xf numFmtId="41" fontId="44" fillId="0" borderId="32" xfId="1" applyFont="1" applyBorder="1"/>
    <xf numFmtId="41" fontId="44" fillId="0" borderId="49" xfId="1" applyFont="1" applyBorder="1"/>
    <xf numFmtId="41" fontId="44" fillId="0" borderId="50" xfId="1" applyFont="1" applyBorder="1"/>
    <xf numFmtId="0" fontId="2" fillId="0" borderId="0" xfId="0" applyFont="1"/>
    <xf numFmtId="41" fontId="3" fillId="0" borderId="0" xfId="1" applyFont="1" applyFill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41" fontId="44" fillId="0" borderId="12" xfId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1" fillId="0" borderId="0" xfId="0" applyFont="1"/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41" fontId="11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9" fontId="2" fillId="0" borderId="0" xfId="2" applyFont="1" applyFill="1" applyBorder="1" applyAlignment="1">
      <alignment vertical="center" wrapText="1"/>
    </xf>
    <xf numFmtId="165" fontId="2" fillId="0" borderId="0" xfId="1" applyNumberFormat="1" applyFont="1"/>
    <xf numFmtId="3" fontId="4" fillId="0" borderId="0" xfId="0" applyNumberFormat="1" applyFont="1" applyAlignment="1">
      <alignment horizontal="right" vertical="top" wrapText="1" readingOrder="1"/>
    </xf>
    <xf numFmtId="0" fontId="46" fillId="0" borderId="38" xfId="0" applyFont="1" applyBorder="1" applyAlignment="1">
      <alignment horizontal="center" vertical="top" wrapText="1" readingOrder="1"/>
    </xf>
    <xf numFmtId="0" fontId="46" fillId="0" borderId="39" xfId="0" applyFont="1" applyBorder="1" applyAlignment="1">
      <alignment horizontal="center" vertical="top" wrapText="1" readingOrder="1"/>
    </xf>
    <xf numFmtId="167" fontId="2" fillId="0" borderId="0" xfId="0" applyNumberFormat="1" applyFont="1"/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1" fontId="3" fillId="0" borderId="52" xfId="1" applyFont="1" applyBorder="1" applyAlignment="1">
      <alignment horizontal="center" vertical="center"/>
    </xf>
    <xf numFmtId="41" fontId="3" fillId="0" borderId="54" xfId="1" applyFont="1" applyBorder="1" applyAlignment="1">
      <alignment horizontal="center" vertical="center"/>
    </xf>
    <xf numFmtId="41" fontId="3" fillId="0" borderId="52" xfId="1" applyFont="1" applyBorder="1" applyAlignment="1">
      <alignment horizontal="center" vertical="center" wrapText="1"/>
    </xf>
    <xf numFmtId="41" fontId="3" fillId="0" borderId="55" xfId="1" applyFont="1" applyBorder="1" applyAlignment="1">
      <alignment horizontal="center" vertical="center"/>
    </xf>
    <xf numFmtId="41" fontId="3" fillId="0" borderId="59" xfId="1" applyFont="1" applyBorder="1" applyAlignment="1">
      <alignment horizontal="center" vertical="center"/>
    </xf>
    <xf numFmtId="41" fontId="3" fillId="0" borderId="60" xfId="1" applyFont="1" applyBorder="1" applyAlignment="1">
      <alignment horizontal="center" vertical="center" wrapText="1"/>
    </xf>
    <xf numFmtId="41" fontId="3" fillId="0" borderId="61" xfId="1" applyFont="1" applyBorder="1" applyAlignment="1">
      <alignment horizontal="center" vertical="center" wrapText="1"/>
    </xf>
    <xf numFmtId="41" fontId="3" fillId="0" borderId="54" xfId="1" applyFont="1" applyBorder="1" applyAlignment="1">
      <alignment horizontal="center" vertical="center" wrapText="1"/>
    </xf>
    <xf numFmtId="41" fontId="3" fillId="0" borderId="55" xfId="1" applyFont="1" applyBorder="1" applyAlignment="1">
      <alignment horizontal="center" vertical="center" wrapText="1"/>
    </xf>
    <xf numFmtId="0" fontId="3" fillId="0" borderId="52" xfId="1" applyNumberFormat="1" applyFont="1" applyBorder="1" applyAlignment="1">
      <alignment horizontal="center" vertical="center" wrapText="1"/>
    </xf>
    <xf numFmtId="0" fontId="3" fillId="0" borderId="54" xfId="1" applyNumberFormat="1" applyFont="1" applyBorder="1" applyAlignment="1">
      <alignment horizontal="center" vertical="center" wrapText="1"/>
    </xf>
    <xf numFmtId="0" fontId="3" fillId="0" borderId="55" xfId="1" applyNumberFormat="1" applyFont="1" applyBorder="1" applyAlignment="1">
      <alignment horizontal="center" vertical="center" wrapText="1"/>
    </xf>
    <xf numFmtId="0" fontId="3" fillId="0" borderId="56" xfId="1" applyNumberFormat="1" applyFont="1" applyBorder="1" applyAlignment="1">
      <alignment horizontal="center" vertical="center" wrapText="1"/>
    </xf>
    <xf numFmtId="0" fontId="3" fillId="0" borderId="57" xfId="1" applyNumberFormat="1" applyFont="1" applyBorder="1" applyAlignment="1">
      <alignment horizontal="center" vertical="center" wrapText="1"/>
    </xf>
    <xf numFmtId="0" fontId="3" fillId="0" borderId="58" xfId="1" applyNumberFormat="1" applyFont="1" applyBorder="1" applyAlignment="1">
      <alignment horizontal="center" vertical="center" wrapText="1"/>
    </xf>
    <xf numFmtId="41" fontId="50" fillId="0" borderId="0" xfId="1" applyFont="1" applyFill="1" applyBorder="1" applyAlignment="1">
      <alignment horizontal="left"/>
    </xf>
    <xf numFmtId="0" fontId="50" fillId="0" borderId="0" xfId="0" applyFont="1" applyBorder="1"/>
    <xf numFmtId="0" fontId="49" fillId="0" borderId="0" xfId="0" applyNumberFormat="1" applyFont="1" applyBorder="1"/>
    <xf numFmtId="0" fontId="49" fillId="0" borderId="0" xfId="0" applyFont="1" applyBorder="1"/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41" fontId="3" fillId="0" borderId="64" xfId="1" applyFont="1" applyBorder="1" applyAlignment="1">
      <alignment horizontal="center" vertical="center"/>
    </xf>
    <xf numFmtId="41" fontId="3" fillId="0" borderId="66" xfId="1" applyFont="1" applyBorder="1" applyAlignment="1">
      <alignment horizontal="center" vertical="center" wrapText="1"/>
    </xf>
    <xf numFmtId="41" fontId="3" fillId="0" borderId="11" xfId="1" applyFont="1" applyBorder="1" applyAlignment="1">
      <alignment horizontal="left" vertical="center"/>
    </xf>
    <xf numFmtId="41" fontId="2" fillId="0" borderId="11" xfId="1" applyFont="1" applyBorder="1" applyAlignment="1">
      <alignment horizontal="left" wrapText="1"/>
    </xf>
    <xf numFmtId="3" fontId="2" fillId="0" borderId="42" xfId="1" applyNumberFormat="1" applyFont="1" applyBorder="1" applyAlignment="1">
      <alignment horizontal="center" vertical="center"/>
    </xf>
    <xf numFmtId="3" fontId="2" fillId="0" borderId="42" xfId="1" applyNumberFormat="1" applyFont="1" applyFill="1" applyBorder="1" applyAlignment="1">
      <alignment horizontal="center" vertical="center"/>
    </xf>
    <xf numFmtId="3" fontId="2" fillId="0" borderId="37" xfId="1" applyNumberFormat="1" applyFont="1" applyFill="1" applyBorder="1" applyAlignment="1">
      <alignment horizontal="center" vertical="center"/>
    </xf>
    <xf numFmtId="3" fontId="2" fillId="0" borderId="43" xfId="1" applyNumberFormat="1" applyFont="1" applyFill="1" applyBorder="1" applyAlignment="1">
      <alignment horizontal="center" vertical="center"/>
    </xf>
    <xf numFmtId="3" fontId="3" fillId="0" borderId="40" xfId="1" applyNumberFormat="1" applyFont="1" applyBorder="1" applyAlignment="1">
      <alignment horizontal="center" vertical="center"/>
    </xf>
    <xf numFmtId="3" fontId="3" fillId="0" borderId="40" xfId="1" applyNumberFormat="1" applyFont="1" applyFill="1" applyBorder="1" applyAlignment="1">
      <alignment horizontal="center" vertical="center"/>
    </xf>
    <xf numFmtId="3" fontId="3" fillId="0" borderId="41" xfId="1" applyNumberFormat="1" applyFont="1" applyFill="1" applyBorder="1" applyAlignment="1">
      <alignment horizontal="center" vertical="center"/>
    </xf>
    <xf numFmtId="3" fontId="3" fillId="0" borderId="19" xfId="1" applyNumberFormat="1" applyFont="1" applyFill="1" applyBorder="1" applyAlignment="1">
      <alignment horizontal="center" vertical="center"/>
    </xf>
    <xf numFmtId="3" fontId="2" fillId="0" borderId="37" xfId="1" applyNumberFormat="1" applyFont="1" applyBorder="1" applyAlignment="1">
      <alignment horizontal="center"/>
    </xf>
    <xf numFmtId="3" fontId="3" fillId="0" borderId="41" xfId="1" applyNumberFormat="1" applyFont="1" applyBorder="1" applyAlignment="1">
      <alignment horizontal="center"/>
    </xf>
    <xf numFmtId="41" fontId="3" fillId="0" borderId="67" xfId="1" applyFont="1" applyBorder="1" applyAlignment="1">
      <alignment horizontal="center" vertical="center" wrapText="1"/>
    </xf>
    <xf numFmtId="3" fontId="2" fillId="0" borderId="37" xfId="1" applyNumberFormat="1" applyFont="1" applyBorder="1" applyAlignment="1">
      <alignment horizontal="center" vertical="center"/>
    </xf>
    <xf numFmtId="3" fontId="2" fillId="0" borderId="43" xfId="1" applyNumberFormat="1" applyFont="1" applyBorder="1" applyAlignment="1">
      <alignment horizontal="center" vertical="center"/>
    </xf>
    <xf numFmtId="3" fontId="3" fillId="0" borderId="41" xfId="1" applyNumberFormat="1" applyFont="1" applyBorder="1" applyAlignment="1">
      <alignment horizontal="center" vertical="center"/>
    </xf>
    <xf numFmtId="3" fontId="3" fillId="0" borderId="43" xfId="1" applyNumberFormat="1" applyFont="1" applyBorder="1" applyAlignment="1">
      <alignment horizontal="center" vertical="center"/>
    </xf>
    <xf numFmtId="3" fontId="3" fillId="0" borderId="19" xfId="1" applyNumberFormat="1" applyFont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2" xfId="1" applyNumberFormat="1" applyFont="1" applyFill="1" applyBorder="1" applyAlignment="1">
      <alignment horizontal="center" vertical="center"/>
    </xf>
    <xf numFmtId="3" fontId="3" fillId="0" borderId="16" xfId="1" applyNumberFormat="1" applyFont="1" applyFill="1" applyBorder="1" applyAlignment="1">
      <alignment horizontal="center" vertical="center"/>
    </xf>
    <xf numFmtId="3" fontId="3" fillId="0" borderId="14" xfId="1" applyNumberFormat="1" applyFont="1" applyFill="1" applyBorder="1" applyAlignment="1">
      <alignment horizontal="center" vertical="center"/>
    </xf>
    <xf numFmtId="168" fontId="2" fillId="0" borderId="42" xfId="0" applyNumberFormat="1" applyFont="1" applyBorder="1" applyAlignment="1">
      <alignment horizontal="center" vertical="center"/>
    </xf>
    <xf numFmtId="168" fontId="2" fillId="0" borderId="37" xfId="1" applyNumberFormat="1" applyFont="1" applyBorder="1" applyAlignment="1">
      <alignment horizontal="center" vertical="center"/>
    </xf>
    <xf numFmtId="168" fontId="2" fillId="0" borderId="42" xfId="1" applyNumberFormat="1" applyFont="1" applyBorder="1" applyAlignment="1">
      <alignment horizontal="center" vertical="center"/>
    </xf>
    <xf numFmtId="168" fontId="2" fillId="0" borderId="43" xfId="1" applyNumberFormat="1" applyFont="1" applyBorder="1" applyAlignment="1">
      <alignment horizontal="center" vertical="center"/>
    </xf>
    <xf numFmtId="168" fontId="3" fillId="0" borderId="40" xfId="0" applyNumberFormat="1" applyFont="1" applyBorder="1" applyAlignment="1">
      <alignment horizontal="center" vertical="center"/>
    </xf>
    <xf numFmtId="168" fontId="3" fillId="0" borderId="41" xfId="1" applyNumberFormat="1" applyFont="1" applyBorder="1" applyAlignment="1">
      <alignment horizontal="center" vertical="center"/>
    </xf>
    <xf numFmtId="168" fontId="3" fillId="0" borderId="40" xfId="1" applyNumberFormat="1" applyFont="1" applyBorder="1" applyAlignment="1">
      <alignment horizontal="center" vertical="center"/>
    </xf>
    <xf numFmtId="168" fontId="3" fillId="0" borderId="19" xfId="1" applyNumberFormat="1" applyFont="1" applyBorder="1" applyAlignment="1">
      <alignment horizontal="center" vertical="center"/>
    </xf>
    <xf numFmtId="168" fontId="42" fillId="0" borderId="1" xfId="1" applyNumberFormat="1" applyFont="1" applyBorder="1" applyAlignment="1">
      <alignment horizontal="center" vertical="center"/>
    </xf>
    <xf numFmtId="168" fontId="42" fillId="0" borderId="12" xfId="1" applyNumberFormat="1" applyFont="1" applyBorder="1" applyAlignment="1">
      <alignment horizontal="center" vertical="center"/>
    </xf>
    <xf numFmtId="168" fontId="42" fillId="0" borderId="16" xfId="1" applyNumberFormat="1" applyFont="1" applyBorder="1" applyAlignment="1">
      <alignment horizontal="center" vertical="center"/>
    </xf>
    <xf numFmtId="168" fontId="42" fillId="0" borderId="14" xfId="1" applyNumberFormat="1" applyFont="1" applyBorder="1" applyAlignment="1">
      <alignment horizontal="center" vertical="center"/>
    </xf>
    <xf numFmtId="168" fontId="42" fillId="0" borderId="49" xfId="1" applyNumberFormat="1" applyFont="1" applyBorder="1" applyAlignment="1">
      <alignment horizontal="center" vertical="center"/>
    </xf>
    <xf numFmtId="168" fontId="42" fillId="0" borderId="47" xfId="1" applyNumberFormat="1" applyFont="1" applyBorder="1" applyAlignment="1">
      <alignment horizontal="center" vertical="center"/>
    </xf>
    <xf numFmtId="168" fontId="42" fillId="0" borderId="32" xfId="1" applyNumberFormat="1" applyFont="1" applyBorder="1" applyAlignment="1">
      <alignment horizontal="center" vertical="center"/>
    </xf>
    <xf numFmtId="168" fontId="42" fillId="0" borderId="48" xfId="1" applyNumberFormat="1" applyFont="1" applyBorder="1" applyAlignment="1">
      <alignment horizontal="center" vertical="center"/>
    </xf>
    <xf numFmtId="168" fontId="42" fillId="0" borderId="50" xfId="1" applyNumberFormat="1" applyFont="1" applyBorder="1" applyAlignment="1">
      <alignment horizontal="center" vertical="center"/>
    </xf>
    <xf numFmtId="168" fontId="42" fillId="0" borderId="51" xfId="1" applyNumberFormat="1" applyFont="1" applyBorder="1" applyAlignment="1">
      <alignment horizontal="center" vertical="center"/>
    </xf>
    <xf numFmtId="168" fontId="5" fillId="0" borderId="42" xfId="0" applyNumberFormat="1" applyFont="1" applyFill="1" applyBorder="1" applyAlignment="1">
      <alignment horizontal="center" vertical="center"/>
    </xf>
    <xf numFmtId="168" fontId="5" fillId="0" borderId="37" xfId="0" applyNumberFormat="1" applyFont="1" applyFill="1" applyBorder="1" applyAlignment="1">
      <alignment horizontal="center" vertical="center"/>
    </xf>
    <xf numFmtId="168" fontId="5" fillId="0" borderId="43" xfId="0" applyNumberFormat="1" applyFont="1" applyFill="1" applyBorder="1" applyAlignment="1">
      <alignment horizontal="center" vertical="center"/>
    </xf>
    <xf numFmtId="168" fontId="41" fillId="0" borderId="40" xfId="0" applyNumberFormat="1" applyFont="1" applyFill="1" applyBorder="1" applyAlignment="1">
      <alignment horizontal="center" vertical="center"/>
    </xf>
    <xf numFmtId="168" fontId="41" fillId="0" borderId="41" xfId="0" applyNumberFormat="1" applyFont="1" applyFill="1" applyBorder="1" applyAlignment="1">
      <alignment horizontal="center" vertical="center"/>
    </xf>
    <xf numFmtId="168" fontId="41" fillId="0" borderId="19" xfId="0" applyNumberFormat="1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12" xfId="1" applyNumberFormat="1" applyFont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 vertical="center"/>
    </xf>
    <xf numFmtId="3" fontId="3" fillId="0" borderId="14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41" fontId="44" fillId="0" borderId="11" xfId="1" applyFont="1" applyBorder="1" applyAlignment="1">
      <alignment horizontal="left" vertical="center"/>
    </xf>
    <xf numFmtId="41" fontId="44" fillId="0" borderId="11" xfId="1" applyFont="1" applyBorder="1" applyAlignment="1">
      <alignment horizontal="left" vertical="center" wrapText="1"/>
    </xf>
    <xf numFmtId="41" fontId="10" fillId="0" borderId="0" xfId="0" applyNumberFormat="1" applyFont="1"/>
    <xf numFmtId="1" fontId="13" fillId="0" borderId="0" xfId="0" applyNumberFormat="1" applyFont="1"/>
    <xf numFmtId="41" fontId="3" fillId="0" borderId="21" xfId="1" applyFont="1" applyBorder="1" applyAlignment="1">
      <alignment horizontal="left"/>
    </xf>
    <xf numFmtId="3" fontId="2" fillId="0" borderId="68" xfId="1" applyNumberFormat="1" applyFont="1" applyBorder="1" applyAlignment="1">
      <alignment horizontal="center" vertical="center"/>
    </xf>
    <xf numFmtId="3" fontId="2" fillId="0" borderId="69" xfId="1" applyNumberFormat="1" applyFont="1" applyBorder="1" applyAlignment="1">
      <alignment horizontal="center" vertical="center"/>
    </xf>
    <xf numFmtId="3" fontId="2" fillId="0" borderId="70" xfId="1" applyNumberFormat="1" applyFont="1" applyBorder="1" applyAlignment="1">
      <alignment horizontal="center" vertical="center"/>
    </xf>
    <xf numFmtId="1" fontId="10" fillId="0" borderId="0" xfId="0" applyNumberFormat="1" applyFont="1"/>
    <xf numFmtId="169" fontId="5" fillId="0" borderId="42" xfId="0" applyNumberFormat="1" applyFont="1" applyFill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71" xfId="0" applyNumberFormat="1" applyFont="1" applyBorder="1" applyAlignment="1">
      <alignment horizontal="center" vertical="center"/>
    </xf>
    <xf numFmtId="1" fontId="3" fillId="0" borderId="55" xfId="0" applyNumberFormat="1" applyFont="1" applyBorder="1" applyAlignment="1">
      <alignment horizontal="center" vertical="center"/>
    </xf>
    <xf numFmtId="1" fontId="2" fillId="0" borderId="42" xfId="1" applyNumberFormat="1" applyFont="1" applyBorder="1" applyAlignment="1">
      <alignment horizontal="center" vertical="center"/>
    </xf>
    <xf numFmtId="1" fontId="2" fillId="0" borderId="37" xfId="1" applyNumberFormat="1" applyFont="1" applyBorder="1" applyAlignment="1">
      <alignment horizontal="center" vertical="center"/>
    </xf>
    <xf numFmtId="1" fontId="2" fillId="0" borderId="30" xfId="1" applyNumberFormat="1" applyFont="1" applyBorder="1" applyAlignment="1">
      <alignment horizontal="center" vertical="center"/>
    </xf>
    <xf numFmtId="1" fontId="2" fillId="0" borderId="43" xfId="1" applyNumberFormat="1" applyFont="1" applyBorder="1" applyAlignment="1">
      <alignment horizontal="center" vertical="center"/>
    </xf>
    <xf numFmtId="1" fontId="3" fillId="0" borderId="40" xfId="1" applyNumberFormat="1" applyFont="1" applyFill="1" applyBorder="1" applyAlignment="1">
      <alignment horizontal="center" vertical="center"/>
    </xf>
    <xf numFmtId="1" fontId="3" fillId="0" borderId="41" xfId="1" applyNumberFormat="1" applyFont="1" applyFill="1" applyBorder="1" applyAlignment="1">
      <alignment horizontal="center" vertical="center"/>
    </xf>
    <xf numFmtId="1" fontId="3" fillId="0" borderId="18" xfId="1" applyNumberFormat="1" applyFont="1" applyFill="1" applyBorder="1" applyAlignment="1">
      <alignment horizontal="center" vertical="center"/>
    </xf>
    <xf numFmtId="1" fontId="3" fillId="0" borderId="19" xfId="1" applyNumberFormat="1" applyFont="1" applyFill="1" applyBorder="1" applyAlignment="1">
      <alignment horizontal="center" vertical="center"/>
    </xf>
    <xf numFmtId="41" fontId="3" fillId="0" borderId="37" xfId="1" applyFont="1" applyBorder="1" applyAlignment="1">
      <alignment horizontal="left" vertical="center"/>
    </xf>
    <xf numFmtId="41" fontId="2" fillId="0" borderId="37" xfId="1" applyFont="1" applyBorder="1" applyAlignment="1">
      <alignment horizontal="left" wrapText="1"/>
    </xf>
    <xf numFmtId="0" fontId="52" fillId="0" borderId="0" xfId="0" applyNumberFormat="1" applyFont="1" applyBorder="1"/>
    <xf numFmtId="0" fontId="47" fillId="0" borderId="0" xfId="0" applyFont="1"/>
    <xf numFmtId="0" fontId="41" fillId="0" borderId="59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41" fillId="0" borderId="11" xfId="0" applyFont="1" applyBorder="1" applyAlignment="1">
      <alignment horizontal="left"/>
    </xf>
    <xf numFmtId="3" fontId="5" fillId="0" borderId="42" xfId="1" applyNumberFormat="1" applyFont="1" applyBorder="1" applyAlignment="1">
      <alignment horizontal="center" vertical="center"/>
    </xf>
    <xf numFmtId="3" fontId="5" fillId="0" borderId="44" xfId="1" applyNumberFormat="1" applyFont="1" applyBorder="1" applyAlignment="1">
      <alignment horizontal="center" vertical="center"/>
    </xf>
    <xf numFmtId="3" fontId="5" fillId="0" borderId="37" xfId="1" applyNumberFormat="1" applyFont="1" applyBorder="1" applyAlignment="1">
      <alignment horizontal="center" vertical="center"/>
    </xf>
    <xf numFmtId="3" fontId="5" fillId="0" borderId="43" xfId="1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left"/>
    </xf>
    <xf numFmtId="3" fontId="41" fillId="0" borderId="40" xfId="1" applyNumberFormat="1" applyFont="1" applyBorder="1" applyAlignment="1">
      <alignment horizontal="center" vertical="center"/>
    </xf>
    <xf numFmtId="3" fontId="41" fillId="0" borderId="45" xfId="1" applyNumberFormat="1" applyFont="1" applyBorder="1" applyAlignment="1">
      <alignment horizontal="center" vertical="center"/>
    </xf>
    <xf numFmtId="3" fontId="41" fillId="0" borderId="41" xfId="1" applyNumberFormat="1" applyFont="1" applyBorder="1" applyAlignment="1">
      <alignment horizontal="center" vertical="center"/>
    </xf>
    <xf numFmtId="3" fontId="41" fillId="0" borderId="19" xfId="1" applyNumberFormat="1" applyFont="1" applyBorder="1" applyAlignment="1">
      <alignment horizontal="center" vertical="center"/>
    </xf>
    <xf numFmtId="0" fontId="53" fillId="0" borderId="64" xfId="0" applyNumberFormat="1" applyFont="1" applyBorder="1" applyAlignment="1">
      <alignment horizontal="center" vertical="center"/>
    </xf>
    <xf numFmtId="0" fontId="53" fillId="0" borderId="65" xfId="0" applyNumberFormat="1" applyFont="1" applyBorder="1" applyAlignment="1">
      <alignment horizontal="center" vertical="center"/>
    </xf>
    <xf numFmtId="0" fontId="53" fillId="0" borderId="66" xfId="0" applyNumberFormat="1" applyFont="1" applyBorder="1" applyAlignment="1">
      <alignment horizontal="center" vertical="center"/>
    </xf>
    <xf numFmtId="0" fontId="53" fillId="0" borderId="67" xfId="0" applyNumberFormat="1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41" fontId="53" fillId="0" borderId="11" xfId="1" applyFont="1" applyBorder="1" applyAlignment="1">
      <alignment horizontal="left"/>
    </xf>
    <xf numFmtId="168" fontId="54" fillId="0" borderId="42" xfId="1" applyNumberFormat="1" applyFont="1" applyBorder="1" applyAlignment="1">
      <alignment horizontal="center" vertical="center"/>
    </xf>
    <xf numFmtId="168" fontId="54" fillId="0" borderId="44" xfId="1" applyNumberFormat="1" applyFont="1" applyBorder="1" applyAlignment="1">
      <alignment horizontal="center" vertical="center"/>
    </xf>
    <xf numFmtId="168" fontId="54" fillId="0" borderId="37" xfId="1" applyNumberFormat="1" applyFont="1" applyBorder="1" applyAlignment="1">
      <alignment horizontal="center" vertical="center"/>
    </xf>
    <xf numFmtId="168" fontId="54" fillId="0" borderId="43" xfId="1" applyNumberFormat="1" applyFont="1" applyBorder="1" applyAlignment="1">
      <alignment horizontal="center" vertical="center"/>
    </xf>
    <xf numFmtId="41" fontId="53" fillId="0" borderId="13" xfId="1" applyFont="1" applyBorder="1" applyAlignment="1">
      <alignment horizontal="left"/>
    </xf>
    <xf numFmtId="168" fontId="53" fillId="0" borderId="40" xfId="1" applyNumberFormat="1" applyFont="1" applyBorder="1" applyAlignment="1">
      <alignment horizontal="center" vertical="center"/>
    </xf>
    <xf numFmtId="168" fontId="53" fillId="0" borderId="45" xfId="1" applyNumberFormat="1" applyFont="1" applyBorder="1" applyAlignment="1">
      <alignment horizontal="center" vertical="center"/>
    </xf>
    <xf numFmtId="168" fontId="53" fillId="0" borderId="41" xfId="1" applyNumberFormat="1" applyFont="1" applyBorder="1" applyAlignment="1">
      <alignment horizontal="center" vertical="center"/>
    </xf>
    <xf numFmtId="168" fontId="53" fillId="0" borderId="19" xfId="1" applyNumberFormat="1" applyFont="1" applyBorder="1" applyAlignment="1">
      <alignment horizontal="center" vertical="center"/>
    </xf>
    <xf numFmtId="41" fontId="53" fillId="0" borderId="11" xfId="1" applyFont="1" applyBorder="1" applyAlignment="1">
      <alignment horizontal="left" wrapText="1"/>
    </xf>
    <xf numFmtId="0" fontId="43" fillId="0" borderId="0" xfId="0" applyFont="1" applyAlignment="1">
      <alignment wrapText="1"/>
    </xf>
    <xf numFmtId="41" fontId="55" fillId="0" borderId="11" xfId="1" applyFont="1" applyBorder="1" applyAlignment="1">
      <alignment horizontal="left" vertical="center"/>
    </xf>
    <xf numFmtId="41" fontId="55" fillId="0" borderId="1" xfId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41" fontId="55" fillId="0" borderId="12" xfId="1" applyFont="1" applyBorder="1" applyAlignment="1">
      <alignment horizontal="center" vertical="center" wrapText="1"/>
    </xf>
    <xf numFmtId="41" fontId="55" fillId="0" borderId="11" xfId="1" applyFont="1" applyBorder="1" applyAlignment="1">
      <alignment horizontal="left" vertical="center" wrapText="1"/>
    </xf>
    <xf numFmtId="41" fontId="55" fillId="0" borderId="49" xfId="1" applyFont="1" applyBorder="1" applyAlignment="1">
      <alignment horizontal="left" vertical="center" wrapText="1"/>
    </xf>
    <xf numFmtId="168" fontId="45" fillId="0" borderId="49" xfId="1" applyNumberFormat="1" applyFont="1" applyBorder="1" applyAlignment="1">
      <alignment horizontal="center" vertical="center"/>
    </xf>
    <xf numFmtId="168" fontId="45" fillId="0" borderId="47" xfId="1" applyNumberFormat="1" applyFont="1" applyBorder="1" applyAlignment="1">
      <alignment horizontal="center" vertical="center"/>
    </xf>
    <xf numFmtId="41" fontId="55" fillId="0" borderId="50" xfId="1" applyFont="1" applyBorder="1" applyAlignment="1">
      <alignment horizontal="left" vertical="center" wrapText="1"/>
    </xf>
    <xf numFmtId="168" fontId="45" fillId="0" borderId="50" xfId="1" applyNumberFormat="1" applyFont="1" applyBorder="1" applyAlignment="1">
      <alignment horizontal="center" vertical="center"/>
    </xf>
    <xf numFmtId="168" fontId="45" fillId="0" borderId="51" xfId="1" applyNumberFormat="1" applyFont="1" applyBorder="1" applyAlignment="1">
      <alignment horizontal="center" vertical="center"/>
    </xf>
    <xf numFmtId="41" fontId="55" fillId="0" borderId="32" xfId="1" applyFont="1" applyBorder="1" applyAlignment="1">
      <alignment horizontal="left" vertical="center" wrapText="1"/>
    </xf>
    <xf numFmtId="168" fontId="45" fillId="0" borderId="32" xfId="1" applyNumberFormat="1" applyFont="1" applyBorder="1" applyAlignment="1">
      <alignment horizontal="center" vertical="center"/>
    </xf>
    <xf numFmtId="168" fontId="45" fillId="0" borderId="48" xfId="1" applyNumberFormat="1" applyFont="1" applyBorder="1" applyAlignment="1">
      <alignment horizontal="center" vertical="center"/>
    </xf>
    <xf numFmtId="41" fontId="55" fillId="0" borderId="13" xfId="1" applyFont="1" applyBorder="1" applyAlignment="1">
      <alignment horizontal="left" vertical="center" wrapText="1"/>
    </xf>
    <xf numFmtId="41" fontId="55" fillId="0" borderId="16" xfId="1" applyFont="1" applyBorder="1" applyAlignment="1">
      <alignment horizontal="left" vertical="center" wrapText="1"/>
    </xf>
    <xf numFmtId="168" fontId="45" fillId="0" borderId="16" xfId="1" applyNumberFormat="1" applyFont="1" applyBorder="1" applyAlignment="1">
      <alignment horizontal="center" vertical="center"/>
    </xf>
    <xf numFmtId="168" fontId="45" fillId="0" borderId="14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1" fontId="57" fillId="0" borderId="11" xfId="1" applyFont="1" applyBorder="1" applyAlignment="1">
      <alignment horizontal="left" vertical="center"/>
    </xf>
    <xf numFmtId="41" fontId="57" fillId="0" borderId="1" xfId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41" fontId="57" fillId="0" borderId="12" xfId="1" applyFont="1" applyBorder="1" applyAlignment="1">
      <alignment horizontal="center" vertical="center" wrapText="1"/>
    </xf>
    <xf numFmtId="41" fontId="57" fillId="0" borderId="11" xfId="1" applyFont="1" applyBorder="1" applyAlignment="1">
      <alignment horizontal="left" vertical="center" wrapText="1"/>
    </xf>
    <xf numFmtId="41" fontId="57" fillId="0" borderId="49" xfId="1" applyFont="1" applyBorder="1" applyAlignment="1">
      <alignment horizontal="left" vertical="center" wrapText="1"/>
    </xf>
    <xf numFmtId="168" fontId="40" fillId="0" borderId="49" xfId="1" applyNumberFormat="1" applyFont="1" applyBorder="1" applyAlignment="1">
      <alignment horizontal="center" vertical="center"/>
    </xf>
    <xf numFmtId="168" fontId="40" fillId="0" borderId="47" xfId="1" applyNumberFormat="1" applyFont="1" applyBorder="1" applyAlignment="1">
      <alignment horizontal="center" vertical="center"/>
    </xf>
    <xf numFmtId="41" fontId="57" fillId="0" borderId="50" xfId="1" applyFont="1" applyBorder="1" applyAlignment="1">
      <alignment horizontal="left" vertical="center" wrapText="1"/>
    </xf>
    <xf numFmtId="168" fontId="40" fillId="0" borderId="50" xfId="1" applyNumberFormat="1" applyFont="1" applyBorder="1" applyAlignment="1">
      <alignment horizontal="center" vertical="center"/>
    </xf>
    <xf numFmtId="168" fontId="40" fillId="0" borderId="51" xfId="1" applyNumberFormat="1" applyFont="1" applyBorder="1" applyAlignment="1">
      <alignment horizontal="center" vertical="center"/>
    </xf>
    <xf numFmtId="41" fontId="57" fillId="0" borderId="32" xfId="1" applyFont="1" applyBorder="1" applyAlignment="1">
      <alignment horizontal="left" vertical="center" wrapText="1"/>
    </xf>
    <xf numFmtId="168" fontId="40" fillId="0" borderId="32" xfId="1" applyNumberFormat="1" applyFont="1" applyBorder="1" applyAlignment="1">
      <alignment horizontal="center" vertical="center"/>
    </xf>
    <xf numFmtId="168" fontId="40" fillId="0" borderId="48" xfId="1" applyNumberFormat="1" applyFont="1" applyBorder="1" applyAlignment="1">
      <alignment horizontal="center" vertical="center"/>
    </xf>
    <xf numFmtId="41" fontId="57" fillId="0" borderId="13" xfId="1" applyFont="1" applyBorder="1" applyAlignment="1">
      <alignment horizontal="left" vertical="center" wrapText="1"/>
    </xf>
    <xf numFmtId="41" fontId="57" fillId="0" borderId="16" xfId="1" applyFont="1" applyBorder="1" applyAlignment="1">
      <alignment horizontal="left" vertical="center" wrapText="1"/>
    </xf>
    <xf numFmtId="168" fontId="40" fillId="0" borderId="16" xfId="1" applyNumberFormat="1" applyFont="1" applyBorder="1" applyAlignment="1">
      <alignment horizontal="center" vertical="center"/>
    </xf>
    <xf numFmtId="168" fontId="40" fillId="0" borderId="14" xfId="1" applyNumberFormat="1" applyFont="1" applyBorder="1" applyAlignment="1">
      <alignment horizontal="center" vertical="center"/>
    </xf>
    <xf numFmtId="0" fontId="27" fillId="0" borderId="0" xfId="17" applyFont="1" applyAlignment="1">
      <alignment horizontal="center"/>
    </xf>
    <xf numFmtId="0" fontId="20" fillId="0" borderId="0" xfId="17" applyFont="1" applyAlignment="1">
      <alignment horizontal="left" wrapText="1"/>
    </xf>
    <xf numFmtId="0" fontId="22" fillId="0" borderId="0" xfId="17" applyFont="1" applyAlignment="1">
      <alignment horizontal="center"/>
    </xf>
    <xf numFmtId="0" fontId="19" fillId="0" borderId="0" xfId="17" applyFont="1" applyAlignment="1">
      <alignment horizontal="center" wrapText="1"/>
    </xf>
    <xf numFmtId="49" fontId="25" fillId="0" borderId="0" xfId="17" applyNumberFormat="1" applyFont="1" applyAlignment="1">
      <alignment horizontal="center" vertical="center"/>
    </xf>
    <xf numFmtId="0" fontId="26" fillId="0" borderId="0" xfId="17" applyFont="1" applyAlignment="1">
      <alignment horizontal="center" wrapText="1"/>
    </xf>
    <xf numFmtId="17" fontId="27" fillId="0" borderId="0" xfId="17" applyNumberFormat="1" applyFont="1" applyAlignment="1">
      <alignment horizontal="center" wrapText="1"/>
    </xf>
    <xf numFmtId="0" fontId="6" fillId="2" borderId="0" xfId="17" applyFont="1" applyFill="1" applyAlignment="1">
      <alignment horizontal="center"/>
    </xf>
    <xf numFmtId="0" fontId="26" fillId="0" borderId="0" xfId="17" applyFont="1" applyAlignment="1">
      <alignment horizontal="center"/>
    </xf>
    <xf numFmtId="0" fontId="6" fillId="0" borderId="0" xfId="17" applyFont="1" applyAlignment="1">
      <alignment horizontal="left" vertical="center" wrapText="1"/>
    </xf>
    <xf numFmtId="0" fontId="32" fillId="0" borderId="0" xfId="19" applyFont="1" applyAlignment="1">
      <alignment horizontal="center" vertical="center"/>
    </xf>
    <xf numFmtId="0" fontId="27" fillId="0" borderId="0" xfId="17" applyFont="1" applyAlignment="1">
      <alignment vertical="center" wrapText="1"/>
    </xf>
    <xf numFmtId="0" fontId="6" fillId="0" borderId="0" xfId="17" applyFont="1" applyFill="1" applyAlignment="1">
      <alignment horizontal="left" vertical="center" wrapText="1"/>
    </xf>
    <xf numFmtId="0" fontId="27" fillId="0" borderId="0" xfId="17" applyFont="1" applyFill="1" applyAlignment="1">
      <alignment horizontal="left" vertical="center" wrapText="1"/>
    </xf>
    <xf numFmtId="0" fontId="27" fillId="0" borderId="0" xfId="17" applyFont="1" applyAlignment="1">
      <alignment horizontal="left" vertical="center" wrapText="1"/>
    </xf>
    <xf numFmtId="0" fontId="27" fillId="0" borderId="0" xfId="17" applyFont="1" applyAlignment="1">
      <alignment horizontal="left" vertical="top" wrapText="1"/>
    </xf>
    <xf numFmtId="0" fontId="6" fillId="0" borderId="0" xfId="17" applyFont="1" applyAlignment="1">
      <alignment horizontal="left" vertical="center"/>
    </xf>
    <xf numFmtId="0" fontId="27" fillId="0" borderId="0" xfId="17" applyFont="1" applyAlignment="1">
      <alignment vertical="center"/>
    </xf>
    <xf numFmtId="3" fontId="11" fillId="0" borderId="7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0" fontId="3" fillId="0" borderId="49" xfId="1" applyNumberFormat="1" applyFont="1" applyBorder="1" applyAlignment="1">
      <alignment horizontal="center" vertical="center" wrapText="1"/>
    </xf>
    <xf numFmtId="0" fontId="3" fillId="0" borderId="47" xfId="1" applyNumberFormat="1" applyFont="1" applyBorder="1" applyAlignment="1">
      <alignment horizontal="center" vertical="center" wrapText="1"/>
    </xf>
    <xf numFmtId="41" fontId="3" fillId="0" borderId="9" xfId="1" applyFont="1" applyBorder="1" applyAlignment="1">
      <alignment horizontal="center"/>
    </xf>
    <xf numFmtId="41" fontId="3" fillId="0" borderId="15" xfId="1" applyFont="1" applyBorder="1" applyAlignment="1">
      <alignment horizontal="center"/>
    </xf>
    <xf numFmtId="41" fontId="3" fillId="0" borderId="10" xfId="1" applyFont="1" applyBorder="1" applyAlignment="1">
      <alignment horizontal="center"/>
    </xf>
    <xf numFmtId="41" fontId="3" fillId="0" borderId="11" xfId="1" applyFont="1" applyBorder="1" applyAlignment="1">
      <alignment horizontal="center"/>
    </xf>
    <xf numFmtId="41" fontId="3" fillId="0" borderId="1" xfId="1" applyFont="1" applyBorder="1" applyAlignment="1">
      <alignment horizontal="center"/>
    </xf>
    <xf numFmtId="41" fontId="3" fillId="0" borderId="12" xfId="1" applyFont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49" xfId="1" applyNumberFormat="1" applyFont="1" applyBorder="1" applyAlignment="1">
      <alignment horizontal="center"/>
    </xf>
    <xf numFmtId="0" fontId="3" fillId="0" borderId="62" xfId="1" applyNumberFormat="1" applyFont="1" applyBorder="1" applyAlignment="1">
      <alignment horizontal="center"/>
    </xf>
    <xf numFmtId="0" fontId="3" fillId="0" borderId="57" xfId="1" applyNumberFormat="1" applyFont="1" applyBorder="1" applyAlignment="1">
      <alignment horizontal="center"/>
    </xf>
    <xf numFmtId="41" fontId="3" fillId="0" borderId="21" xfId="1" applyFont="1" applyBorder="1" applyAlignment="1">
      <alignment horizontal="left" vertical="center" wrapText="1"/>
    </xf>
    <xf numFmtId="41" fontId="3" fillId="0" borderId="35" xfId="1" applyFont="1" applyBorder="1" applyAlignment="1">
      <alignment horizontal="left" vertical="center" wrapText="1"/>
    </xf>
    <xf numFmtId="41" fontId="3" fillId="0" borderId="36" xfId="1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47" xfId="1" applyNumberFormat="1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1" fontId="3" fillId="0" borderId="11" xfId="1" applyFont="1" applyBorder="1" applyAlignment="1">
      <alignment horizontal="left" vertical="center" wrapText="1"/>
    </xf>
    <xf numFmtId="0" fontId="3" fillId="0" borderId="15" xfId="1" applyNumberFormat="1" applyFont="1" applyBorder="1" applyAlignment="1">
      <alignment horizontal="center"/>
    </xf>
    <xf numFmtId="0" fontId="3" fillId="0" borderId="33" xfId="1" applyNumberFormat="1" applyFont="1" applyBorder="1" applyAlignment="1">
      <alignment horizontal="center"/>
    </xf>
    <xf numFmtId="0" fontId="3" fillId="0" borderId="46" xfId="1" applyNumberFormat="1" applyFont="1" applyBorder="1" applyAlignment="1">
      <alignment horizontal="center"/>
    </xf>
    <xf numFmtId="41" fontId="3" fillId="0" borderId="7" xfId="1" applyFont="1" applyBorder="1" applyAlignment="1">
      <alignment horizontal="center"/>
    </xf>
    <xf numFmtId="41" fontId="3" fillId="0" borderId="34" xfId="1" applyFont="1" applyBorder="1" applyAlignment="1">
      <alignment horizontal="center"/>
    </xf>
    <xf numFmtId="41" fontId="3" fillId="0" borderId="8" xfId="1" applyFont="1" applyBorder="1" applyAlignment="1">
      <alignment horizontal="center"/>
    </xf>
    <xf numFmtId="41" fontId="3" fillId="0" borderId="25" xfId="1" applyFont="1" applyBorder="1" applyAlignment="1">
      <alignment horizontal="center"/>
    </xf>
    <xf numFmtId="41" fontId="3" fillId="0" borderId="26" xfId="1" applyFont="1" applyBorder="1" applyAlignment="1">
      <alignment horizontal="center"/>
    </xf>
    <xf numFmtId="41" fontId="3" fillId="0" borderId="27" xfId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 wrapText="1"/>
    </xf>
    <xf numFmtId="0" fontId="41" fillId="0" borderId="4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1" fillId="0" borderId="21" xfId="0" applyFont="1" applyBorder="1" applyAlignment="1">
      <alignment horizontal="left" vertical="center" wrapText="1"/>
    </xf>
    <xf numFmtId="0" fontId="41" fillId="0" borderId="35" xfId="0" applyFont="1" applyBorder="1" applyAlignment="1">
      <alignment horizontal="left" vertical="center" wrapText="1"/>
    </xf>
    <xf numFmtId="0" fontId="41" fillId="0" borderId="3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42" fillId="0" borderId="29" xfId="1" applyFont="1" applyBorder="1" applyAlignment="1">
      <alignment horizontal="left" wrapText="1"/>
    </xf>
    <xf numFmtId="41" fontId="42" fillId="0" borderId="28" xfId="1" applyFont="1" applyBorder="1" applyAlignment="1">
      <alignment horizontal="left"/>
    </xf>
    <xf numFmtId="41" fontId="42" fillId="0" borderId="6" xfId="1" applyFont="1" applyBorder="1" applyAlignment="1">
      <alignment horizontal="left"/>
    </xf>
    <xf numFmtId="0" fontId="4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1" fontId="42" fillId="0" borderId="29" xfId="1" applyFont="1" applyBorder="1" applyAlignment="1">
      <alignment horizontal="left" vertical="center" wrapText="1"/>
    </xf>
    <xf numFmtId="41" fontId="42" fillId="0" borderId="28" xfId="1" applyFont="1" applyBorder="1" applyAlignment="1">
      <alignment horizontal="left" vertical="center" wrapText="1"/>
    </xf>
    <xf numFmtId="41" fontId="42" fillId="0" borderId="6" xfId="1" applyFont="1" applyBorder="1" applyAlignment="1">
      <alignment horizontal="left" vertical="center" wrapText="1"/>
    </xf>
    <xf numFmtId="41" fontId="44" fillId="0" borderId="11" xfId="1" applyFont="1" applyBorder="1" applyAlignment="1">
      <alignment horizontal="left" vertical="center"/>
    </xf>
    <xf numFmtId="41" fontId="42" fillId="0" borderId="28" xfId="1" applyFont="1" applyBorder="1" applyAlignment="1">
      <alignment horizontal="left" vertical="center"/>
    </xf>
    <xf numFmtId="41" fontId="42" fillId="0" borderId="6" xfId="1" applyFont="1" applyBorder="1" applyAlignment="1">
      <alignment horizontal="left" vertical="center"/>
    </xf>
    <xf numFmtId="41" fontId="44" fillId="0" borderId="11" xfId="1" applyFont="1" applyBorder="1" applyAlignment="1">
      <alignment horizontal="left" vertical="center" wrapText="1"/>
    </xf>
    <xf numFmtId="0" fontId="3" fillId="0" borderId="49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53" fillId="0" borderId="49" xfId="0" applyFont="1" applyBorder="1" applyAlignment="1">
      <alignment horizontal="center" vertical="center"/>
    </xf>
    <xf numFmtId="0" fontId="54" fillId="0" borderId="29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center" wrapText="1"/>
    </xf>
    <xf numFmtId="0" fontId="54" fillId="0" borderId="6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21" xfId="0" applyFont="1" applyBorder="1" applyAlignment="1">
      <alignment horizontal="left" vertical="center" wrapText="1"/>
    </xf>
    <xf numFmtId="0" fontId="53" fillId="0" borderId="35" xfId="0" applyFont="1" applyBorder="1" applyAlignment="1">
      <alignment horizontal="left" vertical="center" wrapText="1"/>
    </xf>
    <xf numFmtId="0" fontId="53" fillId="0" borderId="36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1" fontId="55" fillId="0" borderId="11" xfId="1" applyFont="1" applyBorder="1" applyAlignment="1">
      <alignment horizontal="left" vertical="center" wrapText="1"/>
    </xf>
    <xf numFmtId="41" fontId="55" fillId="0" borderId="35" xfId="1" applyFont="1" applyBorder="1" applyAlignment="1">
      <alignment horizontal="left" vertical="center" wrapText="1"/>
    </xf>
    <xf numFmtId="41" fontId="55" fillId="0" borderId="36" xfId="1" applyFont="1" applyBorder="1" applyAlignment="1">
      <alignment horizontal="left" vertical="center" wrapText="1"/>
    </xf>
    <xf numFmtId="41" fontId="57" fillId="0" borderId="11" xfId="1" applyFont="1" applyBorder="1" applyAlignment="1">
      <alignment horizontal="left" vertical="center" wrapText="1"/>
    </xf>
    <xf numFmtId="41" fontId="45" fillId="0" borderId="29" xfId="1" applyFont="1" applyBorder="1" applyAlignment="1">
      <alignment horizontal="left" vertical="center" wrapText="1"/>
    </xf>
    <xf numFmtId="41" fontId="45" fillId="0" borderId="28" xfId="1" applyFont="1" applyBorder="1" applyAlignment="1">
      <alignment horizontal="left" vertical="center" wrapText="1"/>
    </xf>
    <xf numFmtId="41" fontId="45" fillId="0" borderId="6" xfId="1" applyFont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1" fontId="57" fillId="0" borderId="35" xfId="1" applyFont="1" applyBorder="1" applyAlignment="1">
      <alignment horizontal="left" vertical="center" wrapText="1"/>
    </xf>
    <xf numFmtId="41" fontId="57" fillId="0" borderId="36" xfId="1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47" xfId="0" applyFont="1" applyBorder="1" applyAlignment="1">
      <alignment horizontal="center"/>
    </xf>
    <xf numFmtId="41" fontId="3" fillId="0" borderId="72" xfId="1" applyFont="1" applyBorder="1" applyAlignment="1">
      <alignment horizontal="center"/>
    </xf>
    <xf numFmtId="41" fontId="3" fillId="0" borderId="11" xfId="1" applyFont="1" applyBorder="1" applyAlignment="1">
      <alignment horizontal="center" vertical="center" wrapText="1"/>
    </xf>
    <xf numFmtId="41" fontId="3" fillId="0" borderId="37" xfId="1" applyFont="1" applyBorder="1" applyAlignment="1">
      <alignment horizontal="center" vertical="center" wrapText="1"/>
    </xf>
    <xf numFmtId="41" fontId="3" fillId="0" borderId="1" xfId="1" applyFont="1" applyBorder="1" applyAlignment="1">
      <alignment horizontal="center" vertical="center"/>
    </xf>
    <xf numFmtId="41" fontId="3" fillId="0" borderId="12" xfId="1" applyFont="1" applyBorder="1" applyAlignment="1">
      <alignment horizontal="center" vertical="center"/>
    </xf>
  </cellXfs>
  <cellStyles count="20">
    <cellStyle name="Hipervínculo" xfId="18" builtinId="8"/>
    <cellStyle name="Hipervínculo 2" xfId="4" xr:uid="{00000000-0005-0000-0000-000030000000}"/>
    <cellStyle name="Millares [0]" xfId="1" builtinId="6"/>
    <cellStyle name="Millares [0] 2" xfId="6" xr:uid="{00000000-0005-0000-0000-000032000000}"/>
    <cellStyle name="Millares 2" xfId="7" xr:uid="{00000000-0005-0000-0000-000033000000}"/>
    <cellStyle name="Millares 2 2" xfId="8" xr:uid="{00000000-0005-0000-0000-000034000000}"/>
    <cellStyle name="Millares 3" xfId="5" xr:uid="{00000000-0005-0000-0000-000031000000}"/>
    <cellStyle name="Millares 4" xfId="14" xr:uid="{00000000-0005-0000-0000-00003C000000}"/>
    <cellStyle name="Millares 5" xfId="16" xr:uid="{00000000-0005-0000-0000-00003D000000}"/>
    <cellStyle name="Millares 6" xfId="15" xr:uid="{00000000-0005-0000-0000-00003E000000}"/>
    <cellStyle name="No-definido" xfId="9" xr:uid="{00000000-0005-0000-0000-000035000000}"/>
    <cellStyle name="Normal" xfId="0" builtinId="0"/>
    <cellStyle name="Normal 10 3" xfId="17" xr:uid="{1B5FFE3A-257C-41E8-845E-FD1A79187CC7}"/>
    <cellStyle name="Normal 2" xfId="10" xr:uid="{00000000-0005-0000-0000-000037000000}"/>
    <cellStyle name="Normal 2 2" xfId="11" xr:uid="{00000000-0005-0000-0000-000038000000}"/>
    <cellStyle name="Normal 2 2 2" xfId="12" xr:uid="{00000000-0005-0000-0000-000039000000}"/>
    <cellStyle name="Normal 3" xfId="13" xr:uid="{00000000-0005-0000-0000-00003A000000}"/>
    <cellStyle name="Normal 4" xfId="3" xr:uid="{00000000-0005-0000-0000-000036000000}"/>
    <cellStyle name="Normal_indice" xfId="19" xr:uid="{638087FE-D594-4FCA-9491-AE4E87081B6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/>
              <a:t>Gráfico 1. Chile: Evolución de la superficie y producción nacional de avena</a:t>
            </a:r>
          </a:p>
          <a:p>
            <a:pPr>
              <a:defRPr sz="1000" b="1"/>
            </a:pPr>
            <a:r>
              <a:rPr lang="es-CL" sz="1000" b="1"/>
              <a:t>2000 - 2022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'[1]1'!$D$4</c:f>
              <c:strCache>
                <c:ptCount val="1"/>
                <c:pt idx="0">
                  <c:v>Producción
(ton)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'[1]1'!$B$6:$B$28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'[1]1'!$D$6:$D$28</c:f>
              <c:numCache>
                <c:formatCode>General</c:formatCode>
                <c:ptCount val="23"/>
                <c:pt idx="0">
                  <c:v>247936</c:v>
                </c:pt>
                <c:pt idx="1">
                  <c:v>344527</c:v>
                </c:pt>
                <c:pt idx="2">
                  <c:v>416297</c:v>
                </c:pt>
                <c:pt idx="3">
                  <c:v>488050</c:v>
                </c:pt>
                <c:pt idx="4">
                  <c:v>538600</c:v>
                </c:pt>
                <c:pt idx="5">
                  <c:v>357352</c:v>
                </c:pt>
                <c:pt idx="6">
                  <c:v>435041</c:v>
                </c:pt>
                <c:pt idx="7">
                  <c:v>341911</c:v>
                </c:pt>
                <c:pt idx="8">
                  <c:v>383759</c:v>
                </c:pt>
                <c:pt idx="9">
                  <c:v>344212</c:v>
                </c:pt>
                <c:pt idx="10">
                  <c:v>380853</c:v>
                </c:pt>
                <c:pt idx="11">
                  <c:v>563812</c:v>
                </c:pt>
                <c:pt idx="12">
                  <c:v>450798</c:v>
                </c:pt>
                <c:pt idx="13">
                  <c:v>680382</c:v>
                </c:pt>
                <c:pt idx="14">
                  <c:v>609926</c:v>
                </c:pt>
                <c:pt idx="15">
                  <c:v>421048</c:v>
                </c:pt>
                <c:pt idx="16">
                  <c:v>533080</c:v>
                </c:pt>
                <c:pt idx="17">
                  <c:v>713102</c:v>
                </c:pt>
                <c:pt idx="18">
                  <c:v>571471</c:v>
                </c:pt>
                <c:pt idx="19">
                  <c:v>384922</c:v>
                </c:pt>
                <c:pt idx="20">
                  <c:v>477395.6</c:v>
                </c:pt>
                <c:pt idx="21">
                  <c:v>525244.63012784102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9-4AAC-9EEE-DFCC05905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88857391"/>
        <c:axId val="161936927"/>
      </c:barChart>
      <c:lineChart>
        <c:grouping val="standard"/>
        <c:varyColors val="0"/>
        <c:ser>
          <c:idx val="0"/>
          <c:order val="0"/>
          <c:tx>
            <c:strRef>
              <c:f>'[1]1'!$C$4</c:f>
              <c:strCache>
                <c:ptCount val="1"/>
                <c:pt idx="0">
                  <c:v>Superficie
(ha)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'[1]1'!$B$6:$B$28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'[1]1'!$C$6:$C$28</c:f>
              <c:numCache>
                <c:formatCode>General</c:formatCode>
                <c:ptCount val="23"/>
                <c:pt idx="0">
                  <c:v>88701</c:v>
                </c:pt>
                <c:pt idx="1">
                  <c:v>89610</c:v>
                </c:pt>
                <c:pt idx="2">
                  <c:v>93250</c:v>
                </c:pt>
                <c:pt idx="3">
                  <c:v>104620</c:v>
                </c:pt>
                <c:pt idx="4">
                  <c:v>122580</c:v>
                </c:pt>
                <c:pt idx="5">
                  <c:v>76680</c:v>
                </c:pt>
                <c:pt idx="6">
                  <c:v>90190</c:v>
                </c:pt>
                <c:pt idx="7">
                  <c:v>82471</c:v>
                </c:pt>
                <c:pt idx="8">
                  <c:v>97936</c:v>
                </c:pt>
                <c:pt idx="9">
                  <c:v>101101</c:v>
                </c:pt>
                <c:pt idx="10">
                  <c:v>75873</c:v>
                </c:pt>
                <c:pt idx="11">
                  <c:v>105643</c:v>
                </c:pt>
                <c:pt idx="12">
                  <c:v>100936</c:v>
                </c:pt>
                <c:pt idx="13">
                  <c:v>126833</c:v>
                </c:pt>
                <c:pt idx="14">
                  <c:v>136339</c:v>
                </c:pt>
                <c:pt idx="15">
                  <c:v>90449</c:v>
                </c:pt>
                <c:pt idx="16">
                  <c:v>107805</c:v>
                </c:pt>
                <c:pt idx="17">
                  <c:v>136818</c:v>
                </c:pt>
                <c:pt idx="18">
                  <c:v>107528</c:v>
                </c:pt>
                <c:pt idx="19">
                  <c:v>74617</c:v>
                </c:pt>
                <c:pt idx="20">
                  <c:v>96994</c:v>
                </c:pt>
                <c:pt idx="21">
                  <c:v>112640</c:v>
                </c:pt>
                <c:pt idx="22">
                  <c:v>123445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9-4AAC-9EEE-DFCC05905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78111"/>
        <c:axId val="2047070495"/>
      </c:lineChart>
      <c:catAx>
        <c:axId val="1679781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Fuente: elaborado por Odepa con información de INE.</a:t>
                </a:r>
              </a:p>
            </c:rich>
          </c:tx>
          <c:layout>
            <c:manualLayout>
              <c:xMode val="edge"/>
              <c:yMode val="edge"/>
              <c:x val="1.143195294382991E-2"/>
              <c:y val="0.960943292283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47070495"/>
        <c:crosses val="autoZero"/>
        <c:auto val="1"/>
        <c:lblAlgn val="ctr"/>
        <c:lblOffset val="100"/>
        <c:noMultiLvlLbl val="0"/>
      </c:catAx>
      <c:valAx>
        <c:axId val="204707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Hectáreas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7978111"/>
        <c:crosses val="autoZero"/>
        <c:crossBetween val="between"/>
      </c:valAx>
      <c:valAx>
        <c:axId val="16193692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88857391"/>
        <c:crosses val="max"/>
        <c:crossBetween val="between"/>
      </c:valAx>
      <c:catAx>
        <c:axId val="2888573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9369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63215470347058"/>
          <c:y val="0.83546338821485522"/>
          <c:w val="0.52333818409903388"/>
          <c:h val="0.107198928951027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/>
              <a:t>Gráfico 2. Chile: Evolución de las exportaciones de avena por tipo</a:t>
            </a:r>
          </a:p>
          <a:p>
            <a:pPr>
              <a:defRPr sz="1000" b="1"/>
            </a:pPr>
            <a:r>
              <a:rPr lang="es-CL" sz="1000" b="1"/>
              <a:t>2005 - 2022</a:t>
            </a:r>
            <a:endParaRPr lang="es-CL" sz="1000" b="1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'[2]1'!$F$4</c:f>
              <c:strCache>
                <c:ptCount val="1"/>
                <c:pt idx="0">
                  <c:v>Exportación avena forrajera (ton)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'[2]1'!$B$5:$B$23</c15:sqref>
                  </c15:fullRef>
                </c:ext>
              </c:extLst>
              <c:f>'[2]1'!$B$6:$B$23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'[2]1'!$F$5:$F$23</c15:sqref>
                  </c15:fullRef>
                </c:ext>
              </c:extLst>
              <c:f>'[2]1'!$F$6:$F$23</c:f>
              <c:numCache>
                <c:formatCode>General</c:formatCode>
                <c:ptCount val="18"/>
                <c:pt idx="0">
                  <c:v>1827</c:v>
                </c:pt>
                <c:pt idx="1">
                  <c:v>2369</c:v>
                </c:pt>
                <c:pt idx="2">
                  <c:v>2411</c:v>
                </c:pt>
                <c:pt idx="3">
                  <c:v>1998</c:v>
                </c:pt>
                <c:pt idx="4">
                  <c:v>4990</c:v>
                </c:pt>
                <c:pt idx="5">
                  <c:v>3801</c:v>
                </c:pt>
                <c:pt idx="6">
                  <c:v>4246</c:v>
                </c:pt>
                <c:pt idx="7">
                  <c:v>2614</c:v>
                </c:pt>
                <c:pt idx="8">
                  <c:v>2697</c:v>
                </c:pt>
                <c:pt idx="9">
                  <c:v>2399</c:v>
                </c:pt>
                <c:pt idx="10">
                  <c:v>9175</c:v>
                </c:pt>
                <c:pt idx="11">
                  <c:v>2757.1499999999992</c:v>
                </c:pt>
                <c:pt idx="12">
                  <c:v>2799.5249999999996</c:v>
                </c:pt>
                <c:pt idx="13">
                  <c:v>5276.6500000000005</c:v>
                </c:pt>
                <c:pt idx="14">
                  <c:v>5750.9539999999997</c:v>
                </c:pt>
                <c:pt idx="15">
                  <c:v>2155.9</c:v>
                </c:pt>
                <c:pt idx="16">
                  <c:v>949.75</c:v>
                </c:pt>
                <c:pt idx="17">
                  <c:v>479.25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3-40C9-BB9D-D5585FFBEA08}"/>
            </c:ext>
          </c:extLst>
        </c:ser>
        <c:ser>
          <c:idx val="4"/>
          <c:order val="1"/>
          <c:tx>
            <c:strRef>
              <c:f>'[2]1'!$G$4</c:f>
              <c:strCache>
                <c:ptCount val="1"/>
                <c:pt idx="0">
                  <c:v>Exportación avena bruta (ton)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'[2]1'!$B$5:$B$23</c15:sqref>
                  </c15:fullRef>
                </c:ext>
              </c:extLst>
              <c:f>'[2]1'!$B$6:$B$23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'[2]1'!$G$5:$G$23</c15:sqref>
                  </c15:fullRef>
                </c:ext>
              </c:extLst>
              <c:f>'[2]1'!$G$6:$G$23</c:f>
              <c:numCache>
                <c:formatCode>General</c:formatCode>
                <c:ptCount val="18"/>
                <c:pt idx="0">
                  <c:v>20284</c:v>
                </c:pt>
                <c:pt idx="1">
                  <c:v>23967</c:v>
                </c:pt>
                <c:pt idx="2">
                  <c:v>31264</c:v>
                </c:pt>
                <c:pt idx="3">
                  <c:v>22055</c:v>
                </c:pt>
                <c:pt idx="4">
                  <c:v>33317</c:v>
                </c:pt>
                <c:pt idx="5">
                  <c:v>56010</c:v>
                </c:pt>
                <c:pt idx="6">
                  <c:v>134775</c:v>
                </c:pt>
                <c:pt idx="7">
                  <c:v>62313</c:v>
                </c:pt>
                <c:pt idx="8">
                  <c:v>44168</c:v>
                </c:pt>
                <c:pt idx="9">
                  <c:v>54349</c:v>
                </c:pt>
                <c:pt idx="10">
                  <c:v>61219</c:v>
                </c:pt>
                <c:pt idx="11">
                  <c:v>7170.78</c:v>
                </c:pt>
                <c:pt idx="12">
                  <c:v>31021.990000000005</c:v>
                </c:pt>
                <c:pt idx="13">
                  <c:v>32818.459000000003</c:v>
                </c:pt>
                <c:pt idx="14">
                  <c:v>16789.530000000002</c:v>
                </c:pt>
                <c:pt idx="15">
                  <c:v>665.71199999999999</c:v>
                </c:pt>
                <c:pt idx="16">
                  <c:v>530.30104000000006</c:v>
                </c:pt>
                <c:pt idx="17">
                  <c:v>33953.029000000002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3-40C9-BB9D-D5585FFBEA08}"/>
            </c:ext>
          </c:extLst>
        </c:ser>
        <c:ser>
          <c:idx val="5"/>
          <c:order val="2"/>
          <c:tx>
            <c:strRef>
              <c:f>'[2]1'!$H$4</c:f>
              <c:strCache>
                <c:ptCount val="1"/>
                <c:pt idx="0">
                  <c:v>Exportación avena procesada (ton)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'[2]1'!$B$5:$B$23</c15:sqref>
                  </c15:fullRef>
                </c:ext>
              </c:extLst>
              <c:f>'[2]1'!$B$6:$B$23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'[2]1'!$H$5:$H$23</c15:sqref>
                  </c15:fullRef>
                </c:ext>
              </c:extLst>
              <c:f>'[2]1'!$H$6:$H$23</c:f>
              <c:numCache>
                <c:formatCode>General</c:formatCode>
                <c:ptCount val="18"/>
                <c:pt idx="0">
                  <c:v>79944.645999999993</c:v>
                </c:pt>
                <c:pt idx="1">
                  <c:v>94491.623999999996</c:v>
                </c:pt>
                <c:pt idx="2">
                  <c:v>112334.78</c:v>
                </c:pt>
                <c:pt idx="3">
                  <c:v>109227.02</c:v>
                </c:pt>
                <c:pt idx="4">
                  <c:v>107969.2</c:v>
                </c:pt>
                <c:pt idx="5">
                  <c:v>127055.10381</c:v>
                </c:pt>
                <c:pt idx="6">
                  <c:v>170468.1298</c:v>
                </c:pt>
                <c:pt idx="7">
                  <c:v>154557.32175</c:v>
                </c:pt>
                <c:pt idx="8">
                  <c:v>165701.25839999999</c:v>
                </c:pt>
                <c:pt idx="9">
                  <c:v>177270.63058999999</c:v>
                </c:pt>
                <c:pt idx="10">
                  <c:v>204309.1905</c:v>
                </c:pt>
                <c:pt idx="11">
                  <c:v>182839.76158000011</c:v>
                </c:pt>
                <c:pt idx="12">
                  <c:v>196013.9178099999</c:v>
                </c:pt>
                <c:pt idx="13">
                  <c:v>193658.15925999981</c:v>
                </c:pt>
                <c:pt idx="14">
                  <c:v>217860.04787999968</c:v>
                </c:pt>
                <c:pt idx="15">
                  <c:v>257570.44819999958</c:v>
                </c:pt>
                <c:pt idx="16">
                  <c:v>208426.49057999993</c:v>
                </c:pt>
                <c:pt idx="17">
                  <c:v>41677.628379999995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E3-40C9-BB9D-D5585FFBE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978111"/>
        <c:axId val="2047070495"/>
      </c:barChart>
      <c:catAx>
        <c:axId val="1679781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900" b="0" i="0" u="none" strike="noStrike" baseline="0">
                    <a:effectLst/>
                  </a:rPr>
                  <a:t>Fuente: Elaborado por Odepa con información del Servicio Nacional de Aduanas.</a:t>
                </a:r>
              </a:p>
              <a:p>
                <a:pPr algn="l">
                  <a:defRPr/>
                </a:pPr>
                <a:r>
                  <a:rPr lang="es-CL" b="1"/>
                  <a:t>Las cifras de exportaciones e importación de avena procesada consideran desde el presente boletin la glosa 1102900 "las demas harinas de cereales, excepto trigo y morcajo" para l</a:t>
                </a:r>
              </a:p>
            </c:rich>
          </c:tx>
          <c:layout>
            <c:manualLayout>
              <c:xMode val="edge"/>
              <c:yMode val="edge"/>
              <c:x val="1.729952528497115E-2"/>
              <c:y val="0.85858403794951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47070495"/>
        <c:crosses val="autoZero"/>
        <c:auto val="1"/>
        <c:lblAlgn val="ctr"/>
        <c:lblOffset val="100"/>
        <c:noMultiLvlLbl val="0"/>
      </c:catAx>
      <c:valAx>
        <c:axId val="204707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797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316628291499666E-2"/>
          <c:y val="0.74893706569508878"/>
          <c:w val="0.91324293849550409"/>
          <c:h val="9.25071638462276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Gráfico 3. Chile: Exportaciones mensuales de avena forrajera por país de destino</a:t>
            </a:r>
          </a:p>
          <a:p>
            <a:pPr>
              <a:defRPr/>
            </a:pPr>
            <a:r>
              <a:rPr lang="es-CL"/>
              <a:t>2022 (ton)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693735367369386E-2"/>
          <c:y val="0.20999192506459949"/>
          <c:w val="0.77279565923558957"/>
          <c:h val="0.5944402454780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'5'!$M$4</c:f>
              <c:strCache>
                <c:ptCount val="1"/>
                <c:pt idx="0">
                  <c:v> Colombia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'5'!$L$5:$L$16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'5'!$M$5:$M$16</c:f>
              <c:numCache>
                <c:formatCode>_(* #,##0_);_(* \(#,##0\);_(* "-"_);_(@_)</c:formatCode>
                <c:ptCount val="12"/>
                <c:pt idx="2" formatCode="General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E-42FB-95A2-30C2B32FE140}"/>
            </c:ext>
          </c:extLst>
        </c:ser>
        <c:ser>
          <c:idx val="1"/>
          <c:order val="1"/>
          <c:tx>
            <c:strRef>
              <c:f>'5'!$N$4</c:f>
              <c:strCache>
                <c:ptCount val="1"/>
                <c:pt idx="0">
                  <c:v> Ecuador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'5'!$L$5:$L$16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'5'!$N$5:$N$16</c:f>
              <c:numCache>
                <c:formatCode>_(* #,##0_);_(* \(#,##0\);_(* "-"_);_(@_)</c:formatCode>
                <c:ptCount val="12"/>
                <c:pt idx="1">
                  <c:v>26.5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E-42FB-95A2-30C2B32FE140}"/>
            </c:ext>
          </c:extLst>
        </c:ser>
        <c:ser>
          <c:idx val="2"/>
          <c:order val="2"/>
          <c:tx>
            <c:strRef>
              <c:f>'5'!$O$4</c:f>
              <c:strCache>
                <c:ptCount val="1"/>
                <c:pt idx="0">
                  <c:v> Guatemala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'5'!$L$5:$L$16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'5'!$O$5:$O$16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D63E-42FB-95A2-30C2B32FE140}"/>
            </c:ext>
          </c:extLst>
        </c:ser>
        <c:ser>
          <c:idx val="3"/>
          <c:order val="3"/>
          <c:tx>
            <c:strRef>
              <c:f>'5'!$P$4</c:f>
              <c:strCache>
                <c:ptCount val="1"/>
                <c:pt idx="0">
                  <c:v> Panamá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'5'!$L$5:$L$16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'5'!$P$5:$P$16</c:f>
              <c:numCache>
                <c:formatCode>_(* #,##0_);_(* \(#,##0\);_(* "-"_);_(@_)</c:formatCode>
                <c:ptCount val="12"/>
                <c:pt idx="0">
                  <c:v>243</c:v>
                </c:pt>
                <c:pt idx="2" formatCode="General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3E-42FB-95A2-30C2B32FE140}"/>
            </c:ext>
          </c:extLst>
        </c:ser>
        <c:ser>
          <c:idx val="4"/>
          <c:order val="4"/>
          <c:tx>
            <c:strRef>
              <c:f>'5'!$Q$4</c:f>
              <c:strCache>
                <c:ptCount val="1"/>
                <c:pt idx="0">
                  <c:v> Rep. Dominicana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'5'!$L$5:$L$16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'5'!$Q$5:$Q$16</c:f>
              <c:numCache>
                <c:formatCode>_(* #,##0_);_(* \(#,##0\);_(* "-"_);_(@_)</c:formatCode>
                <c:ptCount val="12"/>
                <c:pt idx="1">
                  <c:v>104.75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3E-42FB-95A2-30C2B32FE140}"/>
            </c:ext>
          </c:extLst>
        </c:ser>
        <c:ser>
          <c:idx val="5"/>
          <c:order val="5"/>
          <c:tx>
            <c:strRef>
              <c:f>'5'!$R$4</c:f>
              <c:strCache>
                <c:ptCount val="1"/>
                <c:pt idx="0">
                  <c:v> Venezuela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'5'!$L$5:$L$16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'5'!$R$5:$R$16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23DF-4AF0-8AAC-950A945C1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516719"/>
        <c:axId val="518305727"/>
      </c:barChart>
      <c:catAx>
        <c:axId val="42451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8305727"/>
        <c:crosses val="autoZero"/>
        <c:auto val="1"/>
        <c:lblAlgn val="ctr"/>
        <c:lblOffset val="100"/>
        <c:tickLblSkip val="1"/>
        <c:noMultiLvlLbl val="0"/>
      </c:catAx>
      <c:valAx>
        <c:axId val="51830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4516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64585287219243"/>
          <c:y val="0.19546306037213382"/>
          <c:w val="0.12345319755911437"/>
          <c:h val="0.61890323431359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Gráfico 4. Chile: Precio FOB promedio mensual de avena forrajera por país de destino</a:t>
            </a:r>
          </a:p>
          <a:p>
            <a:pPr>
              <a:defRPr/>
            </a:pPr>
            <a:r>
              <a:rPr lang="es-CL"/>
              <a:t>2022 (USD/ton)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'5'!$M$24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'5'!$L$25:$L$36</c:f>
              <c:strCache>
                <c:ptCount val="12"/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'5'!$M$25:$M$36</c:f>
              <c:numCache>
                <c:formatCode>_(* #,##0_);_(* \(#,##0\);_(* "-"_);_(@_)</c:formatCode>
                <c:ptCount val="12"/>
                <c:pt idx="2" formatCode="General">
                  <c:v>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CA-4A87-BEF2-135B3D774D72}"/>
            </c:ext>
          </c:extLst>
        </c:ser>
        <c:ser>
          <c:idx val="1"/>
          <c:order val="1"/>
          <c:tx>
            <c:strRef>
              <c:f>'5'!$N$24</c:f>
              <c:strCache>
                <c:ptCount val="1"/>
                <c:pt idx="0">
                  <c:v>Ecuador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'5'!$L$25:$L$36</c:f>
              <c:strCache>
                <c:ptCount val="12"/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'5'!$N$25:$N$36</c:f>
              <c:numCache>
                <c:formatCode>_(* #,##0_);_(* \(#,##0\);_(* "-"_);_(@_)</c:formatCode>
                <c:ptCount val="12"/>
                <c:pt idx="1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CA-4A87-BEF2-135B3D774D72}"/>
            </c:ext>
          </c:extLst>
        </c:ser>
        <c:ser>
          <c:idx val="2"/>
          <c:order val="2"/>
          <c:tx>
            <c:strRef>
              <c:f>'5'!$O$24</c:f>
              <c:strCache>
                <c:ptCount val="1"/>
                <c:pt idx="0">
                  <c:v>Guatemala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'5'!$L$25:$L$36</c:f>
              <c:strCache>
                <c:ptCount val="12"/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'5'!$O$25:$O$36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CA-4A87-BEF2-135B3D774D72}"/>
            </c:ext>
          </c:extLst>
        </c:ser>
        <c:ser>
          <c:idx val="3"/>
          <c:order val="3"/>
          <c:tx>
            <c:strRef>
              <c:f>'5'!$P$24</c:f>
              <c:strCache>
                <c:ptCount val="1"/>
                <c:pt idx="0">
                  <c:v>Panamá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'5'!$L$25:$L$36</c:f>
              <c:strCache>
                <c:ptCount val="12"/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'5'!$P$25:$P$36</c:f>
              <c:numCache>
                <c:formatCode>_(* #,##0_);_(* \(#,##0\);_(* "-"_);_(@_)</c:formatCode>
                <c:ptCount val="12"/>
                <c:pt idx="2" formatCode="0">
                  <c:v>428.11320754716979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CA-4A87-BEF2-135B3D774D72}"/>
            </c:ext>
          </c:extLst>
        </c:ser>
        <c:ser>
          <c:idx val="4"/>
          <c:order val="4"/>
          <c:tx>
            <c:strRef>
              <c:f>'5'!$Q$24</c:f>
              <c:strCache>
                <c:ptCount val="1"/>
                <c:pt idx="0">
                  <c:v>Rep. Dominicana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'5'!$L$25:$L$36</c:f>
              <c:strCache>
                <c:ptCount val="12"/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'5'!$Q$25:$Q$36</c:f>
              <c:numCache>
                <c:formatCode>_(* #,##0_);_(* \(#,##0\);_(* "-"_);_(@_)</c:formatCode>
                <c:ptCount val="12"/>
                <c:pt idx="1">
                  <c:v>376.08131119625369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CA-4A87-BEF2-135B3D774D72}"/>
            </c:ext>
          </c:extLst>
        </c:ser>
        <c:ser>
          <c:idx val="5"/>
          <c:order val="5"/>
          <c:tx>
            <c:strRef>
              <c:f>'5'!$R$24</c:f>
              <c:strCache>
                <c:ptCount val="1"/>
                <c:pt idx="0">
                  <c:v>Venezuela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'5'!$L$25:$L$36</c:f>
              <c:strCache>
                <c:ptCount val="12"/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'5'!$R$25:$R$36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7E-43A0-A98C-6E0322AEB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70431"/>
        <c:axId val="425510607"/>
      </c:lineChart>
      <c:catAx>
        <c:axId val="50417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5510607"/>
        <c:crosses val="autoZero"/>
        <c:auto val="1"/>
        <c:lblAlgn val="ctr"/>
        <c:lblOffset val="100"/>
        <c:noMultiLvlLbl val="0"/>
      </c:catAx>
      <c:valAx>
        <c:axId val="42551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USD/tonelada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4170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807548423535661"/>
          <c:y val="0.19151236059391488"/>
          <c:w val="0.15192450736661867"/>
          <c:h val="0.58795307189626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Gráfico 5. Chile: Exportaciones mensuales de avena bruta por país de destino</a:t>
            </a:r>
          </a:p>
          <a:p>
            <a:pPr>
              <a:defRPr/>
            </a:pPr>
            <a:r>
              <a:rPr lang="es-CL"/>
              <a:t>2022 (ton)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'8'!$N$2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'8'!$N$3:$N$14</c:f>
              <c:numCache>
                <c:formatCode>General</c:formatCode>
                <c:ptCount val="12"/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8-4F8E-88A2-100B5C9DC5DD}"/>
            </c:ext>
          </c:extLst>
        </c:ser>
        <c:ser>
          <c:idx val="1"/>
          <c:order val="1"/>
          <c:tx>
            <c:strRef>
              <c:f>'8'!$O$2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'8'!$O$3:$O$14</c:f>
              <c:numCache>
                <c:formatCode>General</c:formatCode>
                <c:ptCount val="12"/>
                <c:pt idx="2" formatCode="0">
                  <c:v>24.76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8-4F8E-88A2-100B5C9DC5DD}"/>
            </c:ext>
          </c:extLst>
        </c:ser>
        <c:ser>
          <c:idx val="2"/>
          <c:order val="2"/>
          <c:tx>
            <c:strRef>
              <c:f>'8'!$P$2</c:f>
              <c:strCache>
                <c:ptCount val="1"/>
                <c:pt idx="0">
                  <c:v>Ecuador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'8'!$P$3:$P$14</c:f>
              <c:numCache>
                <c:formatCode>General</c:formatCode>
                <c:ptCount val="12"/>
                <c:pt idx="2" formatCode="0">
                  <c:v>259.91000000000003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8-4F8E-88A2-100B5C9DC5DD}"/>
            </c:ext>
          </c:extLst>
        </c:ser>
        <c:ser>
          <c:idx val="3"/>
          <c:order val="3"/>
          <c:tx>
            <c:strRef>
              <c:f>'8'!$Q$2</c:f>
              <c:strCache>
                <c:ptCount val="1"/>
                <c:pt idx="0">
                  <c:v>Guatemala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'8'!$Q$3:$Q$14</c:f>
              <c:numCache>
                <c:formatCode>0</c:formatCode>
                <c:ptCount val="12"/>
                <c:pt idx="1">
                  <c:v>26.117999999999999</c:v>
                </c:pt>
                <c:pt idx="2">
                  <c:v>70.456000000000003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8-4F8E-88A2-100B5C9DC5DD}"/>
            </c:ext>
          </c:extLst>
        </c:ser>
        <c:ser>
          <c:idx val="4"/>
          <c:order val="4"/>
          <c:tx>
            <c:strRef>
              <c:f>'8'!$R$2</c:f>
              <c:strCache>
                <c:ptCount val="1"/>
                <c:pt idx="0">
                  <c:v>México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'8'!$R$3:$R$14</c:f>
              <c:numCache>
                <c:formatCode>General</c:formatCode>
                <c:ptCount val="12"/>
                <c:pt idx="1">
                  <c:v>26250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D8-4F8E-88A2-100B5C9DC5DD}"/>
            </c:ext>
          </c:extLst>
        </c:ser>
        <c:ser>
          <c:idx val="5"/>
          <c:order val="5"/>
          <c:tx>
            <c:strRef>
              <c:f>'8'!$S$2</c:f>
              <c:strCache>
                <c:ptCount val="1"/>
                <c:pt idx="0">
                  <c:v>Nicaragua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'8'!$S$3:$S$14</c:f>
              <c:numCache>
                <c:formatCode>General</c:formatCode>
                <c:ptCount val="12"/>
                <c:pt idx="2" formatCode="0">
                  <c:v>39.784999999999997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8-4F8E-88A2-100B5C9DC5DD}"/>
            </c:ext>
          </c:extLst>
        </c:ser>
        <c:ser>
          <c:idx val="6"/>
          <c:order val="6"/>
          <c:tx>
            <c:strRef>
              <c:f>'8'!$T$2</c:f>
              <c:strCache>
                <c:ptCount val="1"/>
                <c:pt idx="0">
                  <c:v>Perú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'8'!$T$3:$T$14</c:f>
              <c:numCache>
                <c:formatCode>General</c:formatCode>
                <c:ptCount val="12"/>
                <c:pt idx="2">
                  <c:v>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8-4F8E-88A2-100B5C9DC5DD}"/>
            </c:ext>
          </c:extLst>
        </c:ser>
        <c:ser>
          <c:idx val="7"/>
          <c:order val="7"/>
          <c:tx>
            <c:strRef>
              <c:f>'8'!$U$2</c:f>
              <c:strCache>
                <c:ptCount val="1"/>
                <c:pt idx="0">
                  <c:v>Uruguay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'8'!$U$3:$U$14</c:f>
              <c:numCache>
                <c:formatCode>General</c:formatCode>
                <c:ptCount val="12"/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D8-4F8E-88A2-100B5C9D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154431"/>
        <c:axId val="247111215"/>
      </c:barChart>
      <c:catAx>
        <c:axId val="50415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47111215"/>
        <c:crosses val="autoZero"/>
        <c:auto val="1"/>
        <c:lblAlgn val="ctr"/>
        <c:lblOffset val="100"/>
        <c:noMultiLvlLbl val="0"/>
      </c:catAx>
      <c:valAx>
        <c:axId val="247111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415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73859404001553"/>
          <c:y val="0.28131018303877076"/>
          <c:w val="9.7728225771453875E-2"/>
          <c:h val="0.681859479103573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CL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Gráfico 6. Chile: Precio FOB promedio mensual de avena bruta por país de destino</a:t>
            </a:r>
          </a:p>
          <a:p>
            <a:pPr>
              <a:defRPr lang="es-CL">
                <a:solidFill>
                  <a:sysClr val="windowText" lastClr="000000"/>
                </a:solidFill>
              </a:defRPr>
            </a:pPr>
            <a:r>
              <a:rPr lang="es-CL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2022 (USD/ton)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L"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'8'!$N$17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'8'!$N$18:$N$29</c:f>
              <c:numCache>
                <c:formatCode>General</c:formatCode>
                <c:ptCount val="12"/>
                <c:pt idx="2">
                  <c:v>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7-4D39-A703-BCC1256393E1}"/>
            </c:ext>
          </c:extLst>
        </c:ser>
        <c:ser>
          <c:idx val="1"/>
          <c:order val="1"/>
          <c:tx>
            <c:strRef>
              <c:f>'8'!$O$17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'8'!$O$18:$O$29</c:f>
              <c:numCache>
                <c:formatCode>General</c:formatCode>
                <c:ptCount val="12"/>
                <c:pt idx="2" formatCode="0">
                  <c:v>950.97738287560583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67-4D39-A703-BCC1256393E1}"/>
            </c:ext>
          </c:extLst>
        </c:ser>
        <c:ser>
          <c:idx val="2"/>
          <c:order val="2"/>
          <c:tx>
            <c:strRef>
              <c:f>'8'!$P$17</c:f>
              <c:strCache>
                <c:ptCount val="1"/>
                <c:pt idx="0">
                  <c:v>Ecuador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'8'!$P$18:$P$29</c:f>
              <c:numCache>
                <c:formatCode>General</c:formatCode>
                <c:ptCount val="12"/>
                <c:pt idx="2" formatCode="0">
                  <c:v>580.52502789427103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67-4D39-A703-BCC1256393E1}"/>
            </c:ext>
          </c:extLst>
        </c:ser>
        <c:ser>
          <c:idx val="3"/>
          <c:order val="3"/>
          <c:tx>
            <c:strRef>
              <c:f>'8'!$Q$17</c:f>
              <c:strCache>
                <c:ptCount val="1"/>
                <c:pt idx="0">
                  <c:v>Guatemala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'8'!$Q$18:$Q$29</c:f>
              <c:numCache>
                <c:formatCode>0</c:formatCode>
                <c:ptCount val="12"/>
                <c:pt idx="1">
                  <c:v>498.85136687342066</c:v>
                </c:pt>
                <c:pt idx="2">
                  <c:v>748.59349593495926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67-4D39-A703-BCC1256393E1}"/>
            </c:ext>
          </c:extLst>
        </c:ser>
        <c:ser>
          <c:idx val="4"/>
          <c:order val="4"/>
          <c:tx>
            <c:strRef>
              <c:f>'8'!$R$17</c:f>
              <c:strCache>
                <c:ptCount val="1"/>
                <c:pt idx="0">
                  <c:v>México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'8'!$R$18:$R$29</c:f>
              <c:numCache>
                <c:formatCode>General</c:formatCode>
                <c:ptCount val="12"/>
                <c:pt idx="1">
                  <c:v>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67-4D39-A703-BCC1256393E1}"/>
            </c:ext>
          </c:extLst>
        </c:ser>
        <c:ser>
          <c:idx val="5"/>
          <c:order val="5"/>
          <c:tx>
            <c:strRef>
              <c:f>'8'!$S$17</c:f>
              <c:strCache>
                <c:ptCount val="1"/>
                <c:pt idx="0">
                  <c:v>Nicaragua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'8'!$S$18:$S$29</c:f>
              <c:numCache>
                <c:formatCode>General</c:formatCode>
                <c:ptCount val="12"/>
                <c:pt idx="2" formatCode="0">
                  <c:v>987.48523312806333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67-4D39-A703-BCC1256393E1}"/>
            </c:ext>
          </c:extLst>
        </c:ser>
        <c:ser>
          <c:idx val="6"/>
          <c:order val="6"/>
          <c:tx>
            <c:strRef>
              <c:f>'8'!$T$17</c:f>
              <c:strCache>
                <c:ptCount val="1"/>
                <c:pt idx="0">
                  <c:v>Perú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'8'!$T$18:$T$29</c:f>
              <c:numCache>
                <c:formatCode>General</c:formatCode>
                <c:ptCount val="12"/>
                <c:pt idx="2">
                  <c:v>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67-4D39-A703-BCC1256393E1}"/>
            </c:ext>
          </c:extLst>
        </c:ser>
        <c:ser>
          <c:idx val="7"/>
          <c:order val="7"/>
          <c:tx>
            <c:strRef>
              <c:f>'8'!$U$17</c:f>
              <c:strCache>
                <c:ptCount val="1"/>
                <c:pt idx="0">
                  <c:v>Uruguay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'8'!$U$18:$U$29</c:f>
              <c:numCache>
                <c:formatCode>General</c:formatCode>
                <c:ptCount val="12"/>
                <c:pt idx="2">
                  <c:v>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767-4D39-A703-BCC125639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742255"/>
        <c:axId val="247124943"/>
      </c:lineChart>
      <c:catAx>
        <c:axId val="507742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47124943"/>
        <c:crosses val="autoZero"/>
        <c:auto val="1"/>
        <c:lblAlgn val="ctr"/>
        <c:lblOffset val="100"/>
        <c:noMultiLvlLbl val="0"/>
      </c:catAx>
      <c:valAx>
        <c:axId val="2471249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/>
                  <a:t>USD/tonelada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7742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461429466729781"/>
          <c:y val="0.26008267505006344"/>
          <c:w val="9.5385683930355555E-2"/>
          <c:h val="0.66833712387429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>
                <a:solidFill>
                  <a:sysClr val="windowText" lastClr="000000"/>
                </a:solidFill>
              </a:rPr>
              <a:t>Gráfico</a:t>
            </a:r>
            <a:r>
              <a:rPr lang="es-CL" sz="1000" b="1" baseline="0">
                <a:solidFill>
                  <a:sysClr val="windowText" lastClr="000000"/>
                </a:solidFill>
              </a:rPr>
              <a:t> 7. Chile: Exportaciones mensuales de avena pelada por región de destino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CL" sz="1000" b="1" baseline="0">
                <a:solidFill>
                  <a:sysClr val="windowText" lastClr="000000"/>
                </a:solidFill>
              </a:rPr>
              <a:t>2022 (ton)</a:t>
            </a:r>
            <a:endParaRPr lang="es-CL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3000786476308555"/>
          <c:y val="2.6936026936026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4554441311528667E-2"/>
          <c:y val="0.14135486555998822"/>
          <c:w val="0.88321097452746478"/>
          <c:h val="0.525247835952015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'12'!$B$4</c:f>
              <c:strCache>
                <c:ptCount val="1"/>
                <c:pt idx="0">
                  <c:v> Asia Oriental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'12'!$C$4:$N$4</c:f>
              <c:numCache>
                <c:formatCode>#,##0_ ;\-#,##0\ </c:formatCode>
                <c:ptCount val="12"/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2-4A3A-A1B1-82C674305B88}"/>
            </c:ext>
          </c:extLst>
        </c:ser>
        <c:ser>
          <c:idx val="1"/>
          <c:order val="1"/>
          <c:tx>
            <c:strRef>
              <c:f>'12'!$B$5</c:f>
              <c:strCache>
                <c:ptCount val="1"/>
                <c:pt idx="0">
                  <c:v> Caribe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'12'!$C$5:$N$5</c:f>
              <c:numCache>
                <c:formatCode>#,##0_ ;\-#,##0\ </c:formatCode>
                <c:ptCount val="12"/>
                <c:pt idx="0">
                  <c:v>224.89</c:v>
                </c:pt>
                <c:pt idx="1">
                  <c:v>608.29</c:v>
                </c:pt>
                <c:pt idx="2">
                  <c:v>682.75400000000002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2-4A3A-A1B1-82C674305B88}"/>
            </c:ext>
          </c:extLst>
        </c:ser>
        <c:ser>
          <c:idx val="2"/>
          <c:order val="2"/>
          <c:tx>
            <c:strRef>
              <c:f>'12'!$B$6</c:f>
              <c:strCache>
                <c:ptCount val="1"/>
                <c:pt idx="0">
                  <c:v> Centroamérica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'12'!$C$6:$N$6</c:f>
              <c:numCache>
                <c:formatCode>#,##0_ ;\-#,##0\ </c:formatCode>
                <c:ptCount val="12"/>
                <c:pt idx="0">
                  <c:v>1832.7669999999998</c:v>
                </c:pt>
                <c:pt idx="1">
                  <c:v>926.327</c:v>
                </c:pt>
                <c:pt idx="2">
                  <c:v>1348.963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2-4A3A-A1B1-82C674305B88}"/>
            </c:ext>
          </c:extLst>
        </c:ser>
        <c:ser>
          <c:idx val="3"/>
          <c:order val="3"/>
          <c:tx>
            <c:strRef>
              <c:f>'12'!$B$8</c:f>
              <c:strCache>
                <c:ptCount val="1"/>
                <c:pt idx="0">
                  <c:v> Sudamérica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'12'!$C$8:$N$8</c:f>
              <c:numCache>
                <c:formatCode>#,##0_ ;\-#,##0\ </c:formatCode>
                <c:ptCount val="12"/>
                <c:pt idx="0">
                  <c:v>5304.18</c:v>
                </c:pt>
                <c:pt idx="1">
                  <c:v>3307.3900000000003</c:v>
                </c:pt>
                <c:pt idx="2">
                  <c:v>5274.7749999999996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D2-4A3A-A1B1-82C674305B88}"/>
            </c:ext>
          </c:extLst>
        </c:ser>
        <c:ser>
          <c:idx val="4"/>
          <c:order val="4"/>
          <c:tx>
            <c:strRef>
              <c:f>'12'!$B$9</c:f>
              <c:strCache>
                <c:ptCount val="1"/>
                <c:pt idx="0">
                  <c:v> Sudeste Asiático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'12'!$C$9:$N$9</c:f>
              <c:numCache>
                <c:formatCode>#,##0_ ;\-#,##0\ </c:formatCode>
                <c:ptCount val="12"/>
                <c:pt idx="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D2-4A3A-A1B1-82C674305B88}"/>
            </c:ext>
          </c:extLst>
        </c:ser>
        <c:ser>
          <c:idx val="5"/>
          <c:order val="5"/>
          <c:tx>
            <c:strRef>
              <c:f>'12'!$B$10</c:f>
              <c:strCache>
                <c:ptCount val="1"/>
                <c:pt idx="0">
                  <c:v> Surasia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'12'!$C$10:$N$10</c:f>
              <c:numCache>
                <c:formatCode>#,##0_ ;\-#,##0\ </c:formatCode>
                <c:ptCount val="12"/>
                <c:pt idx="1">
                  <c:v>406.4</c:v>
                </c:pt>
                <c:pt idx="2">
                  <c:v>309.3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D2-4A3A-A1B1-82C674305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520319"/>
        <c:axId val="757067759"/>
      </c:barChart>
      <c:catAx>
        <c:axId val="424520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57067759"/>
        <c:crosses val="autoZero"/>
        <c:auto val="1"/>
        <c:lblAlgn val="ctr"/>
        <c:lblOffset val="100"/>
        <c:noMultiLvlLbl val="0"/>
      </c:catAx>
      <c:valAx>
        <c:axId val="75706775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452031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1.4383076351638296E-2"/>
          <c:y val="0.85569600415135016"/>
          <c:w val="0.9838652542532903"/>
          <c:h val="0.13995800024926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>
                <a:solidFill>
                  <a:sysClr val="windowText" lastClr="000000"/>
                </a:solidFill>
              </a:rPr>
              <a:t>Gráfico</a:t>
            </a:r>
            <a:r>
              <a:rPr lang="es-CL" sz="1000" b="1" baseline="0">
                <a:solidFill>
                  <a:sysClr val="windowText" lastClr="000000"/>
                </a:solidFill>
              </a:rPr>
              <a:t> 8. Chile: Exportaciones mensuales de avena en hojuelas por región de destino 2022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CL" sz="1000" b="1" baseline="0">
                <a:solidFill>
                  <a:sysClr val="windowText" lastClr="000000"/>
                </a:solidFill>
              </a:rPr>
              <a:t>(ton)</a:t>
            </a:r>
            <a:endParaRPr lang="es-CL" sz="1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4554466662890163E-2"/>
          <c:y val="0.16954316232100822"/>
          <c:w val="0.88321097452746478"/>
          <c:h val="0.60321165698607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'17'!$B$4</c:f>
              <c:strCache>
                <c:ptCount val="1"/>
                <c:pt idx="0">
                  <c:v> Asia Oriental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'17'!$C$4:$N$4</c:f>
              <c:numCache>
                <c:formatCode>#,##0_ ;\-#,##0\ </c:formatCode>
                <c:ptCount val="12"/>
                <c:pt idx="1">
                  <c:v>285.97500000000002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C-4B20-AD29-69D0E7E7DB99}"/>
            </c:ext>
          </c:extLst>
        </c:ser>
        <c:ser>
          <c:idx val="1"/>
          <c:order val="1"/>
          <c:tx>
            <c:strRef>
              <c:f>'17'!$B$5</c:f>
              <c:strCache>
                <c:ptCount val="1"/>
                <c:pt idx="0">
                  <c:v> Caribe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'17'!$C$5:$N$5</c:f>
              <c:numCache>
                <c:formatCode>#,##0_ ;\-#,##0\ </c:formatCode>
                <c:ptCount val="12"/>
                <c:pt idx="0">
                  <c:v>213.19</c:v>
                </c:pt>
                <c:pt idx="1">
                  <c:v>263.86200000000002</c:v>
                </c:pt>
                <c:pt idx="2">
                  <c:v>207.99128000000002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C-4B20-AD29-69D0E7E7DB99}"/>
            </c:ext>
          </c:extLst>
        </c:ser>
        <c:ser>
          <c:idx val="2"/>
          <c:order val="2"/>
          <c:tx>
            <c:strRef>
              <c:f>'17'!$B$6</c:f>
              <c:strCache>
                <c:ptCount val="1"/>
                <c:pt idx="0">
                  <c:v> Centroamérica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'17'!$C$6:$N$6</c:f>
              <c:numCache>
                <c:formatCode>#,##0_ ;\-#,##0\ </c:formatCode>
                <c:ptCount val="12"/>
                <c:pt idx="0">
                  <c:v>829.24080000000004</c:v>
                </c:pt>
                <c:pt idx="1">
                  <c:v>965.13040000000012</c:v>
                </c:pt>
                <c:pt idx="2">
                  <c:v>1041.4818799999998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C-4B20-AD29-69D0E7E7DB99}"/>
            </c:ext>
          </c:extLst>
        </c:ser>
        <c:ser>
          <c:idx val="3"/>
          <c:order val="3"/>
          <c:tx>
            <c:strRef>
              <c:f>'17'!$B$7</c:f>
              <c:strCache>
                <c:ptCount val="1"/>
                <c:pt idx="0">
                  <c:v> Medio Oriente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'17'!$C$7:$N$7</c:f>
              <c:numCache>
                <c:formatCode>#,##0_ ;\-#,##0\ </c:formatCode>
                <c:ptCount val="12"/>
                <c:pt idx="1">
                  <c:v>15.625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4C-4B20-AD29-69D0E7E7DB99}"/>
            </c:ext>
          </c:extLst>
        </c:ser>
        <c:ser>
          <c:idx val="4"/>
          <c:order val="4"/>
          <c:tx>
            <c:strRef>
              <c:f>'17'!$B$8</c:f>
              <c:strCache>
                <c:ptCount val="1"/>
                <c:pt idx="0">
                  <c:v> Norteamérica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'17'!$C$8:$N$8</c:f>
              <c:numCache>
                <c:formatCode>#,##0_ ;\-#,##0\ </c:formatCode>
                <c:ptCount val="12"/>
                <c:pt idx="0">
                  <c:v>1202.52964</c:v>
                </c:pt>
                <c:pt idx="1">
                  <c:v>1816.355</c:v>
                </c:pt>
                <c:pt idx="2">
                  <c:v>1091.86796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4C-4B20-AD29-69D0E7E7DB99}"/>
            </c:ext>
          </c:extLst>
        </c:ser>
        <c:ser>
          <c:idx val="5"/>
          <c:order val="5"/>
          <c:tx>
            <c:strRef>
              <c:f>'17'!$B$9</c:f>
              <c:strCache>
                <c:ptCount val="1"/>
                <c:pt idx="0">
                  <c:v> Sudamérica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'17'!$C$9:$N$9</c:f>
              <c:numCache>
                <c:formatCode>#,##0_ ;\-#,##0\ </c:formatCode>
                <c:ptCount val="12"/>
                <c:pt idx="0">
                  <c:v>3717.2978000000003</c:v>
                </c:pt>
                <c:pt idx="1">
                  <c:v>3486.07</c:v>
                </c:pt>
                <c:pt idx="2">
                  <c:v>3801.6470000000004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4C-4B20-AD29-69D0E7E7DB99}"/>
            </c:ext>
          </c:extLst>
        </c:ser>
        <c:ser>
          <c:idx val="6"/>
          <c:order val="6"/>
          <c:tx>
            <c:strRef>
              <c:f>'17'!$B$10</c:f>
              <c:strCache>
                <c:ptCount val="1"/>
                <c:pt idx="0">
                  <c:v> Sudeste Asiático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'17'!$C$10:$N$10</c:f>
              <c:numCache>
                <c:formatCode>#,##0_ ;\-#,##0\ </c:formatCode>
                <c:ptCount val="12"/>
                <c:pt idx="0">
                  <c:v>94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4C-4B20-AD29-69D0E7E7DB99}"/>
            </c:ext>
          </c:extLst>
        </c:ser>
        <c:ser>
          <c:idx val="7"/>
          <c:order val="7"/>
          <c:tx>
            <c:strRef>
              <c:f>'17'!$B$11</c:f>
              <c:strCache>
                <c:ptCount val="1"/>
                <c:pt idx="0">
                  <c:v> Surasia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'17'!$C$11:$N$11</c:f>
              <c:numCache>
                <c:formatCode>#,##0_ ;\-#,##0\ </c:formatCode>
                <c:ptCount val="12"/>
                <c:pt idx="1">
                  <c:v>234</c:v>
                </c:pt>
                <c:pt idx="2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4C-4B20-AD29-69D0E7E7D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520319"/>
        <c:axId val="757067759"/>
      </c:barChart>
      <c:catAx>
        <c:axId val="424520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57067759"/>
        <c:crosses val="autoZero"/>
        <c:auto val="1"/>
        <c:lblAlgn val="ctr"/>
        <c:lblOffset val="100"/>
        <c:noMultiLvlLbl val="0"/>
      </c:catAx>
      <c:valAx>
        <c:axId val="75706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452031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1.6134772926111509E-2"/>
          <c:y val="0.87725156447220931"/>
          <c:w val="0.96707202601952658"/>
          <c:h val="0.12274829387048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66675</xdr:rowOff>
    </xdr:from>
    <xdr:to>
      <xdr:col>2</xdr:col>
      <xdr:colOff>400050</xdr:colOff>
      <xdr:row>41</xdr:row>
      <xdr:rowOff>180975</xdr:rowOff>
    </xdr:to>
    <xdr:pic>
      <xdr:nvPicPr>
        <xdr:cNvPr id="5" name="Picture 1" descr="LOGO_FUCOA">
          <a:extLst>
            <a:ext uri="{FF2B5EF4-FFF2-40B4-BE49-F238E27FC236}">
              <a16:creationId xmlns:a16="http://schemas.microsoft.com/office/drawing/2014/main" id="{3CED3E5E-8E92-4C7F-9DDF-B053F989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9467850"/>
          <a:ext cx="36957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83</xdr:row>
      <xdr:rowOff>66675</xdr:rowOff>
    </xdr:from>
    <xdr:to>
      <xdr:col>1</xdr:col>
      <xdr:colOff>466725</xdr:colOff>
      <xdr:row>83</xdr:row>
      <xdr:rowOff>114300</xdr:rowOff>
    </xdr:to>
    <xdr:pic>
      <xdr:nvPicPr>
        <xdr:cNvPr id="6" name="Picture 41" descr="pie">
          <a:extLst>
            <a:ext uri="{FF2B5EF4-FFF2-40B4-BE49-F238E27FC236}">
              <a16:creationId xmlns:a16="http://schemas.microsoft.com/office/drawing/2014/main" id="{032CAAA6-4584-47D6-837E-313A9AEE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50050"/>
          <a:ext cx="2381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247649</xdr:colOff>
      <xdr:row>2</xdr:row>
      <xdr:rowOff>123825</xdr:rowOff>
    </xdr:from>
    <xdr:to>
      <xdr:col>2</xdr:col>
      <xdr:colOff>95251</xdr:colOff>
      <xdr:row>8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AB4AC8-5208-46AA-9BE0-E0CC81BDED23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381"/>
        <a:stretch/>
      </xdr:blipFill>
      <xdr:spPr bwMode="auto">
        <a:xfrm>
          <a:off x="247649" y="514350"/>
          <a:ext cx="1295402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57150</xdr:rowOff>
    </xdr:from>
    <xdr:to>
      <xdr:col>1</xdr:col>
      <xdr:colOff>447675</xdr:colOff>
      <xdr:row>38</xdr:row>
      <xdr:rowOff>123825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3670865D-D32D-495D-9E21-23D59154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050"/>
          <a:ext cx="10763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08065" y="133004"/>
    <xdr:ext cx="5210174" cy="4381499"/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2EC8B4F-8288-4ED4-896B-2FEDB476B38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99258" y="124691"/>
    <xdr:ext cx="5276850" cy="4305299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0E91AA3-E8CA-495A-B983-70C5F0D5ED9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55998</xdr:colOff>
      <xdr:row>10</xdr:row>
      <xdr:rowOff>36944</xdr:rowOff>
    </xdr:from>
    <xdr:to>
      <xdr:col>10</xdr:col>
      <xdr:colOff>760558</xdr:colOff>
      <xdr:row>24</xdr:row>
      <xdr:rowOff>69358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E895BF3-476D-46D5-B4F5-904614639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78800</xdr:colOff>
      <xdr:row>26</xdr:row>
      <xdr:rowOff>110835</xdr:rowOff>
    </xdr:from>
    <xdr:to>
      <xdr:col>10</xdr:col>
      <xdr:colOff>745550</xdr:colOff>
      <xdr:row>42</xdr:row>
      <xdr:rowOff>12280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3444A6C-825B-4F36-AA8D-9DC85E747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88325</xdr:colOff>
      <xdr:row>0</xdr:row>
      <xdr:rowOff>144609</xdr:rowOff>
    </xdr:from>
    <xdr:to>
      <xdr:col>10</xdr:col>
      <xdr:colOff>726500</xdr:colOff>
      <xdr:row>15</xdr:row>
      <xdr:rowOff>64946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071629F-CC8E-4BDE-ADD6-D4A70B6FF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102180</xdr:colOff>
      <xdr:row>16</xdr:row>
      <xdr:rowOff>23380</xdr:rowOff>
    </xdr:from>
    <xdr:to>
      <xdr:col>10</xdr:col>
      <xdr:colOff>702255</xdr:colOff>
      <xdr:row>31</xdr:row>
      <xdr:rowOff>865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4F84560D-C773-4FFC-955C-561A3B9FB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171450</xdr:rowOff>
    </xdr:from>
    <xdr:to>
      <xdr:col>14</xdr:col>
      <xdr:colOff>27709</xdr:colOff>
      <xdr:row>24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2FEC5C6-3B33-4502-B268-E9980391DA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41565</xdr:colOff>
      <xdr:row>12</xdr:row>
      <xdr:rowOff>95249</xdr:rowOff>
    </xdr:from>
    <xdr:to>
      <xdr:col>14</xdr:col>
      <xdr:colOff>41565</xdr:colOff>
      <xdr:row>25</xdr:row>
      <xdr:rowOff>16626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32CEE81-A256-45E1-81C1-88C679588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de%20datos%20avena%2029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sites/PoliticasAgrarias/Documentos%20compartidos/General/Cereales/2015%20EN%20ADELANTE/CEREALES/BOLETINES/Bolet&#237;n%20avena/Base%20de%20datos%20abril%202022%20en%20adelante_actualizacion%202005%20nueva%20glosa%20harina.xlsx?711DC509" TargetMode="External"/><Relationship Id="rId1" Type="http://schemas.openxmlformats.org/officeDocument/2006/relationships/externalLinkPath" Target="file:///\\711DC509\Base%20de%20datos%20abril%202022%20en%20adelante_actualizacion%202005%20nueva%20glosa%20har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A1"/>
      <sheetName val="1"/>
      <sheetName val="2"/>
      <sheetName val="3"/>
      <sheetName val="A4"/>
      <sheetName val="A5a"/>
      <sheetName val="A5b"/>
      <sheetName val="A6"/>
      <sheetName val="A7"/>
      <sheetName val="A8a"/>
      <sheetName val="A8b"/>
      <sheetName val="A10"/>
      <sheetName val="A11"/>
      <sheetName val="A12-13"/>
      <sheetName val="A14"/>
      <sheetName val="A15"/>
      <sheetName val="A16"/>
      <sheetName val="A17-18"/>
      <sheetName val="A19"/>
      <sheetName val="A20"/>
      <sheetName val="A21"/>
      <sheetName val="A22"/>
      <sheetName val="BD Expo"/>
      <sheetName val="BD Impo"/>
    </sheetNames>
    <sheetDataSet>
      <sheetData sheetId="0"/>
      <sheetData sheetId="1"/>
      <sheetData sheetId="2">
        <row r="4">
          <cell r="C4" t="str">
            <v>Superficie
(ha)</v>
          </cell>
          <cell r="D4" t="str">
            <v>Producción
(ton)</v>
          </cell>
        </row>
        <row r="6">
          <cell r="B6">
            <v>2000</v>
          </cell>
          <cell r="C6">
            <v>88701</v>
          </cell>
          <cell r="D6">
            <v>247936</v>
          </cell>
        </row>
        <row r="7">
          <cell r="B7">
            <v>2001</v>
          </cell>
          <cell r="C7">
            <v>89610</v>
          </cell>
          <cell r="D7">
            <v>344527</v>
          </cell>
        </row>
        <row r="8">
          <cell r="B8">
            <v>2002</v>
          </cell>
          <cell r="C8">
            <v>93250</v>
          </cell>
          <cell r="D8">
            <v>416297</v>
          </cell>
        </row>
        <row r="9">
          <cell r="B9">
            <v>2003</v>
          </cell>
          <cell r="C9">
            <v>104620</v>
          </cell>
          <cell r="D9">
            <v>488050</v>
          </cell>
        </row>
        <row r="10">
          <cell r="B10">
            <v>2004</v>
          </cell>
          <cell r="C10">
            <v>122580</v>
          </cell>
          <cell r="D10">
            <v>538600</v>
          </cell>
        </row>
        <row r="11">
          <cell r="B11">
            <v>2005</v>
          </cell>
          <cell r="C11">
            <v>76680</v>
          </cell>
          <cell r="D11">
            <v>357352</v>
          </cell>
        </row>
        <row r="12">
          <cell r="B12">
            <v>2006</v>
          </cell>
          <cell r="C12">
            <v>90190</v>
          </cell>
          <cell r="D12">
            <v>435041</v>
          </cell>
        </row>
        <row r="13">
          <cell r="B13">
            <v>2007</v>
          </cell>
          <cell r="C13">
            <v>82471</v>
          </cell>
          <cell r="D13">
            <v>341911</v>
          </cell>
        </row>
        <row r="14">
          <cell r="B14">
            <v>2008</v>
          </cell>
          <cell r="C14">
            <v>97936</v>
          </cell>
          <cell r="D14">
            <v>383759</v>
          </cell>
        </row>
        <row r="15">
          <cell r="B15">
            <v>2009</v>
          </cell>
          <cell r="C15">
            <v>101101</v>
          </cell>
          <cell r="D15">
            <v>344212</v>
          </cell>
        </row>
        <row r="16">
          <cell r="B16">
            <v>2010</v>
          </cell>
          <cell r="C16">
            <v>75873</v>
          </cell>
          <cell r="D16">
            <v>380853</v>
          </cell>
        </row>
        <row r="17">
          <cell r="B17">
            <v>2011</v>
          </cell>
          <cell r="C17">
            <v>105643</v>
          </cell>
          <cell r="D17">
            <v>563812</v>
          </cell>
        </row>
        <row r="18">
          <cell r="B18">
            <v>2012</v>
          </cell>
          <cell r="C18">
            <v>100936</v>
          </cell>
          <cell r="D18">
            <v>450798</v>
          </cell>
        </row>
        <row r="19">
          <cell r="B19">
            <v>2013</v>
          </cell>
          <cell r="C19">
            <v>126833</v>
          </cell>
          <cell r="D19">
            <v>680382</v>
          </cell>
        </row>
        <row r="20">
          <cell r="B20">
            <v>2014</v>
          </cell>
          <cell r="C20">
            <v>136339</v>
          </cell>
          <cell r="D20">
            <v>609926</v>
          </cell>
        </row>
        <row r="21">
          <cell r="B21">
            <v>2015</v>
          </cell>
          <cell r="C21">
            <v>90449</v>
          </cell>
          <cell r="D21">
            <v>421048</v>
          </cell>
        </row>
        <row r="22">
          <cell r="B22">
            <v>2016</v>
          </cell>
          <cell r="C22">
            <v>107805</v>
          </cell>
          <cell r="D22">
            <v>533080</v>
          </cell>
        </row>
        <row r="23">
          <cell r="B23">
            <v>2017</v>
          </cell>
          <cell r="C23">
            <v>136818</v>
          </cell>
          <cell r="D23">
            <v>713102</v>
          </cell>
        </row>
        <row r="24">
          <cell r="B24">
            <v>2018</v>
          </cell>
          <cell r="C24">
            <v>107528</v>
          </cell>
          <cell r="D24">
            <v>571471</v>
          </cell>
        </row>
        <row r="25">
          <cell r="B25">
            <v>2019</v>
          </cell>
          <cell r="C25">
            <v>74617</v>
          </cell>
          <cell r="D25">
            <v>384922</v>
          </cell>
        </row>
        <row r="26">
          <cell r="B26">
            <v>2020</v>
          </cell>
          <cell r="C26">
            <v>96994</v>
          </cell>
          <cell r="D26">
            <v>477395.6</v>
          </cell>
        </row>
        <row r="27">
          <cell r="B27">
            <v>2021</v>
          </cell>
          <cell r="C27">
            <v>112640</v>
          </cell>
          <cell r="D27">
            <v>525244.63012784102</v>
          </cell>
        </row>
        <row r="28">
          <cell r="B28">
            <v>2022</v>
          </cell>
          <cell r="C28">
            <v>123445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A1"/>
      <sheetName val="A1 tabla 5 B"/>
      <sheetName val="1"/>
      <sheetName val="2"/>
      <sheetName val="3"/>
      <sheetName val="A4"/>
      <sheetName val="A5a"/>
      <sheetName val="A5b"/>
      <sheetName val="A6"/>
      <sheetName val="A7"/>
      <sheetName val="A8a"/>
      <sheetName val="A8b"/>
      <sheetName val="A10"/>
      <sheetName val="A11"/>
      <sheetName val="A12-13"/>
      <sheetName val="A14"/>
      <sheetName val="A15"/>
      <sheetName val="A16"/>
      <sheetName val="A17-18"/>
      <sheetName val="A19"/>
      <sheetName val="A20"/>
      <sheetName val="A21"/>
      <sheetName val="A22"/>
      <sheetName val="A22 (2)"/>
      <sheetName val="BD Expo"/>
      <sheetName val="BD Impo"/>
    </sheetNames>
    <sheetDataSet>
      <sheetData sheetId="0"/>
      <sheetData sheetId="1"/>
      <sheetData sheetId="2"/>
      <sheetData sheetId="3">
        <row r="4">
          <cell r="F4" t="str">
            <v>Exportación avena forrajera (ton)</v>
          </cell>
          <cell r="G4" t="str">
            <v>Exportación avena bruta (ton)</v>
          </cell>
          <cell r="H4" t="str">
            <v>Exportación avena procesada (ton)</v>
          </cell>
        </row>
        <row r="5">
          <cell r="B5"/>
          <cell r="F5"/>
          <cell r="G5"/>
          <cell r="H5"/>
        </row>
        <row r="6">
          <cell r="B6">
            <v>2005</v>
          </cell>
          <cell r="F6">
            <v>1827</v>
          </cell>
          <cell r="G6">
            <v>20284</v>
          </cell>
          <cell r="H6">
            <v>79944.645999999993</v>
          </cell>
        </row>
        <row r="7">
          <cell r="B7">
            <v>2006</v>
          </cell>
          <cell r="F7">
            <v>2369</v>
          </cell>
          <cell r="G7">
            <v>23967</v>
          </cell>
          <cell r="H7">
            <v>94491.623999999996</v>
          </cell>
        </row>
        <row r="8">
          <cell r="B8">
            <v>2007</v>
          </cell>
          <cell r="F8">
            <v>2411</v>
          </cell>
          <cell r="G8">
            <v>31264</v>
          </cell>
          <cell r="H8">
            <v>112334.78</v>
          </cell>
        </row>
        <row r="9">
          <cell r="B9">
            <v>2008</v>
          </cell>
          <cell r="F9">
            <v>1998</v>
          </cell>
          <cell r="G9">
            <v>22055</v>
          </cell>
          <cell r="H9">
            <v>109227.02</v>
          </cell>
        </row>
        <row r="10">
          <cell r="B10">
            <v>2009</v>
          </cell>
          <cell r="F10">
            <v>4990</v>
          </cell>
          <cell r="G10">
            <v>33317</v>
          </cell>
          <cell r="H10">
            <v>107969.2</v>
          </cell>
        </row>
        <row r="11">
          <cell r="B11">
            <v>2010</v>
          </cell>
          <cell r="F11">
            <v>3801</v>
          </cell>
          <cell r="G11">
            <v>56010</v>
          </cell>
          <cell r="H11">
            <v>127055.10381</v>
          </cell>
        </row>
        <row r="12">
          <cell r="B12">
            <v>2011</v>
          </cell>
          <cell r="F12">
            <v>4246</v>
          </cell>
          <cell r="G12">
            <v>134775</v>
          </cell>
          <cell r="H12">
            <v>170468.1298</v>
          </cell>
        </row>
        <row r="13">
          <cell r="B13">
            <v>2012</v>
          </cell>
          <cell r="F13">
            <v>2614</v>
          </cell>
          <cell r="G13">
            <v>62313</v>
          </cell>
          <cell r="H13">
            <v>154557.32175</v>
          </cell>
        </row>
        <row r="14">
          <cell r="B14">
            <v>2013</v>
          </cell>
          <cell r="F14">
            <v>2697</v>
          </cell>
          <cell r="G14">
            <v>44168</v>
          </cell>
          <cell r="H14">
            <v>165701.25839999999</v>
          </cell>
        </row>
        <row r="15">
          <cell r="B15">
            <v>2014</v>
          </cell>
          <cell r="F15">
            <v>2399</v>
          </cell>
          <cell r="G15">
            <v>54349</v>
          </cell>
          <cell r="H15">
            <v>177270.63058999999</v>
          </cell>
        </row>
        <row r="16">
          <cell r="B16">
            <v>2015</v>
          </cell>
          <cell r="F16">
            <v>9175</v>
          </cell>
          <cell r="G16">
            <v>61219</v>
          </cell>
          <cell r="H16">
            <v>204309.1905</v>
          </cell>
        </row>
        <row r="17">
          <cell r="B17">
            <v>2016</v>
          </cell>
          <cell r="F17">
            <v>2757.1499999999992</v>
          </cell>
          <cell r="G17">
            <v>7170.78</v>
          </cell>
          <cell r="H17">
            <v>182839.76158000011</v>
          </cell>
        </row>
        <row r="18">
          <cell r="B18">
            <v>2017</v>
          </cell>
          <cell r="F18">
            <v>2799.5249999999996</v>
          </cell>
          <cell r="G18">
            <v>31021.990000000005</v>
          </cell>
          <cell r="H18">
            <v>196013.9178099999</v>
          </cell>
        </row>
        <row r="19">
          <cell r="B19">
            <v>2018</v>
          </cell>
          <cell r="F19">
            <v>5276.6500000000005</v>
          </cell>
          <cell r="G19">
            <v>32818.459000000003</v>
          </cell>
          <cell r="H19">
            <v>193658.15925999981</v>
          </cell>
        </row>
        <row r="20">
          <cell r="B20">
            <v>2019</v>
          </cell>
          <cell r="F20">
            <v>5750.9539999999997</v>
          </cell>
          <cell r="G20">
            <v>16789.530000000002</v>
          </cell>
          <cell r="H20">
            <v>217860.04787999968</v>
          </cell>
        </row>
        <row r="21">
          <cell r="B21">
            <v>2020</v>
          </cell>
          <cell r="F21">
            <v>2155.9</v>
          </cell>
          <cell r="G21">
            <v>665.71199999999999</v>
          </cell>
          <cell r="H21">
            <v>257570.44819999958</v>
          </cell>
        </row>
        <row r="22">
          <cell r="B22">
            <v>2021</v>
          </cell>
          <cell r="F22">
            <v>949.75</v>
          </cell>
          <cell r="G22">
            <v>530.30104000000006</v>
          </cell>
          <cell r="H22">
            <v>208426.49057999993</v>
          </cell>
        </row>
        <row r="23">
          <cell r="B23">
            <v>2022</v>
          </cell>
          <cell r="F23">
            <v>479.25</v>
          </cell>
          <cell r="G23">
            <v>33953.029000000002</v>
          </cell>
          <cell r="H23">
            <v>41677.628379999995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B932A-4BCD-4CDB-975B-A080A307D2A5}">
  <dimension ref="A1:H87"/>
  <sheetViews>
    <sheetView tabSelected="1" zoomScaleNormal="100" workbookViewId="0">
      <selection activeCell="O31" sqref="O31"/>
    </sheetView>
  </sheetViews>
  <sheetFormatPr baseColWidth="10" defaultColWidth="11.44140625" defaultRowHeight="15.05" x14ac:dyDescent="0.3"/>
  <cols>
    <col min="1" max="4" width="10.88671875" style="26" customWidth="1"/>
    <col min="5" max="5" width="10.5546875" style="26" customWidth="1"/>
    <col min="6" max="16384" width="11.44140625" style="26"/>
  </cols>
  <sheetData>
    <row r="1" spans="1:5" ht="15.75" x14ac:dyDescent="0.3">
      <c r="A1" s="30"/>
      <c r="B1" s="31"/>
      <c r="C1" s="31"/>
      <c r="D1" s="31"/>
      <c r="E1" s="31"/>
    </row>
    <row r="2" spans="1:5" x14ac:dyDescent="0.3">
      <c r="A2" s="31"/>
      <c r="B2" s="31"/>
      <c r="C2" s="31"/>
      <c r="D2" s="31"/>
      <c r="E2" s="31"/>
    </row>
    <row r="3" spans="1:5" x14ac:dyDescent="0.3">
      <c r="B3" s="31"/>
      <c r="C3" s="31"/>
      <c r="D3" s="31"/>
      <c r="E3" s="31"/>
    </row>
    <row r="4" spans="1:5" x14ac:dyDescent="0.3">
      <c r="A4" s="31"/>
      <c r="B4" s="31"/>
      <c r="C4" s="31"/>
      <c r="D4" s="32"/>
      <c r="E4" s="31"/>
    </row>
    <row r="5" spans="1:5" ht="15.75" x14ac:dyDescent="0.3">
      <c r="A5" s="30"/>
      <c r="C5" s="31"/>
      <c r="D5" s="33"/>
      <c r="E5" s="31"/>
    </row>
    <row r="6" spans="1:5" ht="15.75" x14ac:dyDescent="0.3">
      <c r="A6" s="30"/>
      <c r="B6" s="31"/>
      <c r="C6" s="31"/>
      <c r="D6" s="31"/>
      <c r="E6" s="31"/>
    </row>
    <row r="7" spans="1:5" ht="15.75" x14ac:dyDescent="0.3">
      <c r="A7" s="30"/>
      <c r="B7" s="31"/>
      <c r="C7" s="31"/>
      <c r="D7" s="31"/>
      <c r="E7" s="31"/>
    </row>
    <row r="8" spans="1:5" x14ac:dyDescent="0.3">
      <c r="A8" s="31"/>
      <c r="B8" s="31"/>
      <c r="C8" s="31"/>
      <c r="D8" s="32"/>
      <c r="E8" s="31"/>
    </row>
    <row r="9" spans="1:5" ht="15.75" x14ac:dyDescent="0.3">
      <c r="A9" s="34"/>
      <c r="B9" s="31"/>
      <c r="C9" s="31"/>
      <c r="D9" s="31"/>
      <c r="E9" s="31"/>
    </row>
    <row r="10" spans="1:5" ht="15.75" x14ac:dyDescent="0.3">
      <c r="A10" s="30"/>
      <c r="B10" s="31"/>
      <c r="C10" s="31"/>
      <c r="D10" s="31"/>
      <c r="E10" s="31"/>
    </row>
    <row r="11" spans="1:5" ht="15.75" x14ac:dyDescent="0.3">
      <c r="A11" s="30"/>
      <c r="B11" s="31"/>
      <c r="C11" s="31"/>
      <c r="D11" s="31"/>
      <c r="E11" s="31"/>
    </row>
    <row r="12" spans="1:5" ht="15.75" x14ac:dyDescent="0.3">
      <c r="A12" s="30"/>
      <c r="B12" s="31"/>
      <c r="C12" s="31"/>
      <c r="D12" s="31"/>
      <c r="E12" s="31"/>
    </row>
    <row r="13" spans="1:5" ht="15.75" x14ac:dyDescent="0.3">
      <c r="A13" s="30"/>
      <c r="B13" s="31"/>
      <c r="C13" s="31"/>
      <c r="D13" s="31"/>
      <c r="E13" s="31"/>
    </row>
    <row r="14" spans="1:5" ht="15.75" x14ac:dyDescent="0.3">
      <c r="A14" s="30"/>
      <c r="B14" s="31"/>
      <c r="C14" s="31"/>
      <c r="D14" s="31"/>
      <c r="E14" s="31"/>
    </row>
    <row r="15" spans="1:5" ht="15.75" x14ac:dyDescent="0.3">
      <c r="A15" s="30"/>
      <c r="B15" s="31"/>
      <c r="C15" s="31"/>
      <c r="D15" s="31"/>
      <c r="E15" s="31"/>
    </row>
    <row r="16" spans="1:5" ht="15.75" x14ac:dyDescent="0.3">
      <c r="A16" s="30"/>
      <c r="B16" s="31"/>
      <c r="C16" s="31"/>
      <c r="D16" s="31"/>
      <c r="E16" s="31"/>
    </row>
    <row r="17" spans="1:8" ht="15.75" x14ac:dyDescent="0.3">
      <c r="A17" s="30"/>
      <c r="B17" s="31"/>
      <c r="C17" s="31"/>
      <c r="D17" s="31"/>
      <c r="E17" s="31"/>
    </row>
    <row r="18" spans="1:8" ht="19.350000000000001" customHeight="1" x14ac:dyDescent="0.35">
      <c r="A18" s="343" t="s">
        <v>84</v>
      </c>
      <c r="B18" s="343"/>
      <c r="C18" s="343"/>
      <c r="D18" s="343"/>
      <c r="E18" s="343"/>
      <c r="F18" s="343"/>
      <c r="G18" s="343"/>
      <c r="H18" s="343"/>
    </row>
    <row r="19" spans="1:8" ht="19.649999999999999" x14ac:dyDescent="0.3">
      <c r="A19" s="31"/>
      <c r="B19" s="31"/>
      <c r="C19" s="341"/>
      <c r="D19" s="341"/>
      <c r="E19" s="341"/>
    </row>
    <row r="20" spans="1:8" x14ac:dyDescent="0.3">
      <c r="A20" s="31"/>
      <c r="B20" s="31"/>
      <c r="C20" s="31"/>
      <c r="D20" s="31"/>
      <c r="E20" s="31"/>
    </row>
    <row r="21" spans="1:8" x14ac:dyDescent="0.3">
      <c r="A21" s="31"/>
      <c r="B21" s="31"/>
      <c r="C21" s="31"/>
      <c r="D21" s="35"/>
      <c r="E21" s="31"/>
    </row>
    <row r="22" spans="1:8" ht="15.75" x14ac:dyDescent="0.3">
      <c r="A22" s="342"/>
      <c r="B22" s="342"/>
      <c r="C22" s="342"/>
      <c r="D22" s="342"/>
      <c r="E22" s="342"/>
    </row>
    <row r="23" spans="1:8" x14ac:dyDescent="0.3">
      <c r="A23" s="31"/>
      <c r="B23" s="31"/>
      <c r="C23" s="31"/>
      <c r="D23" s="31"/>
      <c r="E23" s="31"/>
    </row>
    <row r="24" spans="1:8" ht="15.75" x14ac:dyDescent="0.3">
      <c r="A24" s="30"/>
      <c r="B24" s="31"/>
      <c r="C24" s="31"/>
      <c r="D24" s="31"/>
      <c r="E24" s="31"/>
    </row>
    <row r="25" spans="1:8" ht="15.75" x14ac:dyDescent="0.3">
      <c r="A25" s="30"/>
      <c r="B25" s="31"/>
      <c r="C25" s="31"/>
      <c r="D25" s="32"/>
      <c r="E25" s="31"/>
    </row>
    <row r="26" spans="1:8" ht="15.75" x14ac:dyDescent="0.3">
      <c r="A26" s="30"/>
      <c r="B26" s="31"/>
      <c r="C26" s="31"/>
      <c r="D26" s="35"/>
      <c r="E26" s="31"/>
    </row>
    <row r="27" spans="1:8" x14ac:dyDescent="0.3">
      <c r="B27" s="31"/>
      <c r="C27" s="31"/>
      <c r="D27" s="31"/>
      <c r="E27" s="31"/>
    </row>
    <row r="28" spans="1:8" ht="15.75" x14ac:dyDescent="0.3">
      <c r="A28" s="30"/>
      <c r="B28" s="31"/>
      <c r="C28" s="31"/>
      <c r="D28" s="31"/>
      <c r="E28" s="31"/>
    </row>
    <row r="29" spans="1:8" ht="15.75" x14ac:dyDescent="0.3">
      <c r="A29" s="30"/>
      <c r="B29" s="31"/>
      <c r="C29" s="31"/>
      <c r="D29" s="31"/>
      <c r="E29" s="31"/>
    </row>
    <row r="30" spans="1:8" ht="15.75" x14ac:dyDescent="0.3">
      <c r="A30" s="30"/>
      <c r="B30" s="31"/>
      <c r="C30" s="31"/>
      <c r="D30" s="32"/>
      <c r="E30" s="31"/>
    </row>
    <row r="31" spans="1:8" ht="15.75" x14ac:dyDescent="0.3">
      <c r="A31" s="30"/>
      <c r="B31" s="31"/>
      <c r="C31" s="31"/>
      <c r="D31" s="31"/>
      <c r="E31" s="31"/>
    </row>
    <row r="32" spans="1:8" ht="15.75" x14ac:dyDescent="0.3">
      <c r="A32" s="30"/>
      <c r="B32" s="31"/>
      <c r="C32" s="31"/>
      <c r="D32" s="31"/>
      <c r="E32" s="31"/>
    </row>
    <row r="33" spans="1:8" ht="15.75" x14ac:dyDescent="0.3">
      <c r="A33" s="30"/>
      <c r="B33" s="31"/>
      <c r="C33" s="31"/>
      <c r="D33" s="31"/>
      <c r="E33" s="31"/>
    </row>
    <row r="34" spans="1:8" ht="15.75" x14ac:dyDescent="0.3">
      <c r="A34" s="30"/>
      <c r="B34" s="31"/>
      <c r="C34" s="31"/>
      <c r="D34" s="31"/>
      <c r="E34" s="31"/>
    </row>
    <row r="35" spans="1:8" x14ac:dyDescent="0.3">
      <c r="A35" s="36"/>
      <c r="B35" s="36"/>
      <c r="C35" s="36"/>
      <c r="D35" s="36"/>
      <c r="E35" s="36"/>
    </row>
    <row r="36" spans="1:8" x14ac:dyDescent="0.3">
      <c r="A36" s="36"/>
      <c r="B36" s="36"/>
      <c r="C36" s="36"/>
      <c r="D36" s="36"/>
      <c r="E36" s="36"/>
    </row>
    <row r="37" spans="1:8" ht="15.75" x14ac:dyDescent="0.3">
      <c r="A37" s="30"/>
      <c r="B37" s="31"/>
      <c r="C37" s="31"/>
      <c r="D37" s="31"/>
      <c r="E37" s="31"/>
    </row>
    <row r="38" spans="1:8" ht="15.75" x14ac:dyDescent="0.3">
      <c r="A38" s="30"/>
      <c r="B38" s="31"/>
      <c r="C38" s="31"/>
      <c r="D38" s="31"/>
      <c r="E38" s="31"/>
    </row>
    <row r="39" spans="1:8" ht="15.75" x14ac:dyDescent="0.3">
      <c r="A39" s="30"/>
      <c r="B39" s="31"/>
      <c r="C39" s="31"/>
      <c r="D39" s="31"/>
      <c r="E39" s="31"/>
    </row>
    <row r="40" spans="1:8" ht="15.75" x14ac:dyDescent="0.3">
      <c r="A40" s="37"/>
      <c r="B40" s="31"/>
      <c r="C40" s="37"/>
      <c r="D40" s="38"/>
      <c r="E40" s="31"/>
    </row>
    <row r="41" spans="1:8" ht="15.75" customHeight="1" x14ac:dyDescent="0.3">
      <c r="A41" s="344" t="s">
        <v>207</v>
      </c>
      <c r="B41" s="344"/>
      <c r="C41" s="344"/>
      <c r="D41" s="344"/>
      <c r="E41" s="344"/>
      <c r="F41" s="344"/>
      <c r="G41" s="344"/>
      <c r="H41" s="344"/>
    </row>
    <row r="42" spans="1:8" x14ac:dyDescent="0.3">
      <c r="A42" s="36"/>
      <c r="B42" s="36"/>
      <c r="E42" s="31"/>
    </row>
    <row r="43" spans="1:8" x14ac:dyDescent="0.3">
      <c r="A43" s="36"/>
      <c r="B43" s="36"/>
      <c r="C43" s="36"/>
      <c r="D43" s="36"/>
      <c r="E43" s="36"/>
    </row>
    <row r="44" spans="1:8" x14ac:dyDescent="0.3">
      <c r="A44" s="36"/>
      <c r="B44" s="36"/>
      <c r="C44" s="36"/>
      <c r="D44" s="36"/>
      <c r="E44" s="36"/>
    </row>
    <row r="45" spans="1:8" x14ac:dyDescent="0.3">
      <c r="A45" s="36"/>
      <c r="B45" s="36"/>
      <c r="C45" s="36"/>
      <c r="D45" s="36"/>
      <c r="E45" s="36"/>
    </row>
    <row r="46" spans="1:8" x14ac:dyDescent="0.3">
      <c r="A46" s="36"/>
      <c r="B46" s="36"/>
      <c r="C46" s="36"/>
      <c r="D46" s="36"/>
      <c r="E46" s="36"/>
    </row>
    <row r="47" spans="1:8" x14ac:dyDescent="0.3">
      <c r="A47" s="36"/>
      <c r="B47" s="36"/>
      <c r="C47" s="36"/>
      <c r="D47" s="36"/>
      <c r="E47" s="36"/>
    </row>
    <row r="48" spans="1:8" x14ac:dyDescent="0.3">
      <c r="A48" s="36"/>
      <c r="B48" s="36"/>
      <c r="C48" s="36"/>
      <c r="D48" s="36"/>
      <c r="E48" s="36"/>
    </row>
    <row r="49" spans="1:8" x14ac:dyDescent="0.3">
      <c r="A49" s="36"/>
      <c r="B49" s="36"/>
      <c r="C49" s="36"/>
      <c r="D49" s="36"/>
      <c r="E49" s="36"/>
    </row>
    <row r="50" spans="1:8" x14ac:dyDescent="0.3">
      <c r="A50" s="36"/>
      <c r="B50" s="36"/>
      <c r="C50" s="36"/>
      <c r="D50" s="36"/>
      <c r="E50" s="36"/>
    </row>
    <row r="51" spans="1:8" ht="15.05" customHeight="1" x14ac:dyDescent="0.3">
      <c r="A51" s="345" t="s">
        <v>85</v>
      </c>
      <c r="B51" s="345"/>
      <c r="C51" s="345"/>
      <c r="D51" s="345"/>
      <c r="E51" s="345"/>
      <c r="F51" s="345"/>
      <c r="G51" s="345"/>
      <c r="H51" s="345"/>
    </row>
    <row r="52" spans="1:8" ht="47.95" customHeight="1" x14ac:dyDescent="0.3">
      <c r="A52" s="346" t="s">
        <v>218</v>
      </c>
      <c r="B52" s="346"/>
      <c r="C52" s="346"/>
      <c r="D52" s="346"/>
      <c r="E52" s="346"/>
      <c r="F52" s="346"/>
      <c r="G52" s="346"/>
      <c r="H52" s="346"/>
    </row>
    <row r="53" spans="1:8" x14ac:dyDescent="0.3">
      <c r="A53" s="340"/>
      <c r="B53" s="340"/>
      <c r="C53" s="340"/>
      <c r="D53" s="340"/>
      <c r="E53" s="340"/>
    </row>
    <row r="54" spans="1:8" x14ac:dyDescent="0.3">
      <c r="A54" s="340"/>
      <c r="B54" s="340"/>
      <c r="C54" s="340"/>
      <c r="D54" s="340"/>
      <c r="E54" s="340"/>
    </row>
    <row r="55" spans="1:8" x14ac:dyDescent="0.3">
      <c r="A55" s="340"/>
      <c r="B55" s="340"/>
      <c r="C55" s="340"/>
      <c r="D55" s="340"/>
      <c r="E55" s="340"/>
    </row>
    <row r="57" spans="1:8" x14ac:dyDescent="0.3">
      <c r="A57" s="340"/>
      <c r="B57" s="340"/>
      <c r="C57" s="340"/>
      <c r="D57" s="340"/>
      <c r="E57" s="340"/>
    </row>
    <row r="58" spans="1:8" x14ac:dyDescent="0.3">
      <c r="A58" s="340" t="s">
        <v>181</v>
      </c>
      <c r="B58" s="340"/>
      <c r="C58" s="340"/>
      <c r="D58" s="340"/>
      <c r="E58" s="340"/>
      <c r="F58" s="340"/>
      <c r="G58" s="340"/>
      <c r="H58" s="340"/>
    </row>
    <row r="59" spans="1:8" x14ac:dyDescent="0.3">
      <c r="A59" s="340"/>
      <c r="B59" s="340"/>
      <c r="C59" s="340"/>
      <c r="D59" s="340"/>
      <c r="E59" s="340"/>
    </row>
    <row r="60" spans="1:8" x14ac:dyDescent="0.3">
      <c r="A60" s="36"/>
      <c r="B60" s="36"/>
      <c r="C60" s="36"/>
      <c r="D60" s="36"/>
      <c r="E60" s="36"/>
    </row>
    <row r="61" spans="1:8" x14ac:dyDescent="0.3">
      <c r="A61" s="347" t="s">
        <v>77</v>
      </c>
      <c r="B61" s="347"/>
      <c r="C61" s="347"/>
      <c r="D61" s="347"/>
      <c r="E61" s="347"/>
      <c r="F61" s="347"/>
      <c r="G61" s="347"/>
      <c r="H61" s="347"/>
    </row>
    <row r="62" spans="1:8" x14ac:dyDescent="0.3">
      <c r="A62" s="340" t="s">
        <v>78</v>
      </c>
      <c r="B62" s="340"/>
      <c r="C62" s="340"/>
      <c r="D62" s="340"/>
      <c r="E62" s="340"/>
      <c r="F62" s="340"/>
      <c r="G62" s="340"/>
      <c r="H62" s="340"/>
    </row>
    <row r="63" spans="1:8" x14ac:dyDescent="0.3">
      <c r="A63" s="36"/>
      <c r="B63" s="36"/>
      <c r="C63" s="36"/>
      <c r="D63" s="36"/>
      <c r="E63" s="36"/>
    </row>
    <row r="64" spans="1:8" x14ac:dyDescent="0.3">
      <c r="A64" s="36"/>
      <c r="B64" s="36"/>
      <c r="C64" s="36"/>
      <c r="D64" s="36"/>
      <c r="E64" s="36"/>
    </row>
    <row r="65" spans="1:8" x14ac:dyDescent="0.3">
      <c r="A65" s="36"/>
      <c r="B65" s="36"/>
      <c r="C65" s="36"/>
      <c r="D65" s="36"/>
      <c r="E65" s="36"/>
    </row>
    <row r="66" spans="1:8" x14ac:dyDescent="0.3">
      <c r="A66" s="36"/>
      <c r="B66" s="36"/>
      <c r="C66" s="36"/>
      <c r="D66" s="36"/>
      <c r="E66" s="36"/>
    </row>
    <row r="67" spans="1:8" ht="15.75" x14ac:dyDescent="0.3">
      <c r="A67" s="39"/>
      <c r="B67" s="36"/>
      <c r="C67" s="36"/>
      <c r="D67" s="36"/>
      <c r="E67" s="36"/>
    </row>
    <row r="68" spans="1:8" x14ac:dyDescent="0.3">
      <c r="A68" s="348" t="s">
        <v>204</v>
      </c>
      <c r="B68" s="348"/>
      <c r="C68" s="348"/>
      <c r="D68" s="348"/>
      <c r="E68" s="348"/>
      <c r="F68" s="348"/>
      <c r="G68" s="348"/>
      <c r="H68" s="348"/>
    </row>
    <row r="69" spans="1:8" x14ac:dyDescent="0.3">
      <c r="A69" s="348" t="s">
        <v>205</v>
      </c>
      <c r="B69" s="348"/>
      <c r="C69" s="348"/>
      <c r="D69" s="348"/>
      <c r="E69" s="348"/>
      <c r="F69" s="348"/>
      <c r="G69" s="348"/>
      <c r="H69" s="348"/>
    </row>
    <row r="70" spans="1:8" ht="15.75" x14ac:dyDescent="0.3">
      <c r="A70" s="39"/>
      <c r="B70" s="36"/>
      <c r="C70" s="36"/>
      <c r="D70" s="36"/>
      <c r="E70" s="36"/>
    </row>
    <row r="71" spans="1:8" ht="15.75" x14ac:dyDescent="0.3">
      <c r="A71" s="39"/>
      <c r="B71" s="36"/>
      <c r="C71" s="36"/>
      <c r="D71" s="36"/>
      <c r="E71" s="36"/>
    </row>
    <row r="72" spans="1:8" ht="15.75" x14ac:dyDescent="0.3">
      <c r="A72" s="39"/>
      <c r="B72" s="36"/>
      <c r="C72" s="36"/>
      <c r="D72" s="36"/>
      <c r="E72" s="36"/>
    </row>
    <row r="73" spans="1:8" x14ac:dyDescent="0.3">
      <c r="A73" s="348" t="s">
        <v>79</v>
      </c>
      <c r="B73" s="348"/>
      <c r="C73" s="348"/>
      <c r="D73" s="348"/>
      <c r="E73" s="348"/>
      <c r="F73" s="348"/>
      <c r="G73" s="348"/>
      <c r="H73" s="348"/>
    </row>
    <row r="74" spans="1:8" ht="15.75" x14ac:dyDescent="0.3">
      <c r="A74" s="39"/>
      <c r="B74" s="36"/>
      <c r="C74" s="36"/>
      <c r="D74" s="36"/>
      <c r="E74" s="36"/>
    </row>
    <row r="75" spans="1:8" ht="15.75" x14ac:dyDescent="0.3">
      <c r="A75" s="39"/>
      <c r="B75" s="36"/>
      <c r="C75" s="36"/>
      <c r="D75" s="36"/>
      <c r="E75" s="36"/>
    </row>
    <row r="76" spans="1:8" ht="15.75" x14ac:dyDescent="0.3">
      <c r="A76" s="39"/>
      <c r="B76" s="36"/>
      <c r="C76" s="36"/>
      <c r="D76" s="36"/>
      <c r="E76" s="36"/>
    </row>
    <row r="77" spans="1:8" ht="15.75" x14ac:dyDescent="0.3">
      <c r="A77" s="39"/>
      <c r="B77" s="36"/>
      <c r="C77" s="36"/>
      <c r="D77" s="36"/>
      <c r="E77" s="36"/>
    </row>
    <row r="78" spans="1:8" ht="15.75" x14ac:dyDescent="0.3">
      <c r="A78" s="39"/>
      <c r="B78" s="36"/>
      <c r="C78" s="36"/>
      <c r="D78" s="36"/>
      <c r="E78" s="36"/>
    </row>
    <row r="79" spans="1:8" x14ac:dyDescent="0.3">
      <c r="A79" s="40"/>
      <c r="B79" s="40"/>
      <c r="C79" s="36"/>
      <c r="D79" s="36"/>
      <c r="E79" s="36"/>
    </row>
    <row r="80" spans="1:8" x14ac:dyDescent="0.3">
      <c r="A80" s="41" t="s">
        <v>80</v>
      </c>
      <c r="B80" s="36"/>
      <c r="C80" s="36"/>
      <c r="D80" s="36"/>
      <c r="E80" s="36"/>
    </row>
    <row r="81" spans="1:5" x14ac:dyDescent="0.3">
      <c r="A81" s="41" t="s">
        <v>81</v>
      </c>
      <c r="B81" s="36"/>
      <c r="C81" s="36"/>
      <c r="D81" s="36"/>
      <c r="E81" s="36"/>
    </row>
    <row r="82" spans="1:5" ht="15.75" x14ac:dyDescent="0.3">
      <c r="A82" s="41" t="s">
        <v>82</v>
      </c>
      <c r="B82" s="36"/>
      <c r="C82" s="42"/>
      <c r="D82" s="43"/>
      <c r="E82" s="36"/>
    </row>
    <row r="83" spans="1:5" x14ac:dyDescent="0.3">
      <c r="A83" s="44" t="s">
        <v>83</v>
      </c>
      <c r="B83" s="45"/>
      <c r="C83" s="36"/>
      <c r="D83" s="36"/>
      <c r="E83" s="36"/>
    </row>
    <row r="84" spans="1:5" x14ac:dyDescent="0.3">
      <c r="A84" s="36"/>
      <c r="B84" s="36"/>
      <c r="C84" s="36"/>
      <c r="D84" s="36"/>
      <c r="E84" s="36"/>
    </row>
    <row r="85" spans="1:5" ht="17.7" x14ac:dyDescent="0.3">
      <c r="A85" s="46"/>
      <c r="B85" s="46"/>
      <c r="C85" s="46"/>
      <c r="D85" s="46"/>
      <c r="E85" s="46"/>
    </row>
    <row r="86" spans="1:5" ht="17.7" x14ac:dyDescent="0.3">
      <c r="A86" s="46"/>
      <c r="B86" s="46"/>
      <c r="C86" s="46"/>
      <c r="D86" s="46"/>
      <c r="E86" s="46"/>
    </row>
    <row r="87" spans="1:5" ht="17.7" x14ac:dyDescent="0.3">
      <c r="A87" s="46"/>
      <c r="B87" s="46"/>
      <c r="C87" s="46"/>
      <c r="D87" s="46"/>
      <c r="E87" s="46"/>
    </row>
  </sheetData>
  <mergeCells count="17">
    <mergeCell ref="A61:H61"/>
    <mergeCell ref="A62:H62"/>
    <mergeCell ref="A68:H68"/>
    <mergeCell ref="A69:H69"/>
    <mergeCell ref="A73:H73"/>
    <mergeCell ref="A59:E59"/>
    <mergeCell ref="C19:E19"/>
    <mergeCell ref="A22:E22"/>
    <mergeCell ref="A18:H18"/>
    <mergeCell ref="A41:H41"/>
    <mergeCell ref="A51:H51"/>
    <mergeCell ref="A52:H52"/>
    <mergeCell ref="A58:H58"/>
    <mergeCell ref="A53:E53"/>
    <mergeCell ref="A54:E54"/>
    <mergeCell ref="A55:E55"/>
    <mergeCell ref="A57:E57"/>
  </mergeCells>
  <pageMargins left="0.7" right="0.7" top="0.75" bottom="0.75" header="0.3" footer="0.3"/>
  <pageSetup paperSize="12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63F3B-FF52-4FF3-84A8-B348B8F15212}">
  <sheetPr>
    <pageSetUpPr fitToPage="1"/>
  </sheetPr>
  <dimension ref="A2:AF32"/>
  <sheetViews>
    <sheetView zoomScale="80" zoomScaleNormal="80" workbookViewId="0">
      <selection activeCell="R38" sqref="R38"/>
    </sheetView>
  </sheetViews>
  <sheetFormatPr baseColWidth="10" defaultColWidth="11.44140625" defaultRowHeight="15.05" x14ac:dyDescent="0.3"/>
  <cols>
    <col min="1" max="1" width="7.6640625" style="77" customWidth="1"/>
    <col min="2" max="11" width="11.44140625" style="77"/>
    <col min="12" max="12" width="11.5546875" style="110" customWidth="1"/>
    <col min="13" max="32" width="11.44140625" style="4"/>
    <col min="33" max="16384" width="11.44140625" style="110"/>
  </cols>
  <sheetData>
    <row r="2" spans="2:31" x14ac:dyDescent="0.3">
      <c r="N2" s="4" t="s">
        <v>24</v>
      </c>
      <c r="O2" s="4" t="s">
        <v>2</v>
      </c>
      <c r="P2" s="4" t="s">
        <v>6</v>
      </c>
      <c r="Q2" s="4" t="s">
        <v>12</v>
      </c>
      <c r="R2" s="4" t="s">
        <v>5</v>
      </c>
      <c r="S2" s="4" t="s">
        <v>9</v>
      </c>
      <c r="T2" s="4" t="s">
        <v>8</v>
      </c>
      <c r="U2" s="4" t="s">
        <v>20</v>
      </c>
      <c r="W2" s="4" t="s">
        <v>213</v>
      </c>
      <c r="X2" s="4">
        <v>1</v>
      </c>
    </row>
    <row r="3" spans="2:31" x14ac:dyDescent="0.3">
      <c r="M3" s="4" t="s">
        <v>114</v>
      </c>
      <c r="W3" s="4" t="s">
        <v>41</v>
      </c>
      <c r="X3" s="4">
        <v>2022</v>
      </c>
    </row>
    <row r="4" spans="2:31" x14ac:dyDescent="0.3">
      <c r="M4" s="4" t="s">
        <v>115</v>
      </c>
      <c r="Q4" s="247">
        <v>26.117999999999999</v>
      </c>
      <c r="R4" s="4">
        <v>26250</v>
      </c>
      <c r="V4" s="68"/>
    </row>
    <row r="5" spans="2:31" x14ac:dyDescent="0.3">
      <c r="M5" s="4" t="s">
        <v>116</v>
      </c>
      <c r="N5" s="4">
        <v>56</v>
      </c>
      <c r="O5" s="247">
        <v>24.76</v>
      </c>
      <c r="P5" s="247">
        <v>259.91000000000003</v>
      </c>
      <c r="Q5" s="247">
        <v>70.456000000000003</v>
      </c>
      <c r="S5" s="247">
        <v>39.784999999999997</v>
      </c>
      <c r="T5" s="4">
        <v>7198</v>
      </c>
      <c r="U5" s="4">
        <v>28</v>
      </c>
      <c r="W5" s="4" t="s">
        <v>209</v>
      </c>
      <c r="X5" s="4" t="s">
        <v>210</v>
      </c>
    </row>
    <row r="6" spans="2:31" x14ac:dyDescent="0.3">
      <c r="M6" s="4" t="s">
        <v>117</v>
      </c>
      <c r="W6" s="4" t="s">
        <v>211</v>
      </c>
      <c r="X6" s="4" t="s">
        <v>24</v>
      </c>
      <c r="Y6" s="4" t="s">
        <v>2</v>
      </c>
      <c r="Z6" s="4" t="s">
        <v>6</v>
      </c>
      <c r="AA6" s="4" t="s">
        <v>12</v>
      </c>
      <c r="AB6" s="4" t="s">
        <v>5</v>
      </c>
      <c r="AC6" s="4" t="s">
        <v>9</v>
      </c>
      <c r="AD6" s="4" t="s">
        <v>8</v>
      </c>
      <c r="AE6" s="4" t="s">
        <v>20</v>
      </c>
    </row>
    <row r="7" spans="2:31" x14ac:dyDescent="0.3">
      <c r="M7" s="4" t="s">
        <v>118</v>
      </c>
      <c r="W7" s="4" t="s">
        <v>115</v>
      </c>
      <c r="AA7" s="4">
        <v>26.117999999999999</v>
      </c>
      <c r="AB7" s="4">
        <v>26250</v>
      </c>
    </row>
    <row r="8" spans="2:31" x14ac:dyDescent="0.3">
      <c r="M8" s="4" t="s">
        <v>119</v>
      </c>
      <c r="W8" s="4" t="s">
        <v>116</v>
      </c>
      <c r="X8" s="4">
        <v>56</v>
      </c>
      <c r="Y8" s="4">
        <v>24.76</v>
      </c>
      <c r="Z8" s="4">
        <v>259.91000000000003</v>
      </c>
      <c r="AA8" s="4">
        <v>70.456000000000003</v>
      </c>
      <c r="AC8" s="4">
        <v>39.784999999999997</v>
      </c>
      <c r="AD8" s="4">
        <v>7198</v>
      </c>
      <c r="AE8" s="4">
        <v>28</v>
      </c>
    </row>
    <row r="9" spans="2:31" x14ac:dyDescent="0.3">
      <c r="M9" s="4" t="s">
        <v>120</v>
      </c>
      <c r="W9" s="4" t="s">
        <v>40</v>
      </c>
      <c r="X9" s="4">
        <v>56</v>
      </c>
      <c r="Y9" s="4">
        <v>24.76</v>
      </c>
      <c r="Z9" s="4">
        <v>259.91000000000003</v>
      </c>
      <c r="AA9" s="4">
        <v>96.573999999999998</v>
      </c>
      <c r="AB9" s="4">
        <v>26250</v>
      </c>
      <c r="AC9" s="4">
        <v>39.784999999999997</v>
      </c>
      <c r="AD9" s="4">
        <v>7198</v>
      </c>
      <c r="AE9" s="4">
        <v>28</v>
      </c>
    </row>
    <row r="10" spans="2:31" x14ac:dyDescent="0.3">
      <c r="M10" s="4" t="s">
        <v>121</v>
      </c>
    </row>
    <row r="11" spans="2:31" x14ac:dyDescent="0.3">
      <c r="M11" s="4" t="s">
        <v>122</v>
      </c>
    </row>
    <row r="12" spans="2:31" x14ac:dyDescent="0.3">
      <c r="M12" s="4" t="s">
        <v>138</v>
      </c>
    </row>
    <row r="13" spans="2:31" x14ac:dyDescent="0.3">
      <c r="M13" s="4" t="s">
        <v>139</v>
      </c>
    </row>
    <row r="14" spans="2:31" x14ac:dyDescent="0.3">
      <c r="M14" s="4" t="s">
        <v>169</v>
      </c>
    </row>
    <row r="16" spans="2:31" ht="27.85" customHeight="1" x14ac:dyDescent="0.3">
      <c r="B16" s="394" t="s">
        <v>170</v>
      </c>
      <c r="C16" s="394"/>
      <c r="D16" s="394"/>
      <c r="E16" s="394"/>
      <c r="F16" s="394"/>
      <c r="G16" s="394"/>
      <c r="H16" s="394"/>
      <c r="I16" s="394"/>
      <c r="J16" s="394"/>
      <c r="K16" s="394"/>
    </row>
    <row r="17" spans="1:32" x14ac:dyDescent="0.3">
      <c r="N17" s="4" t="s">
        <v>24</v>
      </c>
      <c r="O17" s="4" t="s">
        <v>2</v>
      </c>
      <c r="P17" s="4" t="s">
        <v>6</v>
      </c>
      <c r="Q17" s="4" t="s">
        <v>12</v>
      </c>
      <c r="R17" s="4" t="s">
        <v>5</v>
      </c>
      <c r="S17" s="4" t="s">
        <v>9</v>
      </c>
      <c r="T17" s="4" t="s">
        <v>8</v>
      </c>
      <c r="U17" s="4" t="s">
        <v>20</v>
      </c>
      <c r="W17" s="4" t="s">
        <v>213</v>
      </c>
      <c r="X17" s="4">
        <v>1</v>
      </c>
    </row>
    <row r="18" spans="1:32" x14ac:dyDescent="0.3">
      <c r="M18" s="4" t="s">
        <v>140</v>
      </c>
      <c r="W18" s="4" t="s">
        <v>41</v>
      </c>
      <c r="X18" s="4">
        <v>2022</v>
      </c>
    </row>
    <row r="19" spans="1:32" x14ac:dyDescent="0.3">
      <c r="M19" s="4" t="s">
        <v>115</v>
      </c>
      <c r="Q19" s="247">
        <v>498.85136687342066</v>
      </c>
      <c r="R19" s="4">
        <v>296</v>
      </c>
    </row>
    <row r="20" spans="1:32" x14ac:dyDescent="0.3">
      <c r="M20" s="4" t="s">
        <v>116</v>
      </c>
      <c r="N20" s="4">
        <v>575</v>
      </c>
      <c r="O20" s="247">
        <v>950.97738287560583</v>
      </c>
      <c r="P20" s="247">
        <v>580.52502789427103</v>
      </c>
      <c r="Q20" s="247">
        <v>748.59349593495926</v>
      </c>
      <c r="S20" s="247">
        <v>987.48523312806333</v>
      </c>
      <c r="T20" s="4">
        <v>508</v>
      </c>
      <c r="U20" s="4">
        <v>490</v>
      </c>
      <c r="V20" s="68"/>
      <c r="W20" s="4" t="s">
        <v>212</v>
      </c>
      <c r="X20" s="4" t="s">
        <v>210</v>
      </c>
    </row>
    <row r="21" spans="1:32" x14ac:dyDescent="0.3">
      <c r="M21" s="4" t="s">
        <v>117</v>
      </c>
      <c r="N21" s="68"/>
      <c r="O21" s="68"/>
      <c r="P21" s="68"/>
      <c r="Q21" s="68"/>
      <c r="R21" s="68"/>
      <c r="S21" s="68"/>
      <c r="T21" s="68"/>
      <c r="U21" s="68"/>
      <c r="V21" s="68"/>
      <c r="W21" s="4" t="s">
        <v>211</v>
      </c>
      <c r="X21" s="4" t="s">
        <v>24</v>
      </c>
      <c r="Y21" s="4" t="s">
        <v>2</v>
      </c>
      <c r="Z21" s="4" t="s">
        <v>6</v>
      </c>
      <c r="AA21" s="4" t="s">
        <v>12</v>
      </c>
      <c r="AB21" s="4" t="s">
        <v>5</v>
      </c>
      <c r="AC21" s="4" t="s">
        <v>9</v>
      </c>
      <c r="AD21" s="4" t="s">
        <v>8</v>
      </c>
      <c r="AE21" s="4" t="s">
        <v>20</v>
      </c>
      <c r="AF21" s="4" t="s">
        <v>40</v>
      </c>
    </row>
    <row r="22" spans="1:32" x14ac:dyDescent="0.3">
      <c r="M22" s="4" t="s">
        <v>118</v>
      </c>
      <c r="S22" s="68"/>
      <c r="T22" s="68"/>
      <c r="U22" s="68"/>
      <c r="V22" s="68"/>
      <c r="W22" s="4" t="s">
        <v>115</v>
      </c>
      <c r="AA22" s="4">
        <v>498.85136687342066</v>
      </c>
      <c r="AB22" s="4">
        <v>296</v>
      </c>
      <c r="AF22" s="4">
        <v>397.4256834367103</v>
      </c>
    </row>
    <row r="23" spans="1:32" x14ac:dyDescent="0.3">
      <c r="M23" s="4" t="s">
        <v>119</v>
      </c>
      <c r="W23" s="4" t="s">
        <v>116</v>
      </c>
      <c r="X23" s="4">
        <v>575</v>
      </c>
      <c r="Y23" s="4">
        <v>950.97738287560583</v>
      </c>
      <c r="Z23" s="4">
        <v>580.52502789427103</v>
      </c>
      <c r="AA23" s="4">
        <v>748.59349593495926</v>
      </c>
      <c r="AC23" s="4">
        <v>987.48523312806333</v>
      </c>
      <c r="AD23" s="4">
        <v>508</v>
      </c>
      <c r="AE23" s="4">
        <v>490</v>
      </c>
      <c r="AF23" s="4">
        <v>667.769966366213</v>
      </c>
    </row>
    <row r="24" spans="1:32" x14ac:dyDescent="0.3">
      <c r="M24" s="4" t="s">
        <v>120</v>
      </c>
      <c r="S24" s="68"/>
      <c r="T24" s="68"/>
      <c r="U24" s="68"/>
      <c r="V24" s="68"/>
      <c r="W24" s="4" t="s">
        <v>40</v>
      </c>
      <c r="X24" s="4">
        <v>575</v>
      </c>
      <c r="Y24" s="4">
        <v>950.97738287560583</v>
      </c>
      <c r="Z24" s="4">
        <v>580.52502789427103</v>
      </c>
      <c r="AA24" s="4">
        <v>665.34611958111316</v>
      </c>
      <c r="AB24" s="4">
        <v>296</v>
      </c>
      <c r="AC24" s="4">
        <v>987.48523312806333</v>
      </c>
      <c r="AD24" s="4">
        <v>508</v>
      </c>
      <c r="AE24" s="4">
        <v>490</v>
      </c>
      <c r="AF24" s="4">
        <v>622.71258587796251</v>
      </c>
    </row>
    <row r="25" spans="1:32" x14ac:dyDescent="0.3">
      <c r="M25" s="4" t="s">
        <v>121</v>
      </c>
      <c r="N25" s="68"/>
      <c r="O25" s="68"/>
      <c r="P25" s="68"/>
      <c r="Q25" s="68"/>
      <c r="R25" s="68"/>
    </row>
    <row r="26" spans="1:32" x14ac:dyDescent="0.3">
      <c r="M26" s="4" t="s">
        <v>122</v>
      </c>
      <c r="N26" s="68"/>
      <c r="O26" s="68"/>
      <c r="P26" s="68"/>
      <c r="Q26" s="68"/>
      <c r="R26" s="68"/>
    </row>
    <row r="27" spans="1:32" x14ac:dyDescent="0.3">
      <c r="M27" s="4" t="s">
        <v>138</v>
      </c>
    </row>
    <row r="28" spans="1:32" x14ac:dyDescent="0.3">
      <c r="M28" s="4" t="s">
        <v>139</v>
      </c>
    </row>
    <row r="29" spans="1:32" x14ac:dyDescent="0.3">
      <c r="M29" s="4" t="s">
        <v>169</v>
      </c>
    </row>
    <row r="32" spans="1:32" s="117" customFormat="1" ht="27" customHeight="1" x14ac:dyDescent="0.3">
      <c r="A32" s="78"/>
      <c r="B32" s="394" t="s">
        <v>170</v>
      </c>
      <c r="C32" s="394"/>
      <c r="D32" s="394"/>
      <c r="E32" s="394"/>
      <c r="F32" s="394"/>
      <c r="G32" s="394"/>
      <c r="H32" s="394"/>
      <c r="I32" s="394"/>
      <c r="J32" s="394"/>
      <c r="K32" s="394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</row>
  </sheetData>
  <mergeCells count="2">
    <mergeCell ref="B16:K16"/>
    <mergeCell ref="B32:K32"/>
  </mergeCells>
  <phoneticPr fontId="40" type="noConversion"/>
  <pageMargins left="0.70866141732283472" right="0.70866141732283472" top="0.74803149606299213" bottom="0.74803149606299213" header="0.31496062992125984" footer="0.31496062992125984"/>
  <pageSetup paperSize="126" scale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ACF38-2145-447A-BC60-693EB9A57BC7}">
  <sheetPr>
    <pageSetUpPr fitToPage="1"/>
  </sheetPr>
  <dimension ref="B1:K20"/>
  <sheetViews>
    <sheetView zoomScale="90" zoomScaleNormal="90" workbookViewId="0">
      <selection activeCell="F20" sqref="E20:F20"/>
    </sheetView>
  </sheetViews>
  <sheetFormatPr baseColWidth="10" defaultRowHeight="15.05" x14ac:dyDescent="0.3"/>
  <cols>
    <col min="1" max="1" width="3.5546875" customWidth="1"/>
    <col min="2" max="2" width="14.88671875" customWidth="1"/>
    <col min="3" max="5" width="13" customWidth="1"/>
    <col min="6" max="6" width="17" customWidth="1"/>
    <col min="7" max="7" width="11.21875" customWidth="1"/>
  </cols>
  <sheetData>
    <row r="1" spans="2:10" ht="15.75" thickBot="1" x14ac:dyDescent="0.35"/>
    <row r="2" spans="2:10" x14ac:dyDescent="0.3">
      <c r="B2" s="412" t="s">
        <v>63</v>
      </c>
      <c r="C2" s="413"/>
      <c r="D2" s="413"/>
      <c r="E2" s="413"/>
      <c r="F2" s="413"/>
      <c r="G2" s="414"/>
    </row>
    <row r="3" spans="2:10" ht="29.95" customHeight="1" x14ac:dyDescent="0.3">
      <c r="B3" s="415" t="s">
        <v>99</v>
      </c>
      <c r="C3" s="416"/>
      <c r="D3" s="416"/>
      <c r="E3" s="416"/>
      <c r="F3" s="416"/>
      <c r="G3" s="417"/>
    </row>
    <row r="4" spans="2:10" x14ac:dyDescent="0.3">
      <c r="B4" s="18" t="s">
        <v>64</v>
      </c>
      <c r="C4" s="100">
        <v>2018</v>
      </c>
      <c r="D4" s="100">
        <v>2019</v>
      </c>
      <c r="E4" s="100">
        <v>2020</v>
      </c>
      <c r="F4" s="102">
        <v>2021</v>
      </c>
      <c r="G4" s="103">
        <v>2022</v>
      </c>
    </row>
    <row r="5" spans="2:10" x14ac:dyDescent="0.3">
      <c r="B5" s="17" t="s">
        <v>214</v>
      </c>
      <c r="C5" s="199">
        <v>3</v>
      </c>
      <c r="D5" s="199"/>
      <c r="E5" s="199">
        <v>111.32797999999998</v>
      </c>
      <c r="F5" s="199">
        <v>112.14918000000003</v>
      </c>
      <c r="G5" s="200">
        <v>124.11622</v>
      </c>
    </row>
    <row r="6" spans="2:10" x14ac:dyDescent="0.3">
      <c r="B6" s="17" t="s">
        <v>44</v>
      </c>
      <c r="C6" s="199">
        <v>4988.6343000000006</v>
      </c>
      <c r="D6" s="199">
        <v>6581.6130000000012</v>
      </c>
      <c r="E6" s="199">
        <v>6113.4049999999997</v>
      </c>
      <c r="F6" s="199">
        <v>4949.1078000000007</v>
      </c>
      <c r="G6" s="200">
        <v>1326.1123999999998</v>
      </c>
    </row>
    <row r="7" spans="2:10" x14ac:dyDescent="0.3">
      <c r="B7" s="17" t="s">
        <v>43</v>
      </c>
      <c r="C7" s="199">
        <v>92624.038959999845</v>
      </c>
      <c r="D7" s="199">
        <v>106413.45687999977</v>
      </c>
      <c r="E7" s="199">
        <v>124503.28540999975</v>
      </c>
      <c r="F7" s="199">
        <v>107465.31749999984</v>
      </c>
      <c r="G7" s="200">
        <v>19946.263759999998</v>
      </c>
    </row>
    <row r="8" spans="2:10" x14ac:dyDescent="0.3">
      <c r="B8" s="17" t="s">
        <v>42</v>
      </c>
      <c r="C8" s="199">
        <v>96042.485999999961</v>
      </c>
      <c r="D8" s="199">
        <v>104864.97799999994</v>
      </c>
      <c r="E8" s="199">
        <v>126842.42980999981</v>
      </c>
      <c r="F8" s="199">
        <v>95899.943099999917</v>
      </c>
      <c r="G8" s="200">
        <v>20281.135999999991</v>
      </c>
    </row>
    <row r="9" spans="2:10" ht="15.75" thickBot="1" x14ac:dyDescent="0.35">
      <c r="B9" s="27" t="s">
        <v>40</v>
      </c>
      <c r="C9" s="201">
        <v>193658.15925999981</v>
      </c>
      <c r="D9" s="201">
        <v>217860.04787999971</v>
      </c>
      <c r="E9" s="201">
        <v>257570.44819999958</v>
      </c>
      <c r="F9" s="201">
        <v>208426.51757999975</v>
      </c>
      <c r="G9" s="202">
        <v>41677.628379999987</v>
      </c>
    </row>
    <row r="10" spans="2:10" ht="83.8" customHeight="1" thickBot="1" x14ac:dyDescent="0.35">
      <c r="B10" s="418" t="s">
        <v>220</v>
      </c>
      <c r="C10" s="419"/>
      <c r="D10" s="419"/>
      <c r="E10" s="419"/>
      <c r="F10" s="419"/>
      <c r="G10" s="420"/>
    </row>
    <row r="11" spans="2:10" x14ac:dyDescent="0.3">
      <c r="J11" s="26"/>
    </row>
    <row r="12" spans="2:10" x14ac:dyDescent="0.3">
      <c r="B12" s="26"/>
      <c r="C12" s="26"/>
      <c r="D12" s="26"/>
      <c r="E12" s="26"/>
      <c r="F12" s="26"/>
      <c r="G12" s="26"/>
      <c r="H12" s="26"/>
      <c r="J12" s="26"/>
    </row>
    <row r="13" spans="2:10" x14ac:dyDescent="0.3">
      <c r="B13" s="26"/>
      <c r="C13" s="26"/>
      <c r="D13" s="26"/>
      <c r="E13" s="26"/>
      <c r="F13" s="26"/>
      <c r="G13" s="26"/>
      <c r="H13" s="26"/>
      <c r="J13" s="26"/>
    </row>
    <row r="14" spans="2:10" x14ac:dyDescent="0.3">
      <c r="B14" s="26"/>
      <c r="C14" s="26"/>
      <c r="D14" s="26"/>
      <c r="E14" s="26"/>
      <c r="F14" s="26"/>
      <c r="G14" s="26"/>
      <c r="H14" s="26"/>
      <c r="J14" s="26"/>
    </row>
    <row r="15" spans="2:10" x14ac:dyDescent="0.3">
      <c r="B15" s="26"/>
      <c r="C15" s="26"/>
      <c r="D15" s="26"/>
      <c r="E15" s="26"/>
      <c r="F15" s="26"/>
      <c r="G15" s="26"/>
      <c r="H15" s="26"/>
      <c r="J15" s="26"/>
    </row>
    <row r="16" spans="2:10" x14ac:dyDescent="0.3">
      <c r="B16" s="26"/>
      <c r="C16" s="26"/>
      <c r="D16" s="26"/>
      <c r="E16" s="26"/>
      <c r="F16" s="26"/>
      <c r="G16" s="26"/>
      <c r="H16" s="26"/>
      <c r="J16" s="26"/>
    </row>
    <row r="17" spans="2:11" x14ac:dyDescent="0.3">
      <c r="B17" s="26"/>
      <c r="C17" s="26"/>
      <c r="D17" s="26"/>
      <c r="E17" s="26"/>
      <c r="F17" s="26"/>
      <c r="G17" s="26"/>
      <c r="J17" s="26"/>
      <c r="K17" s="26"/>
    </row>
    <row r="18" spans="2:11" x14ac:dyDescent="0.3"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2:11" x14ac:dyDescent="0.3"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2:11" x14ac:dyDescent="0.3">
      <c r="B20" s="26"/>
      <c r="C20" s="26"/>
      <c r="D20" s="26"/>
      <c r="E20" s="26"/>
      <c r="F20" s="26"/>
      <c r="G20" s="26"/>
      <c r="H20" s="26"/>
      <c r="I20" s="26"/>
      <c r="J20" s="26"/>
      <c r="K20" s="26"/>
    </row>
  </sheetData>
  <mergeCells count="3">
    <mergeCell ref="B2:G2"/>
    <mergeCell ref="B3:G3"/>
    <mergeCell ref="B10:G10"/>
  </mergeCells>
  <pageMargins left="0.70866141732283472" right="0.70866141732283472" top="0.74803149606299213" bottom="0.74803149606299213" header="0.31496062992125984" footer="0.31496062992125984"/>
  <pageSetup paperSize="12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7138F-B62A-49CF-A471-9F02EA40B34C}">
  <sheetPr>
    <pageSetUpPr fitToPage="1"/>
  </sheetPr>
  <dimension ref="A1:Q32"/>
  <sheetViews>
    <sheetView topLeftCell="B1" zoomScaleNormal="100" workbookViewId="0">
      <selection activeCell="T25" sqref="T25"/>
    </sheetView>
  </sheetViews>
  <sheetFormatPr baseColWidth="10" defaultRowHeight="15.05" x14ac:dyDescent="0.3"/>
  <cols>
    <col min="1" max="1" width="8.44140625" customWidth="1"/>
    <col min="2" max="2" width="14.33203125" customWidth="1"/>
    <col min="3" max="10" width="9.44140625" customWidth="1"/>
    <col min="11" max="11" width="9.77734375" bestFit="1" customWidth="1"/>
    <col min="12" max="12" width="11" bestFit="1" customWidth="1"/>
    <col min="13" max="13" width="11.5546875" bestFit="1" customWidth="1"/>
    <col min="14" max="15" width="12" bestFit="1" customWidth="1"/>
    <col min="16" max="16" width="11.5546875" bestFit="1" customWidth="1"/>
  </cols>
  <sheetData>
    <row r="1" spans="1:17" s="26" customFormat="1" ht="15.75" thickBot="1" x14ac:dyDescent="0.35"/>
    <row r="2" spans="1:17" x14ac:dyDescent="0.3">
      <c r="B2" s="412" t="s">
        <v>66</v>
      </c>
      <c r="C2" s="413"/>
      <c r="D2" s="413"/>
      <c r="E2" s="413"/>
      <c r="F2" s="413"/>
      <c r="G2" s="413"/>
      <c r="H2" s="413"/>
      <c r="I2" s="413"/>
      <c r="J2" s="413"/>
      <c r="K2" s="413"/>
      <c r="L2" s="414"/>
    </row>
    <row r="3" spans="1:17" x14ac:dyDescent="0.3">
      <c r="B3" s="421" t="s">
        <v>75</v>
      </c>
      <c r="C3" s="422"/>
      <c r="D3" s="422"/>
      <c r="E3" s="422"/>
      <c r="F3" s="422"/>
      <c r="G3" s="422"/>
      <c r="H3" s="422"/>
      <c r="I3" s="422"/>
      <c r="J3" s="422"/>
      <c r="K3" s="422"/>
      <c r="L3" s="423"/>
      <c r="N3" s="26"/>
      <c r="O3" s="26"/>
      <c r="P3" s="26"/>
      <c r="Q3" s="26"/>
    </row>
    <row r="4" spans="1:17" x14ac:dyDescent="0.3">
      <c r="B4" s="427" t="s">
        <v>62</v>
      </c>
      <c r="C4" s="388">
        <v>2018</v>
      </c>
      <c r="D4" s="388"/>
      <c r="E4" s="424">
        <v>2019</v>
      </c>
      <c r="F4" s="424"/>
      <c r="G4" s="424">
        <v>2020</v>
      </c>
      <c r="H4" s="424"/>
      <c r="I4" s="425">
        <v>2021</v>
      </c>
      <c r="J4" s="425"/>
      <c r="K4" s="425">
        <v>2022</v>
      </c>
      <c r="L4" s="426"/>
      <c r="N4" s="26"/>
      <c r="O4" s="26"/>
      <c r="P4" s="26"/>
      <c r="Q4" s="26"/>
    </row>
    <row r="5" spans="1:17" ht="34.700000000000003" customHeight="1" x14ac:dyDescent="0.3">
      <c r="B5" s="428"/>
      <c r="C5" s="167" t="s">
        <v>0</v>
      </c>
      <c r="D5" s="168" t="s">
        <v>173</v>
      </c>
      <c r="E5" s="167" t="s">
        <v>0</v>
      </c>
      <c r="F5" s="168" t="s">
        <v>173</v>
      </c>
      <c r="G5" s="167" t="s">
        <v>0</v>
      </c>
      <c r="H5" s="168" t="s">
        <v>173</v>
      </c>
      <c r="I5" s="167" t="s">
        <v>0</v>
      </c>
      <c r="J5" s="168" t="s">
        <v>173</v>
      </c>
      <c r="K5" s="167" t="s">
        <v>0</v>
      </c>
      <c r="L5" s="169" t="s">
        <v>173</v>
      </c>
      <c r="N5" s="26"/>
      <c r="O5" s="26"/>
      <c r="P5" s="26"/>
      <c r="Q5" s="26"/>
    </row>
    <row r="6" spans="1:17" ht="26.85" customHeight="1" x14ac:dyDescent="0.3">
      <c r="B6" s="429"/>
      <c r="C6" s="126" t="s">
        <v>47</v>
      </c>
      <c r="D6" s="127" t="s">
        <v>65</v>
      </c>
      <c r="E6" s="126" t="s">
        <v>47</v>
      </c>
      <c r="F6" s="127" t="s">
        <v>65</v>
      </c>
      <c r="G6" s="126" t="s">
        <v>47</v>
      </c>
      <c r="H6" s="127" t="s">
        <v>65</v>
      </c>
      <c r="I6" s="126" t="s">
        <v>47</v>
      </c>
      <c r="J6" s="127" t="s">
        <v>65</v>
      </c>
      <c r="K6" s="126" t="s">
        <v>47</v>
      </c>
      <c r="L6" s="128" t="s">
        <v>65</v>
      </c>
      <c r="N6" s="26"/>
      <c r="O6" s="26"/>
      <c r="P6" s="26"/>
      <c r="Q6" s="26"/>
    </row>
    <row r="7" spans="1:17" x14ac:dyDescent="0.3">
      <c r="A7" s="2"/>
      <c r="B7" s="84" t="s">
        <v>24</v>
      </c>
      <c r="C7" s="203">
        <v>429.00000000000006</v>
      </c>
      <c r="D7" s="204">
        <v>391.75043706293707</v>
      </c>
      <c r="E7" s="203">
        <v>114.4</v>
      </c>
      <c r="F7" s="204">
        <v>410</v>
      </c>
      <c r="G7" s="203">
        <v>26.2</v>
      </c>
      <c r="H7" s="204">
        <v>492.5</v>
      </c>
      <c r="I7" s="205"/>
      <c r="J7" s="204"/>
      <c r="K7" s="205"/>
      <c r="L7" s="206"/>
      <c r="N7" s="26"/>
      <c r="O7" s="26"/>
      <c r="P7" s="26"/>
      <c r="Q7" s="26"/>
    </row>
    <row r="8" spans="1:17" x14ac:dyDescent="0.3">
      <c r="A8" s="2"/>
      <c r="B8" s="84" t="s">
        <v>3</v>
      </c>
      <c r="C8" s="203">
        <v>317.5</v>
      </c>
      <c r="D8" s="204">
        <v>447</v>
      </c>
      <c r="E8" s="203">
        <v>1422.75</v>
      </c>
      <c r="F8" s="204">
        <v>464.78529994175886</v>
      </c>
      <c r="G8" s="203">
        <v>748</v>
      </c>
      <c r="H8" s="204">
        <v>634.6912077294686</v>
      </c>
      <c r="I8" s="205">
        <v>688.5</v>
      </c>
      <c r="J8" s="204">
        <v>614.12711915535442</v>
      </c>
      <c r="K8" s="205">
        <v>259</v>
      </c>
      <c r="L8" s="206">
        <v>554.75</v>
      </c>
      <c r="N8" s="26"/>
      <c r="O8" s="26"/>
      <c r="P8" s="26"/>
      <c r="Q8" s="26"/>
    </row>
    <row r="9" spans="1:17" x14ac:dyDescent="0.3">
      <c r="A9" s="2"/>
      <c r="B9" s="84" t="s">
        <v>23</v>
      </c>
      <c r="C9" s="203">
        <v>52</v>
      </c>
      <c r="D9" s="204">
        <v>492</v>
      </c>
      <c r="E9" s="203"/>
      <c r="F9" s="204"/>
      <c r="G9" s="203"/>
      <c r="H9" s="204"/>
      <c r="I9" s="205"/>
      <c r="J9" s="204"/>
      <c r="K9" s="205"/>
      <c r="L9" s="206"/>
      <c r="M9" s="2"/>
      <c r="N9" s="26"/>
      <c r="O9" s="26"/>
      <c r="P9" s="26"/>
      <c r="Q9" s="26"/>
    </row>
    <row r="10" spans="1:17" x14ac:dyDescent="0.3">
      <c r="A10" s="2"/>
      <c r="B10" s="84" t="s">
        <v>2</v>
      </c>
      <c r="C10" s="203">
        <v>20102.165000000001</v>
      </c>
      <c r="D10" s="204">
        <v>442.25579378307896</v>
      </c>
      <c r="E10" s="203">
        <v>22468.75</v>
      </c>
      <c r="F10" s="204">
        <v>423.71885070812834</v>
      </c>
      <c r="G10" s="203">
        <v>22190.19</v>
      </c>
      <c r="H10" s="204">
        <v>552.86340475787131</v>
      </c>
      <c r="I10" s="205">
        <v>18452.476600000027</v>
      </c>
      <c r="J10" s="204">
        <v>599.55243544957239</v>
      </c>
      <c r="K10" s="205">
        <v>4166.7749999999996</v>
      </c>
      <c r="L10" s="206">
        <v>548.81384196999898</v>
      </c>
      <c r="M10" s="2"/>
      <c r="N10" s="26"/>
      <c r="O10" s="26"/>
      <c r="P10" s="26"/>
      <c r="Q10" s="26"/>
    </row>
    <row r="11" spans="1:17" x14ac:dyDescent="0.3">
      <c r="A11" s="2"/>
      <c r="B11" s="84" t="s">
        <v>10</v>
      </c>
      <c r="C11" s="203">
        <v>3275.64</v>
      </c>
      <c r="D11" s="204">
        <v>495.07271514482335</v>
      </c>
      <c r="E11" s="203">
        <v>2729.5</v>
      </c>
      <c r="F11" s="204">
        <v>477.75397222222227</v>
      </c>
      <c r="G11" s="203">
        <v>3227</v>
      </c>
      <c r="H11" s="204">
        <v>619.72940875576046</v>
      </c>
      <c r="I11" s="205">
        <v>1859.2215000000001</v>
      </c>
      <c r="J11" s="204">
        <v>641.15369286705175</v>
      </c>
      <c r="K11" s="205">
        <v>441.75700000000001</v>
      </c>
      <c r="L11" s="206">
        <v>643.01652015906154</v>
      </c>
      <c r="M11" s="2"/>
      <c r="N11" s="26"/>
      <c r="O11" s="26"/>
      <c r="P11" s="26"/>
      <c r="Q11" s="26"/>
    </row>
    <row r="12" spans="1:17" x14ac:dyDescent="0.3">
      <c r="A12" s="2"/>
      <c r="B12" s="84" t="s">
        <v>6</v>
      </c>
      <c r="C12" s="203">
        <v>414</v>
      </c>
      <c r="D12" s="204">
        <v>470.68780361757103</v>
      </c>
      <c r="E12" s="203">
        <v>768.2</v>
      </c>
      <c r="F12" s="204">
        <v>474.68324666334388</v>
      </c>
      <c r="G12" s="203">
        <v>2391.77</v>
      </c>
      <c r="H12" s="204">
        <v>563.05974274555433</v>
      </c>
      <c r="I12" s="205">
        <v>938</v>
      </c>
      <c r="J12" s="204">
        <v>591.57142857142856</v>
      </c>
      <c r="K12" s="205">
        <v>476.72</v>
      </c>
      <c r="L12" s="206">
        <v>508.19745943097058</v>
      </c>
      <c r="M12" s="2"/>
      <c r="N12" s="26"/>
      <c r="O12" s="26"/>
      <c r="P12" s="26"/>
      <c r="Q12" s="26"/>
    </row>
    <row r="13" spans="1:17" x14ac:dyDescent="0.3">
      <c r="A13" s="2"/>
      <c r="B13" s="84" t="s">
        <v>19</v>
      </c>
      <c r="C13" s="203">
        <v>85.5</v>
      </c>
      <c r="D13" s="204">
        <v>483.83333333333331</v>
      </c>
      <c r="E13" s="203">
        <v>113</v>
      </c>
      <c r="F13" s="204">
        <v>475.31861111111107</v>
      </c>
      <c r="G13" s="203">
        <v>80.3</v>
      </c>
      <c r="H13" s="204">
        <v>610.9937931034483</v>
      </c>
      <c r="I13" s="205">
        <v>123</v>
      </c>
      <c r="J13" s="204">
        <v>633.68442063492068</v>
      </c>
      <c r="K13" s="205">
        <v>18</v>
      </c>
      <c r="L13" s="206">
        <v>650</v>
      </c>
      <c r="M13" s="2"/>
      <c r="N13" s="26"/>
      <c r="O13" s="26"/>
      <c r="P13" s="26"/>
      <c r="Q13" s="26"/>
    </row>
    <row r="14" spans="1:17" x14ac:dyDescent="0.3">
      <c r="A14" s="2"/>
      <c r="B14" s="84" t="s">
        <v>215</v>
      </c>
      <c r="C14" s="203"/>
      <c r="D14" s="204"/>
      <c r="E14" s="203"/>
      <c r="F14" s="204"/>
      <c r="G14" s="203"/>
      <c r="H14" s="204"/>
      <c r="I14" s="205"/>
      <c r="J14" s="204"/>
      <c r="K14" s="205">
        <v>2.6</v>
      </c>
      <c r="L14" s="206">
        <v>608.65769230769229</v>
      </c>
      <c r="M14" s="2"/>
      <c r="N14" s="26"/>
      <c r="O14" s="26"/>
      <c r="P14" s="26"/>
      <c r="Q14" s="26"/>
    </row>
    <row r="15" spans="1:17" x14ac:dyDescent="0.3">
      <c r="A15" s="2"/>
      <c r="B15" s="84" t="s">
        <v>12</v>
      </c>
      <c r="C15" s="203">
        <v>13807.401</v>
      </c>
      <c r="D15" s="204">
        <v>491.50633057820801</v>
      </c>
      <c r="E15" s="203">
        <v>12120.504999999997</v>
      </c>
      <c r="F15" s="204">
        <v>492.43373875584206</v>
      </c>
      <c r="G15" s="203">
        <v>20619.858</v>
      </c>
      <c r="H15" s="204">
        <v>559.8154205888311</v>
      </c>
      <c r="I15" s="205">
        <v>16395.040000000008</v>
      </c>
      <c r="J15" s="204">
        <v>637.10204057641988</v>
      </c>
      <c r="K15" s="205">
        <v>3440.3</v>
      </c>
      <c r="L15" s="206">
        <v>713.24916197903053</v>
      </c>
      <c r="M15" s="2"/>
      <c r="N15" s="26"/>
      <c r="O15" s="26"/>
      <c r="P15" s="26"/>
      <c r="Q15" s="26"/>
    </row>
    <row r="16" spans="1:17" x14ac:dyDescent="0.3">
      <c r="A16" s="2"/>
      <c r="B16" s="84" t="s">
        <v>11</v>
      </c>
      <c r="C16" s="203">
        <v>31.75</v>
      </c>
      <c r="D16" s="204">
        <v>490</v>
      </c>
      <c r="E16" s="203">
        <v>84.324999999999989</v>
      </c>
      <c r="F16" s="204">
        <v>467.19723377270128</v>
      </c>
      <c r="G16" s="203">
        <v>56.28</v>
      </c>
      <c r="H16" s="204">
        <v>588.33170731707321</v>
      </c>
      <c r="I16" s="205">
        <v>47.075000000000003</v>
      </c>
      <c r="J16" s="204">
        <v>653.04009090909085</v>
      </c>
      <c r="K16" s="205"/>
      <c r="L16" s="206"/>
      <c r="M16" s="2"/>
      <c r="N16" s="26"/>
      <c r="O16" s="26"/>
      <c r="P16" s="26"/>
      <c r="Q16" s="26"/>
    </row>
    <row r="17" spans="1:17" x14ac:dyDescent="0.3">
      <c r="A17" s="2"/>
      <c r="B17" s="84" t="s">
        <v>17</v>
      </c>
      <c r="C17" s="203">
        <v>224</v>
      </c>
      <c r="D17" s="204">
        <v>431.47517391304348</v>
      </c>
      <c r="E17" s="203">
        <v>8595.5499999999993</v>
      </c>
      <c r="F17" s="204">
        <v>483.70102531981047</v>
      </c>
      <c r="G17" s="203">
        <v>9367.369999999999</v>
      </c>
      <c r="H17" s="204">
        <v>512.76602289214406</v>
      </c>
      <c r="I17" s="205">
        <v>2765</v>
      </c>
      <c r="J17" s="204">
        <v>518.17823353444726</v>
      </c>
      <c r="K17" s="205">
        <v>715.7</v>
      </c>
      <c r="L17" s="206">
        <v>436.49132432006348</v>
      </c>
      <c r="M17" s="2"/>
      <c r="N17" s="26"/>
      <c r="O17" s="26"/>
      <c r="P17" s="26"/>
      <c r="Q17" s="26"/>
    </row>
    <row r="18" spans="1:17" x14ac:dyDescent="0.3">
      <c r="A18" s="2"/>
      <c r="B18" s="84" t="s">
        <v>21</v>
      </c>
      <c r="C18" s="203">
        <v>468</v>
      </c>
      <c r="D18" s="204">
        <v>504.32081196581191</v>
      </c>
      <c r="E18" s="203">
        <v>543.81999999999994</v>
      </c>
      <c r="F18" s="204">
        <v>538.12105594934667</v>
      </c>
      <c r="G18" s="203">
        <v>388</v>
      </c>
      <c r="H18" s="204">
        <v>543.02068181818186</v>
      </c>
      <c r="I18" s="205">
        <v>726.40000000000009</v>
      </c>
      <c r="J18" s="204">
        <v>620.61234435096151</v>
      </c>
      <c r="K18" s="205">
        <v>130.01400000000001</v>
      </c>
      <c r="L18" s="206">
        <v>611.16389251941268</v>
      </c>
      <c r="N18" s="26"/>
      <c r="O18" s="26"/>
      <c r="P18" s="26"/>
      <c r="Q18" s="26"/>
    </row>
    <row r="19" spans="1:17" x14ac:dyDescent="0.3">
      <c r="A19" s="2"/>
      <c r="B19" s="84" t="s">
        <v>37</v>
      </c>
      <c r="C19" s="203">
        <v>19</v>
      </c>
      <c r="D19" s="204">
        <v>477.15947368421058</v>
      </c>
      <c r="E19" s="203"/>
      <c r="F19" s="204"/>
      <c r="G19" s="203"/>
      <c r="H19" s="204"/>
      <c r="I19" s="205"/>
      <c r="J19" s="204"/>
      <c r="K19" s="205"/>
      <c r="L19" s="206"/>
      <c r="N19" s="26"/>
      <c r="O19" s="26"/>
      <c r="P19" s="26"/>
      <c r="Q19" s="26"/>
    </row>
    <row r="20" spans="1:17" s="26" customFormat="1" x14ac:dyDescent="0.3">
      <c r="A20" s="2"/>
      <c r="B20" s="84" t="s">
        <v>38</v>
      </c>
      <c r="C20" s="203"/>
      <c r="D20" s="204"/>
      <c r="E20" s="203"/>
      <c r="F20" s="204"/>
      <c r="G20" s="203">
        <v>2.5000000000000001E-2</v>
      </c>
      <c r="H20" s="204">
        <v>609.6</v>
      </c>
      <c r="I20" s="205"/>
      <c r="J20" s="204"/>
      <c r="K20" s="205"/>
      <c r="L20" s="206"/>
    </row>
    <row r="21" spans="1:17" x14ac:dyDescent="0.3">
      <c r="A21" s="2"/>
      <c r="B21" s="84" t="s">
        <v>5</v>
      </c>
      <c r="C21" s="203">
        <v>21</v>
      </c>
      <c r="D21" s="204">
        <v>520.47619047619048</v>
      </c>
      <c r="E21" s="203">
        <v>21</v>
      </c>
      <c r="F21" s="204">
        <v>520.47619047619048</v>
      </c>
      <c r="G21" s="203"/>
      <c r="H21" s="204"/>
      <c r="I21" s="205">
        <v>104</v>
      </c>
      <c r="J21" s="204">
        <v>553</v>
      </c>
      <c r="K21" s="205"/>
      <c r="L21" s="206"/>
      <c r="N21" s="26"/>
      <c r="O21" s="26"/>
      <c r="P21" s="26"/>
      <c r="Q21" s="26"/>
    </row>
    <row r="22" spans="1:17" x14ac:dyDescent="0.3">
      <c r="A22" s="2"/>
      <c r="B22" s="84" t="s">
        <v>9</v>
      </c>
      <c r="C22" s="203">
        <v>7724.0199999999995</v>
      </c>
      <c r="D22" s="204">
        <v>510.42803460605694</v>
      </c>
      <c r="E22" s="203">
        <v>8203.51</v>
      </c>
      <c r="F22" s="204">
        <v>491.46988231416668</v>
      </c>
      <c r="G22" s="203">
        <v>7529.1099999999979</v>
      </c>
      <c r="H22" s="204">
        <v>567.4966719490759</v>
      </c>
      <c r="I22" s="205">
        <v>4119.0300000000007</v>
      </c>
      <c r="J22" s="204">
        <v>625.99945639646546</v>
      </c>
      <c r="K22" s="205">
        <v>208</v>
      </c>
      <c r="L22" s="206">
        <v>620.15384615384619</v>
      </c>
      <c r="N22" s="26"/>
      <c r="O22" s="26"/>
      <c r="P22" s="26"/>
      <c r="Q22" s="26"/>
    </row>
    <row r="23" spans="1:17" x14ac:dyDescent="0.3">
      <c r="A23" s="2"/>
      <c r="B23" s="84" t="s">
        <v>14</v>
      </c>
      <c r="C23" s="203">
        <v>26</v>
      </c>
      <c r="D23" s="204">
        <v>483</v>
      </c>
      <c r="E23" s="203"/>
      <c r="F23" s="204"/>
      <c r="G23" s="203"/>
      <c r="H23" s="204"/>
      <c r="I23" s="205"/>
      <c r="J23" s="204"/>
      <c r="K23" s="205"/>
      <c r="L23" s="206"/>
      <c r="N23" s="26"/>
      <c r="O23" s="26"/>
      <c r="P23" s="26"/>
      <c r="Q23" s="26"/>
    </row>
    <row r="24" spans="1:17" x14ac:dyDescent="0.3">
      <c r="A24" s="2"/>
      <c r="B24" s="84" t="s">
        <v>8</v>
      </c>
      <c r="C24" s="203">
        <v>32051.64</v>
      </c>
      <c r="D24" s="204">
        <v>459.12799240412346</v>
      </c>
      <c r="E24" s="203">
        <v>30685.913</v>
      </c>
      <c r="F24" s="204">
        <v>462.51399719432487</v>
      </c>
      <c r="G24" s="203">
        <v>38292.096810000003</v>
      </c>
      <c r="H24" s="204">
        <v>631.99731273333327</v>
      </c>
      <c r="I24" s="205">
        <v>32491.364999999998</v>
      </c>
      <c r="J24" s="204">
        <v>623.70666302202562</v>
      </c>
      <c r="K24" s="205">
        <v>7821.75</v>
      </c>
      <c r="L24" s="206">
        <v>531.03010854342904</v>
      </c>
      <c r="N24" s="26"/>
      <c r="O24" s="26"/>
      <c r="P24" s="26"/>
      <c r="Q24" s="26"/>
    </row>
    <row r="25" spans="1:17" x14ac:dyDescent="0.3">
      <c r="A25" s="2"/>
      <c r="B25" s="84" t="s">
        <v>7</v>
      </c>
      <c r="C25" s="203">
        <v>10929.709999999997</v>
      </c>
      <c r="D25" s="204">
        <v>486.72914826423664</v>
      </c>
      <c r="E25" s="203">
        <v>12164.549999999996</v>
      </c>
      <c r="F25" s="204">
        <v>460.03105254276414</v>
      </c>
      <c r="G25" s="203">
        <v>13170.729999999998</v>
      </c>
      <c r="H25" s="204">
        <v>544.37587870087896</v>
      </c>
      <c r="I25" s="205">
        <v>10543.609999999999</v>
      </c>
      <c r="J25" s="204">
        <v>621.39977047031232</v>
      </c>
      <c r="K25" s="205">
        <v>1385.92</v>
      </c>
      <c r="L25" s="206">
        <v>711.61055735011178</v>
      </c>
      <c r="N25" s="26"/>
      <c r="O25" s="26"/>
      <c r="P25" s="26"/>
      <c r="Q25" s="26"/>
    </row>
    <row r="26" spans="1:17" x14ac:dyDescent="0.3">
      <c r="A26" s="2"/>
      <c r="B26" s="84" t="s">
        <v>16</v>
      </c>
      <c r="C26" s="203">
        <v>24</v>
      </c>
      <c r="D26" s="204">
        <v>490</v>
      </c>
      <c r="E26" s="203"/>
      <c r="F26" s="204"/>
      <c r="G26" s="203"/>
      <c r="H26" s="204"/>
      <c r="I26" s="205"/>
      <c r="J26" s="204"/>
      <c r="K26" s="205"/>
      <c r="L26" s="206"/>
      <c r="N26" s="26"/>
      <c r="O26" s="26"/>
      <c r="P26" s="26"/>
      <c r="Q26" s="26"/>
    </row>
    <row r="27" spans="1:17" x14ac:dyDescent="0.3">
      <c r="A27" s="2"/>
      <c r="B27" s="84" t="s">
        <v>25</v>
      </c>
      <c r="C27" s="203">
        <v>1162.6599999999999</v>
      </c>
      <c r="D27" s="204">
        <v>478.64008155881135</v>
      </c>
      <c r="E27" s="203">
        <v>1521.83</v>
      </c>
      <c r="F27" s="204">
        <v>473.3712199025565</v>
      </c>
      <c r="G27" s="203">
        <v>896.5</v>
      </c>
      <c r="H27" s="204">
        <v>495.59983333333332</v>
      </c>
      <c r="I27" s="205">
        <v>160.5</v>
      </c>
      <c r="J27" s="204">
        <v>582.55555555555554</v>
      </c>
      <c r="K27" s="205">
        <v>52</v>
      </c>
      <c r="L27" s="206">
        <v>665.19230769230762</v>
      </c>
      <c r="N27" s="26"/>
      <c r="O27" s="26"/>
      <c r="P27" s="26"/>
      <c r="Q27" s="26"/>
    </row>
    <row r="28" spans="1:17" x14ac:dyDescent="0.3">
      <c r="A28" s="2"/>
      <c r="B28" s="84" t="s">
        <v>20</v>
      </c>
      <c r="C28" s="203">
        <v>45.5</v>
      </c>
      <c r="D28" s="204">
        <v>506.25</v>
      </c>
      <c r="E28" s="203">
        <v>40.375</v>
      </c>
      <c r="F28" s="204">
        <v>490.00016949152541</v>
      </c>
      <c r="G28" s="203">
        <v>29</v>
      </c>
      <c r="H28" s="204">
        <v>500</v>
      </c>
      <c r="I28" s="205">
        <v>5</v>
      </c>
      <c r="J28" s="204">
        <v>640</v>
      </c>
      <c r="K28" s="205">
        <v>12</v>
      </c>
      <c r="L28" s="206">
        <v>650</v>
      </c>
      <c r="N28" s="26"/>
      <c r="O28" s="26"/>
      <c r="P28" s="26"/>
      <c r="Q28" s="26"/>
    </row>
    <row r="29" spans="1:17" x14ac:dyDescent="0.3">
      <c r="A29" s="2"/>
      <c r="B29" s="84" t="s">
        <v>13</v>
      </c>
      <c r="C29" s="203">
        <v>4832</v>
      </c>
      <c r="D29" s="204">
        <v>446.16826923076928</v>
      </c>
      <c r="E29" s="203">
        <v>3267</v>
      </c>
      <c r="F29" s="204">
        <v>531.47058823529414</v>
      </c>
      <c r="G29" s="203">
        <v>7825</v>
      </c>
      <c r="H29" s="204">
        <v>632.65114379084969</v>
      </c>
      <c r="I29" s="205">
        <v>6466.7250000000004</v>
      </c>
      <c r="J29" s="204">
        <v>643.34716399932961</v>
      </c>
      <c r="K29" s="205">
        <v>1150.0999999999999</v>
      </c>
      <c r="L29" s="206">
        <v>630.67600198007312</v>
      </c>
      <c r="N29" s="26"/>
      <c r="O29" s="26"/>
      <c r="P29" s="26"/>
      <c r="Q29" s="26"/>
    </row>
    <row r="30" spans="1:17" s="26" customFormat="1" x14ac:dyDescent="0.3">
      <c r="A30" s="2"/>
      <c r="B30" s="84" t="s">
        <v>74</v>
      </c>
      <c r="C30" s="203"/>
      <c r="D30" s="204"/>
      <c r="E30" s="203"/>
      <c r="F30" s="204"/>
      <c r="G30" s="203">
        <v>5</v>
      </c>
      <c r="H30" s="204">
        <v>505</v>
      </c>
      <c r="I30" s="205">
        <v>15</v>
      </c>
      <c r="J30" s="204">
        <v>686.5</v>
      </c>
      <c r="K30" s="205">
        <v>0.5</v>
      </c>
      <c r="L30" s="206">
        <v>610</v>
      </c>
    </row>
    <row r="31" spans="1:17" ht="15.75" thickBot="1" x14ac:dyDescent="0.35">
      <c r="A31" s="2"/>
      <c r="B31" s="83" t="s">
        <v>40</v>
      </c>
      <c r="C31" s="207">
        <v>96042.485999999932</v>
      </c>
      <c r="D31" s="208">
        <v>466.78368763826739</v>
      </c>
      <c r="E31" s="207">
        <v>104864.97799999987</v>
      </c>
      <c r="F31" s="208">
        <v>464.83267331956444</v>
      </c>
      <c r="G31" s="207">
        <v>126842.4298099998</v>
      </c>
      <c r="H31" s="208">
        <v>585.2947950582161</v>
      </c>
      <c r="I31" s="209">
        <v>95899.943099999931</v>
      </c>
      <c r="J31" s="208">
        <v>620.09632679414347</v>
      </c>
      <c r="K31" s="209">
        <v>20281.136000000006</v>
      </c>
      <c r="L31" s="210">
        <v>576.72876335326794</v>
      </c>
      <c r="N31" s="26"/>
      <c r="O31" s="26"/>
      <c r="P31" s="26"/>
      <c r="Q31" s="26"/>
    </row>
    <row r="32" spans="1:17" ht="32.25" customHeight="1" thickBot="1" x14ac:dyDescent="0.35">
      <c r="B32" s="385" t="s">
        <v>170</v>
      </c>
      <c r="C32" s="386"/>
      <c r="D32" s="386"/>
      <c r="E32" s="386"/>
      <c r="F32" s="386"/>
      <c r="G32" s="386"/>
      <c r="H32" s="386"/>
      <c r="I32" s="386"/>
      <c r="J32" s="386"/>
      <c r="K32" s="386"/>
      <c r="L32" s="387"/>
    </row>
  </sheetData>
  <mergeCells count="9">
    <mergeCell ref="B2:L2"/>
    <mergeCell ref="B3:L3"/>
    <mergeCell ref="B32:L32"/>
    <mergeCell ref="C4:D4"/>
    <mergeCell ref="E4:F4"/>
    <mergeCell ref="G4:H4"/>
    <mergeCell ref="I4:J4"/>
    <mergeCell ref="K4:L4"/>
    <mergeCell ref="B4:B6"/>
  </mergeCells>
  <pageMargins left="0.70866141732283472" right="0.70866141732283472" top="0.74803149606299213" bottom="0.74803149606299213" header="0.31496062992125984" footer="0.31496062992125984"/>
  <pageSetup paperSize="126"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79783-BD65-4C78-8651-5AE7FFD195DF}">
  <sheetPr>
    <pageSetUpPr fitToPage="1"/>
  </sheetPr>
  <dimension ref="B1:R36"/>
  <sheetViews>
    <sheetView zoomScale="90" zoomScaleNormal="90" workbookViewId="0">
      <selection activeCell="O31" sqref="O31"/>
    </sheetView>
  </sheetViews>
  <sheetFormatPr baseColWidth="10" defaultRowHeight="15.05" x14ac:dyDescent="0.3"/>
  <cols>
    <col min="1" max="1" width="6.6640625" customWidth="1"/>
    <col min="2" max="2" width="13.6640625" customWidth="1"/>
    <col min="3" max="8" width="9.6640625" customWidth="1"/>
    <col min="9" max="9" width="9.6640625" style="26" customWidth="1"/>
    <col min="10" max="10" width="9.6640625" customWidth="1"/>
    <col min="11" max="11" width="9.77734375" style="26" bestFit="1" customWidth="1"/>
    <col min="12" max="12" width="10.109375" bestFit="1" customWidth="1"/>
  </cols>
  <sheetData>
    <row r="1" spans="2:18" s="26" customFormat="1" ht="15.75" thickBot="1" x14ac:dyDescent="0.35"/>
    <row r="2" spans="2:18" x14ac:dyDescent="0.3">
      <c r="B2" s="436" t="s">
        <v>69</v>
      </c>
      <c r="C2" s="437"/>
      <c r="D2" s="437"/>
      <c r="E2" s="437"/>
      <c r="F2" s="437"/>
      <c r="G2" s="437"/>
      <c r="H2" s="437"/>
      <c r="I2" s="437"/>
      <c r="J2" s="437"/>
      <c r="K2" s="437"/>
      <c r="L2" s="438"/>
    </row>
    <row r="3" spans="2:18" x14ac:dyDescent="0.3">
      <c r="B3" s="439" t="s">
        <v>111</v>
      </c>
      <c r="C3" s="440"/>
      <c r="D3" s="440"/>
      <c r="E3" s="440"/>
      <c r="F3" s="440"/>
      <c r="G3" s="440"/>
      <c r="H3" s="440"/>
      <c r="I3" s="440"/>
      <c r="J3" s="440"/>
      <c r="K3" s="440"/>
      <c r="L3" s="441"/>
    </row>
    <row r="4" spans="2:18" x14ac:dyDescent="0.3">
      <c r="B4" s="443" t="s">
        <v>198</v>
      </c>
      <c r="C4" s="432">
        <v>2021</v>
      </c>
      <c r="D4" s="432"/>
      <c r="E4" s="432"/>
      <c r="F4" s="432"/>
      <c r="G4" s="432"/>
      <c r="H4" s="432">
        <v>2022</v>
      </c>
      <c r="I4" s="432"/>
      <c r="J4" s="432"/>
      <c r="K4" s="432"/>
      <c r="L4" s="442"/>
    </row>
    <row r="5" spans="2:18" x14ac:dyDescent="0.3">
      <c r="B5" s="444"/>
      <c r="C5" s="265" t="s">
        <v>18</v>
      </c>
      <c r="D5" s="266" t="s">
        <v>32</v>
      </c>
      <c r="E5" s="266" t="s">
        <v>31</v>
      </c>
      <c r="F5" s="266" t="s">
        <v>45</v>
      </c>
      <c r="G5" s="267" t="s">
        <v>1</v>
      </c>
      <c r="H5" s="265" t="s">
        <v>18</v>
      </c>
      <c r="I5" s="266" t="s">
        <v>32</v>
      </c>
      <c r="J5" s="266" t="s">
        <v>31</v>
      </c>
      <c r="K5" s="266" t="s">
        <v>45</v>
      </c>
      <c r="L5" s="268" t="s">
        <v>1</v>
      </c>
    </row>
    <row r="6" spans="2:18" s="26" customFormat="1" x14ac:dyDescent="0.3">
      <c r="B6" s="445"/>
      <c r="C6" s="269" t="s">
        <v>47</v>
      </c>
      <c r="D6" s="270" t="s">
        <v>47</v>
      </c>
      <c r="E6" s="270" t="s">
        <v>47</v>
      </c>
      <c r="F6" s="270" t="s">
        <v>47</v>
      </c>
      <c r="G6" s="271" t="s">
        <v>47</v>
      </c>
      <c r="H6" s="269" t="s">
        <v>47</v>
      </c>
      <c r="I6" s="270" t="s">
        <v>47</v>
      </c>
      <c r="J6" s="270" t="s">
        <v>47</v>
      </c>
      <c r="K6" s="270" t="s">
        <v>47</v>
      </c>
      <c r="L6" s="272" t="s">
        <v>47</v>
      </c>
    </row>
    <row r="7" spans="2:18" ht="12.45" customHeight="1" x14ac:dyDescent="0.3">
      <c r="B7" s="273" t="s">
        <v>3</v>
      </c>
      <c r="C7" s="274"/>
      <c r="D7" s="275">
        <v>99.5</v>
      </c>
      <c r="E7" s="275">
        <v>589</v>
      </c>
      <c r="F7" s="275"/>
      <c r="G7" s="276"/>
      <c r="H7" s="274">
        <v>52</v>
      </c>
      <c r="I7" s="275">
        <v>25</v>
      </c>
      <c r="J7" s="275">
        <v>182</v>
      </c>
      <c r="K7" s="275"/>
      <c r="L7" s="277"/>
      <c r="N7" s="26"/>
      <c r="O7" s="26"/>
      <c r="P7" s="26"/>
      <c r="Q7" s="26"/>
      <c r="R7" s="26"/>
    </row>
    <row r="8" spans="2:18" ht="12.45" customHeight="1" x14ac:dyDescent="0.3">
      <c r="B8" s="273" t="s">
        <v>2</v>
      </c>
      <c r="C8" s="274"/>
      <c r="D8" s="275">
        <v>18130.476600000024</v>
      </c>
      <c r="E8" s="275">
        <v>322</v>
      </c>
      <c r="F8" s="275"/>
      <c r="G8" s="276"/>
      <c r="H8" s="274"/>
      <c r="I8" s="275">
        <v>4165.7749999999996</v>
      </c>
      <c r="J8" s="275">
        <v>1</v>
      </c>
      <c r="K8" s="275"/>
      <c r="L8" s="277"/>
      <c r="N8" s="26" t="s">
        <v>206</v>
      </c>
      <c r="O8" s="26"/>
      <c r="P8" s="26"/>
      <c r="Q8" s="26"/>
      <c r="R8" s="26"/>
    </row>
    <row r="9" spans="2:18" ht="12.45" customHeight="1" x14ac:dyDescent="0.3">
      <c r="B9" s="273" t="s">
        <v>10</v>
      </c>
      <c r="C9" s="274"/>
      <c r="D9" s="275">
        <v>1834.2215000000001</v>
      </c>
      <c r="E9" s="275">
        <v>25</v>
      </c>
      <c r="F9" s="275"/>
      <c r="G9" s="276"/>
      <c r="H9" s="274"/>
      <c r="I9" s="275">
        <v>441.75700000000001</v>
      </c>
      <c r="J9" s="275"/>
      <c r="K9" s="275"/>
      <c r="L9" s="277"/>
      <c r="N9" s="26"/>
      <c r="O9" s="26"/>
      <c r="P9" s="26"/>
      <c r="Q9" s="26"/>
      <c r="R9" s="26"/>
    </row>
    <row r="10" spans="2:18" ht="12.45" customHeight="1" x14ac:dyDescent="0.3">
      <c r="B10" s="273" t="s">
        <v>6</v>
      </c>
      <c r="C10" s="274"/>
      <c r="D10" s="275">
        <v>914</v>
      </c>
      <c r="E10" s="275">
        <v>24</v>
      </c>
      <c r="F10" s="275"/>
      <c r="G10" s="276"/>
      <c r="H10" s="274"/>
      <c r="I10" s="275">
        <v>450.72</v>
      </c>
      <c r="J10" s="275">
        <v>26</v>
      </c>
      <c r="K10" s="275"/>
      <c r="L10" s="277"/>
      <c r="N10" s="26"/>
      <c r="O10" s="26" t="s">
        <v>206</v>
      </c>
      <c r="P10" s="26"/>
      <c r="Q10" s="26"/>
      <c r="R10" s="26"/>
    </row>
    <row r="11" spans="2:18" ht="12.45" customHeight="1" x14ac:dyDescent="0.3">
      <c r="B11" s="273" t="s">
        <v>19</v>
      </c>
      <c r="C11" s="274"/>
      <c r="D11" s="275">
        <v>102</v>
      </c>
      <c r="E11" s="275"/>
      <c r="F11" s="275"/>
      <c r="G11" s="276">
        <v>21</v>
      </c>
      <c r="H11" s="274"/>
      <c r="I11" s="275">
        <v>18</v>
      </c>
      <c r="J11" s="275"/>
      <c r="K11" s="275"/>
      <c r="L11" s="277"/>
      <c r="N11" s="26"/>
      <c r="O11" s="26"/>
      <c r="P11" s="26"/>
      <c r="Q11" s="26"/>
      <c r="R11" s="26"/>
    </row>
    <row r="12" spans="2:18" ht="12.95" customHeight="1" x14ac:dyDescent="0.3">
      <c r="B12" s="273" t="s">
        <v>215</v>
      </c>
      <c r="C12" s="274"/>
      <c r="D12" s="275"/>
      <c r="E12" s="275"/>
      <c r="F12" s="275"/>
      <c r="G12" s="276"/>
      <c r="H12" s="274"/>
      <c r="I12" s="275">
        <v>2.6</v>
      </c>
      <c r="J12" s="275"/>
      <c r="K12" s="275"/>
      <c r="L12" s="277"/>
      <c r="N12" s="26"/>
      <c r="O12" s="26"/>
      <c r="P12" s="26"/>
      <c r="Q12" s="26"/>
      <c r="R12" s="26"/>
    </row>
    <row r="13" spans="2:18" ht="12.95" customHeight="1" x14ac:dyDescent="0.3">
      <c r="B13" s="273" t="s">
        <v>12</v>
      </c>
      <c r="C13" s="274"/>
      <c r="D13" s="275">
        <v>16275.040000000006</v>
      </c>
      <c r="E13" s="275">
        <v>120</v>
      </c>
      <c r="F13" s="275"/>
      <c r="G13" s="276"/>
      <c r="H13" s="274"/>
      <c r="I13" s="275">
        <v>3440.3</v>
      </c>
      <c r="J13" s="275"/>
      <c r="K13" s="275"/>
      <c r="L13" s="277"/>
      <c r="N13" s="26"/>
      <c r="O13" s="26"/>
      <c r="P13" s="26"/>
      <c r="Q13" s="26"/>
      <c r="R13" s="26"/>
    </row>
    <row r="14" spans="2:18" ht="12.95" customHeight="1" x14ac:dyDescent="0.3">
      <c r="B14" s="273" t="s">
        <v>11</v>
      </c>
      <c r="C14" s="274"/>
      <c r="D14" s="275">
        <v>21.075000000000003</v>
      </c>
      <c r="E14" s="275">
        <v>26</v>
      </c>
      <c r="F14" s="275"/>
      <c r="G14" s="276"/>
      <c r="H14" s="274"/>
      <c r="I14" s="275"/>
      <c r="J14" s="275"/>
      <c r="K14" s="275"/>
      <c r="L14" s="277"/>
      <c r="N14" s="26"/>
      <c r="O14" s="26"/>
      <c r="P14" s="26"/>
      <c r="Q14" s="26"/>
      <c r="R14" s="26"/>
    </row>
    <row r="15" spans="2:18" ht="12.95" customHeight="1" x14ac:dyDescent="0.3">
      <c r="B15" s="273" t="s">
        <v>17</v>
      </c>
      <c r="C15" s="274"/>
      <c r="D15" s="275">
        <v>2765</v>
      </c>
      <c r="E15" s="275"/>
      <c r="F15" s="275"/>
      <c r="G15" s="276"/>
      <c r="H15" s="274"/>
      <c r="I15" s="275">
        <v>715.7</v>
      </c>
      <c r="J15" s="275"/>
      <c r="K15" s="275"/>
      <c r="L15" s="277"/>
      <c r="N15" s="26"/>
      <c r="O15" s="26"/>
      <c r="P15" s="26"/>
      <c r="Q15" s="26"/>
      <c r="R15" s="26"/>
    </row>
    <row r="16" spans="2:18" ht="12.45" customHeight="1" x14ac:dyDescent="0.3">
      <c r="B16" s="273" t="s">
        <v>21</v>
      </c>
      <c r="C16" s="274"/>
      <c r="D16" s="275">
        <v>596.4</v>
      </c>
      <c r="E16" s="275">
        <v>130</v>
      </c>
      <c r="F16" s="275"/>
      <c r="G16" s="276"/>
      <c r="H16" s="274"/>
      <c r="I16" s="275">
        <v>32.513999999999996</v>
      </c>
      <c r="J16" s="275">
        <v>97.5</v>
      </c>
      <c r="K16" s="275"/>
      <c r="L16" s="277"/>
      <c r="N16" s="26"/>
      <c r="O16" s="26"/>
      <c r="P16" s="26"/>
      <c r="Q16" s="26"/>
      <c r="R16" s="26"/>
    </row>
    <row r="17" spans="2:18" ht="12.45" customHeight="1" x14ac:dyDescent="0.3">
      <c r="B17" s="273" t="s">
        <v>5</v>
      </c>
      <c r="C17" s="274"/>
      <c r="D17" s="275"/>
      <c r="E17" s="275">
        <v>104</v>
      </c>
      <c r="F17" s="275"/>
      <c r="G17" s="276"/>
      <c r="H17" s="274"/>
      <c r="I17" s="275"/>
      <c r="J17" s="275"/>
      <c r="K17" s="275"/>
      <c r="L17" s="277"/>
      <c r="N17" s="26"/>
      <c r="O17" s="26"/>
      <c r="P17" s="26"/>
      <c r="Q17" s="26"/>
      <c r="R17" s="26"/>
    </row>
    <row r="18" spans="2:18" s="26" customFormat="1" ht="12.45" customHeight="1" x14ac:dyDescent="0.3">
      <c r="B18" s="273" t="s">
        <v>9</v>
      </c>
      <c r="C18" s="274"/>
      <c r="D18" s="275">
        <v>4069.0300000000011</v>
      </c>
      <c r="E18" s="275">
        <v>50</v>
      </c>
      <c r="F18" s="275"/>
      <c r="G18" s="276"/>
      <c r="H18" s="274"/>
      <c r="I18" s="275">
        <v>208</v>
      </c>
      <c r="J18" s="275"/>
      <c r="K18" s="275"/>
      <c r="L18" s="277"/>
    </row>
    <row r="19" spans="2:18" ht="12.45" customHeight="1" x14ac:dyDescent="0.3">
      <c r="B19" s="273" t="s">
        <v>8</v>
      </c>
      <c r="C19" s="274">
        <v>72</v>
      </c>
      <c r="D19" s="275">
        <v>14162.115</v>
      </c>
      <c r="E19" s="275">
        <v>3154</v>
      </c>
      <c r="F19" s="275"/>
      <c r="G19" s="276">
        <v>15103.25</v>
      </c>
      <c r="H19" s="274"/>
      <c r="I19" s="275">
        <v>4149.2499999999991</v>
      </c>
      <c r="J19" s="275">
        <v>600</v>
      </c>
      <c r="K19" s="275"/>
      <c r="L19" s="277">
        <v>3072.5</v>
      </c>
      <c r="N19" s="26"/>
      <c r="O19" s="26"/>
      <c r="P19" s="26"/>
      <c r="Q19" s="26"/>
      <c r="R19" s="26"/>
    </row>
    <row r="20" spans="2:18" ht="12.45" customHeight="1" x14ac:dyDescent="0.3">
      <c r="B20" s="273" t="s">
        <v>7</v>
      </c>
      <c r="C20" s="274"/>
      <c r="D20" s="275">
        <v>10543.609999999999</v>
      </c>
      <c r="E20" s="275"/>
      <c r="F20" s="275"/>
      <c r="G20" s="276"/>
      <c r="H20" s="274"/>
      <c r="I20" s="275">
        <v>1385.92</v>
      </c>
      <c r="J20" s="275"/>
      <c r="K20" s="275"/>
      <c r="L20" s="277"/>
      <c r="N20" s="26"/>
      <c r="O20" s="26"/>
      <c r="P20" s="26"/>
      <c r="Q20" s="26"/>
      <c r="R20" s="26"/>
    </row>
    <row r="21" spans="2:18" ht="12.45" customHeight="1" x14ac:dyDescent="0.3">
      <c r="B21" s="273" t="s">
        <v>25</v>
      </c>
      <c r="C21" s="274"/>
      <c r="D21" s="275">
        <v>160.5</v>
      </c>
      <c r="E21" s="275"/>
      <c r="F21" s="275"/>
      <c r="G21" s="276"/>
      <c r="H21" s="274"/>
      <c r="I21" s="275">
        <v>52</v>
      </c>
      <c r="J21" s="275"/>
      <c r="K21" s="275"/>
      <c r="L21" s="277"/>
      <c r="N21" s="26"/>
      <c r="O21" s="26"/>
      <c r="P21" s="26"/>
      <c r="Q21" s="26"/>
      <c r="R21" s="26"/>
    </row>
    <row r="22" spans="2:18" ht="12.45" customHeight="1" x14ac:dyDescent="0.3">
      <c r="B22" s="273" t="s">
        <v>20</v>
      </c>
      <c r="C22" s="274"/>
      <c r="D22" s="275"/>
      <c r="E22" s="275">
        <v>5</v>
      </c>
      <c r="F22" s="275"/>
      <c r="G22" s="276"/>
      <c r="H22" s="274"/>
      <c r="I22" s="275">
        <v>12</v>
      </c>
      <c r="J22" s="275"/>
      <c r="K22" s="275"/>
      <c r="L22" s="277"/>
      <c r="N22" s="26"/>
      <c r="O22" s="26"/>
      <c r="P22" s="26"/>
      <c r="Q22" s="26"/>
      <c r="R22" s="26"/>
    </row>
    <row r="23" spans="2:18" ht="12.45" customHeight="1" x14ac:dyDescent="0.3">
      <c r="B23" s="273" t="s">
        <v>13</v>
      </c>
      <c r="C23" s="274"/>
      <c r="D23" s="275">
        <v>4948.7250000000004</v>
      </c>
      <c r="E23" s="275">
        <v>1518</v>
      </c>
      <c r="F23" s="275"/>
      <c r="G23" s="276"/>
      <c r="H23" s="274"/>
      <c r="I23" s="275">
        <v>1150.0999999999999</v>
      </c>
      <c r="J23" s="275"/>
      <c r="K23" s="275"/>
      <c r="L23" s="277"/>
      <c r="N23" s="26"/>
      <c r="O23" s="26"/>
      <c r="P23" s="26"/>
      <c r="Q23" s="26"/>
      <c r="R23" s="26"/>
    </row>
    <row r="24" spans="2:18" ht="12.45" customHeight="1" x14ac:dyDescent="0.3">
      <c r="B24" s="273" t="s">
        <v>74</v>
      </c>
      <c r="C24" s="274"/>
      <c r="D24" s="275"/>
      <c r="E24" s="275"/>
      <c r="F24" s="275">
        <v>15</v>
      </c>
      <c r="G24" s="276"/>
      <c r="H24" s="274"/>
      <c r="I24" s="275"/>
      <c r="J24" s="275"/>
      <c r="K24" s="275">
        <v>0.5</v>
      </c>
      <c r="L24" s="277"/>
      <c r="N24" s="26"/>
      <c r="O24" s="26"/>
      <c r="P24" s="26"/>
      <c r="Q24" s="26"/>
      <c r="R24" s="26"/>
    </row>
    <row r="25" spans="2:18" ht="11.8" customHeight="1" thickBot="1" x14ac:dyDescent="0.35">
      <c r="B25" s="278" t="s">
        <v>40</v>
      </c>
      <c r="C25" s="279">
        <v>72</v>
      </c>
      <c r="D25" s="280">
        <v>74621.693100000033</v>
      </c>
      <c r="E25" s="280">
        <v>6067</v>
      </c>
      <c r="F25" s="280">
        <v>15</v>
      </c>
      <c r="G25" s="281">
        <v>15124.25</v>
      </c>
      <c r="H25" s="279">
        <v>52</v>
      </c>
      <c r="I25" s="280">
        <v>16249.635999999999</v>
      </c>
      <c r="J25" s="280">
        <v>906.5</v>
      </c>
      <c r="K25" s="280">
        <v>0.5</v>
      </c>
      <c r="L25" s="282">
        <v>3072.5</v>
      </c>
      <c r="N25" s="26"/>
      <c r="O25" s="26"/>
      <c r="P25" s="26"/>
      <c r="Q25" s="26"/>
      <c r="R25" s="26"/>
    </row>
    <row r="26" spans="2:18" ht="19" customHeight="1" thickBot="1" x14ac:dyDescent="0.35">
      <c r="B26" s="433" t="s">
        <v>170</v>
      </c>
      <c r="C26" s="434"/>
      <c r="D26" s="434"/>
      <c r="E26" s="434"/>
      <c r="F26" s="434"/>
      <c r="G26" s="434"/>
      <c r="H26" s="434"/>
      <c r="I26" s="434"/>
      <c r="J26" s="434"/>
      <c r="K26" s="434"/>
      <c r="L26" s="435"/>
    </row>
    <row r="28" spans="2:18" x14ac:dyDescent="0.3">
      <c r="B28" s="122" t="s">
        <v>197</v>
      </c>
      <c r="C28" s="124"/>
    </row>
    <row r="29" spans="2:18" x14ac:dyDescent="0.3">
      <c r="B29" s="263">
        <v>10049000</v>
      </c>
      <c r="C29" s="430" t="s">
        <v>190</v>
      </c>
      <c r="D29" s="430"/>
      <c r="E29" s="430"/>
      <c r="F29" s="430"/>
      <c r="G29" s="430"/>
      <c r="H29" s="430"/>
      <c r="I29" s="430"/>
      <c r="J29" s="430"/>
      <c r="K29" s="430"/>
      <c r="L29" s="430"/>
      <c r="M29" s="264"/>
      <c r="N29" s="264"/>
    </row>
    <row r="30" spans="2:18" x14ac:dyDescent="0.3">
      <c r="B30" s="263">
        <v>11041200</v>
      </c>
      <c r="C30" s="430" t="s">
        <v>191</v>
      </c>
      <c r="D30" s="430"/>
      <c r="E30" s="430"/>
      <c r="F30" s="430"/>
      <c r="G30" s="430"/>
      <c r="H30" s="430"/>
      <c r="I30" s="430"/>
      <c r="J30" s="430"/>
      <c r="K30" s="430"/>
      <c r="L30" s="430"/>
      <c r="M30" s="264"/>
      <c r="N30" s="264"/>
    </row>
    <row r="31" spans="2:18" x14ac:dyDescent="0.3">
      <c r="B31" s="263">
        <v>11042210</v>
      </c>
      <c r="C31" s="430" t="s">
        <v>192</v>
      </c>
      <c r="D31" s="430"/>
      <c r="E31" s="430"/>
      <c r="F31" s="430"/>
      <c r="G31" s="430"/>
      <c r="H31" s="430"/>
      <c r="I31" s="430"/>
      <c r="J31" s="430"/>
      <c r="K31" s="430"/>
      <c r="L31" s="430"/>
      <c r="M31" s="264"/>
      <c r="N31" s="264"/>
    </row>
    <row r="32" spans="2:18" x14ac:dyDescent="0.3">
      <c r="B32" s="263">
        <v>11042290</v>
      </c>
      <c r="C32" s="430" t="s">
        <v>193</v>
      </c>
      <c r="D32" s="430"/>
      <c r="E32" s="430"/>
      <c r="F32" s="430"/>
      <c r="G32" s="430"/>
      <c r="H32" s="430"/>
      <c r="I32" s="430"/>
      <c r="J32" s="430"/>
      <c r="K32" s="430"/>
      <c r="L32" s="430"/>
      <c r="M32" s="264"/>
      <c r="N32" s="264"/>
    </row>
    <row r="33" spans="2:14" x14ac:dyDescent="0.3">
      <c r="B33" s="263">
        <v>19041000</v>
      </c>
      <c r="C33" s="430" t="s">
        <v>194</v>
      </c>
      <c r="D33" s="430"/>
      <c r="E33" s="430"/>
      <c r="F33" s="430"/>
      <c r="G33" s="430"/>
      <c r="H33" s="430"/>
      <c r="I33" s="430"/>
      <c r="J33" s="430"/>
      <c r="K33" s="430"/>
      <c r="L33" s="430"/>
      <c r="M33" s="264"/>
      <c r="N33" s="264"/>
    </row>
    <row r="34" spans="2:14" ht="23.6" customHeight="1" x14ac:dyDescent="0.3">
      <c r="B34" s="263">
        <v>19042000</v>
      </c>
      <c r="C34" s="431" t="s">
        <v>195</v>
      </c>
      <c r="D34" s="431"/>
      <c r="E34" s="431"/>
      <c r="F34" s="431"/>
      <c r="G34" s="431"/>
      <c r="H34" s="431"/>
      <c r="I34" s="431"/>
      <c r="J34" s="431"/>
      <c r="K34" s="431"/>
      <c r="L34" s="431"/>
      <c r="M34" s="264"/>
      <c r="N34" s="264"/>
    </row>
    <row r="35" spans="2:14" x14ac:dyDescent="0.3">
      <c r="B35" s="263">
        <v>19049000</v>
      </c>
      <c r="C35" s="431" t="s">
        <v>196</v>
      </c>
      <c r="D35" s="431"/>
      <c r="E35" s="431"/>
      <c r="F35" s="431"/>
      <c r="G35" s="431"/>
      <c r="H35" s="431"/>
      <c r="I35" s="431"/>
      <c r="J35" s="431"/>
      <c r="K35" s="431"/>
      <c r="L35" s="431"/>
      <c r="M35" s="264"/>
      <c r="N35" s="264"/>
    </row>
    <row r="36" spans="2:14" x14ac:dyDescent="0.3"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</row>
  </sheetData>
  <mergeCells count="13">
    <mergeCell ref="C35:L35"/>
    <mergeCell ref="C29:L29"/>
    <mergeCell ref="C4:G4"/>
    <mergeCell ref="B26:L26"/>
    <mergeCell ref="B2:L2"/>
    <mergeCell ref="B3:L3"/>
    <mergeCell ref="H4:L4"/>
    <mergeCell ref="B4:B6"/>
    <mergeCell ref="C30:L30"/>
    <mergeCell ref="C31:L31"/>
    <mergeCell ref="C32:L32"/>
    <mergeCell ref="C33:L33"/>
    <mergeCell ref="C34:L34"/>
  </mergeCells>
  <pageMargins left="0.70866141732283472" right="0.70866141732283472" top="0.74803149606299213" bottom="0.74803149606299213" header="0.31496062992125984" footer="0.31496062992125984"/>
  <pageSetup paperSize="126" orientation="landscape" r:id="rId1"/>
  <ignoredErrors>
    <ignoredError sqref="C5:G5 H5:L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E6C6-611C-4620-9C0A-A0200C00B225}">
  <sheetPr>
    <pageSetUpPr fitToPage="1"/>
  </sheetPr>
  <dimension ref="B1:R26"/>
  <sheetViews>
    <sheetView zoomScale="90" zoomScaleNormal="90" workbookViewId="0">
      <selection activeCell="Q13" sqref="Q13"/>
    </sheetView>
  </sheetViews>
  <sheetFormatPr baseColWidth="10" defaultColWidth="11.44140625" defaultRowHeight="15.05" x14ac:dyDescent="0.3"/>
  <cols>
    <col min="1" max="1" width="4.21875" style="77" customWidth="1"/>
    <col min="2" max="2" width="18.77734375" style="77" bestFit="1" customWidth="1"/>
    <col min="3" max="3" width="8.21875" style="77" bestFit="1" customWidth="1"/>
    <col min="4" max="4" width="10.109375" style="77" bestFit="1" customWidth="1"/>
    <col min="5" max="5" width="8.6640625" style="77" bestFit="1" customWidth="1"/>
    <col min="6" max="6" width="7.109375" style="77" bestFit="1" customWidth="1"/>
    <col min="7" max="8" width="7.88671875" style="77" bestFit="1" customWidth="1"/>
    <col min="9" max="9" width="7.33203125" style="77" bestFit="1" customWidth="1"/>
    <col min="10" max="10" width="9.77734375" style="77" bestFit="1" customWidth="1"/>
    <col min="11" max="11" width="13.21875" style="77" bestFit="1" customWidth="1"/>
    <col min="12" max="12" width="10.109375" style="77" bestFit="1" customWidth="1"/>
    <col min="13" max="13" width="12.88671875" style="77" bestFit="1" customWidth="1"/>
    <col min="14" max="14" width="12.109375" style="77" bestFit="1" customWidth="1"/>
    <col min="15" max="16384" width="11.44140625" style="77"/>
  </cols>
  <sheetData>
    <row r="1" spans="2:18" ht="15.75" thickBot="1" x14ac:dyDescent="0.35">
      <c r="J1" s="76"/>
      <c r="K1" s="76"/>
      <c r="L1" s="76"/>
      <c r="M1" s="76"/>
      <c r="N1" s="76"/>
      <c r="O1" s="76"/>
      <c r="P1" s="76"/>
      <c r="Q1" s="76"/>
      <c r="R1" s="76"/>
    </row>
    <row r="2" spans="2:18" ht="35.200000000000003" customHeight="1" x14ac:dyDescent="0.3">
      <c r="B2" s="446" t="s">
        <v>187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8"/>
      <c r="O2" s="76"/>
      <c r="P2" s="76"/>
      <c r="Q2" s="76"/>
      <c r="R2" s="76"/>
    </row>
    <row r="3" spans="2:18" x14ac:dyDescent="0.3">
      <c r="B3" s="87" t="s">
        <v>148</v>
      </c>
      <c r="C3" s="91" t="s">
        <v>114</v>
      </c>
      <c r="D3" s="91" t="s">
        <v>115</v>
      </c>
      <c r="E3" s="91" t="s">
        <v>116</v>
      </c>
      <c r="F3" s="91" t="s">
        <v>117</v>
      </c>
      <c r="G3" s="91" t="s">
        <v>118</v>
      </c>
      <c r="H3" s="91" t="s">
        <v>119</v>
      </c>
      <c r="I3" s="91" t="s">
        <v>120</v>
      </c>
      <c r="J3" s="91" t="s">
        <v>121</v>
      </c>
      <c r="K3" s="91" t="s">
        <v>122</v>
      </c>
      <c r="L3" s="91" t="s">
        <v>138</v>
      </c>
      <c r="M3" s="91" t="s">
        <v>139</v>
      </c>
      <c r="N3" s="125" t="s">
        <v>169</v>
      </c>
      <c r="O3" s="76"/>
      <c r="P3" s="76"/>
      <c r="Q3" s="76"/>
      <c r="R3" s="76"/>
    </row>
    <row r="4" spans="2:18" ht="15.05" customHeight="1" x14ac:dyDescent="0.3">
      <c r="B4" s="87" t="s">
        <v>141</v>
      </c>
      <c r="C4" s="211"/>
      <c r="D4" s="211">
        <v>52</v>
      </c>
      <c r="E4" s="211"/>
      <c r="F4" s="211"/>
      <c r="G4" s="211"/>
      <c r="H4" s="211"/>
      <c r="I4" s="211"/>
      <c r="J4" s="211"/>
      <c r="K4" s="211"/>
      <c r="L4" s="211"/>
      <c r="M4" s="211"/>
      <c r="N4" s="212"/>
      <c r="O4" s="76"/>
      <c r="P4" s="76"/>
      <c r="Q4" s="76"/>
      <c r="R4" s="76"/>
    </row>
    <row r="5" spans="2:18" ht="15.05" customHeight="1" x14ac:dyDescent="0.3">
      <c r="B5" s="87" t="s">
        <v>142</v>
      </c>
      <c r="C5" s="211">
        <v>224.89</v>
      </c>
      <c r="D5" s="211">
        <v>608.29</v>
      </c>
      <c r="E5" s="211">
        <v>682.75400000000002</v>
      </c>
      <c r="F5" s="211"/>
      <c r="G5" s="211"/>
      <c r="H5" s="211"/>
      <c r="I5" s="211"/>
      <c r="J5" s="211"/>
      <c r="K5" s="211"/>
      <c r="L5" s="211"/>
      <c r="M5" s="211"/>
      <c r="N5" s="212"/>
      <c r="O5" s="76"/>
      <c r="P5" s="76" t="s">
        <v>206</v>
      </c>
      <c r="Q5" s="76"/>
      <c r="R5" s="76"/>
    </row>
    <row r="6" spans="2:18" ht="15.05" customHeight="1" x14ac:dyDescent="0.3">
      <c r="B6" s="87" t="s">
        <v>143</v>
      </c>
      <c r="C6" s="211">
        <v>1832.7669999999998</v>
      </c>
      <c r="D6" s="211">
        <v>926.327</v>
      </c>
      <c r="E6" s="211">
        <v>1348.963</v>
      </c>
      <c r="F6" s="211"/>
      <c r="G6" s="211"/>
      <c r="H6" s="211"/>
      <c r="I6" s="211"/>
      <c r="J6" s="211"/>
      <c r="K6" s="211"/>
      <c r="L6" s="211"/>
      <c r="M6" s="211"/>
      <c r="N6" s="212"/>
      <c r="O6" s="76"/>
      <c r="P6" s="76"/>
      <c r="Q6" s="76"/>
      <c r="R6" s="76"/>
    </row>
    <row r="7" spans="2:18" ht="15.05" customHeight="1" x14ac:dyDescent="0.3">
      <c r="B7" s="106" t="s">
        <v>163</v>
      </c>
      <c r="C7" s="211"/>
      <c r="D7" s="211"/>
      <c r="E7" s="211">
        <v>2.6</v>
      </c>
      <c r="F7" s="211"/>
      <c r="G7" s="211"/>
      <c r="H7" s="211"/>
      <c r="I7" s="211"/>
      <c r="J7" s="211"/>
      <c r="K7" s="211"/>
      <c r="L7" s="211"/>
      <c r="M7" s="211"/>
      <c r="N7" s="212"/>
      <c r="O7" s="76"/>
      <c r="P7" s="76"/>
      <c r="Q7" s="76"/>
      <c r="R7" s="76"/>
    </row>
    <row r="8" spans="2:18" ht="15.05" customHeight="1" x14ac:dyDescent="0.3">
      <c r="B8" s="87" t="s">
        <v>144</v>
      </c>
      <c r="C8" s="211">
        <v>5304.18</v>
      </c>
      <c r="D8" s="211">
        <v>3307.3900000000003</v>
      </c>
      <c r="E8" s="211">
        <v>5274.7749999999996</v>
      </c>
      <c r="F8" s="211"/>
      <c r="G8" s="211"/>
      <c r="H8" s="211"/>
      <c r="I8" s="211"/>
      <c r="J8" s="211"/>
      <c r="K8" s="211"/>
      <c r="L8" s="211"/>
      <c r="M8" s="211"/>
      <c r="N8" s="212"/>
      <c r="O8" s="76"/>
      <c r="P8" s="76"/>
      <c r="Q8" s="76"/>
      <c r="R8" s="76"/>
    </row>
    <row r="9" spans="2:18" ht="15.05" customHeight="1" x14ac:dyDescent="0.3">
      <c r="B9" s="87" t="s">
        <v>145</v>
      </c>
      <c r="C9" s="211">
        <v>0.5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2"/>
      <c r="O9" s="76"/>
      <c r="P9" s="76"/>
      <c r="Q9" s="76"/>
      <c r="R9" s="76"/>
    </row>
    <row r="10" spans="2:18" ht="15.05" customHeight="1" thickBot="1" x14ac:dyDescent="0.35">
      <c r="B10" s="88" t="s">
        <v>146</v>
      </c>
      <c r="C10" s="213"/>
      <c r="D10" s="213">
        <v>406.4</v>
      </c>
      <c r="E10" s="213">
        <v>309.3</v>
      </c>
      <c r="F10" s="213"/>
      <c r="G10" s="213"/>
      <c r="H10" s="213"/>
      <c r="I10" s="213"/>
      <c r="J10" s="213"/>
      <c r="K10" s="213"/>
      <c r="L10" s="213"/>
      <c r="M10" s="213"/>
      <c r="N10" s="214"/>
      <c r="O10" s="76"/>
      <c r="P10" s="76"/>
      <c r="Q10" s="76"/>
      <c r="R10" s="76"/>
    </row>
    <row r="11" spans="2:18" ht="15.75" thickBot="1" x14ac:dyDescent="0.35">
      <c r="B11" s="449" t="s">
        <v>135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1"/>
      <c r="P11" s="76"/>
      <c r="Q11" s="76"/>
      <c r="R11" s="76"/>
    </row>
    <row r="12" spans="2:18" ht="45.85" customHeight="1" x14ac:dyDescent="0.3"/>
    <row r="14" spans="2:18" x14ac:dyDescent="0.3">
      <c r="J14" s="76"/>
    </row>
    <row r="15" spans="2:18" x14ac:dyDescent="0.3">
      <c r="J15" s="76"/>
    </row>
    <row r="16" spans="2:18" x14ac:dyDescent="0.3">
      <c r="J16" s="76"/>
    </row>
    <row r="17" spans="2:14" x14ac:dyDescent="0.3">
      <c r="J17" s="76"/>
    </row>
    <row r="18" spans="2:14" x14ac:dyDescent="0.3">
      <c r="J18" s="76"/>
    </row>
    <row r="19" spans="2:14" x14ac:dyDescent="0.3">
      <c r="J19" s="76"/>
    </row>
    <row r="20" spans="2:14" x14ac:dyDescent="0.3">
      <c r="J20" s="76"/>
    </row>
    <row r="21" spans="2:14" x14ac:dyDescent="0.3">
      <c r="J21" s="76"/>
    </row>
    <row r="22" spans="2:14" x14ac:dyDescent="0.3">
      <c r="J22" s="76"/>
    </row>
    <row r="23" spans="2:14" x14ac:dyDescent="0.3">
      <c r="J23" s="76"/>
    </row>
    <row r="24" spans="2:14" x14ac:dyDescent="0.3">
      <c r="J24" s="76"/>
    </row>
    <row r="25" spans="2:14" x14ac:dyDescent="0.3">
      <c r="J25" s="76"/>
    </row>
    <row r="26" spans="2:14" ht="29.95" customHeight="1" x14ac:dyDescent="0.3">
      <c r="B26" s="452" t="s">
        <v>170</v>
      </c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</row>
  </sheetData>
  <mergeCells count="3">
    <mergeCell ref="B2:N2"/>
    <mergeCell ref="B11:N11"/>
    <mergeCell ref="B26:N26"/>
  </mergeCells>
  <pageMargins left="0.70866141732283472" right="0.70866141732283472" top="0.74803149606299213" bottom="0.74803149606299213" header="0.31496062992125984" footer="0.31496062992125984"/>
  <pageSetup paperSize="126" scale="8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B83F0-A2A7-4480-905F-8AD885203B07}">
  <sheetPr>
    <pageSetUpPr fitToPage="1"/>
  </sheetPr>
  <dimension ref="B1:T21"/>
  <sheetViews>
    <sheetView zoomScale="90" zoomScaleNormal="90" workbookViewId="0">
      <selection activeCell="J28" sqref="J28"/>
    </sheetView>
  </sheetViews>
  <sheetFormatPr baseColWidth="10" defaultRowHeight="15.05" x14ac:dyDescent="0.3"/>
  <cols>
    <col min="1" max="1" width="4.6640625" customWidth="1"/>
    <col min="2" max="3" width="18.77734375" bestFit="1" customWidth="1"/>
    <col min="4" max="4" width="8.21875" bestFit="1" customWidth="1"/>
    <col min="5" max="5" width="10.109375" bestFit="1" customWidth="1"/>
    <col min="6" max="6" width="8.6640625" bestFit="1" customWidth="1"/>
    <col min="7" max="7" width="4.88671875" bestFit="1" customWidth="1"/>
    <col min="8" max="9" width="7.88671875" bestFit="1" customWidth="1"/>
    <col min="10" max="10" width="7.33203125" bestFit="1" customWidth="1"/>
    <col min="11" max="11" width="9.77734375" bestFit="1" customWidth="1"/>
    <col min="12" max="12" width="13.21875" bestFit="1" customWidth="1"/>
    <col min="13" max="13" width="10.109375" style="26" bestFit="1" customWidth="1"/>
    <col min="14" max="14" width="12.88671875" style="26" bestFit="1" customWidth="1"/>
    <col min="15" max="15" width="12.109375" bestFit="1" customWidth="1"/>
  </cols>
  <sheetData>
    <row r="1" spans="2:20" ht="15.75" thickBot="1" x14ac:dyDescent="0.35"/>
    <row r="2" spans="2:20" ht="37.5" customHeight="1" x14ac:dyDescent="0.3">
      <c r="B2" s="446" t="s">
        <v>186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4"/>
      <c r="Q2" s="26"/>
      <c r="R2" s="26"/>
      <c r="S2" s="26"/>
      <c r="T2" s="26"/>
    </row>
    <row r="3" spans="2:20" x14ac:dyDescent="0.3">
      <c r="B3" s="87" t="s">
        <v>148</v>
      </c>
      <c r="C3" s="91" t="s">
        <v>147</v>
      </c>
      <c r="D3" s="91" t="s">
        <v>114</v>
      </c>
      <c r="E3" s="91" t="s">
        <v>115</v>
      </c>
      <c r="F3" s="91" t="s">
        <v>116</v>
      </c>
      <c r="G3" s="91" t="s">
        <v>117</v>
      </c>
      <c r="H3" s="91" t="s">
        <v>118</v>
      </c>
      <c r="I3" s="91" t="s">
        <v>119</v>
      </c>
      <c r="J3" s="91" t="s">
        <v>120</v>
      </c>
      <c r="K3" s="91" t="s">
        <v>121</v>
      </c>
      <c r="L3" s="91" t="s">
        <v>122</v>
      </c>
      <c r="M3" s="91" t="s">
        <v>138</v>
      </c>
      <c r="N3" s="91" t="s">
        <v>139</v>
      </c>
      <c r="O3" s="125" t="s">
        <v>169</v>
      </c>
      <c r="Q3" s="26"/>
      <c r="R3" s="26"/>
      <c r="S3" s="26"/>
      <c r="T3" s="26"/>
    </row>
    <row r="4" spans="2:20" x14ac:dyDescent="0.3">
      <c r="B4" s="87" t="s">
        <v>141</v>
      </c>
      <c r="C4" s="89" t="s">
        <v>25</v>
      </c>
      <c r="D4" s="211"/>
      <c r="E4" s="211">
        <v>52</v>
      </c>
      <c r="F4" s="211"/>
      <c r="G4" s="211"/>
      <c r="H4" s="211"/>
      <c r="I4" s="211"/>
      <c r="J4" s="211"/>
      <c r="K4" s="211"/>
      <c r="L4" s="211"/>
      <c r="M4" s="211"/>
      <c r="N4" s="211"/>
      <c r="O4" s="212"/>
      <c r="Q4" s="26"/>
      <c r="R4" s="26"/>
      <c r="S4" s="26"/>
      <c r="T4" s="26"/>
    </row>
    <row r="5" spans="2:20" x14ac:dyDescent="0.3">
      <c r="B5" s="458" t="s">
        <v>142</v>
      </c>
      <c r="C5" s="119" t="s">
        <v>21</v>
      </c>
      <c r="D5" s="215"/>
      <c r="E5" s="215"/>
      <c r="F5" s="215">
        <v>130.01400000000001</v>
      </c>
      <c r="G5" s="215"/>
      <c r="H5" s="215"/>
      <c r="I5" s="215"/>
      <c r="J5" s="215"/>
      <c r="K5" s="215"/>
      <c r="L5" s="215"/>
      <c r="M5" s="215"/>
      <c r="N5" s="215"/>
      <c r="O5" s="216"/>
      <c r="Q5" s="26"/>
      <c r="R5" s="26"/>
      <c r="S5" s="26"/>
      <c r="T5" s="26"/>
    </row>
    <row r="6" spans="2:20" x14ac:dyDescent="0.3">
      <c r="B6" s="458"/>
      <c r="C6" s="118" t="s">
        <v>7</v>
      </c>
      <c r="D6" s="217">
        <v>224.89</v>
      </c>
      <c r="E6" s="217">
        <v>608.29</v>
      </c>
      <c r="F6" s="217">
        <v>552.74</v>
      </c>
      <c r="G6" s="217"/>
      <c r="H6" s="217"/>
      <c r="I6" s="217"/>
      <c r="J6" s="217"/>
      <c r="K6" s="217"/>
      <c r="L6" s="217"/>
      <c r="M6" s="217"/>
      <c r="N6" s="217"/>
      <c r="O6" s="218"/>
      <c r="Q6" s="26"/>
      <c r="R6" s="26"/>
      <c r="S6" s="26"/>
      <c r="T6" s="26"/>
    </row>
    <row r="7" spans="2:20" x14ac:dyDescent="0.3">
      <c r="B7" s="458" t="s">
        <v>143</v>
      </c>
      <c r="C7" s="119" t="s">
        <v>10</v>
      </c>
      <c r="D7" s="215">
        <v>129.947</v>
      </c>
      <c r="E7" s="215">
        <v>130.06700000000001</v>
      </c>
      <c r="F7" s="215">
        <v>181.74299999999999</v>
      </c>
      <c r="G7" s="215"/>
      <c r="H7" s="215"/>
      <c r="I7" s="215"/>
      <c r="J7" s="215"/>
      <c r="K7" s="215"/>
      <c r="L7" s="215"/>
      <c r="M7" s="215"/>
      <c r="N7" s="215"/>
      <c r="O7" s="216"/>
      <c r="Q7" s="26"/>
      <c r="R7" s="26"/>
      <c r="S7" s="26"/>
      <c r="T7" s="26"/>
    </row>
    <row r="8" spans="2:20" x14ac:dyDescent="0.3">
      <c r="B8" s="458"/>
      <c r="C8" s="120" t="s">
        <v>19</v>
      </c>
      <c r="D8" s="219">
        <v>18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20"/>
      <c r="Q8" s="26"/>
      <c r="R8" s="26"/>
      <c r="S8" s="26"/>
      <c r="T8" s="26"/>
    </row>
    <row r="9" spans="2:20" x14ac:dyDescent="0.3">
      <c r="B9" s="458"/>
      <c r="C9" s="120" t="s">
        <v>12</v>
      </c>
      <c r="D9" s="219">
        <v>1632.82</v>
      </c>
      <c r="E9" s="219">
        <v>796.26</v>
      </c>
      <c r="F9" s="219">
        <v>1011.22</v>
      </c>
      <c r="G9" s="219"/>
      <c r="H9" s="219"/>
      <c r="I9" s="219"/>
      <c r="J9" s="219"/>
      <c r="K9" s="219"/>
      <c r="L9" s="219"/>
      <c r="M9" s="219"/>
      <c r="N9" s="219"/>
      <c r="O9" s="220"/>
      <c r="Q9" s="26"/>
      <c r="R9" s="26"/>
      <c r="S9" s="26"/>
      <c r="T9" s="26"/>
    </row>
    <row r="10" spans="2:20" x14ac:dyDescent="0.3">
      <c r="B10" s="458"/>
      <c r="C10" s="118" t="s">
        <v>9</v>
      </c>
      <c r="D10" s="217">
        <v>52</v>
      </c>
      <c r="E10" s="217"/>
      <c r="F10" s="217">
        <v>156</v>
      </c>
      <c r="G10" s="217"/>
      <c r="H10" s="217"/>
      <c r="I10" s="217"/>
      <c r="J10" s="217"/>
      <c r="K10" s="217"/>
      <c r="L10" s="217"/>
      <c r="M10" s="217"/>
      <c r="N10" s="217"/>
      <c r="O10" s="218"/>
      <c r="Q10" s="26"/>
      <c r="R10" s="26"/>
      <c r="S10" s="26"/>
      <c r="T10" s="26"/>
    </row>
    <row r="11" spans="2:20" s="26" customFormat="1" x14ac:dyDescent="0.3">
      <c r="B11" s="106" t="s">
        <v>163</v>
      </c>
      <c r="C11" s="89" t="s">
        <v>215</v>
      </c>
      <c r="D11" s="211"/>
      <c r="E11" s="211"/>
      <c r="F11" s="211">
        <v>2.6</v>
      </c>
      <c r="G11" s="211"/>
      <c r="H11" s="211"/>
      <c r="I11" s="211"/>
      <c r="J11" s="211"/>
      <c r="K11" s="211"/>
      <c r="L11" s="211"/>
      <c r="M11" s="211"/>
      <c r="N11" s="211"/>
      <c r="O11" s="212"/>
    </row>
    <row r="12" spans="2:20" x14ac:dyDescent="0.3">
      <c r="B12" s="458" t="s">
        <v>144</v>
      </c>
      <c r="C12" s="120" t="s">
        <v>3</v>
      </c>
      <c r="D12" s="219">
        <v>182</v>
      </c>
      <c r="E12" s="219">
        <v>25</v>
      </c>
      <c r="F12" s="219">
        <v>52</v>
      </c>
      <c r="G12" s="219"/>
      <c r="H12" s="219"/>
      <c r="I12" s="219"/>
      <c r="J12" s="219"/>
      <c r="K12" s="219"/>
      <c r="L12" s="219"/>
      <c r="M12" s="219"/>
      <c r="N12" s="219"/>
      <c r="O12" s="220"/>
      <c r="Q12" s="26"/>
      <c r="R12" s="26"/>
      <c r="S12" s="26"/>
      <c r="T12" s="26"/>
    </row>
    <row r="13" spans="2:20" x14ac:dyDescent="0.3">
      <c r="B13" s="458"/>
      <c r="C13" s="120" t="s">
        <v>2</v>
      </c>
      <c r="D13" s="219">
        <v>1634.37</v>
      </c>
      <c r="E13" s="219">
        <v>1723.44</v>
      </c>
      <c r="F13" s="219">
        <v>808.96499999999992</v>
      </c>
      <c r="G13" s="219"/>
      <c r="H13" s="219"/>
      <c r="I13" s="219"/>
      <c r="J13" s="219"/>
      <c r="K13" s="219"/>
      <c r="L13" s="219"/>
      <c r="M13" s="219"/>
      <c r="N13" s="219"/>
      <c r="O13" s="220"/>
      <c r="Q13" s="26"/>
      <c r="R13" s="26"/>
      <c r="S13" s="26"/>
      <c r="T13" s="26"/>
    </row>
    <row r="14" spans="2:20" x14ac:dyDescent="0.3">
      <c r="B14" s="458"/>
      <c r="C14" s="120" t="s">
        <v>6</v>
      </c>
      <c r="D14" s="219"/>
      <c r="E14" s="219">
        <v>26</v>
      </c>
      <c r="F14" s="219">
        <v>450.72</v>
      </c>
      <c r="G14" s="219"/>
      <c r="H14" s="219"/>
      <c r="I14" s="219"/>
      <c r="J14" s="219"/>
      <c r="K14" s="219"/>
      <c r="L14" s="219"/>
      <c r="M14" s="219"/>
      <c r="N14" s="219"/>
      <c r="O14" s="220"/>
      <c r="Q14" s="26"/>
      <c r="R14" s="26"/>
      <c r="S14" s="26"/>
      <c r="T14" s="26"/>
    </row>
    <row r="15" spans="2:20" x14ac:dyDescent="0.3">
      <c r="B15" s="458"/>
      <c r="C15" s="120" t="s">
        <v>8</v>
      </c>
      <c r="D15" s="219">
        <v>2841.7099999999996</v>
      </c>
      <c r="E15" s="219">
        <v>1340.95</v>
      </c>
      <c r="F15" s="219">
        <v>3639.09</v>
      </c>
      <c r="G15" s="219"/>
      <c r="H15" s="219"/>
      <c r="I15" s="219"/>
      <c r="J15" s="219"/>
      <c r="K15" s="219"/>
      <c r="L15" s="219"/>
      <c r="M15" s="219"/>
      <c r="N15" s="219"/>
      <c r="O15" s="220"/>
      <c r="Q15" s="26"/>
      <c r="R15" s="26"/>
      <c r="S15" s="26"/>
      <c r="T15" s="26"/>
    </row>
    <row r="16" spans="2:20" x14ac:dyDescent="0.3">
      <c r="B16" s="458"/>
      <c r="C16" s="120" t="s">
        <v>20</v>
      </c>
      <c r="D16" s="219"/>
      <c r="E16" s="219"/>
      <c r="F16" s="219">
        <v>12</v>
      </c>
      <c r="G16" s="219"/>
      <c r="H16" s="219"/>
      <c r="I16" s="219"/>
      <c r="J16" s="219"/>
      <c r="K16" s="219"/>
      <c r="L16" s="219"/>
      <c r="M16" s="219"/>
      <c r="N16" s="219"/>
      <c r="O16" s="220"/>
      <c r="Q16" s="26"/>
      <c r="R16" s="26"/>
      <c r="S16" s="26"/>
      <c r="T16" s="26"/>
    </row>
    <row r="17" spans="2:20" x14ac:dyDescent="0.3">
      <c r="B17" s="458"/>
      <c r="C17" s="118" t="s">
        <v>13</v>
      </c>
      <c r="D17" s="217">
        <v>646.1</v>
      </c>
      <c r="E17" s="217">
        <v>192</v>
      </c>
      <c r="F17" s="217">
        <v>312</v>
      </c>
      <c r="G17" s="217"/>
      <c r="H17" s="217"/>
      <c r="I17" s="217"/>
      <c r="J17" s="217"/>
      <c r="K17" s="217"/>
      <c r="L17" s="217"/>
      <c r="M17" s="217"/>
      <c r="N17" s="217"/>
      <c r="O17" s="218"/>
      <c r="Q17" s="26"/>
      <c r="R17" s="26"/>
      <c r="S17" s="26"/>
      <c r="T17" s="26"/>
    </row>
    <row r="18" spans="2:20" x14ac:dyDescent="0.3">
      <c r="B18" s="239" t="s">
        <v>145</v>
      </c>
      <c r="C18" s="89" t="s">
        <v>74</v>
      </c>
      <c r="D18" s="211">
        <v>0.5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2"/>
      <c r="Q18" s="26"/>
      <c r="R18" s="26"/>
      <c r="S18" s="26"/>
      <c r="T18" s="26"/>
    </row>
    <row r="19" spans="2:20" ht="15.75" thickBot="1" x14ac:dyDescent="0.35">
      <c r="B19" s="88" t="s">
        <v>146</v>
      </c>
      <c r="C19" s="90" t="s">
        <v>17</v>
      </c>
      <c r="D19" s="213"/>
      <c r="E19" s="213">
        <v>406.4</v>
      </c>
      <c r="F19" s="213">
        <v>309.3</v>
      </c>
      <c r="G19" s="213"/>
      <c r="H19" s="213"/>
      <c r="I19" s="213"/>
      <c r="J19" s="213"/>
      <c r="K19" s="213"/>
      <c r="L19" s="213"/>
      <c r="M19" s="213"/>
      <c r="N19" s="213"/>
      <c r="O19" s="214"/>
      <c r="Q19" s="26"/>
      <c r="R19" s="26"/>
      <c r="S19" s="26"/>
      <c r="T19" s="26"/>
    </row>
    <row r="20" spans="2:20" ht="15.75" thickBot="1" x14ac:dyDescent="0.35">
      <c r="B20" s="455" t="s">
        <v>170</v>
      </c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7"/>
      <c r="Q20" s="26"/>
      <c r="R20" s="26"/>
      <c r="S20" s="26"/>
      <c r="T20" s="26"/>
    </row>
    <row r="21" spans="2:20" x14ac:dyDescent="0.3">
      <c r="Q21" s="26"/>
      <c r="R21" s="26"/>
      <c r="S21" s="26"/>
      <c r="T21" s="26"/>
    </row>
  </sheetData>
  <mergeCells count="5">
    <mergeCell ref="B2:O2"/>
    <mergeCell ref="B20:O20"/>
    <mergeCell ref="B5:B6"/>
    <mergeCell ref="B7:B10"/>
    <mergeCell ref="B12:B17"/>
  </mergeCells>
  <pageMargins left="0.70866141732283472" right="0.70866141732283472" top="0.74803149606299213" bottom="0.74803149606299213" header="0.31496062992125984" footer="0.31496062992125984"/>
  <pageSetup paperSize="126" scale="8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05655-7A15-4CCD-A7DA-2348B125ABF1}">
  <sheetPr>
    <pageSetUpPr fitToPage="1"/>
  </sheetPr>
  <dimension ref="B1:T24"/>
  <sheetViews>
    <sheetView topLeftCell="A3" zoomScale="90" zoomScaleNormal="90" workbookViewId="0">
      <selection activeCell="J33" sqref="J33"/>
    </sheetView>
  </sheetViews>
  <sheetFormatPr baseColWidth="10" defaultRowHeight="15.05" x14ac:dyDescent="0.3"/>
  <cols>
    <col min="1" max="1" width="6.44140625" customWidth="1"/>
    <col min="2" max="2" width="18.21875" bestFit="1" customWidth="1"/>
    <col min="3" max="3" width="18.77734375" bestFit="1" customWidth="1"/>
    <col min="4" max="5" width="9" customWidth="1"/>
    <col min="6" max="6" width="8.6640625" bestFit="1" customWidth="1"/>
    <col min="7" max="7" width="7.109375" bestFit="1" customWidth="1"/>
    <col min="8" max="9" width="7.88671875" bestFit="1" customWidth="1"/>
    <col min="10" max="10" width="7.33203125" bestFit="1" customWidth="1"/>
    <col min="11" max="11" width="9.77734375" bestFit="1" customWidth="1"/>
    <col min="12" max="12" width="13.21875" bestFit="1" customWidth="1"/>
    <col min="13" max="13" width="10.109375" style="26" bestFit="1" customWidth="1"/>
    <col min="14" max="14" width="12.88671875" style="26" bestFit="1" customWidth="1"/>
    <col min="15" max="15" width="12.109375" bestFit="1" customWidth="1"/>
  </cols>
  <sheetData>
    <row r="1" spans="2:20" ht="15.75" thickBot="1" x14ac:dyDescent="0.35"/>
    <row r="2" spans="2:20" ht="36" customHeight="1" x14ac:dyDescent="0.3">
      <c r="B2" s="446" t="s">
        <v>185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4"/>
    </row>
    <row r="3" spans="2:20" x14ac:dyDescent="0.3">
      <c r="B3" s="101" t="s">
        <v>148</v>
      </c>
      <c r="C3" s="91" t="s">
        <v>147</v>
      </c>
      <c r="D3" s="91" t="s">
        <v>114</v>
      </c>
      <c r="E3" s="91" t="s">
        <v>115</v>
      </c>
      <c r="F3" s="91" t="s">
        <v>116</v>
      </c>
      <c r="G3" s="91" t="s">
        <v>117</v>
      </c>
      <c r="H3" s="91" t="s">
        <v>118</v>
      </c>
      <c r="I3" s="91" t="s">
        <v>119</v>
      </c>
      <c r="J3" s="91" t="s">
        <v>120</v>
      </c>
      <c r="K3" s="91" t="s">
        <v>121</v>
      </c>
      <c r="L3" s="91" t="s">
        <v>122</v>
      </c>
      <c r="M3" s="91" t="s">
        <v>138</v>
      </c>
      <c r="N3" s="91" t="s">
        <v>139</v>
      </c>
      <c r="O3" s="125" t="s">
        <v>169</v>
      </c>
      <c r="Q3" s="26"/>
      <c r="R3" s="26"/>
      <c r="S3" s="26"/>
      <c r="T3" s="26"/>
    </row>
    <row r="4" spans="2:20" x14ac:dyDescent="0.3">
      <c r="B4" s="101" t="s">
        <v>141</v>
      </c>
      <c r="C4" s="89" t="s">
        <v>25</v>
      </c>
      <c r="D4" s="211"/>
      <c r="E4" s="211">
        <v>665.19230769230762</v>
      </c>
      <c r="F4" s="211"/>
      <c r="G4" s="211"/>
      <c r="H4" s="211"/>
      <c r="I4" s="211"/>
      <c r="J4" s="211"/>
      <c r="K4" s="211"/>
      <c r="L4" s="211"/>
      <c r="M4" s="211"/>
      <c r="N4" s="211"/>
      <c r="O4" s="212"/>
      <c r="Q4" s="26"/>
      <c r="R4" s="26"/>
      <c r="S4" s="26"/>
      <c r="T4" s="26"/>
    </row>
    <row r="5" spans="2:20" x14ac:dyDescent="0.3">
      <c r="B5" s="461" t="s">
        <v>142</v>
      </c>
      <c r="C5" s="119" t="s">
        <v>21</v>
      </c>
      <c r="D5" s="215"/>
      <c r="E5" s="215"/>
      <c r="F5" s="215">
        <v>611.16389251941268</v>
      </c>
      <c r="G5" s="215"/>
      <c r="H5" s="215"/>
      <c r="I5" s="215"/>
      <c r="J5" s="215"/>
      <c r="K5" s="215"/>
      <c r="L5" s="215"/>
      <c r="M5" s="215"/>
      <c r="N5" s="215"/>
      <c r="O5" s="216"/>
      <c r="Q5" s="26"/>
      <c r="R5" s="26"/>
      <c r="S5" s="26"/>
      <c r="T5" s="26"/>
    </row>
    <row r="6" spans="2:20" x14ac:dyDescent="0.3">
      <c r="B6" s="461"/>
      <c r="C6" s="118" t="s">
        <v>7</v>
      </c>
      <c r="D6" s="217">
        <v>718.77766908266256</v>
      </c>
      <c r="E6" s="217">
        <v>704.23527832031255</v>
      </c>
      <c r="F6" s="217">
        <v>719.0552254789942</v>
      </c>
      <c r="G6" s="217"/>
      <c r="H6" s="217"/>
      <c r="I6" s="217"/>
      <c r="J6" s="217"/>
      <c r="K6" s="217"/>
      <c r="L6" s="217"/>
      <c r="M6" s="217"/>
      <c r="N6" s="217"/>
      <c r="O6" s="218"/>
      <c r="Q6" s="26"/>
      <c r="R6" s="26"/>
      <c r="S6" s="26"/>
      <c r="T6" s="26"/>
    </row>
    <row r="7" spans="2:20" x14ac:dyDescent="0.3">
      <c r="B7" s="461" t="s">
        <v>143</v>
      </c>
      <c r="C7" s="119" t="s">
        <v>10</v>
      </c>
      <c r="D7" s="215">
        <v>660.55772438076758</v>
      </c>
      <c r="E7" s="215">
        <v>637.50003202377445</v>
      </c>
      <c r="F7" s="215">
        <v>635.00004276811546</v>
      </c>
      <c r="G7" s="215"/>
      <c r="H7" s="215"/>
      <c r="I7" s="215"/>
      <c r="J7" s="215"/>
      <c r="K7" s="215"/>
      <c r="L7" s="215"/>
      <c r="M7" s="215"/>
      <c r="N7" s="215"/>
      <c r="O7" s="216"/>
      <c r="Q7" s="26"/>
      <c r="R7" s="26"/>
      <c r="S7" s="26"/>
      <c r="T7" s="26"/>
    </row>
    <row r="8" spans="2:20" x14ac:dyDescent="0.3">
      <c r="B8" s="461"/>
      <c r="C8" s="120" t="s">
        <v>19</v>
      </c>
      <c r="D8" s="219">
        <v>650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20"/>
      <c r="Q8" s="26"/>
      <c r="R8" s="26"/>
      <c r="S8" s="26"/>
      <c r="T8" s="26"/>
    </row>
    <row r="9" spans="2:20" x14ac:dyDescent="0.3">
      <c r="B9" s="461"/>
      <c r="C9" s="120" t="s">
        <v>12</v>
      </c>
      <c r="D9" s="219">
        <v>721.51812458368249</v>
      </c>
      <c r="E9" s="219">
        <v>692.86793927810356</v>
      </c>
      <c r="F9" s="219">
        <v>724.623811223134</v>
      </c>
      <c r="G9" s="219"/>
      <c r="H9" s="219"/>
      <c r="I9" s="219"/>
      <c r="J9" s="219"/>
      <c r="K9" s="219"/>
      <c r="L9" s="219"/>
      <c r="M9" s="219"/>
      <c r="N9" s="219"/>
      <c r="O9" s="220"/>
      <c r="Q9" s="26"/>
      <c r="R9" s="26"/>
      <c r="S9" s="26"/>
      <c r="T9" s="26"/>
    </row>
    <row r="10" spans="2:20" x14ac:dyDescent="0.3">
      <c r="B10" s="461"/>
      <c r="C10" s="118" t="s">
        <v>9</v>
      </c>
      <c r="D10" s="217">
        <v>633</v>
      </c>
      <c r="E10" s="217"/>
      <c r="F10" s="217">
        <v>607.30769230769238</v>
      </c>
      <c r="G10" s="217"/>
      <c r="H10" s="217"/>
      <c r="I10" s="217"/>
      <c r="J10" s="217"/>
      <c r="K10" s="217"/>
      <c r="L10" s="217"/>
      <c r="M10" s="217"/>
      <c r="N10" s="217"/>
      <c r="O10" s="218"/>
      <c r="Q10" s="26"/>
      <c r="R10" s="26"/>
      <c r="S10" s="26"/>
      <c r="T10" s="26"/>
    </row>
    <row r="11" spans="2:20" s="26" customFormat="1" x14ac:dyDescent="0.3">
      <c r="B11" s="107" t="s">
        <v>163</v>
      </c>
      <c r="C11" s="89" t="s">
        <v>215</v>
      </c>
      <c r="D11" s="211"/>
      <c r="E11" s="211"/>
      <c r="F11" s="211">
        <v>608.65769230769229</v>
      </c>
      <c r="G11" s="211"/>
      <c r="H11" s="211"/>
      <c r="I11" s="211"/>
      <c r="J11" s="211"/>
      <c r="K11" s="211"/>
      <c r="L11" s="211"/>
      <c r="M11" s="211"/>
      <c r="N11" s="211"/>
      <c r="O11" s="212"/>
    </row>
    <row r="12" spans="2:20" x14ac:dyDescent="0.3">
      <c r="B12" s="461" t="s">
        <v>144</v>
      </c>
      <c r="C12" s="120" t="s">
        <v>3</v>
      </c>
      <c r="D12" s="219">
        <v>562</v>
      </c>
      <c r="E12" s="219">
        <v>560</v>
      </c>
      <c r="F12" s="219">
        <v>537</v>
      </c>
      <c r="G12" s="219"/>
      <c r="H12" s="219"/>
      <c r="I12" s="219"/>
      <c r="J12" s="219"/>
      <c r="K12" s="219"/>
      <c r="L12" s="219"/>
      <c r="M12" s="219"/>
      <c r="N12" s="219"/>
      <c r="O12" s="220"/>
      <c r="Q12" s="26"/>
      <c r="R12" s="26"/>
      <c r="S12" s="26"/>
      <c r="T12" s="26"/>
    </row>
    <row r="13" spans="2:20" x14ac:dyDescent="0.3">
      <c r="B13" s="461"/>
      <c r="C13" s="120" t="s">
        <v>2</v>
      </c>
      <c r="D13" s="219">
        <v>566.56714327400766</v>
      </c>
      <c r="E13" s="219">
        <v>545.87296207407803</v>
      </c>
      <c r="F13" s="219">
        <v>514.74167200044838</v>
      </c>
      <c r="G13" s="219"/>
      <c r="H13" s="219"/>
      <c r="I13" s="219"/>
      <c r="J13" s="219"/>
      <c r="K13" s="219"/>
      <c r="L13" s="219"/>
      <c r="M13" s="219"/>
      <c r="N13" s="219"/>
      <c r="O13" s="220"/>
      <c r="Q13" s="26"/>
      <c r="R13" s="26"/>
      <c r="S13" s="26"/>
      <c r="T13" s="26"/>
    </row>
    <row r="14" spans="2:20" x14ac:dyDescent="0.3">
      <c r="B14" s="461"/>
      <c r="C14" s="120" t="s">
        <v>6</v>
      </c>
      <c r="D14" s="219"/>
      <c r="E14" s="219">
        <v>642.5</v>
      </c>
      <c r="F14" s="219">
        <v>481.33695131716468</v>
      </c>
      <c r="G14" s="219"/>
      <c r="H14" s="219"/>
      <c r="I14" s="219"/>
      <c r="J14" s="219"/>
      <c r="K14" s="219"/>
      <c r="L14" s="219"/>
      <c r="M14" s="219"/>
      <c r="N14" s="219"/>
      <c r="O14" s="220"/>
      <c r="Q14" s="26"/>
      <c r="R14" s="26"/>
      <c r="S14" s="26"/>
      <c r="T14" s="26"/>
    </row>
    <row r="15" spans="2:20" x14ac:dyDescent="0.3">
      <c r="B15" s="461"/>
      <c r="C15" s="120" t="s">
        <v>8</v>
      </c>
      <c r="D15" s="219">
        <v>536.71677685185193</v>
      </c>
      <c r="E15" s="219">
        <v>541.86783864759775</v>
      </c>
      <c r="F15" s="219">
        <v>521.31127668970112</v>
      </c>
      <c r="G15" s="219"/>
      <c r="H15" s="219"/>
      <c r="I15" s="219"/>
      <c r="J15" s="219"/>
      <c r="K15" s="219"/>
      <c r="L15" s="219"/>
      <c r="M15" s="219"/>
      <c r="N15" s="219"/>
      <c r="O15" s="220"/>
      <c r="Q15" s="26"/>
      <c r="R15" s="26"/>
      <c r="S15" s="26"/>
      <c r="T15" s="26"/>
    </row>
    <row r="16" spans="2:20" x14ac:dyDescent="0.3">
      <c r="B16" s="461"/>
      <c r="C16" s="120" t="s">
        <v>20</v>
      </c>
      <c r="D16" s="219"/>
      <c r="E16" s="219"/>
      <c r="F16" s="219">
        <v>650</v>
      </c>
      <c r="G16" s="219"/>
      <c r="H16" s="219"/>
      <c r="I16" s="219"/>
      <c r="J16" s="219"/>
      <c r="K16" s="219"/>
      <c r="L16" s="219"/>
      <c r="M16" s="219"/>
      <c r="N16" s="219"/>
      <c r="O16" s="220"/>
      <c r="Q16" s="26"/>
      <c r="R16" s="26"/>
      <c r="S16" s="26"/>
      <c r="T16" s="26"/>
    </row>
    <row r="17" spans="2:20" x14ac:dyDescent="0.3">
      <c r="B17" s="461"/>
      <c r="C17" s="118" t="s">
        <v>13</v>
      </c>
      <c r="D17" s="217">
        <v>611.19000495018258</v>
      </c>
      <c r="E17" s="217">
        <v>676</v>
      </c>
      <c r="F17" s="217">
        <v>627.5</v>
      </c>
      <c r="G17" s="217"/>
      <c r="H17" s="217"/>
      <c r="I17" s="217"/>
      <c r="J17" s="217"/>
      <c r="K17" s="217"/>
      <c r="L17" s="217"/>
      <c r="M17" s="217"/>
      <c r="N17" s="217"/>
      <c r="O17" s="218"/>
      <c r="Q17" s="26"/>
      <c r="R17" s="26"/>
      <c r="S17" s="26"/>
      <c r="T17" s="26"/>
    </row>
    <row r="18" spans="2:20" x14ac:dyDescent="0.3">
      <c r="B18" s="240" t="s">
        <v>145</v>
      </c>
      <c r="C18" s="89" t="s">
        <v>74</v>
      </c>
      <c r="D18" s="211">
        <v>610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2"/>
      <c r="Q18" s="26"/>
      <c r="R18" s="26"/>
      <c r="S18" s="26"/>
      <c r="T18" s="26"/>
    </row>
    <row r="19" spans="2:20" ht="15.75" thickBot="1" x14ac:dyDescent="0.35">
      <c r="B19" s="92" t="s">
        <v>146</v>
      </c>
      <c r="C19" s="90" t="s">
        <v>17</v>
      </c>
      <c r="D19" s="213"/>
      <c r="E19" s="213">
        <v>402.40001674253136</v>
      </c>
      <c r="F19" s="213">
        <v>470.58263189759555</v>
      </c>
      <c r="G19" s="213"/>
      <c r="H19" s="213"/>
      <c r="I19" s="213"/>
      <c r="J19" s="213"/>
      <c r="K19" s="213"/>
      <c r="L19" s="213"/>
      <c r="M19" s="213"/>
      <c r="N19" s="213"/>
      <c r="O19" s="214"/>
      <c r="Q19" s="26"/>
      <c r="R19" s="26"/>
      <c r="S19" s="26"/>
      <c r="T19" s="26"/>
    </row>
    <row r="20" spans="2:20" ht="29.3" customHeight="1" thickBot="1" x14ac:dyDescent="0.35">
      <c r="B20" s="455" t="s">
        <v>170</v>
      </c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60"/>
    </row>
    <row r="24" spans="2:20" x14ac:dyDescent="0.3">
      <c r="G24" t="s">
        <v>206</v>
      </c>
    </row>
  </sheetData>
  <mergeCells count="5">
    <mergeCell ref="B2:O2"/>
    <mergeCell ref="B20:O20"/>
    <mergeCell ref="B5:B6"/>
    <mergeCell ref="B7:B10"/>
    <mergeCell ref="B12:B17"/>
  </mergeCells>
  <pageMargins left="0.70866141732283472" right="0.70866141732283472" top="0.74803149606299213" bottom="0.74803149606299213" header="0.31496062992125984" footer="0.31496062992125984"/>
  <pageSetup paperSize="126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00FFC-CEA2-4831-9227-EA53B9FBCC0B}">
  <sheetPr>
    <pageSetUpPr fitToPage="1"/>
  </sheetPr>
  <dimension ref="B1:O47"/>
  <sheetViews>
    <sheetView topLeftCell="A4" zoomScale="90" zoomScaleNormal="90" workbookViewId="0">
      <selection activeCell="S29" sqref="S29"/>
    </sheetView>
  </sheetViews>
  <sheetFormatPr baseColWidth="10" defaultColWidth="11.44140625" defaultRowHeight="15.05" x14ac:dyDescent="0.3"/>
  <cols>
    <col min="1" max="1" width="3.88671875" style="28" customWidth="1"/>
    <col min="2" max="2" width="18.6640625" style="28" bestFit="1" customWidth="1"/>
    <col min="3" max="3" width="9.77734375" style="28" bestFit="1" customWidth="1"/>
    <col min="4" max="4" width="8.5546875" style="28" bestFit="1" customWidth="1"/>
    <col min="5" max="5" width="9.77734375" style="28" bestFit="1" customWidth="1"/>
    <col min="6" max="6" width="8.5546875" style="28" bestFit="1" customWidth="1"/>
    <col min="7" max="7" width="9.77734375" style="28" bestFit="1" customWidth="1"/>
    <col min="8" max="8" width="8.5546875" style="28" bestFit="1" customWidth="1"/>
    <col min="9" max="9" width="9.77734375" style="28" bestFit="1" customWidth="1"/>
    <col min="10" max="10" width="8.21875" style="28" bestFit="1" customWidth="1"/>
    <col min="11" max="16384" width="11.44140625" style="28"/>
  </cols>
  <sheetData>
    <row r="1" spans="2:10" ht="8.1999999999999993" customHeight="1" thickBot="1" x14ac:dyDescent="0.35"/>
    <row r="2" spans="2:10" x14ac:dyDescent="0.3">
      <c r="B2" s="464" t="s">
        <v>113</v>
      </c>
      <c r="C2" s="465"/>
      <c r="D2" s="465"/>
      <c r="E2" s="465"/>
      <c r="F2" s="465"/>
      <c r="G2" s="465"/>
      <c r="H2" s="465"/>
      <c r="I2" s="465"/>
      <c r="J2" s="466"/>
    </row>
    <row r="3" spans="2:10" ht="14.25" customHeight="1" x14ac:dyDescent="0.3">
      <c r="B3" s="467" t="s">
        <v>76</v>
      </c>
      <c r="C3" s="468"/>
      <c r="D3" s="468"/>
      <c r="E3" s="468"/>
      <c r="F3" s="468"/>
      <c r="G3" s="468"/>
      <c r="H3" s="468"/>
      <c r="I3" s="468"/>
      <c r="J3" s="469"/>
    </row>
    <row r="4" spans="2:10" x14ac:dyDescent="0.3">
      <c r="B4" s="473" t="s">
        <v>62</v>
      </c>
      <c r="C4" s="462">
        <v>2019</v>
      </c>
      <c r="D4" s="462"/>
      <c r="E4" s="462">
        <v>2020</v>
      </c>
      <c r="F4" s="462"/>
      <c r="G4" s="462">
        <v>2021</v>
      </c>
      <c r="H4" s="462"/>
      <c r="I4" s="462">
        <v>2022</v>
      </c>
      <c r="J4" s="463"/>
    </row>
    <row r="5" spans="2:10" ht="39.950000000000003" customHeight="1" x14ac:dyDescent="0.3">
      <c r="B5" s="474"/>
      <c r="C5" s="176" t="s">
        <v>0</v>
      </c>
      <c r="D5" s="177" t="s">
        <v>173</v>
      </c>
      <c r="E5" s="176" t="s">
        <v>0</v>
      </c>
      <c r="F5" s="177" t="s">
        <v>173</v>
      </c>
      <c r="G5" s="176" t="s">
        <v>0</v>
      </c>
      <c r="H5" s="177" t="s">
        <v>173</v>
      </c>
      <c r="I5" s="176" t="s">
        <v>0</v>
      </c>
      <c r="J5" s="178" t="s">
        <v>173</v>
      </c>
    </row>
    <row r="6" spans="2:10" ht="41.25" customHeight="1" x14ac:dyDescent="0.3">
      <c r="B6" s="475"/>
      <c r="C6" s="170" t="s">
        <v>47</v>
      </c>
      <c r="D6" s="174" t="s">
        <v>65</v>
      </c>
      <c r="E6" s="170" t="s">
        <v>47</v>
      </c>
      <c r="F6" s="174" t="s">
        <v>65</v>
      </c>
      <c r="G6" s="175" t="s">
        <v>47</v>
      </c>
      <c r="H6" s="171" t="s">
        <v>65</v>
      </c>
      <c r="I6" s="175" t="s">
        <v>47</v>
      </c>
      <c r="J6" s="172" t="s">
        <v>65</v>
      </c>
    </row>
    <row r="7" spans="2:10" ht="14.25" customHeight="1" x14ac:dyDescent="0.3">
      <c r="B7" s="94" t="s">
        <v>72</v>
      </c>
      <c r="C7" s="221">
        <v>25</v>
      </c>
      <c r="D7" s="222">
        <v>418.6</v>
      </c>
      <c r="E7" s="221"/>
      <c r="F7" s="222"/>
      <c r="G7" s="221"/>
      <c r="H7" s="222"/>
      <c r="I7" s="221"/>
      <c r="J7" s="223"/>
    </row>
    <row r="8" spans="2:10" ht="14.25" customHeight="1" x14ac:dyDescent="0.3">
      <c r="B8" s="94" t="s">
        <v>73</v>
      </c>
      <c r="C8" s="221">
        <v>7</v>
      </c>
      <c r="D8" s="222">
        <v>510</v>
      </c>
      <c r="E8" s="221"/>
      <c r="F8" s="222"/>
      <c r="G8" s="221"/>
      <c r="H8" s="222"/>
      <c r="I8" s="221"/>
      <c r="J8" s="223"/>
    </row>
    <row r="9" spans="2:10" ht="14.25" customHeight="1" x14ac:dyDescent="0.3">
      <c r="B9" s="94" t="s">
        <v>24</v>
      </c>
      <c r="C9" s="221">
        <v>4230.7850000000008</v>
      </c>
      <c r="D9" s="222">
        <v>501.38180331971188</v>
      </c>
      <c r="E9" s="221">
        <v>4107.5650000000005</v>
      </c>
      <c r="F9" s="222">
        <v>681.39712880696447</v>
      </c>
      <c r="G9" s="221">
        <v>5754.8150000000023</v>
      </c>
      <c r="H9" s="222">
        <v>711.85068821260268</v>
      </c>
      <c r="I9" s="221">
        <v>596.35</v>
      </c>
      <c r="J9" s="223">
        <v>652.25307603686645</v>
      </c>
    </row>
    <row r="10" spans="2:10" ht="14.25" customHeight="1" x14ac:dyDescent="0.3">
      <c r="B10" s="94" t="s">
        <v>3</v>
      </c>
      <c r="C10" s="221">
        <v>2153.2681999999973</v>
      </c>
      <c r="D10" s="222">
        <v>936.4730280353466</v>
      </c>
      <c r="E10" s="221">
        <v>2749.1017000000002</v>
      </c>
      <c r="F10" s="222">
        <v>993.20449248036687</v>
      </c>
      <c r="G10" s="221">
        <v>2197.4322000000002</v>
      </c>
      <c r="H10" s="222">
        <v>980.71721604498737</v>
      </c>
      <c r="I10" s="221">
        <v>176.84</v>
      </c>
      <c r="J10" s="223">
        <v>1205.9197530864196</v>
      </c>
    </row>
    <row r="11" spans="2:10" ht="14.25" customHeight="1" x14ac:dyDescent="0.3">
      <c r="B11" s="94" t="s">
        <v>30</v>
      </c>
      <c r="C11" s="221"/>
      <c r="D11" s="222"/>
      <c r="E11" s="221"/>
      <c r="F11" s="222"/>
      <c r="G11" s="221">
        <v>182</v>
      </c>
      <c r="H11" s="222">
        <v>707.14285714285711</v>
      </c>
      <c r="I11" s="221"/>
      <c r="J11" s="223"/>
    </row>
    <row r="12" spans="2:10" ht="14.25" customHeight="1" x14ac:dyDescent="0.3">
      <c r="B12" s="94" t="s">
        <v>23</v>
      </c>
      <c r="C12" s="221">
        <v>5632.0930000000008</v>
      </c>
      <c r="D12" s="222">
        <v>521.94712377480403</v>
      </c>
      <c r="E12" s="221">
        <v>4827.2860000000001</v>
      </c>
      <c r="F12" s="222">
        <v>624.39398019655096</v>
      </c>
      <c r="G12" s="221">
        <v>3838.7499999999995</v>
      </c>
      <c r="H12" s="222">
        <v>608.16493542550529</v>
      </c>
      <c r="I12" s="221">
        <v>285.97500000000002</v>
      </c>
      <c r="J12" s="223">
        <v>553.53333333333342</v>
      </c>
    </row>
    <row r="13" spans="2:10" ht="14.25" customHeight="1" x14ac:dyDescent="0.3">
      <c r="B13" s="94" t="s">
        <v>2</v>
      </c>
      <c r="C13" s="221">
        <v>24192.884300000002</v>
      </c>
      <c r="D13" s="222">
        <v>512.78335917960942</v>
      </c>
      <c r="E13" s="221">
        <v>26062.854000000003</v>
      </c>
      <c r="F13" s="222">
        <v>597.73631661797435</v>
      </c>
      <c r="G13" s="221">
        <v>23161.224999999999</v>
      </c>
      <c r="H13" s="222">
        <v>626.15667457716449</v>
      </c>
      <c r="I13" s="221">
        <v>3127</v>
      </c>
      <c r="J13" s="223">
        <v>585.71089141052187</v>
      </c>
    </row>
    <row r="14" spans="2:10" ht="14.25" customHeight="1" x14ac:dyDescent="0.3">
      <c r="B14" s="94" t="s">
        <v>10</v>
      </c>
      <c r="C14" s="221">
        <v>4190.7000000000007</v>
      </c>
      <c r="D14" s="222">
        <v>503.48264858747524</v>
      </c>
      <c r="E14" s="221">
        <v>3362.375</v>
      </c>
      <c r="F14" s="222">
        <v>634.18825138594173</v>
      </c>
      <c r="G14" s="221">
        <v>2978.3519999999999</v>
      </c>
      <c r="H14" s="222">
        <v>662.83388050986844</v>
      </c>
      <c r="I14" s="221">
        <v>424</v>
      </c>
      <c r="J14" s="223">
        <v>610.75792724071425</v>
      </c>
    </row>
    <row r="15" spans="2:10" ht="14.25" customHeight="1" x14ac:dyDescent="0.3">
      <c r="B15" s="94" t="s">
        <v>35</v>
      </c>
      <c r="C15" s="221">
        <v>10.694999999999995</v>
      </c>
      <c r="D15" s="222">
        <v>1697.3365220835803</v>
      </c>
      <c r="E15" s="221">
        <v>0.76570000000000005</v>
      </c>
      <c r="F15" s="222">
        <v>1526.3157894736842</v>
      </c>
      <c r="G15" s="221">
        <v>4.9970000000000017</v>
      </c>
      <c r="H15" s="222">
        <v>2016.7115587872347</v>
      </c>
      <c r="I15" s="221"/>
      <c r="J15" s="223"/>
    </row>
    <row r="16" spans="2:10" ht="14.25" customHeight="1" x14ac:dyDescent="0.3">
      <c r="B16" s="94" t="s">
        <v>6</v>
      </c>
      <c r="C16" s="221">
        <v>20633.055959999998</v>
      </c>
      <c r="D16" s="222">
        <v>774.78830231100517</v>
      </c>
      <c r="E16" s="221">
        <v>22046.418069999996</v>
      </c>
      <c r="F16" s="222">
        <v>673.90538145722064</v>
      </c>
      <c r="G16" s="221">
        <v>21057.308760000007</v>
      </c>
      <c r="H16" s="222">
        <v>709.28715378368054</v>
      </c>
      <c r="I16" s="221">
        <v>2098.0809999999997</v>
      </c>
      <c r="J16" s="223">
        <v>544.29659608406018</v>
      </c>
    </row>
    <row r="17" spans="2:15" ht="14.25" customHeight="1" x14ac:dyDescent="0.3">
      <c r="B17" s="94" t="s">
        <v>19</v>
      </c>
      <c r="C17" s="221">
        <v>802.42550000000006</v>
      </c>
      <c r="D17" s="222">
        <v>658.07011054480915</v>
      </c>
      <c r="E17" s="221">
        <v>1373.9740000000002</v>
      </c>
      <c r="F17" s="222">
        <v>751.5966312586844</v>
      </c>
      <c r="G17" s="221">
        <v>659.72900000000016</v>
      </c>
      <c r="H17" s="222">
        <v>1086.898354115491</v>
      </c>
      <c r="I17" s="221">
        <v>143.976</v>
      </c>
      <c r="J17" s="223">
        <v>671.37559709746654</v>
      </c>
    </row>
    <row r="18" spans="2:15" ht="14.25" customHeight="1" x14ac:dyDescent="0.3">
      <c r="B18" s="94" t="s">
        <v>215</v>
      </c>
      <c r="C18" s="221">
        <v>1946.1666</v>
      </c>
      <c r="D18" s="222">
        <v>443.69832968721687</v>
      </c>
      <c r="E18" s="221">
        <v>3020.8817999999992</v>
      </c>
      <c r="F18" s="222">
        <v>560.71745477319996</v>
      </c>
      <c r="G18" s="221">
        <v>3281.5878399999988</v>
      </c>
      <c r="H18" s="222">
        <v>635.95616269917639</v>
      </c>
      <c r="I18" s="221">
        <v>763.6626</v>
      </c>
      <c r="J18" s="223">
        <v>591.31720795453111</v>
      </c>
    </row>
    <row r="19" spans="2:15" ht="14.25" customHeight="1" x14ac:dyDescent="0.3">
      <c r="B19" s="94" t="s">
        <v>12</v>
      </c>
      <c r="C19" s="221">
        <v>5880.0035000000025</v>
      </c>
      <c r="D19" s="222">
        <v>507.86883312611178</v>
      </c>
      <c r="E19" s="221">
        <v>13729.465340000004</v>
      </c>
      <c r="F19" s="222">
        <v>655.62233023759961</v>
      </c>
      <c r="G19" s="221">
        <v>4791.8608400000012</v>
      </c>
      <c r="H19" s="222">
        <v>684.05124165265727</v>
      </c>
      <c r="I19" s="221">
        <v>883.51128000000006</v>
      </c>
      <c r="J19" s="223">
        <v>599.83700215815281</v>
      </c>
    </row>
    <row r="20" spans="2:15" ht="14.25" customHeight="1" x14ac:dyDescent="0.3">
      <c r="B20" s="94" t="s">
        <v>27</v>
      </c>
      <c r="C20" s="221">
        <v>38.499000000000002</v>
      </c>
      <c r="D20" s="222">
        <v>647.17307692307691</v>
      </c>
      <c r="E20" s="221">
        <v>52</v>
      </c>
      <c r="F20" s="222">
        <v>691.66666666666663</v>
      </c>
      <c r="G20" s="221">
        <v>52</v>
      </c>
      <c r="H20" s="222">
        <v>678.84615384615381</v>
      </c>
      <c r="I20" s="221">
        <v>26</v>
      </c>
      <c r="J20" s="223">
        <v>650</v>
      </c>
    </row>
    <row r="21" spans="2:15" ht="14.25" customHeight="1" x14ac:dyDescent="0.3">
      <c r="B21" s="94" t="s">
        <v>11</v>
      </c>
      <c r="C21" s="221">
        <v>1597.1750000000002</v>
      </c>
      <c r="D21" s="222">
        <v>608.62851235386165</v>
      </c>
      <c r="E21" s="221">
        <v>1936.4400000000003</v>
      </c>
      <c r="F21" s="222">
        <v>717.19170624701303</v>
      </c>
      <c r="G21" s="221">
        <v>2263.36</v>
      </c>
      <c r="H21" s="222">
        <v>743.15574149816769</v>
      </c>
      <c r="I21" s="221">
        <v>65.3</v>
      </c>
      <c r="J21" s="223">
        <v>854.16539440203564</v>
      </c>
    </row>
    <row r="22" spans="2:15" ht="14.25" customHeight="1" x14ac:dyDescent="0.3">
      <c r="B22" s="94" t="s">
        <v>17</v>
      </c>
      <c r="C22" s="221">
        <v>3213.8</v>
      </c>
      <c r="D22" s="222">
        <v>511.84793413959039</v>
      </c>
      <c r="E22" s="221">
        <v>3848</v>
      </c>
      <c r="F22" s="222">
        <v>527.55713675213656</v>
      </c>
      <c r="G22" s="221">
        <v>1767.85</v>
      </c>
      <c r="H22" s="222">
        <v>557.27015854513502</v>
      </c>
      <c r="I22" s="221">
        <v>884</v>
      </c>
      <c r="J22" s="223">
        <v>479.14339031339028</v>
      </c>
    </row>
    <row r="23" spans="2:15" ht="14.25" customHeight="1" x14ac:dyDescent="0.3">
      <c r="B23" s="94" t="s">
        <v>36</v>
      </c>
      <c r="C23" s="221">
        <v>838</v>
      </c>
      <c r="D23" s="222">
        <v>494.78888153846157</v>
      </c>
      <c r="E23" s="221">
        <v>479</v>
      </c>
      <c r="F23" s="222">
        <v>602.31214285714282</v>
      </c>
      <c r="G23" s="221">
        <v>52</v>
      </c>
      <c r="H23" s="222">
        <v>612.02019230769235</v>
      </c>
      <c r="I23" s="221"/>
      <c r="J23" s="223"/>
    </row>
    <row r="24" spans="2:15" ht="14.25" customHeight="1" x14ac:dyDescent="0.3">
      <c r="B24" s="94" t="s">
        <v>172</v>
      </c>
      <c r="C24" s="221"/>
      <c r="D24" s="222"/>
      <c r="E24" s="221"/>
      <c r="F24" s="222"/>
      <c r="G24" s="248">
        <v>0.06</v>
      </c>
      <c r="H24" s="222">
        <v>1003.3333333333334</v>
      </c>
      <c r="I24" s="221"/>
      <c r="J24" s="223"/>
    </row>
    <row r="25" spans="2:15" ht="14.25" customHeight="1" x14ac:dyDescent="0.3">
      <c r="B25" s="94" t="s">
        <v>21</v>
      </c>
      <c r="C25" s="221">
        <v>424.31311999999997</v>
      </c>
      <c r="D25" s="222">
        <v>486.06337567811215</v>
      </c>
      <c r="E25" s="221">
        <v>294.92912000000001</v>
      </c>
      <c r="F25" s="222">
        <v>502.3878317523961</v>
      </c>
      <c r="G25" s="221">
        <v>589.3599999999999</v>
      </c>
      <c r="H25" s="222">
        <v>609.9408283620254</v>
      </c>
      <c r="I25" s="221">
        <v>286.02800000000002</v>
      </c>
      <c r="J25" s="223">
        <v>594</v>
      </c>
    </row>
    <row r="26" spans="2:15" ht="14.25" customHeight="1" x14ac:dyDescent="0.3">
      <c r="B26" s="94" t="s">
        <v>28</v>
      </c>
      <c r="C26" s="221">
        <v>400</v>
      </c>
      <c r="D26" s="222">
        <v>664.01750000000004</v>
      </c>
      <c r="E26" s="221">
        <v>400</v>
      </c>
      <c r="F26" s="222">
        <v>686.5</v>
      </c>
      <c r="G26" s="221"/>
      <c r="H26" s="222"/>
      <c r="I26" s="221"/>
      <c r="J26" s="223"/>
      <c r="O26" s="28" t="s">
        <v>206</v>
      </c>
    </row>
    <row r="27" spans="2:15" ht="14.25" customHeight="1" x14ac:dyDescent="0.3">
      <c r="B27" s="94" t="s">
        <v>71</v>
      </c>
      <c r="C27" s="221">
        <v>13.0383</v>
      </c>
      <c r="D27" s="222">
        <v>558.35500026843999</v>
      </c>
      <c r="E27" s="221">
        <v>14</v>
      </c>
      <c r="F27" s="222">
        <v>610</v>
      </c>
      <c r="G27" s="221">
        <v>14</v>
      </c>
      <c r="H27" s="222">
        <v>690</v>
      </c>
      <c r="I27" s="221"/>
      <c r="J27" s="223"/>
    </row>
    <row r="28" spans="2:15" ht="14.25" customHeight="1" x14ac:dyDescent="0.3">
      <c r="B28" s="94" t="s">
        <v>37</v>
      </c>
      <c r="C28" s="221"/>
      <c r="D28" s="222"/>
      <c r="E28" s="221">
        <v>52</v>
      </c>
      <c r="F28" s="222">
        <v>680</v>
      </c>
      <c r="G28" s="221"/>
      <c r="H28" s="222"/>
      <c r="I28" s="221">
        <v>15.625</v>
      </c>
      <c r="J28" s="223">
        <v>636</v>
      </c>
    </row>
    <row r="29" spans="2:15" ht="14.25" customHeight="1" x14ac:dyDescent="0.3">
      <c r="B29" s="94" t="s">
        <v>38</v>
      </c>
      <c r="C29" s="221">
        <v>570.22500000000002</v>
      </c>
      <c r="D29" s="222">
        <v>575.88209619703366</v>
      </c>
      <c r="E29" s="221">
        <v>61.75</v>
      </c>
      <c r="F29" s="222">
        <v>554.15245858744834</v>
      </c>
      <c r="G29" s="221">
        <v>80.5</v>
      </c>
      <c r="H29" s="222">
        <v>710.827</v>
      </c>
      <c r="I29" s="221">
        <v>3</v>
      </c>
      <c r="J29" s="223">
        <v>657.5</v>
      </c>
    </row>
    <row r="30" spans="2:15" ht="14.25" customHeight="1" x14ac:dyDescent="0.3">
      <c r="B30" s="94" t="s">
        <v>39</v>
      </c>
      <c r="C30" s="221">
        <v>24</v>
      </c>
      <c r="D30" s="222">
        <v>480</v>
      </c>
      <c r="E30" s="221"/>
      <c r="F30" s="222"/>
      <c r="G30" s="221"/>
      <c r="H30" s="222"/>
      <c r="I30" s="221"/>
      <c r="J30" s="223"/>
    </row>
    <row r="31" spans="2:15" ht="14.25" customHeight="1" x14ac:dyDescent="0.3">
      <c r="B31" s="94" t="s">
        <v>5</v>
      </c>
      <c r="C31" s="221">
        <v>4861</v>
      </c>
      <c r="D31" s="222">
        <v>521.50065635859869</v>
      </c>
      <c r="E31" s="221">
        <v>2825</v>
      </c>
      <c r="F31" s="222">
        <v>581.12012288786491</v>
      </c>
      <c r="G31" s="221">
        <v>2971.3199999999997</v>
      </c>
      <c r="H31" s="222">
        <v>641.69211658911672</v>
      </c>
      <c r="I31" s="221">
        <v>3347.0899999999997</v>
      </c>
      <c r="J31" s="223">
        <v>601.93900426144057</v>
      </c>
    </row>
    <row r="32" spans="2:15" ht="14.25" customHeight="1" x14ac:dyDescent="0.3">
      <c r="B32" s="94" t="s">
        <v>9</v>
      </c>
      <c r="C32" s="221">
        <v>4558.041400000001</v>
      </c>
      <c r="D32" s="222">
        <v>602.2342972337168</v>
      </c>
      <c r="E32" s="221">
        <v>5621.7530999999981</v>
      </c>
      <c r="F32" s="222">
        <v>732.15654298936033</v>
      </c>
      <c r="G32" s="221">
        <v>4210.0305000000008</v>
      </c>
      <c r="H32" s="222">
        <v>749.77912932075867</v>
      </c>
      <c r="I32" s="221">
        <v>809.09080000000006</v>
      </c>
      <c r="J32" s="223">
        <v>637.64684495749043</v>
      </c>
    </row>
    <row r="33" spans="2:10" ht="14.25" customHeight="1" x14ac:dyDescent="0.3">
      <c r="B33" s="94" t="s">
        <v>14</v>
      </c>
      <c r="C33" s="221">
        <v>3050</v>
      </c>
      <c r="D33" s="222">
        <v>506.57648376878575</v>
      </c>
      <c r="E33" s="221">
        <v>4209.6080000000002</v>
      </c>
      <c r="F33" s="222">
        <v>641.00874233583238</v>
      </c>
      <c r="G33" s="221">
        <v>3152.9830000000002</v>
      </c>
      <c r="H33" s="222">
        <v>652.08581275281392</v>
      </c>
      <c r="I33" s="221">
        <v>509.97500000000002</v>
      </c>
      <c r="J33" s="223">
        <v>669.70794144217359</v>
      </c>
    </row>
    <row r="34" spans="2:10" ht="14.25" customHeight="1" x14ac:dyDescent="0.3">
      <c r="B34" s="94" t="s">
        <v>22</v>
      </c>
      <c r="C34" s="221"/>
      <c r="D34" s="222"/>
      <c r="E34" s="221">
        <v>53</v>
      </c>
      <c r="F34" s="222">
        <v>791.31603703703706</v>
      </c>
      <c r="G34" s="221">
        <v>157.86138</v>
      </c>
      <c r="H34" s="222">
        <v>1687.9319787915431</v>
      </c>
      <c r="I34" s="221">
        <v>31.268799999999999</v>
      </c>
      <c r="J34" s="223">
        <v>1779.2774543738199</v>
      </c>
    </row>
    <row r="35" spans="2:10" ht="14.25" customHeight="1" x14ac:dyDescent="0.3">
      <c r="B35" s="94" t="s">
        <v>8</v>
      </c>
      <c r="C35" s="221">
        <v>9521.3372000000072</v>
      </c>
      <c r="D35" s="222">
        <v>862.73160746220265</v>
      </c>
      <c r="E35" s="221">
        <v>13436.882420000007</v>
      </c>
      <c r="F35" s="222">
        <v>1255.695452022451</v>
      </c>
      <c r="G35" s="221">
        <v>12283.72002000001</v>
      </c>
      <c r="H35" s="222">
        <v>1459.1691118001629</v>
      </c>
      <c r="I35" s="221">
        <v>2709.3500000000004</v>
      </c>
      <c r="J35" s="223">
        <v>587.60171667283714</v>
      </c>
    </row>
    <row r="36" spans="2:10" ht="14.25" customHeight="1" x14ac:dyDescent="0.3">
      <c r="B36" s="94" t="s">
        <v>7</v>
      </c>
      <c r="C36" s="221">
        <v>3195.6565200000009</v>
      </c>
      <c r="D36" s="222">
        <v>464.34150697737476</v>
      </c>
      <c r="E36" s="221">
        <v>4204.5361599999987</v>
      </c>
      <c r="F36" s="222">
        <v>619.59834983842654</v>
      </c>
      <c r="G36" s="221">
        <v>4885.3400800000009</v>
      </c>
      <c r="H36" s="222">
        <v>639.74944759845175</v>
      </c>
      <c r="I36" s="221">
        <v>373.01528000000002</v>
      </c>
      <c r="J36" s="223">
        <v>603.15708097397987</v>
      </c>
    </row>
    <row r="37" spans="2:10" ht="14.25" customHeight="1" x14ac:dyDescent="0.3">
      <c r="B37" s="94" t="s">
        <v>175</v>
      </c>
      <c r="C37" s="221"/>
      <c r="D37" s="222"/>
      <c r="E37" s="221"/>
      <c r="F37" s="222"/>
      <c r="G37" s="221">
        <v>3</v>
      </c>
      <c r="H37" s="222">
        <v>704</v>
      </c>
      <c r="I37" s="221">
        <v>1</v>
      </c>
      <c r="J37" s="223">
        <v>667</v>
      </c>
    </row>
    <row r="38" spans="2:10" ht="14.25" customHeight="1" x14ac:dyDescent="0.3">
      <c r="B38" s="94" t="s">
        <v>16</v>
      </c>
      <c r="C38" s="221">
        <v>75</v>
      </c>
      <c r="D38" s="222">
        <v>499.23400000000004</v>
      </c>
      <c r="E38" s="221"/>
      <c r="F38" s="222"/>
      <c r="G38" s="221"/>
      <c r="H38" s="222"/>
      <c r="I38" s="221"/>
      <c r="J38" s="223"/>
    </row>
    <row r="39" spans="2:10" ht="14.25" customHeight="1" x14ac:dyDescent="0.3">
      <c r="B39" s="94" t="s">
        <v>33</v>
      </c>
      <c r="C39" s="221">
        <v>289</v>
      </c>
      <c r="D39" s="222">
        <v>564.06691555555562</v>
      </c>
      <c r="E39" s="221">
        <v>355.5</v>
      </c>
      <c r="F39" s="222">
        <v>674.52564102564099</v>
      </c>
      <c r="G39" s="221">
        <v>236</v>
      </c>
      <c r="H39" s="222">
        <v>734.1161978021978</v>
      </c>
      <c r="I39" s="221">
        <v>104</v>
      </c>
      <c r="J39" s="223">
        <v>657.5</v>
      </c>
    </row>
    <row r="40" spans="2:10" ht="14.25" customHeight="1" x14ac:dyDescent="0.3">
      <c r="B40" s="94" t="s">
        <v>25</v>
      </c>
      <c r="C40" s="221">
        <v>629.60600000000011</v>
      </c>
      <c r="D40" s="222">
        <v>495.69109922357967</v>
      </c>
      <c r="E40" s="221">
        <v>59</v>
      </c>
      <c r="F40" s="222">
        <v>621</v>
      </c>
      <c r="G40" s="221">
        <v>223</v>
      </c>
      <c r="H40" s="222">
        <v>593.18749999999989</v>
      </c>
      <c r="I40" s="221"/>
      <c r="J40" s="223"/>
    </row>
    <row r="41" spans="2:10" ht="14.25" customHeight="1" x14ac:dyDescent="0.3">
      <c r="B41" s="94" t="s">
        <v>216</v>
      </c>
      <c r="C41" s="221">
        <v>207.31327999999999</v>
      </c>
      <c r="D41" s="222">
        <v>530.96861740937209</v>
      </c>
      <c r="E41" s="221"/>
      <c r="F41" s="222"/>
      <c r="G41" s="221">
        <v>77.991280000000003</v>
      </c>
      <c r="H41" s="222">
        <v>576.30113489097153</v>
      </c>
      <c r="I41" s="221"/>
      <c r="J41" s="223"/>
    </row>
    <row r="42" spans="2:10" ht="14.25" customHeight="1" x14ac:dyDescent="0.3">
      <c r="B42" s="94" t="s">
        <v>176</v>
      </c>
      <c r="C42" s="221"/>
      <c r="D42" s="222"/>
      <c r="E42" s="221"/>
      <c r="F42" s="222"/>
      <c r="G42" s="221">
        <v>14</v>
      </c>
      <c r="H42" s="222">
        <v>803.71428571428567</v>
      </c>
      <c r="I42" s="221"/>
      <c r="J42" s="223"/>
    </row>
    <row r="43" spans="2:10" ht="14.25" customHeight="1" x14ac:dyDescent="0.3">
      <c r="B43" s="94" t="s">
        <v>20</v>
      </c>
      <c r="C43" s="221">
        <v>1589.875</v>
      </c>
      <c r="D43" s="222">
        <v>479.85768884892087</v>
      </c>
      <c r="E43" s="221">
        <v>2408.5</v>
      </c>
      <c r="F43" s="222">
        <v>587.81099572981361</v>
      </c>
      <c r="G43" s="221">
        <v>2300.1615999999999</v>
      </c>
      <c r="H43" s="222">
        <v>692.55699246574954</v>
      </c>
      <c r="I43" s="221">
        <v>297.375</v>
      </c>
      <c r="J43" s="223">
        <v>639.60317122920014</v>
      </c>
    </row>
    <row r="44" spans="2:10" ht="14.25" customHeight="1" x14ac:dyDescent="0.3">
      <c r="B44" s="94" t="s">
        <v>13</v>
      </c>
      <c r="C44" s="221">
        <v>1613.5</v>
      </c>
      <c r="D44" s="222">
        <v>532.78648791208786</v>
      </c>
      <c r="E44" s="221">
        <v>2866.7</v>
      </c>
      <c r="F44" s="222">
        <v>698.3600988758368</v>
      </c>
      <c r="G44" s="221">
        <v>4161.7219999999998</v>
      </c>
      <c r="H44" s="222">
        <v>775.30692758669875</v>
      </c>
      <c r="I44" s="221">
        <v>1968.75</v>
      </c>
      <c r="J44" s="223">
        <v>645.93457071960302</v>
      </c>
    </row>
    <row r="45" spans="2:10" ht="14.25" customHeight="1" x14ac:dyDescent="0.3">
      <c r="B45" s="94" t="s">
        <v>74</v>
      </c>
      <c r="C45" s="221"/>
      <c r="D45" s="222"/>
      <c r="E45" s="221">
        <v>44</v>
      </c>
      <c r="F45" s="222">
        <v>589.79166666666663</v>
      </c>
      <c r="G45" s="221">
        <v>61</v>
      </c>
      <c r="H45" s="222">
        <v>711.5</v>
      </c>
      <c r="I45" s="221">
        <v>16</v>
      </c>
      <c r="J45" s="223">
        <v>630</v>
      </c>
    </row>
    <row r="46" spans="2:10" ht="28.8" customHeight="1" thickBot="1" x14ac:dyDescent="0.35">
      <c r="B46" s="173" t="s">
        <v>40</v>
      </c>
      <c r="C46" s="224">
        <v>106413.45687999914</v>
      </c>
      <c r="D46" s="225">
        <v>609.45392982881845</v>
      </c>
      <c r="E46" s="224">
        <v>124503.28540999953</v>
      </c>
      <c r="F46" s="225">
        <v>729.04736290839537</v>
      </c>
      <c r="G46" s="224">
        <v>107465.31749999983</v>
      </c>
      <c r="H46" s="225">
        <v>828.55082736990312</v>
      </c>
      <c r="I46" s="224">
        <v>19946.263759999991</v>
      </c>
      <c r="J46" s="226">
        <v>624.15894580655504</v>
      </c>
    </row>
    <row r="47" spans="2:10" ht="25.55" customHeight="1" thickBot="1" x14ac:dyDescent="0.35">
      <c r="B47" s="470" t="s">
        <v>170</v>
      </c>
      <c r="C47" s="471"/>
      <c r="D47" s="471"/>
      <c r="E47" s="471"/>
      <c r="F47" s="471"/>
      <c r="G47" s="471"/>
      <c r="H47" s="471"/>
      <c r="I47" s="471"/>
      <c r="J47" s="472"/>
    </row>
  </sheetData>
  <mergeCells count="8">
    <mergeCell ref="I4:J4"/>
    <mergeCell ref="B2:J2"/>
    <mergeCell ref="B3:J3"/>
    <mergeCell ref="B47:J47"/>
    <mergeCell ref="C4:D4"/>
    <mergeCell ref="E4:F4"/>
    <mergeCell ref="G4:H4"/>
    <mergeCell ref="B4:B6"/>
  </mergeCells>
  <pageMargins left="0.70866141732283472" right="0.70866141732283472" top="0.74803149606299213" bottom="0.74803149606299213" header="0.31496062992125984" footer="0.31496062992125984"/>
  <pageSetup paperSize="126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0DE98-4FF8-4092-89E7-B9556F016E4D}">
  <sheetPr>
    <pageSetUpPr fitToPage="1"/>
  </sheetPr>
  <dimension ref="B1:P45"/>
  <sheetViews>
    <sheetView zoomScale="90" zoomScaleNormal="90" workbookViewId="0">
      <selection activeCell="Q14" sqref="Q14"/>
    </sheetView>
  </sheetViews>
  <sheetFormatPr baseColWidth="10" defaultRowHeight="15.05" x14ac:dyDescent="0.3"/>
  <cols>
    <col min="1" max="1" width="1.109375" customWidth="1"/>
    <col min="2" max="2" width="13.77734375" bestFit="1" customWidth="1"/>
    <col min="3" max="4" width="9.33203125" bestFit="1" customWidth="1"/>
    <col min="5" max="6" width="9.77734375" bestFit="1" customWidth="1"/>
    <col min="7" max="8" width="10.109375" bestFit="1" customWidth="1"/>
    <col min="9" max="10" width="9.33203125" style="26" bestFit="1" customWidth="1"/>
    <col min="11" max="12" width="9.77734375" style="26" bestFit="1" customWidth="1"/>
    <col min="13" max="13" width="10.109375" bestFit="1" customWidth="1"/>
    <col min="14" max="14" width="5.77734375" customWidth="1"/>
  </cols>
  <sheetData>
    <row r="1" spans="2:16" ht="15.75" thickBot="1" x14ac:dyDescent="0.35"/>
    <row r="2" spans="2:16" x14ac:dyDescent="0.3">
      <c r="B2" s="480" t="s">
        <v>152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2"/>
    </row>
    <row r="3" spans="2:16" x14ac:dyDescent="0.3">
      <c r="B3" s="483" t="s">
        <v>112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5"/>
    </row>
    <row r="4" spans="2:16" x14ac:dyDescent="0.3">
      <c r="B4" s="487" t="s">
        <v>200</v>
      </c>
      <c r="C4" s="476">
        <v>2021</v>
      </c>
      <c r="D4" s="476"/>
      <c r="E4" s="476"/>
      <c r="F4" s="476"/>
      <c r="G4" s="476"/>
      <c r="H4" s="476"/>
      <c r="I4" s="476">
        <v>2022</v>
      </c>
      <c r="J4" s="476"/>
      <c r="K4" s="476"/>
      <c r="L4" s="476"/>
      <c r="M4" s="486"/>
    </row>
    <row r="5" spans="2:16" x14ac:dyDescent="0.3">
      <c r="B5" s="488"/>
      <c r="C5" s="283" t="s">
        <v>18</v>
      </c>
      <c r="D5" s="284" t="s">
        <v>32</v>
      </c>
      <c r="E5" s="284" t="s">
        <v>31</v>
      </c>
      <c r="F5" s="284" t="s">
        <v>45</v>
      </c>
      <c r="G5" s="284" t="s">
        <v>46</v>
      </c>
      <c r="H5" s="285" t="s">
        <v>1</v>
      </c>
      <c r="I5" s="283" t="s">
        <v>18</v>
      </c>
      <c r="J5" s="284" t="s">
        <v>32</v>
      </c>
      <c r="K5" s="284" t="s">
        <v>31</v>
      </c>
      <c r="L5" s="284" t="s">
        <v>45</v>
      </c>
      <c r="M5" s="286" t="s">
        <v>1</v>
      </c>
      <c r="O5" s="26"/>
    </row>
    <row r="6" spans="2:16" x14ac:dyDescent="0.3">
      <c r="B6" s="489"/>
      <c r="C6" s="287" t="s">
        <v>47</v>
      </c>
      <c r="D6" s="288" t="s">
        <v>47</v>
      </c>
      <c r="E6" s="288" t="s">
        <v>47</v>
      </c>
      <c r="F6" s="288" t="s">
        <v>47</v>
      </c>
      <c r="G6" s="288" t="s">
        <v>47</v>
      </c>
      <c r="H6" s="289" t="s">
        <v>47</v>
      </c>
      <c r="I6" s="287" t="s">
        <v>47</v>
      </c>
      <c r="J6" s="288" t="s">
        <v>47</v>
      </c>
      <c r="K6" s="288" t="s">
        <v>47</v>
      </c>
      <c r="L6" s="288" t="s">
        <v>47</v>
      </c>
      <c r="M6" s="290" t="s">
        <v>47</v>
      </c>
      <c r="O6" s="26"/>
    </row>
    <row r="7" spans="2:16" x14ac:dyDescent="0.3">
      <c r="B7" s="291" t="s">
        <v>24</v>
      </c>
      <c r="C7" s="292">
        <v>5720.8150000000023</v>
      </c>
      <c r="D7" s="293"/>
      <c r="E7" s="293"/>
      <c r="F7" s="293"/>
      <c r="G7" s="293"/>
      <c r="H7" s="294">
        <v>34</v>
      </c>
      <c r="I7" s="292">
        <v>596.35</v>
      </c>
      <c r="J7" s="293"/>
      <c r="K7" s="293"/>
      <c r="L7" s="293"/>
      <c r="M7" s="295"/>
      <c r="O7" s="26"/>
    </row>
    <row r="8" spans="2:16" x14ac:dyDescent="0.3">
      <c r="B8" s="291" t="s">
        <v>3</v>
      </c>
      <c r="C8" s="292">
        <v>2192.8750000000005</v>
      </c>
      <c r="D8" s="293"/>
      <c r="E8" s="293"/>
      <c r="F8" s="293">
        <v>4.3064</v>
      </c>
      <c r="G8" s="293"/>
      <c r="H8" s="294">
        <v>0.25080000000000002</v>
      </c>
      <c r="I8" s="292">
        <v>176.84</v>
      </c>
      <c r="J8" s="293"/>
      <c r="K8" s="293"/>
      <c r="L8" s="293"/>
      <c r="M8" s="295"/>
      <c r="O8" s="26"/>
    </row>
    <row r="9" spans="2:16" x14ac:dyDescent="0.3">
      <c r="B9" s="291" t="s">
        <v>30</v>
      </c>
      <c r="C9" s="292">
        <v>182</v>
      </c>
      <c r="D9" s="293"/>
      <c r="E9" s="293"/>
      <c r="F9" s="293"/>
      <c r="G9" s="293"/>
      <c r="H9" s="294"/>
      <c r="I9" s="292"/>
      <c r="J9" s="293"/>
      <c r="K9" s="293"/>
      <c r="L9" s="293"/>
      <c r="M9" s="295"/>
      <c r="O9" s="26"/>
      <c r="P9" t="s">
        <v>206</v>
      </c>
    </row>
    <row r="10" spans="2:16" x14ac:dyDescent="0.3">
      <c r="B10" s="291" t="s">
        <v>23</v>
      </c>
      <c r="C10" s="292"/>
      <c r="D10" s="293"/>
      <c r="E10" s="293"/>
      <c r="F10" s="293">
        <v>2812.7499999999995</v>
      </c>
      <c r="G10" s="293">
        <v>714</v>
      </c>
      <c r="H10" s="294">
        <v>312</v>
      </c>
      <c r="I10" s="292"/>
      <c r="J10" s="293"/>
      <c r="K10" s="293"/>
      <c r="L10" s="293">
        <v>285.97500000000002</v>
      </c>
      <c r="M10" s="295"/>
      <c r="O10" s="26"/>
    </row>
    <row r="11" spans="2:16" s="26" customFormat="1" x14ac:dyDescent="0.3">
      <c r="B11" s="291" t="s">
        <v>2</v>
      </c>
      <c r="C11" s="292">
        <v>22953.224999999999</v>
      </c>
      <c r="D11" s="293"/>
      <c r="E11" s="293"/>
      <c r="F11" s="293">
        <v>26</v>
      </c>
      <c r="G11" s="293"/>
      <c r="H11" s="294">
        <v>182</v>
      </c>
      <c r="I11" s="292">
        <v>3127</v>
      </c>
      <c r="J11" s="293"/>
      <c r="K11" s="293"/>
      <c r="L11" s="293"/>
      <c r="M11" s="295"/>
    </row>
    <row r="12" spans="2:16" x14ac:dyDescent="0.3">
      <c r="B12" s="291" t="s">
        <v>10</v>
      </c>
      <c r="C12" s="292">
        <v>2978.3519999999999</v>
      </c>
      <c r="D12" s="293"/>
      <c r="E12" s="293"/>
      <c r="F12" s="293"/>
      <c r="G12" s="293"/>
      <c r="H12" s="294"/>
      <c r="I12" s="292">
        <v>424</v>
      </c>
      <c r="J12" s="293"/>
      <c r="K12" s="293"/>
      <c r="L12" s="293"/>
      <c r="M12" s="295"/>
      <c r="O12" s="26"/>
    </row>
    <row r="13" spans="2:16" x14ac:dyDescent="0.3">
      <c r="B13" s="291" t="s">
        <v>35</v>
      </c>
      <c r="C13" s="292">
        <v>2.6930000000000001</v>
      </c>
      <c r="D13" s="293"/>
      <c r="E13" s="293"/>
      <c r="F13" s="293"/>
      <c r="G13" s="293"/>
      <c r="H13" s="294">
        <v>2.3039999999999998</v>
      </c>
      <c r="I13" s="292"/>
      <c r="J13" s="293"/>
      <c r="K13" s="293"/>
      <c r="L13" s="293"/>
      <c r="M13" s="295"/>
      <c r="O13" s="26"/>
    </row>
    <row r="14" spans="2:16" x14ac:dyDescent="0.3">
      <c r="B14" s="291" t="s">
        <v>6</v>
      </c>
      <c r="C14" s="292">
        <v>21049.937960000003</v>
      </c>
      <c r="D14" s="293"/>
      <c r="E14" s="293"/>
      <c r="F14" s="293">
        <v>6.7707999999999995</v>
      </c>
      <c r="G14" s="293"/>
      <c r="H14" s="294">
        <v>0.6</v>
      </c>
      <c r="I14" s="292">
        <v>2048.0809999999997</v>
      </c>
      <c r="J14" s="293">
        <v>50</v>
      </c>
      <c r="K14" s="293"/>
      <c r="L14" s="293"/>
      <c r="M14" s="295"/>
      <c r="O14" s="26"/>
    </row>
    <row r="15" spans="2:16" x14ac:dyDescent="0.3">
      <c r="B15" s="291" t="s">
        <v>19</v>
      </c>
      <c r="C15" s="292">
        <v>658.99200000000008</v>
      </c>
      <c r="D15" s="293"/>
      <c r="E15" s="293"/>
      <c r="F15" s="293"/>
      <c r="G15" s="293"/>
      <c r="H15" s="294">
        <v>0.73699999999999999</v>
      </c>
      <c r="I15" s="292">
        <v>143.976</v>
      </c>
      <c r="J15" s="293"/>
      <c r="K15" s="293"/>
      <c r="L15" s="293"/>
      <c r="M15" s="295"/>
      <c r="O15" s="26"/>
    </row>
    <row r="16" spans="2:16" x14ac:dyDescent="0.3">
      <c r="B16" s="301" t="s">
        <v>215</v>
      </c>
      <c r="C16" s="292">
        <v>3281.5878399999988</v>
      </c>
      <c r="D16" s="293"/>
      <c r="E16" s="293"/>
      <c r="F16" s="293"/>
      <c r="G16" s="293"/>
      <c r="H16" s="294"/>
      <c r="I16" s="292">
        <v>763.6626</v>
      </c>
      <c r="J16" s="293"/>
      <c r="K16" s="293"/>
      <c r="L16" s="293"/>
      <c r="M16" s="295"/>
      <c r="O16" s="26"/>
    </row>
    <row r="17" spans="2:15" x14ac:dyDescent="0.3">
      <c r="B17" s="291" t="s">
        <v>12</v>
      </c>
      <c r="C17" s="292">
        <v>4791.8608400000012</v>
      </c>
      <c r="D17" s="293"/>
      <c r="E17" s="293"/>
      <c r="F17" s="293"/>
      <c r="G17" s="293"/>
      <c r="H17" s="294"/>
      <c r="I17" s="292">
        <v>883.51128000000006</v>
      </c>
      <c r="J17" s="293"/>
      <c r="K17" s="293"/>
      <c r="L17" s="293"/>
      <c r="M17" s="295"/>
      <c r="O17" s="26"/>
    </row>
    <row r="18" spans="2:15" x14ac:dyDescent="0.3">
      <c r="B18" s="291" t="s">
        <v>27</v>
      </c>
      <c r="C18" s="292">
        <v>52</v>
      </c>
      <c r="D18" s="293"/>
      <c r="E18" s="293"/>
      <c r="F18" s="293"/>
      <c r="G18" s="293"/>
      <c r="H18" s="294"/>
      <c r="I18" s="292">
        <v>26</v>
      </c>
      <c r="J18" s="293"/>
      <c r="K18" s="293"/>
      <c r="L18" s="293"/>
      <c r="M18" s="295"/>
      <c r="O18" s="26"/>
    </row>
    <row r="19" spans="2:15" x14ac:dyDescent="0.3">
      <c r="B19" s="291" t="s">
        <v>11</v>
      </c>
      <c r="C19" s="292">
        <v>2243.36</v>
      </c>
      <c r="D19" s="293">
        <v>20</v>
      </c>
      <c r="E19" s="293"/>
      <c r="F19" s="293"/>
      <c r="G19" s="293"/>
      <c r="H19" s="294"/>
      <c r="I19" s="292">
        <v>65.3</v>
      </c>
      <c r="J19" s="293"/>
      <c r="K19" s="293"/>
      <c r="L19" s="293"/>
      <c r="M19" s="295"/>
      <c r="O19" s="26"/>
    </row>
    <row r="20" spans="2:15" x14ac:dyDescent="0.3">
      <c r="B20" s="291" t="s">
        <v>17</v>
      </c>
      <c r="C20" s="292">
        <v>1767.85</v>
      </c>
      <c r="D20" s="293"/>
      <c r="E20" s="293"/>
      <c r="F20" s="293"/>
      <c r="G20" s="293"/>
      <c r="H20" s="294"/>
      <c r="I20" s="292">
        <v>390</v>
      </c>
      <c r="J20" s="293">
        <v>494</v>
      </c>
      <c r="K20" s="293"/>
      <c r="L20" s="293"/>
      <c r="M20" s="295"/>
      <c r="O20" s="26"/>
    </row>
    <row r="21" spans="2:15" x14ac:dyDescent="0.3">
      <c r="B21" s="291" t="s">
        <v>36</v>
      </c>
      <c r="C21" s="292">
        <v>52</v>
      </c>
      <c r="D21" s="293"/>
      <c r="E21" s="293"/>
      <c r="F21" s="293"/>
      <c r="G21" s="293"/>
      <c r="H21" s="294"/>
      <c r="I21" s="292"/>
      <c r="J21" s="293"/>
      <c r="K21" s="293"/>
      <c r="L21" s="293"/>
      <c r="M21" s="295"/>
      <c r="O21" s="26"/>
    </row>
    <row r="22" spans="2:15" x14ac:dyDescent="0.3">
      <c r="B22" s="291" t="s">
        <v>172</v>
      </c>
      <c r="C22" s="292">
        <v>0.06</v>
      </c>
      <c r="D22" s="293"/>
      <c r="E22" s="293"/>
      <c r="F22" s="293"/>
      <c r="G22" s="293"/>
      <c r="H22" s="294"/>
      <c r="I22" s="292"/>
      <c r="J22" s="293"/>
      <c r="K22" s="293"/>
      <c r="L22" s="293"/>
      <c r="M22" s="295"/>
      <c r="O22" s="26"/>
    </row>
    <row r="23" spans="2:15" x14ac:dyDescent="0.3">
      <c r="B23" s="291" t="s">
        <v>21</v>
      </c>
      <c r="C23" s="292">
        <v>589.3599999999999</v>
      </c>
      <c r="D23" s="293"/>
      <c r="E23" s="293"/>
      <c r="F23" s="293"/>
      <c r="G23" s="293"/>
      <c r="H23" s="294"/>
      <c r="I23" s="292">
        <v>286.02800000000002</v>
      </c>
      <c r="J23" s="293"/>
      <c r="K23" s="293"/>
      <c r="L23" s="293"/>
      <c r="M23" s="295"/>
      <c r="O23" s="26"/>
    </row>
    <row r="24" spans="2:15" s="26" customFormat="1" x14ac:dyDescent="0.3">
      <c r="B24" s="291" t="s">
        <v>71</v>
      </c>
      <c r="C24" s="292">
        <v>14</v>
      </c>
      <c r="D24" s="293"/>
      <c r="E24" s="293"/>
      <c r="F24" s="293"/>
      <c r="G24" s="293"/>
      <c r="H24" s="294"/>
      <c r="I24" s="292"/>
      <c r="J24" s="293"/>
      <c r="K24" s="293"/>
      <c r="L24" s="293"/>
      <c r="M24" s="295"/>
    </row>
    <row r="25" spans="2:15" x14ac:dyDescent="0.3">
      <c r="B25" s="291" t="s">
        <v>37</v>
      </c>
      <c r="C25" s="292"/>
      <c r="D25" s="293"/>
      <c r="E25" s="293"/>
      <c r="F25" s="293"/>
      <c r="G25" s="293"/>
      <c r="H25" s="294"/>
      <c r="I25" s="292">
        <v>15.625</v>
      </c>
      <c r="J25" s="293"/>
      <c r="K25" s="293"/>
      <c r="L25" s="293"/>
      <c r="M25" s="295"/>
      <c r="O25" s="26"/>
    </row>
    <row r="26" spans="2:15" x14ac:dyDescent="0.3">
      <c r="B26" s="291" t="s">
        <v>38</v>
      </c>
      <c r="C26" s="292">
        <v>80.5</v>
      </c>
      <c r="D26" s="293"/>
      <c r="E26" s="293"/>
      <c r="F26" s="293"/>
      <c r="G26" s="293"/>
      <c r="H26" s="294"/>
      <c r="I26" s="292">
        <v>3</v>
      </c>
      <c r="J26" s="293"/>
      <c r="K26" s="293"/>
      <c r="L26" s="293"/>
      <c r="M26" s="295"/>
      <c r="O26" s="26"/>
    </row>
    <row r="27" spans="2:15" x14ac:dyDescent="0.3">
      <c r="B27" s="291" t="s">
        <v>5</v>
      </c>
      <c r="C27" s="292">
        <v>2886.3199999999997</v>
      </c>
      <c r="D27" s="293"/>
      <c r="E27" s="293">
        <v>63</v>
      </c>
      <c r="F27" s="293">
        <v>22</v>
      </c>
      <c r="G27" s="293"/>
      <c r="H27" s="294"/>
      <c r="I27" s="292">
        <v>3347.0899999999997</v>
      </c>
      <c r="J27" s="293"/>
      <c r="K27" s="293"/>
      <c r="L27" s="293"/>
      <c r="M27" s="295"/>
      <c r="O27" s="26"/>
    </row>
    <row r="28" spans="2:15" x14ac:dyDescent="0.3">
      <c r="B28" s="291" t="s">
        <v>9</v>
      </c>
      <c r="C28" s="292">
        <v>4210.0305000000008</v>
      </c>
      <c r="D28" s="293"/>
      <c r="E28" s="293"/>
      <c r="F28" s="293"/>
      <c r="G28" s="293"/>
      <c r="H28" s="294"/>
      <c r="I28" s="292">
        <v>809.09080000000006</v>
      </c>
      <c r="J28" s="293"/>
      <c r="K28" s="293"/>
      <c r="L28" s="293"/>
      <c r="M28" s="295"/>
      <c r="O28" s="26"/>
    </row>
    <row r="29" spans="2:15" s="26" customFormat="1" x14ac:dyDescent="0.3">
      <c r="B29" s="291" t="s">
        <v>14</v>
      </c>
      <c r="C29" s="292">
        <v>3152.9830000000002</v>
      </c>
      <c r="D29" s="293"/>
      <c r="E29" s="293"/>
      <c r="F29" s="293"/>
      <c r="G29" s="293"/>
      <c r="H29" s="294"/>
      <c r="I29" s="292">
        <v>509.97500000000002</v>
      </c>
      <c r="J29" s="293"/>
      <c r="K29" s="293"/>
      <c r="L29" s="293"/>
      <c r="M29" s="295"/>
    </row>
    <row r="30" spans="2:15" s="26" customFormat="1" x14ac:dyDescent="0.3">
      <c r="B30" s="291" t="s">
        <v>22</v>
      </c>
      <c r="C30" s="292">
        <v>107</v>
      </c>
      <c r="D30" s="293"/>
      <c r="E30" s="293"/>
      <c r="F30" s="293">
        <v>49.925380000000004</v>
      </c>
      <c r="G30" s="293"/>
      <c r="H30" s="294">
        <v>0.93600000000000005</v>
      </c>
      <c r="I30" s="292">
        <v>28</v>
      </c>
      <c r="J30" s="293"/>
      <c r="K30" s="293"/>
      <c r="L30" s="293"/>
      <c r="M30" s="295">
        <v>3.2688000000000001</v>
      </c>
    </row>
    <row r="31" spans="2:15" s="26" customFormat="1" x14ac:dyDescent="0.3">
      <c r="B31" s="291" t="s">
        <v>8</v>
      </c>
      <c r="C31" s="292">
        <v>11692.279080000008</v>
      </c>
      <c r="D31" s="293">
        <v>24</v>
      </c>
      <c r="E31" s="293">
        <v>24</v>
      </c>
      <c r="F31" s="293">
        <v>498.01490000000001</v>
      </c>
      <c r="G31" s="293"/>
      <c r="H31" s="294">
        <v>45.426039999999993</v>
      </c>
      <c r="I31" s="292">
        <v>2421.3500000000004</v>
      </c>
      <c r="J31" s="293">
        <v>240</v>
      </c>
      <c r="K31" s="293">
        <v>48</v>
      </c>
      <c r="L31" s="293"/>
      <c r="M31" s="295"/>
    </row>
    <row r="32" spans="2:15" s="26" customFormat="1" x14ac:dyDescent="0.3">
      <c r="B32" s="301" t="s">
        <v>7</v>
      </c>
      <c r="C32" s="292">
        <v>4885.3400800000009</v>
      </c>
      <c r="D32" s="293"/>
      <c r="E32" s="293"/>
      <c r="F32" s="293"/>
      <c r="G32" s="293"/>
      <c r="H32" s="294"/>
      <c r="I32" s="292">
        <v>373.01528000000002</v>
      </c>
      <c r="J32" s="293"/>
      <c r="K32" s="293"/>
      <c r="L32" s="293"/>
      <c r="M32" s="295"/>
    </row>
    <row r="33" spans="2:15" s="26" customFormat="1" x14ac:dyDescent="0.3">
      <c r="B33" s="291" t="s">
        <v>175</v>
      </c>
      <c r="C33" s="292">
        <v>3</v>
      </c>
      <c r="D33" s="293"/>
      <c r="E33" s="293"/>
      <c r="F33" s="293"/>
      <c r="G33" s="293"/>
      <c r="H33" s="294"/>
      <c r="I33" s="292">
        <v>1</v>
      </c>
      <c r="J33" s="293"/>
      <c r="K33" s="293"/>
      <c r="L33" s="293"/>
      <c r="M33" s="295"/>
    </row>
    <row r="34" spans="2:15" s="26" customFormat="1" x14ac:dyDescent="0.3">
      <c r="B34" s="291" t="s">
        <v>33</v>
      </c>
      <c r="C34" s="292">
        <v>236</v>
      </c>
      <c r="D34" s="293"/>
      <c r="E34" s="293"/>
      <c r="F34" s="293"/>
      <c r="G34" s="293"/>
      <c r="H34" s="294"/>
      <c r="I34" s="292">
        <v>104</v>
      </c>
      <c r="J34" s="293"/>
      <c r="K34" s="293"/>
      <c r="L34" s="293"/>
      <c r="M34" s="295"/>
    </row>
    <row r="35" spans="2:15" s="26" customFormat="1" x14ac:dyDescent="0.3">
      <c r="B35" s="291" t="s">
        <v>25</v>
      </c>
      <c r="C35" s="292">
        <v>223</v>
      </c>
      <c r="D35" s="293"/>
      <c r="E35" s="293"/>
      <c r="F35" s="293"/>
      <c r="G35" s="293"/>
      <c r="H35" s="294"/>
      <c r="I35" s="292"/>
      <c r="J35" s="293"/>
      <c r="K35" s="293"/>
      <c r="L35" s="293"/>
      <c r="M35" s="295"/>
    </row>
    <row r="36" spans="2:15" s="26" customFormat="1" x14ac:dyDescent="0.3">
      <c r="B36" s="301" t="s">
        <v>216</v>
      </c>
      <c r="C36" s="292">
        <v>77.991280000000003</v>
      </c>
      <c r="D36" s="293"/>
      <c r="E36" s="293"/>
      <c r="F36" s="293"/>
      <c r="G36" s="293"/>
      <c r="H36" s="294"/>
      <c r="I36" s="292"/>
      <c r="J36" s="293"/>
      <c r="K36" s="293"/>
      <c r="L36" s="293"/>
      <c r="M36" s="295"/>
    </row>
    <row r="37" spans="2:15" s="26" customFormat="1" x14ac:dyDescent="0.3">
      <c r="B37" s="291" t="s">
        <v>176</v>
      </c>
      <c r="C37" s="292">
        <v>14</v>
      </c>
      <c r="D37" s="293"/>
      <c r="E37" s="293"/>
      <c r="F37" s="293"/>
      <c r="G37" s="293"/>
      <c r="H37" s="294"/>
      <c r="I37" s="292"/>
      <c r="J37" s="293"/>
      <c r="K37" s="293"/>
      <c r="L37" s="293"/>
      <c r="M37" s="295"/>
    </row>
    <row r="38" spans="2:15" s="26" customFormat="1" x14ac:dyDescent="0.3">
      <c r="B38" s="291" t="s">
        <v>20</v>
      </c>
      <c r="C38" s="292">
        <v>2296</v>
      </c>
      <c r="D38" s="293"/>
      <c r="E38" s="293"/>
      <c r="F38" s="293">
        <v>4.1616</v>
      </c>
      <c r="G38" s="293"/>
      <c r="H38" s="294"/>
      <c r="I38" s="292">
        <v>297.375</v>
      </c>
      <c r="J38" s="293"/>
      <c r="K38" s="293"/>
      <c r="L38" s="293"/>
      <c r="M38" s="295"/>
    </row>
    <row r="39" spans="2:15" s="26" customFormat="1" x14ac:dyDescent="0.3">
      <c r="B39" s="291" t="s">
        <v>13</v>
      </c>
      <c r="C39" s="292">
        <v>4160</v>
      </c>
      <c r="D39" s="293"/>
      <c r="E39" s="293"/>
      <c r="F39" s="293">
        <v>1.722</v>
      </c>
      <c r="G39" s="293"/>
      <c r="H39" s="294"/>
      <c r="I39" s="292">
        <v>1968.75</v>
      </c>
      <c r="J39" s="293"/>
      <c r="K39" s="293"/>
      <c r="L39" s="293"/>
      <c r="M39" s="295"/>
    </row>
    <row r="40" spans="2:15" s="26" customFormat="1" x14ac:dyDescent="0.3">
      <c r="B40" s="291" t="s">
        <v>74</v>
      </c>
      <c r="C40" s="292"/>
      <c r="D40" s="293"/>
      <c r="E40" s="293"/>
      <c r="F40" s="293">
        <v>61</v>
      </c>
      <c r="G40" s="293"/>
      <c r="H40" s="294"/>
      <c r="I40" s="292"/>
      <c r="J40" s="293"/>
      <c r="K40" s="293"/>
      <c r="L40" s="293">
        <v>16</v>
      </c>
      <c r="M40" s="295"/>
    </row>
    <row r="41" spans="2:15" ht="15.75" thickBot="1" x14ac:dyDescent="0.35">
      <c r="B41" s="296" t="s">
        <v>40</v>
      </c>
      <c r="C41" s="297">
        <v>102555.41258000002</v>
      </c>
      <c r="D41" s="298">
        <v>44</v>
      </c>
      <c r="E41" s="298">
        <v>87</v>
      </c>
      <c r="F41" s="298">
        <v>3486.6510799999996</v>
      </c>
      <c r="G41" s="298">
        <v>714</v>
      </c>
      <c r="H41" s="299">
        <v>578.25383999999997</v>
      </c>
      <c r="I41" s="297">
        <v>18809.019960000001</v>
      </c>
      <c r="J41" s="298">
        <v>784</v>
      </c>
      <c r="K41" s="298">
        <v>48</v>
      </c>
      <c r="L41" s="298">
        <v>301.97500000000002</v>
      </c>
      <c r="M41" s="300">
        <v>3.2688000000000001</v>
      </c>
      <c r="O41" s="26"/>
    </row>
    <row r="42" spans="2:15" s="99" customFormat="1" ht="15.75" thickBot="1" x14ac:dyDescent="0.35">
      <c r="B42" s="477" t="s">
        <v>170</v>
      </c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9"/>
      <c r="O42" s="26"/>
    </row>
    <row r="43" spans="2:15" x14ac:dyDescent="0.3">
      <c r="M43" s="2"/>
    </row>
    <row r="44" spans="2:15" x14ac:dyDescent="0.3">
      <c r="M44" s="2"/>
    </row>
    <row r="45" spans="2:15" x14ac:dyDescent="0.3">
      <c r="I45" s="104"/>
      <c r="J45" s="104"/>
      <c r="K45" s="104"/>
      <c r="L45" s="104"/>
      <c r="M45" s="104"/>
    </row>
  </sheetData>
  <mergeCells count="6">
    <mergeCell ref="C4:H4"/>
    <mergeCell ref="B42:M42"/>
    <mergeCell ref="B2:M2"/>
    <mergeCell ref="B3:M3"/>
    <mergeCell ref="I4:M4"/>
    <mergeCell ref="B4:B6"/>
  </mergeCells>
  <phoneticPr fontId="40" type="noConversion"/>
  <pageMargins left="0.70866141732283472" right="0.70866141732283472" top="0.74803149606299213" bottom="0.74803149606299213" header="0.31496062992125984" footer="0.31496062992125984"/>
  <pageSetup paperSize="126" scale="68" orientation="portrait" r:id="rId1"/>
  <ignoredErrors>
    <ignoredError sqref="C5:M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125D6-FD8D-4AF0-8DE8-6CA8EF40CEA9}">
  <sheetPr>
    <pageSetUpPr fitToPage="1"/>
  </sheetPr>
  <dimension ref="A1:AF31"/>
  <sheetViews>
    <sheetView topLeftCell="C1" zoomScaleNormal="100" workbookViewId="0">
      <selection activeCell="V19" sqref="V19"/>
    </sheetView>
  </sheetViews>
  <sheetFormatPr baseColWidth="10" defaultColWidth="11.44140625" defaultRowHeight="15.05" x14ac:dyDescent="0.3"/>
  <cols>
    <col min="1" max="1" width="3.5546875" style="4" customWidth="1"/>
    <col min="2" max="2" width="18.77734375" style="4" bestFit="1" customWidth="1"/>
    <col min="3" max="3" width="8.21875" style="4" bestFit="1" customWidth="1"/>
    <col min="4" max="4" width="10.109375" style="4" bestFit="1" customWidth="1"/>
    <col min="5" max="5" width="8.6640625" style="4" bestFit="1" customWidth="1"/>
    <col min="6" max="6" width="7.109375" style="4" bestFit="1" customWidth="1"/>
    <col min="7" max="8" width="7.88671875" style="4" bestFit="1" customWidth="1"/>
    <col min="9" max="9" width="7.33203125" style="4" bestFit="1" customWidth="1"/>
    <col min="10" max="10" width="9.77734375" style="4" bestFit="1" customWidth="1"/>
    <col min="11" max="11" width="13.21875" style="4" bestFit="1" customWidth="1"/>
    <col min="12" max="12" width="10.109375" style="4" bestFit="1" customWidth="1"/>
    <col min="13" max="13" width="12.88671875" style="4" bestFit="1" customWidth="1"/>
    <col min="14" max="14" width="12.109375" style="4" bestFit="1" customWidth="1"/>
    <col min="15" max="32" width="11.44140625" style="77"/>
    <col min="33" max="16384" width="11.44140625" style="4"/>
  </cols>
  <sheetData>
    <row r="1" spans="2:14" ht="15.75" thickBot="1" x14ac:dyDescent="0.35"/>
    <row r="2" spans="2:14" ht="33.75" customHeight="1" x14ac:dyDescent="0.3">
      <c r="B2" s="446" t="s">
        <v>189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8"/>
    </row>
    <row r="3" spans="2:14" x14ac:dyDescent="0.3">
      <c r="B3" s="87" t="s">
        <v>148</v>
      </c>
      <c r="C3" s="91" t="s">
        <v>114</v>
      </c>
      <c r="D3" s="91" t="s">
        <v>115</v>
      </c>
      <c r="E3" s="91" t="s">
        <v>116</v>
      </c>
      <c r="F3" s="91" t="s">
        <v>117</v>
      </c>
      <c r="G3" s="91" t="s">
        <v>118</v>
      </c>
      <c r="H3" s="91" t="s">
        <v>119</v>
      </c>
      <c r="I3" s="91" t="s">
        <v>120</v>
      </c>
      <c r="J3" s="91" t="s">
        <v>121</v>
      </c>
      <c r="K3" s="91" t="s">
        <v>122</v>
      </c>
      <c r="L3" s="91" t="s">
        <v>138</v>
      </c>
      <c r="M3" s="91" t="s">
        <v>139</v>
      </c>
      <c r="N3" s="125" t="s">
        <v>169</v>
      </c>
    </row>
    <row r="4" spans="2:14" x14ac:dyDescent="0.3">
      <c r="B4" s="87" t="s">
        <v>141</v>
      </c>
      <c r="C4" s="211"/>
      <c r="D4" s="211">
        <v>285.97500000000002</v>
      </c>
      <c r="E4" s="211"/>
      <c r="F4" s="211"/>
      <c r="G4" s="211"/>
      <c r="H4" s="211"/>
      <c r="I4" s="211"/>
      <c r="J4" s="211"/>
      <c r="K4" s="211"/>
      <c r="L4" s="211"/>
      <c r="M4" s="211"/>
      <c r="N4" s="212"/>
    </row>
    <row r="5" spans="2:14" x14ac:dyDescent="0.3">
      <c r="B5" s="87" t="s">
        <v>142</v>
      </c>
      <c r="C5" s="211">
        <v>213.19</v>
      </c>
      <c r="D5" s="211">
        <v>263.86200000000002</v>
      </c>
      <c r="E5" s="211">
        <v>207.99128000000002</v>
      </c>
      <c r="F5" s="211"/>
      <c r="G5" s="211"/>
      <c r="H5" s="211"/>
      <c r="I5" s="211"/>
      <c r="J5" s="211"/>
      <c r="K5" s="211"/>
      <c r="L5" s="211"/>
      <c r="M5" s="211"/>
      <c r="N5" s="212"/>
    </row>
    <row r="6" spans="2:14" x14ac:dyDescent="0.3">
      <c r="B6" s="87" t="s">
        <v>143</v>
      </c>
      <c r="C6" s="211">
        <v>829.24080000000004</v>
      </c>
      <c r="D6" s="211">
        <v>965.13040000000012</v>
      </c>
      <c r="E6" s="211">
        <v>1041.4818799999998</v>
      </c>
      <c r="F6" s="211"/>
      <c r="G6" s="211"/>
      <c r="H6" s="211"/>
      <c r="I6" s="211"/>
      <c r="J6" s="211"/>
      <c r="K6" s="211"/>
      <c r="L6" s="211"/>
      <c r="M6" s="211"/>
      <c r="N6" s="212"/>
    </row>
    <row r="7" spans="2:14" x14ac:dyDescent="0.3">
      <c r="B7" s="87" t="s">
        <v>162</v>
      </c>
      <c r="C7" s="211"/>
      <c r="D7" s="211">
        <v>15.625</v>
      </c>
      <c r="E7" s="211"/>
      <c r="F7" s="211"/>
      <c r="G7" s="211"/>
      <c r="H7" s="211"/>
      <c r="I7" s="211"/>
      <c r="J7" s="211"/>
      <c r="K7" s="211"/>
      <c r="L7" s="211"/>
      <c r="M7" s="211"/>
      <c r="N7" s="212"/>
    </row>
    <row r="8" spans="2:14" x14ac:dyDescent="0.3">
      <c r="B8" s="87" t="s">
        <v>163</v>
      </c>
      <c r="C8" s="211">
        <v>1202.52964</v>
      </c>
      <c r="D8" s="211">
        <v>1816.355</v>
      </c>
      <c r="E8" s="211">
        <v>1091.86796</v>
      </c>
      <c r="F8" s="211"/>
      <c r="G8" s="211"/>
      <c r="H8" s="211"/>
      <c r="I8" s="211"/>
      <c r="J8" s="211"/>
      <c r="K8" s="211"/>
      <c r="L8" s="211"/>
      <c r="M8" s="211"/>
      <c r="N8" s="212"/>
    </row>
    <row r="9" spans="2:14" x14ac:dyDescent="0.3">
      <c r="B9" s="87" t="s">
        <v>144</v>
      </c>
      <c r="C9" s="211">
        <v>3717.2978000000003</v>
      </c>
      <c r="D9" s="211">
        <v>3486.07</v>
      </c>
      <c r="E9" s="211">
        <v>3801.6470000000004</v>
      </c>
      <c r="F9" s="211"/>
      <c r="G9" s="211"/>
      <c r="H9" s="211"/>
      <c r="I9" s="211"/>
      <c r="J9" s="211"/>
      <c r="K9" s="211"/>
      <c r="L9" s="211"/>
      <c r="M9" s="211"/>
      <c r="N9" s="212"/>
    </row>
    <row r="10" spans="2:14" x14ac:dyDescent="0.3">
      <c r="B10" s="87" t="s">
        <v>145</v>
      </c>
      <c r="C10" s="211">
        <v>94</v>
      </c>
      <c r="D10" s="211"/>
      <c r="E10" s="211">
        <v>30</v>
      </c>
      <c r="F10" s="211"/>
      <c r="G10" s="211"/>
      <c r="H10" s="211"/>
      <c r="I10" s="211"/>
      <c r="J10" s="211"/>
      <c r="K10" s="211"/>
      <c r="L10" s="211"/>
      <c r="M10" s="211"/>
      <c r="N10" s="212"/>
    </row>
    <row r="11" spans="2:14" ht="15.75" thickBot="1" x14ac:dyDescent="0.35">
      <c r="B11" s="88" t="s">
        <v>146</v>
      </c>
      <c r="C11" s="213"/>
      <c r="D11" s="213">
        <v>234</v>
      </c>
      <c r="E11" s="213">
        <v>650</v>
      </c>
      <c r="F11" s="213"/>
      <c r="G11" s="213"/>
      <c r="H11" s="213"/>
      <c r="I11" s="213"/>
      <c r="J11" s="213"/>
      <c r="K11" s="213"/>
      <c r="L11" s="213"/>
      <c r="M11" s="213"/>
      <c r="N11" s="214"/>
    </row>
    <row r="12" spans="2:14" ht="30.8" customHeight="1" thickBot="1" x14ac:dyDescent="0.35">
      <c r="B12" s="455" t="s">
        <v>170</v>
      </c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60"/>
    </row>
    <row r="13" spans="2:14" x14ac:dyDescent="0.3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2:14" x14ac:dyDescent="0.3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2:14" x14ac:dyDescent="0.3">
      <c r="B15" s="77"/>
      <c r="C15" s="77"/>
      <c r="D15" s="77"/>
      <c r="E15" s="77"/>
      <c r="F15" s="77"/>
      <c r="G15" s="77"/>
      <c r="H15" s="77"/>
      <c r="I15" s="77"/>
      <c r="J15" s="76"/>
      <c r="K15" s="77"/>
      <c r="L15" s="77"/>
      <c r="M15" s="77"/>
      <c r="N15" s="77"/>
    </row>
    <row r="16" spans="2:14" x14ac:dyDescent="0.3">
      <c r="B16" s="77"/>
      <c r="C16" s="77"/>
      <c r="D16" s="77"/>
      <c r="E16" s="77"/>
      <c r="F16" s="77"/>
      <c r="G16" s="77"/>
      <c r="H16" s="77"/>
      <c r="I16" s="77"/>
      <c r="J16" s="76"/>
      <c r="K16" s="77"/>
      <c r="L16" s="77"/>
      <c r="M16" s="77"/>
      <c r="N16" s="77"/>
    </row>
    <row r="17" spans="1:14" x14ac:dyDescent="0.3">
      <c r="B17" s="77"/>
      <c r="C17" s="77"/>
      <c r="D17" s="77"/>
      <c r="E17" s="77"/>
      <c r="F17" s="77"/>
      <c r="G17" s="77"/>
      <c r="H17" s="77"/>
      <c r="I17" s="77"/>
      <c r="J17" s="76"/>
      <c r="K17" s="77"/>
      <c r="L17" s="77"/>
      <c r="M17" s="77"/>
      <c r="N17" s="77"/>
    </row>
    <row r="18" spans="1:14" x14ac:dyDescent="0.3">
      <c r="B18" s="77"/>
      <c r="C18" s="77"/>
      <c r="D18" s="77"/>
      <c r="E18" s="77"/>
      <c r="F18" s="77"/>
      <c r="G18" s="77"/>
      <c r="H18" s="77"/>
      <c r="I18" s="77"/>
      <c r="J18" s="76"/>
      <c r="K18" s="77"/>
      <c r="L18" s="77"/>
      <c r="M18" s="77"/>
      <c r="N18" s="77"/>
    </row>
    <row r="19" spans="1:14" x14ac:dyDescent="0.3">
      <c r="B19" s="77"/>
      <c r="C19" s="77"/>
      <c r="D19" s="77"/>
      <c r="E19" s="77"/>
      <c r="F19" s="77"/>
      <c r="G19" s="77"/>
      <c r="H19" s="77"/>
      <c r="I19" s="77"/>
      <c r="J19" s="76"/>
      <c r="K19" s="77"/>
      <c r="L19" s="77"/>
      <c r="M19" s="77"/>
      <c r="N19" s="77"/>
    </row>
    <row r="20" spans="1:14" x14ac:dyDescent="0.3">
      <c r="B20" s="77"/>
      <c r="C20" s="77"/>
      <c r="D20" s="77"/>
      <c r="E20" s="77"/>
      <c r="F20" s="77"/>
      <c r="G20" s="77"/>
      <c r="H20" s="77"/>
      <c r="I20" s="77"/>
      <c r="J20" s="76"/>
      <c r="K20" s="77"/>
      <c r="L20" s="77"/>
      <c r="M20" s="77"/>
      <c r="N20" s="77"/>
    </row>
    <row r="21" spans="1:14" x14ac:dyDescent="0.3">
      <c r="B21" s="77"/>
      <c r="C21" s="77"/>
      <c r="D21" s="77"/>
      <c r="E21" s="77"/>
      <c r="F21" s="77"/>
      <c r="G21" s="77"/>
      <c r="H21" s="77"/>
      <c r="I21" s="77"/>
      <c r="J21" s="76"/>
      <c r="K21" s="77"/>
      <c r="L21" s="77"/>
      <c r="M21" s="77"/>
      <c r="N21" s="77"/>
    </row>
    <row r="22" spans="1:14" x14ac:dyDescent="0.3">
      <c r="B22" s="77"/>
      <c r="C22" s="77"/>
      <c r="D22" s="77"/>
      <c r="E22" s="77"/>
      <c r="F22" s="77"/>
      <c r="G22" s="77"/>
      <c r="H22" s="77"/>
      <c r="I22" s="77"/>
      <c r="J22" s="76"/>
      <c r="K22" s="77"/>
      <c r="L22" s="77"/>
      <c r="M22" s="77"/>
      <c r="N22" s="77"/>
    </row>
    <row r="23" spans="1:14" x14ac:dyDescent="0.3">
      <c r="B23" s="77"/>
      <c r="C23" s="77"/>
      <c r="D23" s="77"/>
      <c r="E23" s="77"/>
      <c r="F23" s="77"/>
      <c r="G23" s="77"/>
      <c r="H23" s="77"/>
      <c r="I23" s="77"/>
      <c r="J23" s="76"/>
      <c r="K23" s="77"/>
      <c r="L23" s="77"/>
      <c r="M23" s="77"/>
      <c r="N23" s="77"/>
    </row>
    <row r="24" spans="1:14" x14ac:dyDescent="0.3">
      <c r="B24" s="77"/>
      <c r="C24" s="77"/>
      <c r="D24" s="77"/>
      <c r="E24" s="77"/>
      <c r="F24" s="77"/>
      <c r="G24" s="77"/>
      <c r="H24" s="77"/>
      <c r="I24" s="77"/>
      <c r="J24" s="76"/>
      <c r="K24" s="77"/>
      <c r="L24" s="77"/>
      <c r="M24" s="77"/>
      <c r="N24" s="77"/>
    </row>
    <row r="25" spans="1:14" x14ac:dyDescent="0.3">
      <c r="B25" s="77"/>
      <c r="C25" s="77"/>
      <c r="D25" s="77"/>
      <c r="E25" s="77"/>
      <c r="F25" s="77"/>
      <c r="G25" s="77"/>
      <c r="H25" s="77"/>
      <c r="I25" s="77"/>
      <c r="J25" s="76"/>
      <c r="K25" s="77"/>
      <c r="L25" s="77"/>
      <c r="M25" s="77"/>
      <c r="N25" s="77"/>
    </row>
    <row r="26" spans="1:14" x14ac:dyDescent="0.3">
      <c r="B26" s="77"/>
      <c r="C26" s="77"/>
      <c r="D26" s="77"/>
      <c r="E26" s="77"/>
      <c r="F26" s="77"/>
      <c r="G26" s="77"/>
      <c r="H26" s="77"/>
      <c r="I26" s="77"/>
      <c r="J26" s="76"/>
      <c r="K26" s="77"/>
      <c r="L26" s="77"/>
      <c r="M26" s="77"/>
      <c r="N26" s="77"/>
    </row>
    <row r="27" spans="1:14" ht="29.3" customHeight="1" x14ac:dyDescent="0.3">
      <c r="B27" s="452" t="s">
        <v>170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</row>
    <row r="28" spans="1:14" x14ac:dyDescent="0.3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31" spans="1:14" ht="29.3" customHeight="1" x14ac:dyDescent="0.3">
      <c r="A31" s="69"/>
      <c r="B31" s="69"/>
      <c r="C31" s="70"/>
      <c r="D31" s="70"/>
      <c r="E31" s="70"/>
      <c r="F31" s="70"/>
      <c r="G31" s="70"/>
    </row>
  </sheetData>
  <mergeCells count="3">
    <mergeCell ref="B2:N2"/>
    <mergeCell ref="B12:N12"/>
    <mergeCell ref="B27:N27"/>
  </mergeCells>
  <pageMargins left="0.70866141732283472" right="0.70866141732283472" top="0.74803149606299213" bottom="0.74803149606299213" header="0.31496062992125984" footer="0.31496062992125984"/>
  <pageSetup paperSize="126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6C189-82F0-4157-A99C-9E11FBEAC8FB}">
  <sheetPr>
    <pageSetUpPr fitToPage="1"/>
  </sheetPr>
  <dimension ref="A1:K54"/>
  <sheetViews>
    <sheetView zoomScaleNormal="100" workbookViewId="0">
      <selection activeCell="J20" sqref="J20"/>
    </sheetView>
  </sheetViews>
  <sheetFormatPr baseColWidth="10" defaultColWidth="17.44140625" defaultRowHeight="15.05" customHeight="1" x14ac:dyDescent="0.3"/>
  <cols>
    <col min="1" max="1" width="8.33203125" style="47" customWidth="1"/>
    <col min="2" max="5" width="13.109375" style="47" customWidth="1"/>
    <col min="6" max="6" width="15.5546875" style="47" customWidth="1"/>
    <col min="7" max="7" width="11.44140625" style="47" customWidth="1"/>
    <col min="8" max="8" width="5.33203125" style="47" customWidth="1"/>
    <col min="9" max="16384" width="17.44140625" style="47"/>
  </cols>
  <sheetData>
    <row r="1" spans="1:8" ht="15.05" customHeight="1" x14ac:dyDescent="0.3">
      <c r="A1" s="350"/>
      <c r="B1" s="350"/>
      <c r="C1" s="350"/>
      <c r="D1" s="350"/>
      <c r="E1" s="350"/>
      <c r="F1" s="350"/>
      <c r="G1" s="350"/>
    </row>
    <row r="2" spans="1:8" s="48" customFormat="1" ht="15.05" customHeight="1" x14ac:dyDescent="0.3">
      <c r="A2" s="350" t="s">
        <v>95</v>
      </c>
      <c r="B2" s="350"/>
      <c r="C2" s="350"/>
      <c r="D2" s="350"/>
      <c r="E2" s="350"/>
      <c r="F2" s="350"/>
      <c r="G2" s="350"/>
    </row>
    <row r="3" spans="1:8" s="48" customFormat="1" ht="15.05" customHeight="1" x14ac:dyDescent="0.3">
      <c r="A3" s="350" t="s">
        <v>96</v>
      </c>
      <c r="B3" s="350"/>
      <c r="C3" s="350"/>
      <c r="D3" s="350"/>
      <c r="E3" s="350"/>
      <c r="F3" s="350"/>
      <c r="G3" s="350"/>
    </row>
    <row r="4" spans="1:8" s="48" customFormat="1" ht="15.05" customHeight="1" x14ac:dyDescent="0.3">
      <c r="A4" s="49"/>
      <c r="B4" s="49"/>
      <c r="C4" s="49"/>
      <c r="D4" s="49"/>
      <c r="E4" s="49"/>
      <c r="F4" s="49"/>
      <c r="G4" s="108"/>
    </row>
    <row r="5" spans="1:8" s="48" customFormat="1" ht="15.05" customHeight="1" x14ac:dyDescent="0.3">
      <c r="A5" s="50" t="s">
        <v>97</v>
      </c>
      <c r="B5" s="51" t="s">
        <v>86</v>
      </c>
      <c r="C5" s="51"/>
      <c r="D5" s="51"/>
      <c r="E5" s="51"/>
      <c r="F5" s="51"/>
      <c r="G5" s="52" t="s">
        <v>87</v>
      </c>
      <c r="H5" s="53"/>
    </row>
    <row r="6" spans="1:8" s="48" customFormat="1" ht="15.05" customHeight="1" x14ac:dyDescent="0.3">
      <c r="A6" s="54"/>
      <c r="B6" s="54"/>
      <c r="C6" s="54"/>
      <c r="D6" s="54"/>
      <c r="E6" s="54"/>
      <c r="F6" s="54"/>
      <c r="G6" s="55"/>
    </row>
    <row r="7" spans="1:8" s="48" customFormat="1" ht="29.95" customHeight="1" x14ac:dyDescent="0.3">
      <c r="A7" s="56" t="s">
        <v>88</v>
      </c>
      <c r="B7" s="351" t="s">
        <v>98</v>
      </c>
      <c r="C7" s="351"/>
      <c r="D7" s="351"/>
      <c r="E7" s="351"/>
      <c r="F7" s="351"/>
      <c r="G7" s="67">
        <v>1</v>
      </c>
    </row>
    <row r="8" spans="1:8" s="48" customFormat="1" ht="15.05" customHeight="1" x14ac:dyDescent="0.3">
      <c r="A8" s="56" t="s">
        <v>89</v>
      </c>
      <c r="B8" s="349" t="s">
        <v>67</v>
      </c>
      <c r="C8" s="349"/>
      <c r="D8" s="349"/>
      <c r="E8" s="349"/>
      <c r="F8" s="349"/>
      <c r="G8" s="67">
        <v>4</v>
      </c>
    </row>
    <row r="9" spans="1:8" s="48" customFormat="1" ht="15.05" customHeight="1" x14ac:dyDescent="0.3">
      <c r="A9" s="56" t="s">
        <v>90</v>
      </c>
      <c r="B9" s="349" t="s">
        <v>68</v>
      </c>
      <c r="C9" s="349"/>
      <c r="D9" s="349"/>
      <c r="E9" s="349"/>
      <c r="F9" s="349"/>
      <c r="G9" s="66">
        <v>6</v>
      </c>
    </row>
    <row r="10" spans="1:8" s="72" customFormat="1" ht="15.05" customHeight="1" x14ac:dyDescent="0.3">
      <c r="A10" s="56" t="s">
        <v>91</v>
      </c>
      <c r="B10" s="349" t="s">
        <v>110</v>
      </c>
      <c r="C10" s="349"/>
      <c r="D10" s="349"/>
      <c r="E10" s="349"/>
      <c r="F10" s="349"/>
      <c r="G10" s="66">
        <v>7</v>
      </c>
    </row>
    <row r="11" spans="1:8" s="48" customFormat="1" ht="15.05" customHeight="1" x14ac:dyDescent="0.3">
      <c r="A11" s="56" t="s">
        <v>92</v>
      </c>
      <c r="B11" s="349" t="s">
        <v>100</v>
      </c>
      <c r="C11" s="349"/>
      <c r="D11" s="349"/>
      <c r="E11" s="349"/>
      <c r="F11" s="349"/>
      <c r="G11" s="66">
        <v>9</v>
      </c>
    </row>
    <row r="12" spans="1:8" s="48" customFormat="1" ht="15.05" customHeight="1" x14ac:dyDescent="0.3">
      <c r="A12" s="56" t="s">
        <v>93</v>
      </c>
      <c r="B12" s="349" t="s">
        <v>75</v>
      </c>
      <c r="C12" s="349"/>
      <c r="D12" s="349"/>
      <c r="E12" s="349"/>
      <c r="F12" s="349"/>
      <c r="G12" s="66">
        <v>10</v>
      </c>
    </row>
    <row r="13" spans="1:8" s="72" customFormat="1" ht="15.05" customHeight="1" x14ac:dyDescent="0.3">
      <c r="A13" s="56" t="s">
        <v>94</v>
      </c>
      <c r="B13" s="349" t="s">
        <v>111</v>
      </c>
      <c r="C13" s="349"/>
      <c r="D13" s="349"/>
      <c r="E13" s="349"/>
      <c r="F13" s="349"/>
      <c r="G13" s="66">
        <v>11</v>
      </c>
    </row>
    <row r="14" spans="1:8" s="74" customFormat="1" ht="15.05" customHeight="1" x14ac:dyDescent="0.3">
      <c r="A14" s="56" t="s">
        <v>108</v>
      </c>
      <c r="B14" s="349" t="s">
        <v>149</v>
      </c>
      <c r="C14" s="349"/>
      <c r="D14" s="349"/>
      <c r="E14" s="349"/>
      <c r="F14" s="349"/>
      <c r="G14" s="81">
        <v>12</v>
      </c>
    </row>
    <row r="15" spans="1:8" s="74" customFormat="1" ht="15.05" customHeight="1" x14ac:dyDescent="0.3">
      <c r="A15" s="56" t="s">
        <v>132</v>
      </c>
      <c r="B15" s="349" t="s">
        <v>150</v>
      </c>
      <c r="C15" s="349"/>
      <c r="D15" s="349"/>
      <c r="E15" s="349"/>
      <c r="F15" s="349"/>
      <c r="G15" s="66">
        <v>13</v>
      </c>
    </row>
    <row r="16" spans="1:8" s="74" customFormat="1" ht="29.95" customHeight="1" x14ac:dyDescent="0.3">
      <c r="A16" s="56" t="s">
        <v>133</v>
      </c>
      <c r="B16" s="349" t="s">
        <v>151</v>
      </c>
      <c r="C16" s="349"/>
      <c r="D16" s="349"/>
      <c r="E16" s="349"/>
      <c r="F16" s="349"/>
      <c r="G16" s="66">
        <v>14</v>
      </c>
    </row>
    <row r="17" spans="1:11" s="93" customFormat="1" ht="15.05" customHeight="1" x14ac:dyDescent="0.3">
      <c r="A17" s="93" t="s">
        <v>134</v>
      </c>
      <c r="B17" s="352" t="s">
        <v>76</v>
      </c>
      <c r="C17" s="352"/>
      <c r="D17" s="352"/>
      <c r="E17" s="352"/>
      <c r="F17" s="352"/>
      <c r="G17" s="81">
        <v>15</v>
      </c>
    </row>
    <row r="18" spans="1:11" s="93" customFormat="1" ht="15.05" customHeight="1" x14ac:dyDescent="0.3">
      <c r="A18" s="95" t="s">
        <v>153</v>
      </c>
      <c r="B18" s="352" t="s">
        <v>112</v>
      </c>
      <c r="C18" s="352"/>
      <c r="D18" s="352"/>
      <c r="E18" s="352"/>
      <c r="F18" s="352"/>
      <c r="G18" s="81">
        <v>16</v>
      </c>
    </row>
    <row r="19" spans="1:11" s="93" customFormat="1" ht="15.05" customHeight="1" x14ac:dyDescent="0.3">
      <c r="A19" s="93" t="s">
        <v>156</v>
      </c>
      <c r="B19" s="352" t="s">
        <v>154</v>
      </c>
      <c r="C19" s="352"/>
      <c r="D19" s="352"/>
      <c r="E19" s="352"/>
      <c r="F19" s="352"/>
      <c r="G19" s="81">
        <v>17</v>
      </c>
    </row>
    <row r="20" spans="1:11" s="93" customFormat="1" ht="29.95" customHeight="1" x14ac:dyDescent="0.3">
      <c r="A20" s="95" t="s">
        <v>157</v>
      </c>
      <c r="B20" s="352" t="s">
        <v>155</v>
      </c>
      <c r="C20" s="352"/>
      <c r="D20" s="352"/>
      <c r="E20" s="352"/>
      <c r="F20" s="352"/>
      <c r="G20" s="81">
        <v>18</v>
      </c>
    </row>
    <row r="21" spans="1:11" s="93" customFormat="1" ht="29.95" customHeight="1" x14ac:dyDescent="0.3">
      <c r="A21" s="93" t="s">
        <v>158</v>
      </c>
      <c r="B21" s="352" t="s">
        <v>160</v>
      </c>
      <c r="C21" s="352"/>
      <c r="D21" s="352"/>
      <c r="E21" s="352"/>
      <c r="F21" s="352"/>
      <c r="G21" s="81">
        <v>19</v>
      </c>
    </row>
    <row r="22" spans="1:11" s="93" customFormat="1" ht="15.05" customHeight="1" x14ac:dyDescent="0.3">
      <c r="A22" s="95" t="s">
        <v>159</v>
      </c>
      <c r="B22" s="353" t="s">
        <v>101</v>
      </c>
      <c r="C22" s="353"/>
      <c r="D22" s="353"/>
      <c r="E22" s="353"/>
      <c r="F22" s="353"/>
      <c r="G22" s="81">
        <v>20</v>
      </c>
      <c r="H22" s="97"/>
    </row>
    <row r="23" spans="1:11" s="93" customFormat="1" ht="15.05" customHeight="1" x14ac:dyDescent="0.3">
      <c r="A23" s="93" t="s">
        <v>161</v>
      </c>
      <c r="B23" s="353" t="s">
        <v>70</v>
      </c>
      <c r="C23" s="353"/>
      <c r="D23" s="353"/>
      <c r="E23" s="353"/>
      <c r="F23" s="353"/>
      <c r="G23" s="81">
        <v>21</v>
      </c>
      <c r="H23" s="97"/>
    </row>
    <row r="24" spans="1:11" s="93" customFormat="1" ht="15.05" customHeight="1" x14ac:dyDescent="0.3">
      <c r="A24" s="93" t="s">
        <v>179</v>
      </c>
      <c r="B24" s="353" t="s">
        <v>178</v>
      </c>
      <c r="C24" s="353"/>
      <c r="D24" s="353"/>
      <c r="E24" s="353"/>
      <c r="F24" s="353"/>
      <c r="G24" s="81">
        <v>22</v>
      </c>
      <c r="H24" s="97"/>
    </row>
    <row r="25" spans="1:11" s="93" customFormat="1" ht="15.05" customHeight="1" x14ac:dyDescent="0.3">
      <c r="A25" s="95"/>
      <c r="B25" s="98"/>
      <c r="C25" s="98"/>
      <c r="D25" s="98"/>
      <c r="E25" s="98"/>
      <c r="F25" s="98"/>
      <c r="G25" s="81"/>
      <c r="H25" s="97"/>
    </row>
    <row r="26" spans="1:11" s="48" customFormat="1" ht="15.05" customHeight="1" x14ac:dyDescent="0.3">
      <c r="A26" s="50" t="s">
        <v>102</v>
      </c>
      <c r="B26" s="51" t="s">
        <v>86</v>
      </c>
      <c r="C26" s="51"/>
      <c r="D26" s="51"/>
      <c r="E26" s="51"/>
      <c r="F26" s="51"/>
      <c r="G26" s="52" t="s">
        <v>87</v>
      </c>
      <c r="J26" s="58"/>
    </row>
    <row r="27" spans="1:11" s="48" customFormat="1" ht="15.05" customHeight="1" x14ac:dyDescent="0.3">
      <c r="A27" s="59"/>
      <c r="B27" s="54"/>
      <c r="C27" s="54"/>
      <c r="D27" s="54"/>
      <c r="E27" s="54"/>
      <c r="F27" s="54"/>
      <c r="G27" s="65"/>
    </row>
    <row r="28" spans="1:11" s="48" customFormat="1" ht="15.05" customHeight="1" x14ac:dyDescent="0.2">
      <c r="A28" s="56" t="s">
        <v>88</v>
      </c>
      <c r="B28" s="355" t="s">
        <v>124</v>
      </c>
      <c r="C28" s="355"/>
      <c r="D28" s="355"/>
      <c r="E28" s="355"/>
      <c r="F28" s="355"/>
      <c r="G28" s="73">
        <v>2</v>
      </c>
    </row>
    <row r="29" spans="1:11" s="48" customFormat="1" x14ac:dyDescent="0.3">
      <c r="A29" s="56" t="s">
        <v>89</v>
      </c>
      <c r="B29" s="354" t="s">
        <v>125</v>
      </c>
      <c r="C29" s="354"/>
      <c r="D29" s="354"/>
      <c r="E29" s="354"/>
      <c r="F29" s="354"/>
      <c r="G29" s="73">
        <v>3</v>
      </c>
      <c r="H29" s="26"/>
      <c r="I29" s="26"/>
      <c r="J29" s="26"/>
      <c r="K29" s="26"/>
    </row>
    <row r="30" spans="1:11" s="48" customFormat="1" ht="15.75" customHeight="1" x14ac:dyDescent="0.3">
      <c r="A30" s="60" t="s">
        <v>123</v>
      </c>
      <c r="B30" s="357" t="s">
        <v>126</v>
      </c>
      <c r="C30" s="357"/>
      <c r="D30" s="357"/>
      <c r="E30" s="357"/>
      <c r="F30" s="357"/>
      <c r="G30" s="66">
        <v>5</v>
      </c>
      <c r="H30" s="57"/>
    </row>
    <row r="31" spans="1:11" s="48" customFormat="1" ht="15.75" customHeight="1" x14ac:dyDescent="0.3">
      <c r="A31" s="60" t="s">
        <v>128</v>
      </c>
      <c r="B31" s="357" t="s">
        <v>127</v>
      </c>
      <c r="C31" s="357"/>
      <c r="D31" s="357"/>
      <c r="E31" s="357"/>
      <c r="F31" s="357"/>
      <c r="G31" s="66">
        <v>5</v>
      </c>
    </row>
    <row r="32" spans="1:11" s="48" customFormat="1" ht="15.75" customHeight="1" x14ac:dyDescent="0.3">
      <c r="A32" s="56" t="s">
        <v>92</v>
      </c>
      <c r="B32" s="357" t="s">
        <v>130</v>
      </c>
      <c r="C32" s="357"/>
      <c r="D32" s="357"/>
      <c r="E32" s="357"/>
      <c r="F32" s="357"/>
      <c r="G32" s="66">
        <v>8</v>
      </c>
    </row>
    <row r="33" spans="1:7" s="48" customFormat="1" ht="15.75" customHeight="1" x14ac:dyDescent="0.3">
      <c r="A33" s="56" t="s">
        <v>93</v>
      </c>
      <c r="B33" s="349" t="s">
        <v>131</v>
      </c>
      <c r="C33" s="349"/>
      <c r="D33" s="349"/>
      <c r="E33" s="349"/>
      <c r="F33" s="349"/>
      <c r="G33" s="66">
        <v>8</v>
      </c>
    </row>
    <row r="34" spans="1:7" s="48" customFormat="1" ht="15.75" customHeight="1" x14ac:dyDescent="0.3">
      <c r="A34" s="60" t="s">
        <v>129</v>
      </c>
      <c r="B34" s="349" t="s">
        <v>149</v>
      </c>
      <c r="C34" s="349"/>
      <c r="D34" s="349"/>
      <c r="E34" s="349"/>
      <c r="F34" s="349"/>
      <c r="G34" s="66">
        <v>12</v>
      </c>
    </row>
    <row r="35" spans="1:7" s="74" customFormat="1" ht="15.75" customHeight="1" x14ac:dyDescent="0.3">
      <c r="A35" s="60" t="s">
        <v>108</v>
      </c>
      <c r="B35" s="349" t="s">
        <v>154</v>
      </c>
      <c r="C35" s="349"/>
      <c r="D35" s="349"/>
      <c r="E35" s="349"/>
      <c r="F35" s="349"/>
      <c r="G35" s="66">
        <v>17</v>
      </c>
    </row>
    <row r="36" spans="1:7" s="72" customFormat="1" ht="15.75" customHeight="1" x14ac:dyDescent="0.3">
      <c r="A36" s="56"/>
      <c r="B36" s="71"/>
      <c r="C36" s="71"/>
      <c r="D36" s="71"/>
      <c r="E36" s="71"/>
      <c r="F36" s="71"/>
      <c r="G36" s="66"/>
    </row>
    <row r="37" spans="1:7" s="72" customFormat="1" ht="15.75" customHeight="1" x14ac:dyDescent="0.3">
      <c r="A37" s="56"/>
      <c r="B37" s="71"/>
      <c r="C37" s="71"/>
      <c r="D37" s="71"/>
      <c r="E37" s="71"/>
      <c r="F37" s="71"/>
      <c r="G37" s="66"/>
    </row>
    <row r="38" spans="1:7" s="48" customFormat="1" ht="11.95" customHeight="1" x14ac:dyDescent="0.3">
      <c r="A38" s="61"/>
      <c r="B38" s="62"/>
      <c r="G38" s="65"/>
    </row>
    <row r="39" spans="1:7" s="48" customFormat="1" ht="11.95" customHeight="1" x14ac:dyDescent="0.3">
      <c r="G39" s="109"/>
    </row>
    <row r="41" spans="1:7" ht="15.05" customHeight="1" x14ac:dyDescent="0.3">
      <c r="A41" s="56"/>
      <c r="B41" s="356"/>
      <c r="C41" s="356"/>
      <c r="D41" s="356"/>
      <c r="E41" s="356"/>
      <c r="F41" s="356"/>
    </row>
    <row r="54" spans="1:8" ht="29.95" customHeight="1" x14ac:dyDescent="0.3">
      <c r="A54" s="63"/>
      <c r="H54" s="63"/>
    </row>
  </sheetData>
  <mergeCells count="30">
    <mergeCell ref="B35:F35"/>
    <mergeCell ref="B41:F41"/>
    <mergeCell ref="B30:F30"/>
    <mergeCell ref="B31:F31"/>
    <mergeCell ref="B32:F32"/>
    <mergeCell ref="B33:F33"/>
    <mergeCell ref="B34:F34"/>
    <mergeCell ref="B29:F29"/>
    <mergeCell ref="B10:F10"/>
    <mergeCell ref="B13:F13"/>
    <mergeCell ref="B18:F18"/>
    <mergeCell ref="B28:F28"/>
    <mergeCell ref="B23:F23"/>
    <mergeCell ref="B24:F24"/>
    <mergeCell ref="B9:F9"/>
    <mergeCell ref="B11:F11"/>
    <mergeCell ref="B12:F12"/>
    <mergeCell ref="B17:F17"/>
    <mergeCell ref="B22:F22"/>
    <mergeCell ref="B14:F14"/>
    <mergeCell ref="B15:F15"/>
    <mergeCell ref="B16:F16"/>
    <mergeCell ref="B19:F19"/>
    <mergeCell ref="B20:F20"/>
    <mergeCell ref="B21:F21"/>
    <mergeCell ref="B8:F8"/>
    <mergeCell ref="A1:G1"/>
    <mergeCell ref="A2:G2"/>
    <mergeCell ref="A3:G3"/>
    <mergeCell ref="B7:F7"/>
  </mergeCells>
  <phoneticPr fontId="40" type="noConversion"/>
  <hyperlinks>
    <hyperlink ref="G7" location="'1'!A1" display="'1'!A1" xr:uid="{0D6257C2-3F25-4873-B494-9F11C4D10301}"/>
    <hyperlink ref="G8" location="'4'!A1" display="'4'!A1" xr:uid="{A84E5BC2-C35A-4259-B885-873674C6B5B7}"/>
    <hyperlink ref="G29" location="'3'!A1" display="'3'!A1" xr:uid="{E55E4E70-F07E-441A-9F49-DADF0B4B534D}"/>
    <hyperlink ref="G28" location="'2'!A1" display="'2'!A1" xr:uid="{478C9577-57BF-410E-892E-0A8885B332CB}"/>
    <hyperlink ref="G30" location="'5'!A1" display="'5'!A1" xr:uid="{0C3BF2D0-65D7-4F90-882D-5D09B45B51B5}"/>
    <hyperlink ref="G31" location="'5'!A1" display="'5'!A1" xr:uid="{06BDD56A-1BEA-48A2-8362-AA1612E5EEB2}"/>
    <hyperlink ref="G9" location="'6'!A1" display="'6'!A1" xr:uid="{B20D88D6-1942-4B6F-AFB6-2EB628B1E506}"/>
    <hyperlink ref="G10" location="'7'!A1" display="'7'!A1" xr:uid="{D427F444-836B-4E7C-91BA-AD5A1873DEA1}"/>
    <hyperlink ref="G32" location="'8'!A1" display="'8'!A1" xr:uid="{7B02E28D-EBC7-4579-8B4C-A021A8112D5E}"/>
    <hyperlink ref="G33" location="'8'!A1" display="'8'!A1" xr:uid="{A553FDD0-F4D3-44A5-876D-85513524E4DC}"/>
    <hyperlink ref="G11" location="'9'!A1" display="'9'!A1" xr:uid="{1980AEFE-F213-4ED5-8325-123D606BAC5D}"/>
    <hyperlink ref="G12" location="'10'!A1" display="'10'!A1" xr:uid="{5533225B-59FD-4FBC-B336-23790314C30D}"/>
    <hyperlink ref="G13" location="'11'!A1" display="'11'!A1" xr:uid="{EAA4706C-90BE-4A56-A322-0E78D8275279}"/>
    <hyperlink ref="G34" location="'12'!A1" display="'12'!A1" xr:uid="{44C6CBC9-113C-4DE2-A385-8BB1CFD9C89A}"/>
    <hyperlink ref="G17" location="'15'!A1" display="'15'!A1" xr:uid="{8653399E-E8A2-4FCA-923E-3D38280E81B2}"/>
    <hyperlink ref="G18" location="'16'!A1" display="'16'!A1" xr:uid="{F6E7874D-807D-4C65-B73B-087226A18DB9}"/>
    <hyperlink ref="G22" location="'20'!A1" display="'20'!A1" xr:uid="{078598C4-D749-42C3-991F-DB1B58C5B6D0}"/>
    <hyperlink ref="G23" location="'21'!A1" display="'21'!A1" xr:uid="{736FB7B5-3485-442F-812B-78580C1EA71F}"/>
    <hyperlink ref="G15" location="'13'!A1" display="'13'!A1" xr:uid="{0C38ACFC-9D97-4D75-BE66-CA7A656714B1}"/>
    <hyperlink ref="G14" location="'12'!A1" display="'12'!A1" xr:uid="{958072E9-61F5-4288-B25D-A34C82520212}"/>
    <hyperlink ref="G16" location="'14'!A1" display="'14'!A1" xr:uid="{50416FDB-624A-404E-8A36-700E5D3BE1A4}"/>
    <hyperlink ref="G35" location="'17'!A1" display="'17'!A1" xr:uid="{7D7E245C-F535-4E3F-A60F-48A835B207FA}"/>
    <hyperlink ref="G19" location="'17'!A1" display="'17'!A1" xr:uid="{6217448E-CEBF-47D8-AD65-55E4D9CE6BA4}"/>
    <hyperlink ref="G20" location="'18'!A1" display="'18'!A1" xr:uid="{53AA2088-3886-4FCD-A653-3D0F484297A5}"/>
    <hyperlink ref="G21" location="'19'!A1" display="'19'!A1" xr:uid="{5B7E7460-9DE3-4C67-94C2-6EF46C7790C1}"/>
    <hyperlink ref="G24" location="'22'!A1" display="'22'!A1" xr:uid="{5B429297-4ED6-4386-AEC8-59F1AF0D1B2E}"/>
  </hyperlinks>
  <pageMargins left="0.70866141732283472" right="0.70866141732283472" top="0.74803149606299213" bottom="0.74803149606299213" header="0.31496062992125984" footer="0.31496062992125984"/>
  <pageSetup paperSize="126" scale="9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DC81D-0F0B-4EF9-9DC4-7B4C19733ECA}">
  <sheetPr>
    <pageSetUpPr fitToPage="1"/>
  </sheetPr>
  <dimension ref="B1:O33"/>
  <sheetViews>
    <sheetView zoomScale="90" zoomScaleNormal="90" workbookViewId="0">
      <selection activeCell="R16" sqref="R16"/>
    </sheetView>
  </sheetViews>
  <sheetFormatPr baseColWidth="10" defaultColWidth="11.44140625" defaultRowHeight="15.05" x14ac:dyDescent="0.3"/>
  <cols>
    <col min="1" max="1" width="1.88671875" style="77" customWidth="1"/>
    <col min="2" max="2" width="8.33203125" style="96" customWidth="1"/>
    <col min="3" max="3" width="11.77734375" style="302" bestFit="1" customWidth="1"/>
    <col min="4" max="4" width="6.44140625" style="77" bestFit="1" customWidth="1"/>
    <col min="5" max="5" width="8.21875" style="77" bestFit="1" customWidth="1"/>
    <col min="6" max="6" width="7" style="77" bestFit="1" customWidth="1"/>
    <col min="7" max="7" width="5.88671875" style="77" bestFit="1" customWidth="1"/>
    <col min="8" max="8" width="6.21875" style="77" bestFit="1" customWidth="1"/>
    <col min="9" max="9" width="7.109375" style="77" customWidth="1"/>
    <col min="10" max="10" width="5.6640625" style="77" bestFit="1" customWidth="1"/>
    <col min="11" max="11" width="7.88671875" style="77" bestFit="1" customWidth="1"/>
    <col min="12" max="12" width="8.33203125" style="77" bestFit="1" customWidth="1"/>
    <col min="13" max="13" width="9.109375" style="77" customWidth="1"/>
    <col min="14" max="14" width="10.77734375" style="77" customWidth="1"/>
    <col min="15" max="15" width="11" style="77" customWidth="1"/>
    <col min="16" max="16384" width="11.44140625" style="77"/>
  </cols>
  <sheetData>
    <row r="1" spans="2:15" ht="15.75" thickBot="1" x14ac:dyDescent="0.35"/>
    <row r="2" spans="2:15" ht="29.3" customHeight="1" x14ac:dyDescent="0.3">
      <c r="B2" s="490" t="s">
        <v>201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</row>
    <row r="3" spans="2:15" ht="26.85" customHeight="1" x14ac:dyDescent="0.3">
      <c r="B3" s="303" t="s">
        <v>148</v>
      </c>
      <c r="C3" s="304" t="s">
        <v>147</v>
      </c>
      <c r="D3" s="304" t="s">
        <v>114</v>
      </c>
      <c r="E3" s="304" t="s">
        <v>115</v>
      </c>
      <c r="F3" s="305" t="s">
        <v>116</v>
      </c>
      <c r="G3" s="304" t="s">
        <v>117</v>
      </c>
      <c r="H3" s="304" t="s">
        <v>118</v>
      </c>
      <c r="I3" s="304" t="s">
        <v>119</v>
      </c>
      <c r="J3" s="304" t="s">
        <v>120</v>
      </c>
      <c r="K3" s="304" t="s">
        <v>121</v>
      </c>
      <c r="L3" s="305" t="s">
        <v>122</v>
      </c>
      <c r="M3" s="304" t="s">
        <v>138</v>
      </c>
      <c r="N3" s="304" t="s">
        <v>139</v>
      </c>
      <c r="O3" s="306" t="s">
        <v>169</v>
      </c>
    </row>
    <row r="4" spans="2:15" ht="26.2" customHeight="1" x14ac:dyDescent="0.3">
      <c r="B4" s="307" t="s">
        <v>141</v>
      </c>
      <c r="C4" s="308" t="s">
        <v>23</v>
      </c>
      <c r="D4" s="309"/>
      <c r="E4" s="309">
        <v>285.97500000000002</v>
      </c>
      <c r="F4" s="309"/>
      <c r="G4" s="309"/>
      <c r="H4" s="309"/>
      <c r="I4" s="309"/>
      <c r="J4" s="309"/>
      <c r="K4" s="309"/>
      <c r="L4" s="309"/>
      <c r="M4" s="309"/>
      <c r="N4" s="309"/>
      <c r="O4" s="310"/>
    </row>
    <row r="5" spans="2:15" x14ac:dyDescent="0.3">
      <c r="B5" s="494" t="s">
        <v>142</v>
      </c>
      <c r="C5" s="311" t="s">
        <v>27</v>
      </c>
      <c r="D5" s="312">
        <v>26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3"/>
    </row>
    <row r="6" spans="2:15" x14ac:dyDescent="0.3">
      <c r="B6" s="494"/>
      <c r="C6" s="311" t="s">
        <v>21</v>
      </c>
      <c r="D6" s="312">
        <v>104.014</v>
      </c>
      <c r="E6" s="312">
        <v>104.014</v>
      </c>
      <c r="F6" s="312">
        <v>78</v>
      </c>
      <c r="G6" s="312"/>
      <c r="H6" s="312"/>
      <c r="I6" s="312"/>
      <c r="J6" s="312"/>
      <c r="K6" s="312"/>
      <c r="L6" s="312"/>
      <c r="M6" s="312"/>
      <c r="N6" s="312"/>
      <c r="O6" s="313"/>
    </row>
    <row r="7" spans="2:15" ht="24.9" x14ac:dyDescent="0.3">
      <c r="B7" s="495"/>
      <c r="C7" s="314" t="s">
        <v>7</v>
      </c>
      <c r="D7" s="315">
        <v>83.176000000000002</v>
      </c>
      <c r="E7" s="315">
        <v>159.84800000000001</v>
      </c>
      <c r="F7" s="315">
        <v>129.99128000000002</v>
      </c>
      <c r="G7" s="315"/>
      <c r="H7" s="315"/>
      <c r="I7" s="315"/>
      <c r="J7" s="315"/>
      <c r="K7" s="315"/>
      <c r="L7" s="315"/>
      <c r="M7" s="315"/>
      <c r="N7" s="315"/>
      <c r="O7" s="316"/>
    </row>
    <row r="8" spans="2:15" x14ac:dyDescent="0.3">
      <c r="B8" s="493" t="s">
        <v>164</v>
      </c>
      <c r="C8" s="308" t="s">
        <v>10</v>
      </c>
      <c r="D8" s="309">
        <v>93</v>
      </c>
      <c r="E8" s="309">
        <v>155.5</v>
      </c>
      <c r="F8" s="309">
        <v>175.5</v>
      </c>
      <c r="G8" s="309"/>
      <c r="H8" s="309"/>
      <c r="I8" s="309"/>
      <c r="J8" s="309"/>
      <c r="K8" s="309"/>
      <c r="L8" s="309"/>
      <c r="M8" s="309"/>
      <c r="N8" s="309"/>
      <c r="O8" s="310"/>
    </row>
    <row r="9" spans="2:15" x14ac:dyDescent="0.3">
      <c r="B9" s="493"/>
      <c r="C9" s="311" t="s">
        <v>19</v>
      </c>
      <c r="D9" s="312">
        <v>60.25</v>
      </c>
      <c r="E9" s="312">
        <v>57.725999999999999</v>
      </c>
      <c r="F9" s="312">
        <v>26</v>
      </c>
      <c r="G9" s="312"/>
      <c r="H9" s="312"/>
      <c r="I9" s="312"/>
      <c r="J9" s="312"/>
      <c r="K9" s="312"/>
      <c r="L9" s="312"/>
      <c r="M9" s="312"/>
      <c r="N9" s="312"/>
      <c r="O9" s="313"/>
    </row>
    <row r="10" spans="2:15" x14ac:dyDescent="0.3">
      <c r="B10" s="493"/>
      <c r="C10" s="311" t="s">
        <v>12</v>
      </c>
      <c r="D10" s="312">
        <v>270.46500000000003</v>
      </c>
      <c r="E10" s="312">
        <v>246.58940000000001</v>
      </c>
      <c r="F10" s="312">
        <v>366.45687999999996</v>
      </c>
      <c r="G10" s="312"/>
      <c r="H10" s="312"/>
      <c r="I10" s="312"/>
      <c r="J10" s="312"/>
      <c r="K10" s="312"/>
      <c r="L10" s="312"/>
      <c r="M10" s="312"/>
      <c r="N10" s="312"/>
      <c r="O10" s="313"/>
    </row>
    <row r="11" spans="2:15" x14ac:dyDescent="0.3">
      <c r="B11" s="493"/>
      <c r="C11" s="311" t="s">
        <v>11</v>
      </c>
      <c r="D11" s="312"/>
      <c r="E11" s="312"/>
      <c r="F11" s="312">
        <v>65.3</v>
      </c>
      <c r="G11" s="312"/>
      <c r="H11" s="312"/>
      <c r="I11" s="312"/>
      <c r="J11" s="312"/>
      <c r="K11" s="312"/>
      <c r="L11" s="312"/>
      <c r="M11" s="312"/>
      <c r="N11" s="312"/>
      <c r="O11" s="313"/>
    </row>
    <row r="12" spans="2:15" x14ac:dyDescent="0.3">
      <c r="B12" s="493"/>
      <c r="C12" s="311" t="s">
        <v>9</v>
      </c>
      <c r="D12" s="312">
        <v>253.5258</v>
      </c>
      <c r="E12" s="312">
        <v>277.565</v>
      </c>
      <c r="F12" s="312">
        <v>278</v>
      </c>
      <c r="G12" s="312"/>
      <c r="H12" s="312"/>
      <c r="I12" s="312"/>
      <c r="J12" s="312"/>
      <c r="K12" s="312"/>
      <c r="L12" s="312"/>
      <c r="M12" s="312"/>
      <c r="N12" s="312"/>
      <c r="O12" s="313"/>
    </row>
    <row r="13" spans="2:15" x14ac:dyDescent="0.3">
      <c r="B13" s="493"/>
      <c r="C13" s="314" t="s">
        <v>14</v>
      </c>
      <c r="D13" s="315">
        <v>152</v>
      </c>
      <c r="E13" s="315">
        <v>227.75</v>
      </c>
      <c r="F13" s="315">
        <v>130.22499999999999</v>
      </c>
      <c r="G13" s="315"/>
      <c r="H13" s="315"/>
      <c r="I13" s="315"/>
      <c r="J13" s="315"/>
      <c r="K13" s="315"/>
      <c r="L13" s="315"/>
      <c r="M13" s="315"/>
      <c r="N13" s="315"/>
      <c r="O13" s="316"/>
    </row>
    <row r="14" spans="2:15" ht="24.9" x14ac:dyDescent="0.3">
      <c r="B14" s="307" t="s">
        <v>162</v>
      </c>
      <c r="C14" s="314" t="s">
        <v>37</v>
      </c>
      <c r="D14" s="315"/>
      <c r="E14" s="315">
        <v>15.625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6"/>
    </row>
    <row r="15" spans="2:15" x14ac:dyDescent="0.3">
      <c r="B15" s="493" t="s">
        <v>165</v>
      </c>
      <c r="C15" s="308" t="s">
        <v>215</v>
      </c>
      <c r="D15" s="309">
        <v>529.63463999999999</v>
      </c>
      <c r="E15" s="309">
        <v>130</v>
      </c>
      <c r="F15" s="309">
        <v>104.02796000000001</v>
      </c>
      <c r="G15" s="309"/>
      <c r="H15" s="309"/>
      <c r="I15" s="309"/>
      <c r="J15" s="309"/>
      <c r="K15" s="309"/>
      <c r="L15" s="309"/>
      <c r="M15" s="309"/>
      <c r="N15" s="309"/>
      <c r="O15" s="310"/>
    </row>
    <row r="16" spans="2:15" x14ac:dyDescent="0.3">
      <c r="B16" s="493"/>
      <c r="C16" s="314" t="s">
        <v>5</v>
      </c>
      <c r="D16" s="315">
        <v>672.89499999999998</v>
      </c>
      <c r="E16" s="315">
        <v>1686.355</v>
      </c>
      <c r="F16" s="315">
        <v>987.83999999999992</v>
      </c>
      <c r="G16" s="315"/>
      <c r="H16" s="315"/>
      <c r="I16" s="315"/>
      <c r="J16" s="315"/>
      <c r="K16" s="315"/>
      <c r="L16" s="315"/>
      <c r="M16" s="315"/>
      <c r="N16" s="315"/>
      <c r="O16" s="316"/>
    </row>
    <row r="17" spans="2:15" x14ac:dyDescent="0.3">
      <c r="B17" s="493" t="s">
        <v>168</v>
      </c>
      <c r="C17" s="308" t="s">
        <v>24</v>
      </c>
      <c r="D17" s="309">
        <v>221.3</v>
      </c>
      <c r="E17" s="309">
        <v>233.04999999999998</v>
      </c>
      <c r="F17" s="309">
        <v>142</v>
      </c>
      <c r="G17" s="309"/>
      <c r="H17" s="309"/>
      <c r="I17" s="309"/>
      <c r="J17" s="309"/>
      <c r="K17" s="309"/>
      <c r="L17" s="309"/>
      <c r="M17" s="309"/>
      <c r="N17" s="309"/>
      <c r="O17" s="310"/>
    </row>
    <row r="18" spans="2:15" x14ac:dyDescent="0.3">
      <c r="B18" s="493"/>
      <c r="C18" s="311" t="s">
        <v>3</v>
      </c>
      <c r="D18" s="312">
        <v>100.92</v>
      </c>
      <c r="E18" s="312">
        <v>44</v>
      </c>
      <c r="F18" s="312">
        <v>31.92</v>
      </c>
      <c r="G18" s="312"/>
      <c r="H18" s="312"/>
      <c r="I18" s="312"/>
      <c r="J18" s="312"/>
      <c r="K18" s="312"/>
      <c r="L18" s="312"/>
      <c r="M18" s="312"/>
      <c r="N18" s="312"/>
      <c r="O18" s="313"/>
    </row>
    <row r="19" spans="2:15" x14ac:dyDescent="0.3">
      <c r="B19" s="493"/>
      <c r="C19" s="311" t="s">
        <v>2</v>
      </c>
      <c r="D19" s="312">
        <v>1403</v>
      </c>
      <c r="E19" s="312">
        <v>686.5</v>
      </c>
      <c r="F19" s="312">
        <v>1037.5</v>
      </c>
      <c r="G19" s="312"/>
      <c r="H19" s="312"/>
      <c r="I19" s="312"/>
      <c r="J19" s="312"/>
      <c r="K19" s="312"/>
      <c r="L19" s="312"/>
      <c r="M19" s="312"/>
      <c r="N19" s="312"/>
      <c r="O19" s="313"/>
    </row>
    <row r="20" spans="2:15" x14ac:dyDescent="0.3">
      <c r="B20" s="493"/>
      <c r="C20" s="311" t="s">
        <v>6</v>
      </c>
      <c r="D20" s="312">
        <v>858.80899999999997</v>
      </c>
      <c r="E20" s="312">
        <v>572.06999999999994</v>
      </c>
      <c r="F20" s="312">
        <v>667.202</v>
      </c>
      <c r="G20" s="312"/>
      <c r="H20" s="312"/>
      <c r="I20" s="312"/>
      <c r="J20" s="312"/>
      <c r="K20" s="312"/>
      <c r="L20" s="312"/>
      <c r="M20" s="312"/>
      <c r="N20" s="312"/>
      <c r="O20" s="313"/>
    </row>
    <row r="21" spans="2:15" x14ac:dyDescent="0.3">
      <c r="B21" s="493"/>
      <c r="C21" s="311" t="s">
        <v>22</v>
      </c>
      <c r="D21" s="312">
        <v>3.2688000000000001</v>
      </c>
      <c r="E21" s="312">
        <v>28</v>
      </c>
      <c r="F21" s="312"/>
      <c r="G21" s="312"/>
      <c r="H21" s="312"/>
      <c r="I21" s="312"/>
      <c r="J21" s="312"/>
      <c r="K21" s="312"/>
      <c r="L21" s="312"/>
      <c r="M21" s="312"/>
      <c r="N21" s="312"/>
      <c r="O21" s="313"/>
    </row>
    <row r="22" spans="2:15" x14ac:dyDescent="0.3">
      <c r="B22" s="493"/>
      <c r="C22" s="311" t="s">
        <v>8</v>
      </c>
      <c r="D22" s="312">
        <v>748</v>
      </c>
      <c r="E22" s="312">
        <v>1127.45</v>
      </c>
      <c r="F22" s="312">
        <v>833.9</v>
      </c>
      <c r="G22" s="312"/>
      <c r="H22" s="312"/>
      <c r="I22" s="312"/>
      <c r="J22" s="312"/>
      <c r="K22" s="312"/>
      <c r="L22" s="312"/>
      <c r="M22" s="312"/>
      <c r="N22" s="312"/>
      <c r="O22" s="313"/>
    </row>
    <row r="23" spans="2:15" x14ac:dyDescent="0.3">
      <c r="B23" s="493"/>
      <c r="C23" s="311" t="s">
        <v>20</v>
      </c>
      <c r="D23" s="312">
        <v>44</v>
      </c>
      <c r="E23" s="312">
        <v>23</v>
      </c>
      <c r="F23" s="312">
        <v>230.375</v>
      </c>
      <c r="G23" s="312"/>
      <c r="H23" s="312"/>
      <c r="I23" s="312"/>
      <c r="J23" s="312"/>
      <c r="K23" s="312"/>
      <c r="L23" s="312"/>
      <c r="M23" s="312"/>
      <c r="N23" s="312"/>
      <c r="O23" s="313"/>
    </row>
    <row r="24" spans="2:15" x14ac:dyDescent="0.3">
      <c r="B24" s="493"/>
      <c r="C24" s="314" t="s">
        <v>13</v>
      </c>
      <c r="D24" s="315">
        <v>338</v>
      </c>
      <c r="E24" s="315">
        <v>772</v>
      </c>
      <c r="F24" s="315">
        <v>858.75</v>
      </c>
      <c r="G24" s="315"/>
      <c r="H24" s="315"/>
      <c r="I24" s="315"/>
      <c r="J24" s="315"/>
      <c r="K24" s="315"/>
      <c r="L24" s="315"/>
      <c r="M24" s="315"/>
      <c r="N24" s="315"/>
      <c r="O24" s="316"/>
    </row>
    <row r="25" spans="2:15" x14ac:dyDescent="0.3">
      <c r="B25" s="493" t="s">
        <v>145</v>
      </c>
      <c r="C25" s="311" t="s">
        <v>38</v>
      </c>
      <c r="D25" s="312"/>
      <c r="E25" s="312"/>
      <c r="F25" s="312">
        <v>3</v>
      </c>
      <c r="G25" s="312"/>
      <c r="H25" s="312"/>
      <c r="I25" s="312"/>
      <c r="J25" s="312"/>
      <c r="K25" s="312"/>
      <c r="L25" s="312"/>
      <c r="M25" s="312"/>
      <c r="N25" s="312"/>
      <c r="O25" s="313"/>
    </row>
    <row r="26" spans="2:15" x14ac:dyDescent="0.3">
      <c r="B26" s="493"/>
      <c r="C26" s="311" t="s">
        <v>33</v>
      </c>
      <c r="D26" s="312">
        <v>78</v>
      </c>
      <c r="E26" s="312"/>
      <c r="F26" s="312">
        <v>26</v>
      </c>
      <c r="G26" s="312"/>
      <c r="H26" s="312"/>
      <c r="I26" s="312"/>
      <c r="J26" s="312"/>
      <c r="K26" s="312"/>
      <c r="L26" s="312"/>
      <c r="M26" s="312"/>
      <c r="N26" s="312"/>
      <c r="O26" s="313"/>
    </row>
    <row r="27" spans="2:15" x14ac:dyDescent="0.3">
      <c r="B27" s="493"/>
      <c r="C27" s="311" t="s">
        <v>74</v>
      </c>
      <c r="D27" s="312">
        <v>16</v>
      </c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3"/>
    </row>
    <row r="28" spans="2:15" x14ac:dyDescent="0.3">
      <c r="B28" s="493"/>
      <c r="C28" s="314" t="s">
        <v>175</v>
      </c>
      <c r="D28" s="315"/>
      <c r="E28" s="315"/>
      <c r="F28" s="315">
        <v>1</v>
      </c>
      <c r="G28" s="315"/>
      <c r="H28" s="315"/>
      <c r="I28" s="315"/>
      <c r="J28" s="315"/>
      <c r="K28" s="315"/>
      <c r="L28" s="315"/>
      <c r="M28" s="315"/>
      <c r="N28" s="315"/>
      <c r="O28" s="316"/>
    </row>
    <row r="29" spans="2:15" ht="15.75" thickBot="1" x14ac:dyDescent="0.35">
      <c r="B29" s="317" t="s">
        <v>146</v>
      </c>
      <c r="C29" s="318" t="s">
        <v>17</v>
      </c>
      <c r="D29" s="319"/>
      <c r="E29" s="319">
        <v>234</v>
      </c>
      <c r="F29" s="319">
        <v>650</v>
      </c>
      <c r="G29" s="319"/>
      <c r="H29" s="319"/>
      <c r="I29" s="319"/>
      <c r="J29" s="319"/>
      <c r="K29" s="319"/>
      <c r="L29" s="319"/>
      <c r="M29" s="319"/>
      <c r="N29" s="319"/>
      <c r="O29" s="320"/>
    </row>
    <row r="30" spans="2:15" ht="15.75" thickBot="1" x14ac:dyDescent="0.35">
      <c r="B30" s="455" t="s">
        <v>170</v>
      </c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7"/>
    </row>
    <row r="33" spans="9:9" x14ac:dyDescent="0.3">
      <c r="I33" s="77" t="s">
        <v>206</v>
      </c>
    </row>
  </sheetData>
  <mergeCells count="7">
    <mergeCell ref="B2:O2"/>
    <mergeCell ref="B8:B13"/>
    <mergeCell ref="B17:B24"/>
    <mergeCell ref="B25:B28"/>
    <mergeCell ref="B30:O30"/>
    <mergeCell ref="B15:B16"/>
    <mergeCell ref="B5:B7"/>
  </mergeCells>
  <phoneticPr fontId="40" type="noConversion"/>
  <pageMargins left="0.70866141732283472" right="0.70866141732283472" top="0.74803149606299213" bottom="0.74803149606299213" header="0.31496062992125984" footer="0.31496062992125984"/>
  <pageSetup paperSize="126" scale="7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E0211-220F-4557-A6A6-08EE14E77FB6}">
  <sheetPr>
    <pageSetUpPr fitToPage="1"/>
  </sheetPr>
  <dimension ref="B1:R40"/>
  <sheetViews>
    <sheetView zoomScale="80" zoomScaleNormal="80" workbookViewId="0">
      <selection activeCell="S15" sqref="S15"/>
    </sheetView>
  </sheetViews>
  <sheetFormatPr baseColWidth="10" defaultRowHeight="15.05" x14ac:dyDescent="0.3"/>
  <cols>
    <col min="1" max="1" width="2.109375" customWidth="1"/>
    <col min="2" max="2" width="7.88671875" customWidth="1"/>
    <col min="3" max="3" width="14.88671875" style="321" bestFit="1" customWidth="1"/>
    <col min="4" max="4" width="6" bestFit="1" customWidth="1"/>
    <col min="5" max="5" width="8.44140625" customWidth="1"/>
    <col min="6" max="6" width="5.77734375" bestFit="1" customWidth="1"/>
    <col min="7" max="7" width="6.5546875" customWidth="1"/>
    <col min="8" max="8" width="7.77734375" customWidth="1"/>
    <col min="9" max="9" width="7.6640625" customWidth="1"/>
    <col min="10" max="10" width="5.88671875" customWidth="1"/>
    <col min="11" max="11" width="7" customWidth="1"/>
    <col min="12" max="12" width="9.109375" customWidth="1"/>
    <col min="13" max="13" width="8.88671875" customWidth="1"/>
    <col min="14" max="14" width="9.77734375" customWidth="1"/>
    <col min="15" max="15" width="10" customWidth="1"/>
  </cols>
  <sheetData>
    <row r="1" spans="2:18" ht="15.75" thickBot="1" x14ac:dyDescent="0.35"/>
    <row r="2" spans="2:18" ht="27.85" customHeight="1" x14ac:dyDescent="0.3">
      <c r="B2" s="500" t="s">
        <v>202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2"/>
    </row>
    <row r="3" spans="2:18" ht="37.35" customHeight="1" x14ac:dyDescent="0.3">
      <c r="B3" s="322" t="s">
        <v>148</v>
      </c>
      <c r="C3" s="323" t="s">
        <v>147</v>
      </c>
      <c r="D3" s="323" t="s">
        <v>114</v>
      </c>
      <c r="E3" s="323" t="s">
        <v>115</v>
      </c>
      <c r="F3" s="324" t="s">
        <v>116</v>
      </c>
      <c r="G3" s="323" t="s">
        <v>117</v>
      </c>
      <c r="H3" s="323" t="s">
        <v>118</v>
      </c>
      <c r="I3" s="323" t="s">
        <v>119</v>
      </c>
      <c r="J3" s="323" t="s">
        <v>120</v>
      </c>
      <c r="K3" s="323" t="s">
        <v>121</v>
      </c>
      <c r="L3" s="324" t="s">
        <v>122</v>
      </c>
      <c r="M3" s="323" t="s">
        <v>138</v>
      </c>
      <c r="N3" s="323" t="s">
        <v>139</v>
      </c>
      <c r="O3" s="325" t="s">
        <v>169</v>
      </c>
    </row>
    <row r="4" spans="2:18" ht="20.95" x14ac:dyDescent="0.3">
      <c r="B4" s="326" t="s">
        <v>141</v>
      </c>
      <c r="C4" s="327" t="s">
        <v>23</v>
      </c>
      <c r="D4" s="328"/>
      <c r="E4" s="328">
        <v>553.53333333333342</v>
      </c>
      <c r="F4" s="328"/>
      <c r="G4" s="328"/>
      <c r="H4" s="328"/>
      <c r="I4" s="328"/>
      <c r="J4" s="328"/>
      <c r="K4" s="328"/>
      <c r="L4" s="328"/>
      <c r="M4" s="328"/>
      <c r="N4" s="328"/>
      <c r="O4" s="329"/>
    </row>
    <row r="5" spans="2:18" x14ac:dyDescent="0.3">
      <c r="B5" s="503" t="s">
        <v>142</v>
      </c>
      <c r="C5" s="330" t="s">
        <v>27</v>
      </c>
      <c r="D5" s="331">
        <v>650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2"/>
    </row>
    <row r="6" spans="2:18" x14ac:dyDescent="0.3">
      <c r="B6" s="503"/>
      <c r="C6" s="330" t="s">
        <v>21</v>
      </c>
      <c r="D6" s="331">
        <v>585</v>
      </c>
      <c r="E6" s="331">
        <v>585</v>
      </c>
      <c r="F6" s="331">
        <v>630</v>
      </c>
      <c r="G6" s="331"/>
      <c r="H6" s="331"/>
      <c r="I6" s="331"/>
      <c r="J6" s="331"/>
      <c r="K6" s="331"/>
      <c r="L6" s="331"/>
      <c r="M6" s="331"/>
      <c r="N6" s="331"/>
      <c r="O6" s="332"/>
    </row>
    <row r="7" spans="2:18" x14ac:dyDescent="0.3">
      <c r="B7" s="504"/>
      <c r="C7" s="333" t="s">
        <v>7</v>
      </c>
      <c r="D7" s="334">
        <v>651.57460496079204</v>
      </c>
      <c r="E7" s="334">
        <v>577.46411253189854</v>
      </c>
      <c r="F7" s="334">
        <v>611.80663275751294</v>
      </c>
      <c r="G7" s="334"/>
      <c r="H7" s="334"/>
      <c r="I7" s="334"/>
      <c r="J7" s="334"/>
      <c r="K7" s="334"/>
      <c r="L7" s="334"/>
      <c r="M7" s="334"/>
      <c r="N7" s="334"/>
      <c r="O7" s="335"/>
    </row>
    <row r="8" spans="2:18" ht="23.6" customHeight="1" x14ac:dyDescent="0.3">
      <c r="B8" s="496" t="s">
        <v>164</v>
      </c>
      <c r="C8" s="327" t="s">
        <v>10</v>
      </c>
      <c r="D8" s="328">
        <v>633.71500000000003</v>
      </c>
      <c r="E8" s="328">
        <v>585.17735619047619</v>
      </c>
      <c r="F8" s="328">
        <v>609.3522727686393</v>
      </c>
      <c r="G8" s="328"/>
      <c r="H8" s="328"/>
      <c r="I8" s="328"/>
      <c r="J8" s="328"/>
      <c r="K8" s="328"/>
      <c r="L8" s="328"/>
      <c r="M8" s="328"/>
      <c r="N8" s="328"/>
      <c r="O8" s="329"/>
    </row>
    <row r="9" spans="2:18" x14ac:dyDescent="0.3">
      <c r="B9" s="496"/>
      <c r="C9" s="330" t="s">
        <v>19</v>
      </c>
      <c r="D9" s="331">
        <v>622.41701587301588</v>
      </c>
      <c r="E9" s="331">
        <v>948.8577070990541</v>
      </c>
      <c r="F9" s="331">
        <v>540.76923076923083</v>
      </c>
      <c r="G9" s="331"/>
      <c r="H9" s="331"/>
      <c r="I9" s="331"/>
      <c r="J9" s="331"/>
      <c r="K9" s="331"/>
      <c r="L9" s="331"/>
      <c r="M9" s="331"/>
      <c r="N9" s="331"/>
      <c r="O9" s="332"/>
    </row>
    <row r="10" spans="2:18" s="26" customFormat="1" x14ac:dyDescent="0.3">
      <c r="B10" s="496"/>
      <c r="C10" s="330" t="s">
        <v>12</v>
      </c>
      <c r="D10" s="331">
        <v>635.75839512525579</v>
      </c>
      <c r="E10" s="331">
        <v>596.28716216472026</v>
      </c>
      <c r="F10" s="331">
        <v>556.18795405290109</v>
      </c>
      <c r="G10" s="331"/>
      <c r="H10" s="331"/>
      <c r="I10" s="331"/>
      <c r="J10" s="331"/>
      <c r="K10" s="331"/>
      <c r="L10" s="331"/>
      <c r="M10" s="331"/>
      <c r="N10" s="331"/>
      <c r="O10" s="332"/>
    </row>
    <row r="11" spans="2:18" x14ac:dyDescent="0.3">
      <c r="B11" s="496"/>
      <c r="C11" s="330" t="s">
        <v>11</v>
      </c>
      <c r="D11" s="331"/>
      <c r="E11" s="331"/>
      <c r="F11" s="331">
        <v>854.16539440203564</v>
      </c>
      <c r="G11" s="331"/>
      <c r="H11" s="331"/>
      <c r="I11" s="331"/>
      <c r="J11" s="331"/>
      <c r="K11" s="331"/>
      <c r="L11" s="331"/>
      <c r="M11" s="331"/>
      <c r="N11" s="331"/>
      <c r="O11" s="332"/>
    </row>
    <row r="12" spans="2:18" x14ac:dyDescent="0.3">
      <c r="B12" s="496"/>
      <c r="C12" s="330" t="s">
        <v>9</v>
      </c>
      <c r="D12" s="331">
        <v>644.76848731919949</v>
      </c>
      <c r="E12" s="331">
        <v>669.07425677543176</v>
      </c>
      <c r="F12" s="331">
        <v>581.01020408163265</v>
      </c>
      <c r="G12" s="331"/>
      <c r="H12" s="331"/>
      <c r="I12" s="331"/>
      <c r="J12" s="331"/>
      <c r="K12" s="331"/>
      <c r="L12" s="331"/>
      <c r="M12" s="331"/>
      <c r="N12" s="331"/>
      <c r="O12" s="332"/>
    </row>
    <row r="13" spans="2:18" x14ac:dyDescent="0.3">
      <c r="B13" s="496"/>
      <c r="C13" s="333" t="s">
        <v>14</v>
      </c>
      <c r="D13" s="334">
        <v>607.76666666666677</v>
      </c>
      <c r="E13" s="334">
        <v>721.85984702093401</v>
      </c>
      <c r="F13" s="334">
        <v>527.93627850101325</v>
      </c>
      <c r="G13" s="334"/>
      <c r="H13" s="334"/>
      <c r="I13" s="334"/>
      <c r="J13" s="334"/>
      <c r="K13" s="334"/>
      <c r="L13" s="334"/>
      <c r="M13" s="334"/>
      <c r="N13" s="334"/>
      <c r="O13" s="335"/>
      <c r="R13" t="s">
        <v>206</v>
      </c>
    </row>
    <row r="14" spans="2:18" ht="20.95" x14ac:dyDescent="0.3">
      <c r="B14" s="326" t="s">
        <v>162</v>
      </c>
      <c r="C14" s="333" t="s">
        <v>37</v>
      </c>
      <c r="D14" s="334"/>
      <c r="E14" s="334">
        <v>636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5"/>
    </row>
    <row r="15" spans="2:18" ht="24.25" customHeight="1" x14ac:dyDescent="0.3">
      <c r="B15" s="496" t="s">
        <v>165</v>
      </c>
      <c r="C15" s="327" t="s">
        <v>215</v>
      </c>
      <c r="D15" s="328">
        <v>583.60873793005908</v>
      </c>
      <c r="E15" s="328">
        <v>630</v>
      </c>
      <c r="F15" s="328">
        <v>581.57628898160988</v>
      </c>
      <c r="G15" s="328"/>
      <c r="H15" s="328"/>
      <c r="I15" s="328"/>
      <c r="J15" s="328"/>
      <c r="K15" s="328"/>
      <c r="L15" s="328"/>
      <c r="M15" s="328"/>
      <c r="N15" s="328"/>
      <c r="O15" s="329"/>
    </row>
    <row r="16" spans="2:18" ht="29.45" customHeight="1" x14ac:dyDescent="0.3">
      <c r="B16" s="496"/>
      <c r="C16" s="333" t="s">
        <v>5</v>
      </c>
      <c r="D16" s="334">
        <v>684.23078904428905</v>
      </c>
      <c r="E16" s="334">
        <v>571.00454258071738</v>
      </c>
      <c r="F16" s="334">
        <v>580.64017615176147</v>
      </c>
      <c r="G16" s="334"/>
      <c r="H16" s="334"/>
      <c r="I16" s="334"/>
      <c r="J16" s="334"/>
      <c r="K16" s="334"/>
      <c r="L16" s="334"/>
      <c r="M16" s="334"/>
      <c r="N16" s="334"/>
      <c r="O16" s="335"/>
    </row>
    <row r="17" spans="2:15" x14ac:dyDescent="0.3">
      <c r="B17" s="496" t="s">
        <v>168</v>
      </c>
      <c r="C17" s="327" t="s">
        <v>24</v>
      </c>
      <c r="D17" s="328">
        <v>655.18523809523811</v>
      </c>
      <c r="E17" s="328">
        <v>645.31111111111102</v>
      </c>
      <c r="F17" s="328">
        <v>659.12702380952385</v>
      </c>
      <c r="G17" s="328"/>
      <c r="H17" s="328"/>
      <c r="I17" s="328"/>
      <c r="J17" s="328"/>
      <c r="K17" s="328"/>
      <c r="L17" s="328"/>
      <c r="M17" s="328"/>
      <c r="N17" s="328"/>
      <c r="O17" s="329"/>
    </row>
    <row r="18" spans="2:15" s="26" customFormat="1" x14ac:dyDescent="0.3">
      <c r="B18" s="496"/>
      <c r="C18" s="330" t="s">
        <v>3</v>
      </c>
      <c r="D18" s="331">
        <v>1183.1296296296296</v>
      </c>
      <c r="E18" s="331">
        <v>880</v>
      </c>
      <c r="F18" s="331">
        <v>1329.7530864197531</v>
      </c>
      <c r="G18" s="331"/>
      <c r="H18" s="331"/>
      <c r="I18" s="331"/>
      <c r="J18" s="331"/>
      <c r="K18" s="331"/>
      <c r="L18" s="331"/>
      <c r="M18" s="331"/>
      <c r="N18" s="331"/>
      <c r="O18" s="332"/>
    </row>
    <row r="19" spans="2:15" ht="15.05" customHeight="1" x14ac:dyDescent="0.3">
      <c r="B19" s="496"/>
      <c r="C19" s="330" t="s">
        <v>2</v>
      </c>
      <c r="D19" s="331">
        <v>604.01764705882351</v>
      </c>
      <c r="E19" s="331">
        <v>594.14120202261506</v>
      </c>
      <c r="F19" s="331">
        <v>557.65696581196585</v>
      </c>
      <c r="G19" s="331"/>
      <c r="H19" s="331"/>
      <c r="I19" s="331"/>
      <c r="J19" s="331"/>
      <c r="K19" s="331"/>
      <c r="L19" s="331"/>
      <c r="M19" s="331"/>
      <c r="N19" s="331"/>
      <c r="O19" s="332"/>
    </row>
    <row r="20" spans="2:15" s="26" customFormat="1" ht="15.05" customHeight="1" x14ac:dyDescent="0.3">
      <c r="B20" s="496"/>
      <c r="C20" s="330" t="s">
        <v>6</v>
      </c>
      <c r="D20" s="331">
        <v>539.82606731245971</v>
      </c>
      <c r="E20" s="331">
        <v>540.20856711136946</v>
      </c>
      <c r="F20" s="331">
        <v>549.66163216586358</v>
      </c>
      <c r="G20" s="331"/>
      <c r="H20" s="331"/>
      <c r="I20" s="331"/>
      <c r="J20" s="331"/>
      <c r="K20" s="331"/>
      <c r="L20" s="331"/>
      <c r="M20" s="331"/>
      <c r="N20" s="331"/>
      <c r="O20" s="332"/>
    </row>
    <row r="21" spans="2:15" x14ac:dyDescent="0.3">
      <c r="B21" s="496"/>
      <c r="C21" s="330" t="s">
        <v>22</v>
      </c>
      <c r="D21" s="331">
        <v>2986.2334801762113</v>
      </c>
      <c r="E21" s="331">
        <v>572.32142857142856</v>
      </c>
      <c r="F21" s="331"/>
      <c r="G21" s="331"/>
      <c r="H21" s="331"/>
      <c r="I21" s="331"/>
      <c r="J21" s="331"/>
      <c r="K21" s="331"/>
      <c r="L21" s="331"/>
      <c r="M21" s="331"/>
      <c r="N21" s="331"/>
      <c r="O21" s="332"/>
    </row>
    <row r="22" spans="2:15" x14ac:dyDescent="0.3">
      <c r="B22" s="496"/>
      <c r="C22" s="330" t="s">
        <v>8</v>
      </c>
      <c r="D22" s="331">
        <v>615.64185314685312</v>
      </c>
      <c r="E22" s="331">
        <v>584.65860037807442</v>
      </c>
      <c r="F22" s="331">
        <v>572.57433973704599</v>
      </c>
      <c r="G22" s="331"/>
      <c r="H22" s="331"/>
      <c r="I22" s="331"/>
      <c r="J22" s="331"/>
      <c r="K22" s="331"/>
      <c r="L22" s="331"/>
      <c r="M22" s="331"/>
      <c r="N22" s="331"/>
      <c r="O22" s="332"/>
    </row>
    <row r="23" spans="2:15" x14ac:dyDescent="0.3">
      <c r="B23" s="496"/>
      <c r="C23" s="330" t="s">
        <v>20</v>
      </c>
      <c r="D23" s="331">
        <v>610</v>
      </c>
      <c r="E23" s="331">
        <v>711.42844444444449</v>
      </c>
      <c r="F23" s="331">
        <v>620.59527536231883</v>
      </c>
      <c r="G23" s="331"/>
      <c r="H23" s="331"/>
      <c r="I23" s="331"/>
      <c r="J23" s="331"/>
      <c r="K23" s="331"/>
      <c r="L23" s="331"/>
      <c r="M23" s="331"/>
      <c r="N23" s="331"/>
      <c r="O23" s="332"/>
    </row>
    <row r="24" spans="2:15" x14ac:dyDescent="0.3">
      <c r="B24" s="496"/>
      <c r="C24" s="333" t="s">
        <v>13</v>
      </c>
      <c r="D24" s="334">
        <v>666.33333333333337</v>
      </c>
      <c r="E24" s="334">
        <v>658.78600000000006</v>
      </c>
      <c r="F24" s="334">
        <v>629.20744615384626</v>
      </c>
      <c r="G24" s="334"/>
      <c r="H24" s="334"/>
      <c r="I24" s="334"/>
      <c r="J24" s="334"/>
      <c r="K24" s="334"/>
      <c r="L24" s="334"/>
      <c r="M24" s="334"/>
      <c r="N24" s="334"/>
      <c r="O24" s="335"/>
    </row>
    <row r="25" spans="2:15" x14ac:dyDescent="0.3">
      <c r="B25" s="496" t="s">
        <v>145</v>
      </c>
      <c r="C25" s="330" t="s">
        <v>38</v>
      </c>
      <c r="D25" s="331"/>
      <c r="E25" s="331"/>
      <c r="F25" s="331">
        <v>657.5</v>
      </c>
      <c r="G25" s="331"/>
      <c r="H25" s="331"/>
      <c r="I25" s="331"/>
      <c r="J25" s="331"/>
      <c r="K25" s="331"/>
      <c r="L25" s="331"/>
      <c r="M25" s="331"/>
      <c r="N25" s="331"/>
      <c r="O25" s="332"/>
    </row>
    <row r="26" spans="2:15" s="26" customFormat="1" x14ac:dyDescent="0.3">
      <c r="B26" s="496"/>
      <c r="C26" s="330" t="s">
        <v>33</v>
      </c>
      <c r="D26" s="331">
        <v>670.83333333333337</v>
      </c>
      <c r="E26" s="331"/>
      <c r="F26" s="331">
        <v>617.5</v>
      </c>
      <c r="G26" s="331"/>
      <c r="H26" s="331"/>
      <c r="I26" s="331"/>
      <c r="J26" s="331"/>
      <c r="K26" s="331"/>
      <c r="L26" s="331"/>
      <c r="M26" s="331"/>
      <c r="N26" s="331"/>
      <c r="O26" s="332"/>
    </row>
    <row r="27" spans="2:15" x14ac:dyDescent="0.3">
      <c r="B27" s="496"/>
      <c r="C27" s="330" t="s">
        <v>74</v>
      </c>
      <c r="D27" s="331">
        <v>630</v>
      </c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2"/>
    </row>
    <row r="28" spans="2:15" x14ac:dyDescent="0.3">
      <c r="B28" s="496"/>
      <c r="C28" s="333" t="s">
        <v>175</v>
      </c>
      <c r="D28" s="334"/>
      <c r="E28" s="334"/>
      <c r="F28" s="334">
        <v>667</v>
      </c>
      <c r="G28" s="334"/>
      <c r="H28" s="334"/>
      <c r="I28" s="334"/>
      <c r="J28" s="334"/>
      <c r="K28" s="334"/>
      <c r="L28" s="334"/>
      <c r="M28" s="334"/>
      <c r="N28" s="334"/>
      <c r="O28" s="335"/>
    </row>
    <row r="29" spans="2:15" ht="15.75" thickBot="1" x14ac:dyDescent="0.35">
      <c r="B29" s="336" t="s">
        <v>146</v>
      </c>
      <c r="C29" s="337" t="s">
        <v>17</v>
      </c>
      <c r="D29" s="338"/>
      <c r="E29" s="338">
        <v>492.61333333333329</v>
      </c>
      <c r="F29" s="338">
        <v>465.67344729344723</v>
      </c>
      <c r="G29" s="338"/>
      <c r="H29" s="338"/>
      <c r="I29" s="338"/>
      <c r="J29" s="338"/>
      <c r="K29" s="338"/>
      <c r="L29" s="338"/>
      <c r="M29" s="338"/>
      <c r="N29" s="338"/>
      <c r="O29" s="339"/>
    </row>
    <row r="30" spans="2:15" ht="15.75" thickBot="1" x14ac:dyDescent="0.35">
      <c r="B30" s="497" t="s">
        <v>170</v>
      </c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9"/>
    </row>
    <row r="31" spans="2:15" x14ac:dyDescent="0.3">
      <c r="B31" s="26"/>
    </row>
    <row r="32" spans="2:15" x14ac:dyDescent="0.3">
      <c r="B32" s="26"/>
    </row>
    <row r="33" spans="2:3" ht="15.05" customHeight="1" x14ac:dyDescent="0.3">
      <c r="B33" s="26"/>
    </row>
    <row r="34" spans="2:3" x14ac:dyDescent="0.3">
      <c r="B34" s="26"/>
    </row>
    <row r="35" spans="2:3" x14ac:dyDescent="0.3">
      <c r="B35" s="26"/>
    </row>
    <row r="36" spans="2:3" s="26" customFormat="1" x14ac:dyDescent="0.3">
      <c r="C36" s="321"/>
    </row>
    <row r="37" spans="2:3" ht="15.05" customHeight="1" x14ac:dyDescent="0.3">
      <c r="B37" s="26"/>
    </row>
    <row r="38" spans="2:3" x14ac:dyDescent="0.3">
      <c r="B38" s="26"/>
    </row>
    <row r="39" spans="2:3" ht="27" customHeight="1" x14ac:dyDescent="0.3">
      <c r="B39" s="26"/>
    </row>
    <row r="40" spans="2:3" x14ac:dyDescent="0.3">
      <c r="B40" s="26"/>
    </row>
  </sheetData>
  <mergeCells count="7">
    <mergeCell ref="B25:B28"/>
    <mergeCell ref="B30:O30"/>
    <mergeCell ref="B2:O2"/>
    <mergeCell ref="B5:B7"/>
    <mergeCell ref="B8:B13"/>
    <mergeCell ref="B15:B16"/>
    <mergeCell ref="B17:B24"/>
  </mergeCells>
  <pageMargins left="0.70866141732283472" right="0.70866141732283472" top="0.74803149606299213" bottom="0.74803149606299213" header="0.31496062992125984" footer="0.31496062992125984"/>
  <pageSetup paperSize="126"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11D81-965E-4852-9F0C-9FBC7AF85161}">
  <sheetPr>
    <pageSetUpPr fitToPage="1"/>
  </sheetPr>
  <dimension ref="B1:H24"/>
  <sheetViews>
    <sheetView topLeftCell="A6" zoomScaleNormal="100" workbookViewId="0">
      <selection activeCell="N29" sqref="N29"/>
    </sheetView>
  </sheetViews>
  <sheetFormatPr baseColWidth="10" defaultRowHeight="15.05" x14ac:dyDescent="0.3"/>
  <cols>
    <col min="1" max="1" width="8.33203125" customWidth="1"/>
    <col min="2" max="2" width="13.44140625" customWidth="1"/>
    <col min="3" max="3" width="9.77734375" bestFit="1" customWidth="1"/>
    <col min="4" max="4" width="12.6640625" bestFit="1" customWidth="1"/>
    <col min="5" max="5" width="9.77734375" style="26" bestFit="1" customWidth="1"/>
    <col min="6" max="6" width="12.6640625" style="26" bestFit="1" customWidth="1"/>
    <col min="7" max="7" width="9.77734375" bestFit="1" customWidth="1"/>
    <col min="8" max="8" width="12.6640625" bestFit="1" customWidth="1"/>
  </cols>
  <sheetData>
    <row r="1" spans="2:8" ht="15.75" thickBot="1" x14ac:dyDescent="0.35"/>
    <row r="2" spans="2:8" x14ac:dyDescent="0.3">
      <c r="B2" s="412" t="s">
        <v>166</v>
      </c>
      <c r="C2" s="413"/>
      <c r="D2" s="413"/>
      <c r="E2" s="413"/>
      <c r="F2" s="413"/>
      <c r="G2" s="413"/>
      <c r="H2" s="414"/>
    </row>
    <row r="3" spans="2:8" x14ac:dyDescent="0.3">
      <c r="B3" s="421" t="s">
        <v>101</v>
      </c>
      <c r="C3" s="422"/>
      <c r="D3" s="422"/>
      <c r="E3" s="422"/>
      <c r="F3" s="422"/>
      <c r="G3" s="422"/>
      <c r="H3" s="423"/>
    </row>
    <row r="4" spans="2:8" x14ac:dyDescent="0.3">
      <c r="B4" s="427" t="s">
        <v>62</v>
      </c>
      <c r="C4" s="424">
        <v>2020</v>
      </c>
      <c r="D4" s="424"/>
      <c r="E4" s="424">
        <v>2021</v>
      </c>
      <c r="F4" s="424"/>
      <c r="G4" s="424">
        <v>2022</v>
      </c>
      <c r="H4" s="507"/>
    </row>
    <row r="5" spans="2:8" ht="24.9" customHeight="1" x14ac:dyDescent="0.3">
      <c r="B5" s="428"/>
      <c r="C5" s="167" t="s">
        <v>0</v>
      </c>
      <c r="D5" s="168" t="s">
        <v>173</v>
      </c>
      <c r="E5" s="167" t="s">
        <v>0</v>
      </c>
      <c r="F5" s="168" t="s">
        <v>173</v>
      </c>
      <c r="G5" s="167" t="s">
        <v>0</v>
      </c>
      <c r="H5" s="169" t="s">
        <v>173</v>
      </c>
    </row>
    <row r="6" spans="2:8" ht="33.4" customHeight="1" x14ac:dyDescent="0.3">
      <c r="B6" s="429"/>
      <c r="C6" s="126" t="s">
        <v>47</v>
      </c>
      <c r="D6" s="127" t="s">
        <v>65</v>
      </c>
      <c r="E6" s="126" t="s">
        <v>47</v>
      </c>
      <c r="F6" s="127" t="s">
        <v>65</v>
      </c>
      <c r="G6" s="126" t="s">
        <v>47</v>
      </c>
      <c r="H6" s="128" t="s">
        <v>65</v>
      </c>
    </row>
    <row r="7" spans="2:8" s="26" customFormat="1" ht="31.45" customHeight="1" x14ac:dyDescent="0.3">
      <c r="B7" s="238" t="s">
        <v>24</v>
      </c>
      <c r="C7" s="249">
        <v>832.02499999999986</v>
      </c>
      <c r="D7" s="250">
        <v>705.26333797943835</v>
      </c>
      <c r="E7" s="251">
        <v>789.90000000000009</v>
      </c>
      <c r="F7" s="251">
        <v>715.65934411155752</v>
      </c>
      <c r="G7" s="249">
        <v>181.4</v>
      </c>
      <c r="H7" s="252">
        <v>717.32397238133217</v>
      </c>
    </row>
    <row r="8" spans="2:8" s="26" customFormat="1" x14ac:dyDescent="0.3">
      <c r="B8" s="238" t="s">
        <v>3</v>
      </c>
      <c r="C8" s="249">
        <v>80</v>
      </c>
      <c r="D8" s="250">
        <v>660</v>
      </c>
      <c r="E8" s="251">
        <v>72</v>
      </c>
      <c r="F8" s="251">
        <v>665</v>
      </c>
      <c r="G8" s="249">
        <v>20</v>
      </c>
      <c r="H8" s="252">
        <v>650</v>
      </c>
    </row>
    <row r="9" spans="2:8" s="26" customFormat="1" x14ac:dyDescent="0.3">
      <c r="B9" s="238" t="s">
        <v>2</v>
      </c>
      <c r="C9" s="249">
        <v>3666.2250000000004</v>
      </c>
      <c r="D9" s="250">
        <v>660.31408303476655</v>
      </c>
      <c r="E9" s="251">
        <v>2512.6000000000004</v>
      </c>
      <c r="F9" s="251">
        <v>640.18607166447737</v>
      </c>
      <c r="G9" s="249">
        <v>575.32500000000005</v>
      </c>
      <c r="H9" s="252">
        <v>593.61895068210288</v>
      </c>
    </row>
    <row r="10" spans="2:8" s="26" customFormat="1" x14ac:dyDescent="0.3">
      <c r="B10" s="238" t="s">
        <v>10</v>
      </c>
      <c r="C10" s="249">
        <v>20.375</v>
      </c>
      <c r="D10" s="250">
        <v>623.7063333333333</v>
      </c>
      <c r="E10" s="251">
        <v>17.380000000000003</v>
      </c>
      <c r="F10" s="251">
        <v>664.71261022927695</v>
      </c>
      <c r="G10" s="249">
        <v>11</v>
      </c>
      <c r="H10" s="252">
        <v>644.23</v>
      </c>
    </row>
    <row r="11" spans="2:8" s="26" customFormat="1" x14ac:dyDescent="0.3">
      <c r="B11" s="238" t="s">
        <v>6</v>
      </c>
      <c r="C11" s="249">
        <v>31.983000000000001</v>
      </c>
      <c r="D11" s="250">
        <v>752.8489052314892</v>
      </c>
      <c r="E11" s="251">
        <v>92.938000000000002</v>
      </c>
      <c r="F11" s="251">
        <v>629.51348775571125</v>
      </c>
      <c r="G11" s="249">
        <v>5.9829999999999997</v>
      </c>
      <c r="H11" s="252">
        <v>611.77168644492735</v>
      </c>
    </row>
    <row r="12" spans="2:8" s="26" customFormat="1" x14ac:dyDescent="0.3">
      <c r="B12" s="238" t="s">
        <v>215</v>
      </c>
      <c r="C12" s="249">
        <v>14.528</v>
      </c>
      <c r="D12" s="250">
        <v>590</v>
      </c>
      <c r="E12" s="251">
        <v>50.847999999999999</v>
      </c>
      <c r="F12" s="251">
        <v>643.31655129011961</v>
      </c>
      <c r="G12" s="249">
        <v>157.31100000000001</v>
      </c>
      <c r="H12" s="252">
        <v>807.88215367234704</v>
      </c>
    </row>
    <row r="13" spans="2:8" s="26" customFormat="1" x14ac:dyDescent="0.3">
      <c r="B13" s="238" t="s">
        <v>37</v>
      </c>
      <c r="C13" s="249">
        <v>78</v>
      </c>
      <c r="D13" s="250">
        <v>625</v>
      </c>
      <c r="E13" s="251">
        <v>52</v>
      </c>
      <c r="F13" s="251">
        <v>630.26</v>
      </c>
      <c r="G13" s="249"/>
      <c r="H13" s="252"/>
    </row>
    <row r="14" spans="2:8" s="26" customFormat="1" x14ac:dyDescent="0.3">
      <c r="B14" s="238" t="s">
        <v>38</v>
      </c>
      <c r="C14" s="249">
        <v>48.5</v>
      </c>
      <c r="D14" s="250">
        <v>719.83325051759823</v>
      </c>
      <c r="E14" s="251">
        <v>56.75</v>
      </c>
      <c r="F14" s="251">
        <v>827.75995967741937</v>
      </c>
      <c r="G14" s="249">
        <v>21</v>
      </c>
      <c r="H14" s="252">
        <v>735.33333333333326</v>
      </c>
    </row>
    <row r="15" spans="2:8" s="26" customFormat="1" x14ac:dyDescent="0.3">
      <c r="B15" s="238" t="s">
        <v>5</v>
      </c>
      <c r="C15" s="249"/>
      <c r="D15" s="250"/>
      <c r="E15" s="251"/>
      <c r="F15" s="251"/>
      <c r="G15" s="249">
        <v>54</v>
      </c>
      <c r="H15" s="252">
        <v>691.82510460251046</v>
      </c>
    </row>
    <row r="16" spans="2:8" s="26" customFormat="1" x14ac:dyDescent="0.3">
      <c r="B16" s="238" t="s">
        <v>14</v>
      </c>
      <c r="C16" s="249">
        <v>752.8</v>
      </c>
      <c r="D16" s="250">
        <v>663.90990779092704</v>
      </c>
      <c r="E16" s="251">
        <v>897</v>
      </c>
      <c r="F16" s="251">
        <v>647.347297008547</v>
      </c>
      <c r="G16" s="249">
        <v>130</v>
      </c>
      <c r="H16" s="252">
        <v>575.70421985815608</v>
      </c>
    </row>
    <row r="17" spans="2:8" x14ac:dyDescent="0.3">
      <c r="B17" s="17" t="s">
        <v>22</v>
      </c>
      <c r="C17" s="253"/>
      <c r="D17" s="254"/>
      <c r="E17" s="255">
        <v>22.075199999999999</v>
      </c>
      <c r="F17" s="255">
        <v>1482.8042328042332</v>
      </c>
      <c r="G17" s="253"/>
      <c r="H17" s="256"/>
    </row>
    <row r="18" spans="2:8" x14ac:dyDescent="0.3">
      <c r="B18" s="17" t="s">
        <v>8</v>
      </c>
      <c r="C18" s="253">
        <v>53.994</v>
      </c>
      <c r="D18" s="254">
        <v>729.95600902184242</v>
      </c>
      <c r="E18" s="255">
        <v>7.0895999999999999</v>
      </c>
      <c r="F18" s="255">
        <v>1077.1166338582677</v>
      </c>
      <c r="G18" s="253">
        <v>0.51839999999999997</v>
      </c>
      <c r="H18" s="256">
        <v>958.56481481481489</v>
      </c>
    </row>
    <row r="19" spans="2:8" s="26" customFormat="1" x14ac:dyDescent="0.3">
      <c r="B19" s="17" t="s">
        <v>7</v>
      </c>
      <c r="C19" s="253">
        <v>375.27499999999998</v>
      </c>
      <c r="D19" s="254">
        <v>657.87843470901521</v>
      </c>
      <c r="E19" s="255">
        <v>276.5</v>
      </c>
      <c r="F19" s="255">
        <v>664.86041648486935</v>
      </c>
      <c r="G19" s="253">
        <v>93.8</v>
      </c>
      <c r="H19" s="256">
        <v>618.41053952991444</v>
      </c>
    </row>
    <row r="20" spans="2:8" s="26" customFormat="1" x14ac:dyDescent="0.3">
      <c r="B20" s="17" t="s">
        <v>20</v>
      </c>
      <c r="C20" s="253">
        <v>36.5</v>
      </c>
      <c r="D20" s="254">
        <v>630.83333333333337</v>
      </c>
      <c r="E20" s="255">
        <v>45</v>
      </c>
      <c r="F20" s="255">
        <v>653.45866666666666</v>
      </c>
      <c r="G20" s="253">
        <v>15.625</v>
      </c>
      <c r="H20" s="256">
        <v>657.5</v>
      </c>
    </row>
    <row r="21" spans="2:8" x14ac:dyDescent="0.3">
      <c r="B21" s="17" t="s">
        <v>13</v>
      </c>
      <c r="C21" s="253">
        <v>123.2</v>
      </c>
      <c r="D21" s="254">
        <v>537.82808302808303</v>
      </c>
      <c r="E21" s="255">
        <v>50</v>
      </c>
      <c r="F21" s="255">
        <v>448</v>
      </c>
      <c r="G21" s="253">
        <v>51.15</v>
      </c>
      <c r="H21" s="256">
        <v>480</v>
      </c>
    </row>
    <row r="22" spans="2:8" s="26" customFormat="1" x14ac:dyDescent="0.3">
      <c r="B22" s="17" t="s">
        <v>175</v>
      </c>
      <c r="C22" s="253"/>
      <c r="D22" s="254"/>
      <c r="E22" s="255">
        <v>7</v>
      </c>
      <c r="F22" s="255">
        <v>704</v>
      </c>
      <c r="G22" s="253">
        <v>9</v>
      </c>
      <c r="H22" s="256">
        <v>667</v>
      </c>
    </row>
    <row r="23" spans="2:8" ht="15.75" thickBot="1" x14ac:dyDescent="0.35">
      <c r="B23" s="105" t="s">
        <v>40</v>
      </c>
      <c r="C23" s="257">
        <v>6113.4049999999979</v>
      </c>
      <c r="D23" s="258">
        <v>667.35389981014498</v>
      </c>
      <c r="E23" s="259">
        <v>4949.0807999999988</v>
      </c>
      <c r="F23" s="259">
        <v>693.74142007779176</v>
      </c>
      <c r="G23" s="257">
        <v>1326.1123999999998</v>
      </c>
      <c r="H23" s="260">
        <v>662.07376607434105</v>
      </c>
    </row>
    <row r="24" spans="2:8" ht="48.45" customHeight="1" thickBot="1" x14ac:dyDescent="0.35">
      <c r="B24" s="385" t="s">
        <v>220</v>
      </c>
      <c r="C24" s="505"/>
      <c r="D24" s="505"/>
      <c r="E24" s="505"/>
      <c r="F24" s="505"/>
      <c r="G24" s="505"/>
      <c r="H24" s="506"/>
    </row>
  </sheetData>
  <mergeCells count="7">
    <mergeCell ref="B24:H24"/>
    <mergeCell ref="B2:H2"/>
    <mergeCell ref="B3:H3"/>
    <mergeCell ref="C4:D4"/>
    <mergeCell ref="G4:H4"/>
    <mergeCell ref="B4:B6"/>
    <mergeCell ref="E4:F4"/>
  </mergeCells>
  <pageMargins left="0.70866141732283472" right="0.70866141732283472" top="0.74803149606299213" bottom="0.74803149606299213" header="0.31496062992125984" footer="0.31496062992125984"/>
  <pageSetup paperSize="126" scale="8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4E591-B611-4D44-9ED7-808E79E2379B}">
  <sheetPr>
    <pageSetUpPr fitToPage="1"/>
  </sheetPr>
  <dimension ref="B1:O19"/>
  <sheetViews>
    <sheetView zoomScaleNormal="100" workbookViewId="0">
      <selection activeCell="K16" sqref="K16"/>
    </sheetView>
  </sheetViews>
  <sheetFormatPr baseColWidth="10" defaultRowHeight="15.05" x14ac:dyDescent="0.3"/>
  <cols>
    <col min="1" max="1" width="4.109375" customWidth="1"/>
    <col min="2" max="2" width="16.77734375" bestFit="1" customWidth="1"/>
    <col min="3" max="3" width="10.88671875" bestFit="1" customWidth="1"/>
    <col min="4" max="4" width="11" bestFit="1" customWidth="1"/>
    <col min="5" max="5" width="10.88671875" bestFit="1" customWidth="1"/>
    <col min="6" max="6" width="11" bestFit="1" customWidth="1"/>
    <col min="7" max="7" width="10.88671875" bestFit="1" customWidth="1"/>
    <col min="8" max="8" width="11" style="26" bestFit="1" customWidth="1"/>
    <col min="9" max="9" width="10.88671875" style="26" bestFit="1" customWidth="1"/>
    <col min="10" max="10" width="11" bestFit="1" customWidth="1"/>
  </cols>
  <sheetData>
    <row r="1" spans="2:15" ht="15.75" thickBot="1" x14ac:dyDescent="0.35"/>
    <row r="2" spans="2:15" x14ac:dyDescent="0.3">
      <c r="B2" s="379" t="s">
        <v>167</v>
      </c>
      <c r="C2" s="380"/>
      <c r="D2" s="380"/>
      <c r="E2" s="380"/>
      <c r="F2" s="380"/>
      <c r="G2" s="380"/>
      <c r="H2" s="380"/>
      <c r="I2" s="380"/>
      <c r="J2" s="381"/>
    </row>
    <row r="3" spans="2:15" x14ac:dyDescent="0.3">
      <c r="B3" s="382" t="s">
        <v>70</v>
      </c>
      <c r="C3" s="383"/>
      <c r="D3" s="383"/>
      <c r="E3" s="383"/>
      <c r="F3" s="383"/>
      <c r="G3" s="383"/>
      <c r="H3" s="383"/>
      <c r="I3" s="383"/>
      <c r="J3" s="384"/>
    </row>
    <row r="4" spans="2:15" x14ac:dyDescent="0.3">
      <c r="B4" s="391" t="s">
        <v>62</v>
      </c>
      <c r="C4" s="388">
        <v>2018</v>
      </c>
      <c r="D4" s="388"/>
      <c r="E4" s="388">
        <v>2020</v>
      </c>
      <c r="F4" s="388"/>
      <c r="G4" s="388">
        <v>2021</v>
      </c>
      <c r="H4" s="388"/>
      <c r="I4" s="388">
        <v>2022</v>
      </c>
      <c r="J4" s="398"/>
    </row>
    <row r="5" spans="2:15" ht="31.45" customHeight="1" x14ac:dyDescent="0.3">
      <c r="B5" s="392"/>
      <c r="C5" s="179" t="s">
        <v>0</v>
      </c>
      <c r="D5" s="180" t="s">
        <v>173</v>
      </c>
      <c r="E5" s="179" t="s">
        <v>0</v>
      </c>
      <c r="F5" s="180" t="s">
        <v>173</v>
      </c>
      <c r="G5" s="179" t="s">
        <v>0</v>
      </c>
      <c r="H5" s="180" t="s">
        <v>173</v>
      </c>
      <c r="I5" s="179" t="s">
        <v>0</v>
      </c>
      <c r="J5" s="154" t="s">
        <v>173</v>
      </c>
    </row>
    <row r="6" spans="2:15" ht="32.75" customHeight="1" x14ac:dyDescent="0.3">
      <c r="B6" s="393"/>
      <c r="C6" s="148" t="s">
        <v>47</v>
      </c>
      <c r="D6" s="155" t="s">
        <v>65</v>
      </c>
      <c r="E6" s="148" t="s">
        <v>47</v>
      </c>
      <c r="F6" s="155" t="s">
        <v>65</v>
      </c>
      <c r="G6" s="148" t="s">
        <v>47</v>
      </c>
      <c r="H6" s="155" t="s">
        <v>65</v>
      </c>
      <c r="I6" s="148" t="s">
        <v>47</v>
      </c>
      <c r="J6" s="156" t="s">
        <v>65</v>
      </c>
    </row>
    <row r="7" spans="2:15" s="26" customFormat="1" x14ac:dyDescent="0.3">
      <c r="B7" s="29" t="s">
        <v>24</v>
      </c>
      <c r="C7" s="205"/>
      <c r="D7" s="204"/>
      <c r="E7" s="205">
        <v>4.7712000000000003</v>
      </c>
      <c r="F7" s="204">
        <v>3100</v>
      </c>
      <c r="G7" s="205"/>
      <c r="H7" s="204"/>
      <c r="I7" s="205"/>
      <c r="J7" s="206"/>
    </row>
    <row r="8" spans="2:15" x14ac:dyDescent="0.3">
      <c r="B8" s="29" t="s">
        <v>3</v>
      </c>
      <c r="C8" s="205"/>
      <c r="D8" s="204"/>
      <c r="E8" s="205">
        <v>3.0604</v>
      </c>
      <c r="F8" s="204">
        <v>4315.0153628717744</v>
      </c>
      <c r="G8" s="205">
        <v>0.28599999999999998</v>
      </c>
      <c r="H8" s="204">
        <v>8795.9440559440554</v>
      </c>
      <c r="I8" s="205">
        <v>81.63646</v>
      </c>
      <c r="J8" s="206">
        <v>3938.4593189355837</v>
      </c>
    </row>
    <row r="9" spans="2:15" s="26" customFormat="1" x14ac:dyDescent="0.3">
      <c r="B9" s="29" t="s">
        <v>23</v>
      </c>
      <c r="C9" s="205"/>
      <c r="D9" s="204"/>
      <c r="E9" s="205"/>
      <c r="F9" s="204"/>
      <c r="G9" s="205">
        <v>7.980000000000001E-3</v>
      </c>
      <c r="H9" s="204">
        <v>1512.531328320802</v>
      </c>
      <c r="I9" s="205"/>
      <c r="J9" s="206"/>
    </row>
    <row r="10" spans="2:15" x14ac:dyDescent="0.3">
      <c r="B10" s="29" t="s">
        <v>2</v>
      </c>
      <c r="C10" s="205">
        <v>3</v>
      </c>
      <c r="D10" s="204">
        <v>1345.8333333333335</v>
      </c>
      <c r="E10" s="205">
        <v>1.9751999999999998</v>
      </c>
      <c r="F10" s="204">
        <v>3166.666666666667</v>
      </c>
      <c r="G10" s="205"/>
      <c r="H10" s="204"/>
      <c r="I10" s="205"/>
      <c r="J10" s="206"/>
    </row>
    <row r="11" spans="2:15" s="26" customFormat="1" x14ac:dyDescent="0.3">
      <c r="B11" s="29" t="s">
        <v>35</v>
      </c>
      <c r="C11" s="205"/>
      <c r="D11" s="204"/>
      <c r="E11" s="205">
        <v>0.1</v>
      </c>
      <c r="F11" s="204">
        <v>1350</v>
      </c>
      <c r="G11" s="205">
        <v>0.63</v>
      </c>
      <c r="H11" s="204">
        <v>2222.2222222222222</v>
      </c>
      <c r="I11" s="205">
        <v>2.88</v>
      </c>
      <c r="J11" s="206">
        <v>2007.2256944444446</v>
      </c>
    </row>
    <row r="12" spans="2:15" s="26" customFormat="1" x14ac:dyDescent="0.3">
      <c r="B12" s="29" t="s">
        <v>17</v>
      </c>
      <c r="C12" s="205"/>
      <c r="D12" s="204"/>
      <c r="E12" s="205"/>
      <c r="F12" s="204"/>
      <c r="G12" s="205"/>
      <c r="H12" s="204"/>
      <c r="I12" s="205">
        <v>1.0249999999999999</v>
      </c>
      <c r="J12" s="206">
        <v>300</v>
      </c>
    </row>
    <row r="13" spans="2:15" s="26" customFormat="1" x14ac:dyDescent="0.3">
      <c r="B13" s="29" t="s">
        <v>22</v>
      </c>
      <c r="C13" s="205"/>
      <c r="D13" s="204"/>
      <c r="E13" s="205">
        <v>73.991459999999989</v>
      </c>
      <c r="F13" s="204">
        <v>2412.6652476061327</v>
      </c>
      <c r="G13" s="205">
        <v>78.252599999999987</v>
      </c>
      <c r="H13" s="204">
        <v>2029.3070282780652</v>
      </c>
      <c r="I13" s="205">
        <v>25.86504</v>
      </c>
      <c r="J13" s="206">
        <v>1885.1345928149169</v>
      </c>
      <c r="L13"/>
      <c r="O13" s="26" t="s">
        <v>206</v>
      </c>
    </row>
    <row r="14" spans="2:15" x14ac:dyDescent="0.3">
      <c r="B14" s="29" t="s">
        <v>8</v>
      </c>
      <c r="C14" s="205"/>
      <c r="D14" s="204"/>
      <c r="E14" s="205">
        <v>18.30172</v>
      </c>
      <c r="F14" s="204">
        <v>4238.547473708566</v>
      </c>
      <c r="G14" s="205">
        <v>31.672599999999996</v>
      </c>
      <c r="H14" s="204">
        <v>3537.5444167195365</v>
      </c>
      <c r="I14" s="205">
        <v>10.94472</v>
      </c>
      <c r="J14" s="206">
        <v>4319.8991373633971</v>
      </c>
    </row>
    <row r="15" spans="2:15" x14ac:dyDescent="0.3">
      <c r="B15" s="29" t="s">
        <v>7</v>
      </c>
      <c r="C15" s="205"/>
      <c r="D15" s="204"/>
      <c r="E15" s="205">
        <v>6.6608000000000001</v>
      </c>
      <c r="F15" s="204">
        <v>4065.401447008599</v>
      </c>
      <c r="G15" s="205">
        <v>0.5</v>
      </c>
      <c r="H15" s="204">
        <v>2196.5811965811968</v>
      </c>
      <c r="I15" s="205">
        <v>0.32500000000000001</v>
      </c>
      <c r="J15" s="206">
        <v>1923.0769230769231</v>
      </c>
    </row>
    <row r="16" spans="2:15" x14ac:dyDescent="0.3">
      <c r="B16" s="29" t="s">
        <v>20</v>
      </c>
      <c r="C16" s="205"/>
      <c r="D16" s="204"/>
      <c r="E16" s="205">
        <v>2.4671999999999996</v>
      </c>
      <c r="F16" s="204">
        <v>3775.0000000000005</v>
      </c>
      <c r="G16" s="205"/>
      <c r="H16" s="204"/>
      <c r="I16" s="205">
        <v>1.44</v>
      </c>
      <c r="J16" s="206">
        <v>1736.1111111111111</v>
      </c>
      <c r="L16" s="26"/>
    </row>
    <row r="17" spans="2:10" x14ac:dyDescent="0.3">
      <c r="B17" s="29" t="s">
        <v>13</v>
      </c>
      <c r="C17" s="205"/>
      <c r="D17" s="204"/>
      <c r="E17" s="205"/>
      <c r="F17" s="204"/>
      <c r="G17" s="205">
        <v>0.8</v>
      </c>
      <c r="H17" s="204">
        <v>1062.5</v>
      </c>
      <c r="I17" s="205"/>
      <c r="J17" s="206"/>
    </row>
    <row r="18" spans="2:10" ht="15.75" thickBot="1" x14ac:dyDescent="0.35">
      <c r="B18" s="85" t="s">
        <v>40</v>
      </c>
      <c r="C18" s="209">
        <v>3</v>
      </c>
      <c r="D18" s="208">
        <v>1345.8333333333335</v>
      </c>
      <c r="E18" s="209">
        <v>111.32798000000001</v>
      </c>
      <c r="F18" s="208">
        <v>3187.1801670827012</v>
      </c>
      <c r="G18" s="209">
        <v>112.14918000000002</v>
      </c>
      <c r="H18" s="208">
        <v>3047.7796723807919</v>
      </c>
      <c r="I18" s="209">
        <v>124.11622000000004</v>
      </c>
      <c r="J18" s="210">
        <v>3573.7518315946377</v>
      </c>
    </row>
    <row r="19" spans="2:10" ht="43.55" customHeight="1" thickBot="1" x14ac:dyDescent="0.35">
      <c r="B19" s="385" t="s">
        <v>174</v>
      </c>
      <c r="C19" s="386"/>
      <c r="D19" s="386"/>
      <c r="E19" s="386"/>
      <c r="F19" s="386"/>
      <c r="G19" s="386"/>
      <c r="H19" s="386"/>
      <c r="I19" s="386"/>
      <c r="J19" s="387"/>
    </row>
  </sheetData>
  <mergeCells count="8">
    <mergeCell ref="B2:J2"/>
    <mergeCell ref="B3:J3"/>
    <mergeCell ref="B19:J19"/>
    <mergeCell ref="C4:D4"/>
    <mergeCell ref="E4:F4"/>
    <mergeCell ref="G4:H4"/>
    <mergeCell ref="I4:J4"/>
    <mergeCell ref="B4:B6"/>
  </mergeCells>
  <pageMargins left="0.70866141732283472" right="0.70866141732283472" top="0.74803149606299213" bottom="0.74803149606299213" header="0.31496062992125984" footer="0.31496062992125984"/>
  <pageSetup paperSize="126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1A72D-E548-4BA1-9EA0-5D4E1301580A}">
  <sheetPr>
    <pageSetUpPr fitToPage="1"/>
  </sheetPr>
  <dimension ref="B1:S18"/>
  <sheetViews>
    <sheetView topLeftCell="D1" zoomScaleNormal="100" workbookViewId="0">
      <selection activeCell="U24" sqref="U24"/>
    </sheetView>
  </sheetViews>
  <sheetFormatPr baseColWidth="10" defaultRowHeight="15.05" x14ac:dyDescent="0.3"/>
  <cols>
    <col min="1" max="1" width="4" customWidth="1"/>
    <col min="2" max="2" width="15.33203125" customWidth="1"/>
    <col min="3" max="3" width="11.21875" style="26" bestFit="1" customWidth="1"/>
    <col min="4" max="4" width="10.44140625" style="26" bestFit="1" customWidth="1"/>
    <col min="5" max="5" width="10.44140625" bestFit="1" customWidth="1"/>
    <col min="6" max="6" width="10.33203125" bestFit="1" customWidth="1"/>
    <col min="7" max="7" width="10.88671875" bestFit="1" customWidth="1"/>
    <col min="8" max="8" width="10.6640625" bestFit="1" customWidth="1"/>
    <col min="9" max="9" width="10.6640625" style="26" bestFit="1" customWidth="1"/>
    <col min="10" max="10" width="10.88671875" bestFit="1" customWidth="1"/>
    <col min="11" max="11" width="14.5546875" bestFit="1" customWidth="1"/>
  </cols>
  <sheetData>
    <row r="1" spans="2:19" ht="15.75" thickBot="1" x14ac:dyDescent="0.35"/>
    <row r="2" spans="2:19" x14ac:dyDescent="0.3">
      <c r="B2" s="379" t="s">
        <v>177</v>
      </c>
      <c r="C2" s="508"/>
      <c r="D2" s="508"/>
      <c r="E2" s="380"/>
      <c r="F2" s="380"/>
      <c r="G2" s="380"/>
      <c r="H2" s="380"/>
      <c r="I2" s="380"/>
      <c r="J2" s="380"/>
      <c r="K2" s="381"/>
    </row>
    <row r="3" spans="2:19" ht="27.85" customHeight="1" x14ac:dyDescent="0.3">
      <c r="B3" s="509" t="s">
        <v>203</v>
      </c>
      <c r="C3" s="510"/>
      <c r="D3" s="510"/>
      <c r="E3" s="511"/>
      <c r="F3" s="511"/>
      <c r="G3" s="511"/>
      <c r="H3" s="511"/>
      <c r="I3" s="511"/>
      <c r="J3" s="511"/>
      <c r="K3" s="512"/>
    </row>
    <row r="4" spans="2:19" ht="24.9" customHeight="1" x14ac:dyDescent="0.3">
      <c r="B4" s="181" t="s">
        <v>188</v>
      </c>
      <c r="C4" s="261" t="s">
        <v>15</v>
      </c>
      <c r="D4" s="261" t="s">
        <v>18</v>
      </c>
      <c r="E4" s="75" t="s">
        <v>32</v>
      </c>
      <c r="F4" s="20" t="s">
        <v>31</v>
      </c>
      <c r="G4" s="75" t="s">
        <v>45</v>
      </c>
      <c r="H4" s="20" t="s">
        <v>46</v>
      </c>
      <c r="I4" s="20" t="s">
        <v>1</v>
      </c>
      <c r="J4" s="75" t="s">
        <v>217</v>
      </c>
      <c r="K4" s="21" t="s">
        <v>40</v>
      </c>
      <c r="M4" s="26"/>
      <c r="N4" s="26"/>
      <c r="O4" s="26"/>
      <c r="P4" s="26"/>
      <c r="Q4" s="26"/>
      <c r="R4" s="26"/>
      <c r="S4" s="26"/>
    </row>
    <row r="5" spans="2:19" x14ac:dyDescent="0.3">
      <c r="B5" s="182" t="s">
        <v>114</v>
      </c>
      <c r="C5" s="262">
        <v>376.86505</v>
      </c>
      <c r="D5" s="262">
        <v>2.5131000000000001</v>
      </c>
      <c r="E5" s="227">
        <v>0.25719999999999998</v>
      </c>
      <c r="F5" s="228">
        <v>18.121200000000002</v>
      </c>
      <c r="G5" s="227"/>
      <c r="H5" s="228"/>
      <c r="I5" s="228">
        <v>0.21</v>
      </c>
      <c r="J5" s="227">
        <v>0.72309000000000001</v>
      </c>
      <c r="K5" s="229">
        <v>398.68964</v>
      </c>
      <c r="M5" s="26"/>
      <c r="N5" s="26"/>
      <c r="O5" s="26"/>
      <c r="P5" s="26"/>
      <c r="Q5" s="26"/>
      <c r="R5" s="26"/>
      <c r="S5" s="26"/>
    </row>
    <row r="6" spans="2:19" x14ac:dyDescent="0.3">
      <c r="B6" s="182" t="s">
        <v>115</v>
      </c>
      <c r="C6" s="262"/>
      <c r="D6" s="262">
        <v>3.6513999999999998</v>
      </c>
      <c r="E6" s="227"/>
      <c r="F6" s="227">
        <v>3.5E-4</v>
      </c>
      <c r="G6" s="227"/>
      <c r="H6" s="227">
        <v>12.096</v>
      </c>
      <c r="I6" s="227">
        <v>0.44297999999999998</v>
      </c>
      <c r="J6" s="227">
        <v>1.6748799999999999</v>
      </c>
      <c r="K6" s="229">
        <v>17.865609999999997</v>
      </c>
      <c r="M6" s="26"/>
      <c r="N6" s="26"/>
      <c r="O6" s="26"/>
      <c r="P6" s="26"/>
      <c r="Q6" s="26"/>
      <c r="R6" s="26"/>
      <c r="S6" s="26"/>
    </row>
    <row r="7" spans="2:19" x14ac:dyDescent="0.3">
      <c r="B7" s="182" t="s">
        <v>116</v>
      </c>
      <c r="C7" s="262"/>
      <c r="D7" s="262">
        <v>0.35699999999999998</v>
      </c>
      <c r="E7" s="227"/>
      <c r="F7" s="227"/>
      <c r="G7" s="227">
        <v>0.76083000000000001</v>
      </c>
      <c r="H7" s="227">
        <v>13.895000000000001</v>
      </c>
      <c r="I7" s="227">
        <v>0.26250000000000001</v>
      </c>
      <c r="J7" s="227">
        <v>0.83600000000000008</v>
      </c>
      <c r="K7" s="229">
        <v>16.111329999999999</v>
      </c>
      <c r="M7" s="26"/>
      <c r="N7" s="26"/>
      <c r="O7" s="26"/>
      <c r="P7" s="26"/>
      <c r="Q7" s="26"/>
      <c r="R7" s="26"/>
      <c r="S7" s="26"/>
    </row>
    <row r="8" spans="2:19" x14ac:dyDescent="0.3">
      <c r="B8" s="182" t="s">
        <v>117</v>
      </c>
      <c r="C8" s="262"/>
      <c r="D8" s="262"/>
      <c r="E8" s="227"/>
      <c r="F8" s="227"/>
      <c r="G8" s="227"/>
      <c r="H8" s="227"/>
      <c r="I8" s="227"/>
      <c r="J8" s="227"/>
      <c r="K8" s="229"/>
      <c r="M8" s="26"/>
      <c r="N8" s="26"/>
      <c r="O8" s="26"/>
      <c r="P8" s="26"/>
      <c r="Q8" s="26"/>
      <c r="R8" s="26"/>
      <c r="S8" s="26"/>
    </row>
    <row r="9" spans="2:19" x14ac:dyDescent="0.3">
      <c r="B9" s="182" t="s">
        <v>118</v>
      </c>
      <c r="C9" s="262"/>
      <c r="D9" s="262"/>
      <c r="E9" s="227"/>
      <c r="F9" s="227"/>
      <c r="G9" s="227"/>
      <c r="H9" s="227"/>
      <c r="I9" s="227"/>
      <c r="J9" s="227"/>
      <c r="K9" s="229"/>
    </row>
    <row r="10" spans="2:19" x14ac:dyDescent="0.3">
      <c r="B10" s="182" t="s">
        <v>119</v>
      </c>
      <c r="C10" s="262"/>
      <c r="D10" s="262"/>
      <c r="E10" s="227"/>
      <c r="F10" s="227"/>
      <c r="G10" s="227"/>
      <c r="H10" s="227"/>
      <c r="I10" s="227"/>
      <c r="J10" s="227"/>
      <c r="K10" s="229"/>
    </row>
    <row r="11" spans="2:19" x14ac:dyDescent="0.3">
      <c r="B11" s="182" t="s">
        <v>120</v>
      </c>
      <c r="C11" s="262"/>
      <c r="D11" s="262"/>
      <c r="E11" s="227"/>
      <c r="F11" s="227"/>
      <c r="G11" s="227"/>
      <c r="H11" s="227"/>
      <c r="I11" s="227"/>
      <c r="J11" s="227"/>
      <c r="K11" s="229"/>
    </row>
    <row r="12" spans="2:19" x14ac:dyDescent="0.3">
      <c r="B12" s="182" t="s">
        <v>121</v>
      </c>
      <c r="C12" s="262"/>
      <c r="D12" s="262"/>
      <c r="E12" s="227"/>
      <c r="F12" s="227"/>
      <c r="G12" s="227"/>
      <c r="H12" s="227"/>
      <c r="I12" s="227"/>
      <c r="J12" s="227"/>
      <c r="K12" s="229"/>
    </row>
    <row r="13" spans="2:19" x14ac:dyDescent="0.3">
      <c r="B13" s="182" t="s">
        <v>122</v>
      </c>
      <c r="C13" s="262"/>
      <c r="D13" s="262"/>
      <c r="E13" s="227"/>
      <c r="F13" s="227"/>
      <c r="G13" s="227"/>
      <c r="H13" s="227"/>
      <c r="I13" s="227"/>
      <c r="J13" s="227"/>
      <c r="K13" s="229"/>
    </row>
    <row r="14" spans="2:19" x14ac:dyDescent="0.3">
      <c r="B14" s="182" t="s">
        <v>138</v>
      </c>
      <c r="C14" s="262"/>
      <c r="D14" s="262"/>
      <c r="E14" s="227"/>
      <c r="F14" s="227"/>
      <c r="G14" s="227"/>
      <c r="H14" s="227"/>
      <c r="I14" s="227"/>
      <c r="J14" s="227"/>
      <c r="K14" s="229"/>
    </row>
    <row r="15" spans="2:19" x14ac:dyDescent="0.3">
      <c r="B15" s="182" t="s">
        <v>139</v>
      </c>
      <c r="C15" s="262"/>
      <c r="D15" s="262"/>
      <c r="E15" s="227"/>
      <c r="F15" s="227"/>
      <c r="G15" s="227"/>
      <c r="H15" s="227"/>
      <c r="I15" s="227"/>
      <c r="J15" s="227"/>
      <c r="K15" s="229"/>
    </row>
    <row r="16" spans="2:19" x14ac:dyDescent="0.3">
      <c r="B16" s="182" t="s">
        <v>169</v>
      </c>
      <c r="C16" s="262"/>
      <c r="D16" s="262"/>
      <c r="E16" s="227"/>
      <c r="F16" s="227"/>
      <c r="G16" s="227"/>
      <c r="H16" s="227"/>
      <c r="I16" s="227"/>
      <c r="J16" s="227"/>
      <c r="K16" s="229"/>
      <c r="O16" t="s">
        <v>206</v>
      </c>
    </row>
    <row r="17" spans="2:11" ht="15.75" thickBot="1" x14ac:dyDescent="0.35">
      <c r="B17" s="85" t="s">
        <v>40</v>
      </c>
      <c r="C17" s="230">
        <f>SUM(C5:C16)</f>
        <v>376.86505</v>
      </c>
      <c r="D17" s="230">
        <f>SUM(D5:D16)</f>
        <v>6.5215000000000005</v>
      </c>
      <c r="E17" s="230">
        <f>SUM(E5:E16)</f>
        <v>0.25719999999999998</v>
      </c>
      <c r="F17" s="230">
        <f t="shared" ref="F17:K17" si="0">SUM(F5:F16)</f>
        <v>18.121550000000003</v>
      </c>
      <c r="G17" s="230">
        <f t="shared" si="0"/>
        <v>0.76083000000000001</v>
      </c>
      <c r="H17" s="230">
        <f t="shared" si="0"/>
        <v>25.991</v>
      </c>
      <c r="I17" s="230">
        <f t="shared" si="0"/>
        <v>0.91548000000000007</v>
      </c>
      <c r="J17" s="230">
        <f t="shared" si="0"/>
        <v>3.2339700000000002</v>
      </c>
      <c r="K17" s="231">
        <f t="shared" si="0"/>
        <v>432.66658000000001</v>
      </c>
    </row>
    <row r="18" spans="2:11" ht="49.1" customHeight="1" thickBot="1" x14ac:dyDescent="0.35">
      <c r="B18" s="385" t="s">
        <v>220</v>
      </c>
      <c r="C18" s="386"/>
      <c r="D18" s="386"/>
      <c r="E18" s="386"/>
      <c r="F18" s="386"/>
      <c r="G18" s="386"/>
      <c r="H18" s="386"/>
      <c r="I18" s="386"/>
      <c r="J18" s="386"/>
      <c r="K18" s="387"/>
    </row>
  </sheetData>
  <mergeCells count="3">
    <mergeCell ref="B18:K18"/>
    <mergeCell ref="B2:K2"/>
    <mergeCell ref="B3:K3"/>
  </mergeCells>
  <phoneticPr fontId="40" type="noConversion"/>
  <pageMargins left="0.70866141732283472" right="0.70866141732283472" top="0.74803149606299213" bottom="0.74803149606299213" header="0.31496062992125984" footer="0.31496062992125984"/>
  <pageSetup scale="78" orientation="portrait" r:id="rId1"/>
  <ignoredErrors>
    <ignoredError sqref="C4:J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20F6D-D122-4266-A7E2-1704D9F26EDB}">
  <sheetPr>
    <pageSetUpPr fitToPage="1"/>
  </sheetPr>
  <dimension ref="A1:AA50"/>
  <sheetViews>
    <sheetView zoomScale="90" zoomScaleNormal="90" workbookViewId="0">
      <selection activeCell="AE32" sqref="AE32"/>
    </sheetView>
  </sheetViews>
  <sheetFormatPr baseColWidth="10" defaultColWidth="11.44140625" defaultRowHeight="13.1" x14ac:dyDescent="0.25"/>
  <cols>
    <col min="1" max="1" width="5.5546875" style="121" customWidth="1"/>
    <col min="2" max="2" width="8.109375" style="121" customWidth="1"/>
    <col min="3" max="6" width="13.44140625" style="121" customWidth="1"/>
    <col min="7" max="7" width="17.6640625" style="121" bestFit="1" customWidth="1"/>
    <col min="8" max="8" width="19" style="121" bestFit="1" customWidth="1"/>
    <col min="9" max="9" width="15.109375" style="121" customWidth="1"/>
    <col min="10" max="10" width="14" style="121" customWidth="1"/>
    <col min="11" max="16" width="0" style="129" hidden="1" customWidth="1"/>
    <col min="17" max="20" width="14.33203125" style="129" hidden="1" customWidth="1"/>
    <col min="21" max="23" width="0" style="129" hidden="1" customWidth="1"/>
    <col min="24" max="24" width="19.77734375" style="129" hidden="1" customWidth="1"/>
    <col min="25" max="16384" width="11.44140625" style="121"/>
  </cols>
  <sheetData>
    <row r="1" spans="2:21" ht="13.75" thickBot="1" x14ac:dyDescent="0.3"/>
    <row r="2" spans="2:21" x14ac:dyDescent="0.25">
      <c r="B2" s="360" t="s">
        <v>51</v>
      </c>
      <c r="C2" s="361"/>
      <c r="D2" s="361"/>
      <c r="E2" s="361"/>
      <c r="F2" s="361"/>
      <c r="G2" s="361"/>
      <c r="H2" s="361"/>
      <c r="I2" s="362"/>
      <c r="J2" s="363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x14ac:dyDescent="0.25">
      <c r="B3" s="364" t="s">
        <v>98</v>
      </c>
      <c r="C3" s="365"/>
      <c r="D3" s="365"/>
      <c r="E3" s="365"/>
      <c r="F3" s="365"/>
      <c r="G3" s="365"/>
      <c r="H3" s="365"/>
      <c r="I3" s="366"/>
      <c r="J3" s="367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ht="32.25" customHeight="1" thickBot="1" x14ac:dyDescent="0.3">
      <c r="B4" s="368" t="s">
        <v>41</v>
      </c>
      <c r="C4" s="374" t="s">
        <v>103</v>
      </c>
      <c r="D4" s="374" t="s">
        <v>104</v>
      </c>
      <c r="E4" s="374" t="s">
        <v>105</v>
      </c>
      <c r="F4" s="369" t="s">
        <v>107</v>
      </c>
      <c r="G4" s="369" t="s">
        <v>48</v>
      </c>
      <c r="H4" s="369" t="s">
        <v>49</v>
      </c>
      <c r="I4" s="374" t="s">
        <v>106</v>
      </c>
      <c r="J4" s="370" t="s">
        <v>50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ht="39.950000000000003" thickBot="1" x14ac:dyDescent="0.3">
      <c r="B5" s="368"/>
      <c r="C5" s="375"/>
      <c r="D5" s="376"/>
      <c r="E5" s="376"/>
      <c r="F5" s="369"/>
      <c r="G5" s="369"/>
      <c r="H5" s="369"/>
      <c r="I5" s="376"/>
      <c r="J5" s="370"/>
      <c r="K5" s="130"/>
      <c r="L5" s="130"/>
      <c r="M5" s="130"/>
      <c r="N5" s="131" t="s">
        <v>55</v>
      </c>
      <c r="O5" s="132" t="s">
        <v>56</v>
      </c>
      <c r="P5" s="130"/>
      <c r="Q5" s="7" t="s">
        <v>52</v>
      </c>
      <c r="R5" s="8" t="s">
        <v>53</v>
      </c>
      <c r="S5" s="130" t="s">
        <v>57</v>
      </c>
      <c r="T5" s="130"/>
      <c r="U5" s="6"/>
    </row>
    <row r="6" spans="2:21" ht="13.75" thickBot="1" x14ac:dyDescent="0.3">
      <c r="B6" s="82">
        <v>2005</v>
      </c>
      <c r="C6" s="16">
        <v>76680</v>
      </c>
      <c r="D6" s="16">
        <v>357352</v>
      </c>
      <c r="E6" s="112">
        <v>46.6</v>
      </c>
      <c r="F6" s="16">
        <v>1827</v>
      </c>
      <c r="G6" s="16">
        <v>20284</v>
      </c>
      <c r="H6" s="16">
        <v>79944.645999999993</v>
      </c>
      <c r="I6" s="64">
        <v>102055.64599999999</v>
      </c>
      <c r="J6" s="3">
        <v>0</v>
      </c>
      <c r="K6" s="9">
        <f t="shared" ref="K6:K18" si="0">(C7/C6)-1</f>
        <v>0.17618675013041218</v>
      </c>
      <c r="L6" s="9">
        <f t="shared" ref="L6:L20" si="1">H6/D6</f>
        <v>0.22371400188049875</v>
      </c>
      <c r="M6" s="9">
        <f>SUM(G11:G19)/SUM(F11:H19)</f>
        <v>0.23134062829939545</v>
      </c>
      <c r="N6" s="13" t="e">
        <f>(C6-#REF!)/#REF!*100</f>
        <v>#REF!</v>
      </c>
      <c r="O6" s="14" t="e">
        <f>(D6-#REF!)/#REF!*100</f>
        <v>#REF!</v>
      </c>
      <c r="P6" s="10"/>
      <c r="Q6" s="11">
        <f t="shared" ref="Q6:Q19" si="2">SUM(F6:H6)</f>
        <v>102055.64599999999</v>
      </c>
      <c r="R6" s="12">
        <f t="shared" ref="R6:R20" si="3">H6/Q6*100</f>
        <v>78.334368683531736</v>
      </c>
      <c r="S6" s="10"/>
      <c r="T6" s="10"/>
      <c r="U6" s="10"/>
    </row>
    <row r="7" spans="2:21" ht="13.75" thickBot="1" x14ac:dyDescent="0.3">
      <c r="B7" s="82">
        <v>2006</v>
      </c>
      <c r="C7" s="16">
        <v>90190</v>
      </c>
      <c r="D7" s="16">
        <v>435041</v>
      </c>
      <c r="E7" s="112">
        <v>48.2</v>
      </c>
      <c r="F7" s="16">
        <v>2369</v>
      </c>
      <c r="G7" s="16">
        <v>23967</v>
      </c>
      <c r="H7" s="16">
        <v>94491.623999999996</v>
      </c>
      <c r="I7" s="64">
        <v>120827.624</v>
      </c>
      <c r="J7" s="3">
        <v>22</v>
      </c>
      <c r="K7" s="9">
        <f t="shared" si="0"/>
        <v>-8.558598514247695E-2</v>
      </c>
      <c r="L7" s="9">
        <f t="shared" si="1"/>
        <v>0.21720165225806301</v>
      </c>
      <c r="M7" s="9">
        <f>SUM(H11:H19)/SUM(F11:H19)</f>
        <v>0.75155891837189759</v>
      </c>
      <c r="N7" s="13">
        <f t="shared" ref="N7:N19" si="4">(C7-C6)/C6*100</f>
        <v>17.618675013041209</v>
      </c>
      <c r="O7" s="14">
        <f t="shared" ref="O7:O19" si="5">(D7-D6)/D6*100</f>
        <v>21.740188945353601</v>
      </c>
      <c r="P7" s="10"/>
      <c r="Q7" s="11">
        <f t="shared" si="2"/>
        <v>120827.624</v>
      </c>
      <c r="R7" s="12">
        <f t="shared" si="3"/>
        <v>78.203659785613269</v>
      </c>
      <c r="S7" s="10"/>
      <c r="T7" s="10"/>
      <c r="U7" s="10"/>
    </row>
    <row r="8" spans="2:21" ht="13.75" thickBot="1" x14ac:dyDescent="0.3">
      <c r="B8" s="82">
        <v>2007</v>
      </c>
      <c r="C8" s="16">
        <v>82471</v>
      </c>
      <c r="D8" s="16">
        <v>341911</v>
      </c>
      <c r="E8" s="112">
        <v>41.5</v>
      </c>
      <c r="F8" s="16">
        <v>2411</v>
      </c>
      <c r="G8" s="16">
        <v>31264</v>
      </c>
      <c r="H8" s="16">
        <v>112334.78</v>
      </c>
      <c r="I8" s="64">
        <v>146009.78</v>
      </c>
      <c r="J8" s="3">
        <v>142.00048000000001</v>
      </c>
      <c r="K8" s="9">
        <f t="shared" si="0"/>
        <v>0.18752046173806547</v>
      </c>
      <c r="L8" s="9">
        <f t="shared" si="1"/>
        <v>0.32854976879948289</v>
      </c>
      <c r="M8" s="9"/>
      <c r="N8" s="13">
        <f t="shared" si="4"/>
        <v>-8.5585985142476986</v>
      </c>
      <c r="O8" s="14">
        <f t="shared" si="5"/>
        <v>-21.407177714284401</v>
      </c>
      <c r="P8" s="10"/>
      <c r="Q8" s="11">
        <f t="shared" si="2"/>
        <v>146009.78</v>
      </c>
      <c r="R8" s="12">
        <f t="shared" si="3"/>
        <v>76.936476446988692</v>
      </c>
      <c r="S8" s="10"/>
      <c r="T8" s="10"/>
      <c r="U8" s="10"/>
    </row>
    <row r="9" spans="2:21" ht="13.75" thickBot="1" x14ac:dyDescent="0.3">
      <c r="B9" s="82">
        <v>2008</v>
      </c>
      <c r="C9" s="16">
        <v>97936</v>
      </c>
      <c r="D9" s="16">
        <v>383759</v>
      </c>
      <c r="E9" s="112">
        <v>39.200000000000003</v>
      </c>
      <c r="F9" s="16">
        <v>1998</v>
      </c>
      <c r="G9" s="16">
        <v>22055</v>
      </c>
      <c r="H9" s="16">
        <v>109227.02</v>
      </c>
      <c r="I9" s="64">
        <v>133280.02000000002</v>
      </c>
      <c r="J9" s="3">
        <v>145.03629000000001</v>
      </c>
      <c r="K9" s="9">
        <f t="shared" si="0"/>
        <v>3.2317023362195663E-2</v>
      </c>
      <c r="L9" s="9">
        <f t="shared" si="1"/>
        <v>0.28462399578902386</v>
      </c>
      <c r="M9" s="9"/>
      <c r="N9" s="13">
        <f t="shared" si="4"/>
        <v>18.752046173806551</v>
      </c>
      <c r="O9" s="14">
        <f t="shared" si="5"/>
        <v>12.239442428000268</v>
      </c>
      <c r="P9" s="10"/>
      <c r="Q9" s="11">
        <f t="shared" si="2"/>
        <v>133280.02000000002</v>
      </c>
      <c r="R9" s="12">
        <f t="shared" si="3"/>
        <v>81.953033920613152</v>
      </c>
      <c r="S9" s="10"/>
      <c r="T9" s="10"/>
      <c r="U9" s="10"/>
    </row>
    <row r="10" spans="2:21" ht="13.75" thickBot="1" x14ac:dyDescent="0.3">
      <c r="B10" s="82">
        <v>2009</v>
      </c>
      <c r="C10" s="16">
        <v>101101</v>
      </c>
      <c r="D10" s="16">
        <v>344212</v>
      </c>
      <c r="E10" s="112">
        <v>34</v>
      </c>
      <c r="F10" s="16">
        <v>4990</v>
      </c>
      <c r="G10" s="16">
        <v>33317</v>
      </c>
      <c r="H10" s="16">
        <v>107969.2</v>
      </c>
      <c r="I10" s="64">
        <v>146276.20000000001</v>
      </c>
      <c r="J10" s="3">
        <v>0.29228999999999999</v>
      </c>
      <c r="K10" s="9">
        <f t="shared" si="0"/>
        <v>-0.24953264557224952</v>
      </c>
      <c r="L10" s="9">
        <f t="shared" si="1"/>
        <v>0.31367064483515972</v>
      </c>
      <c r="M10" s="9"/>
      <c r="N10" s="13">
        <f t="shared" si="4"/>
        <v>3.2317023362195716</v>
      </c>
      <c r="O10" s="14">
        <f t="shared" si="5"/>
        <v>-10.305165481461021</v>
      </c>
      <c r="P10" s="10"/>
      <c r="Q10" s="11">
        <f t="shared" si="2"/>
        <v>146276.20000000001</v>
      </c>
      <c r="R10" s="12">
        <f t="shared" si="3"/>
        <v>73.811870967389083</v>
      </c>
      <c r="S10" s="10"/>
      <c r="T10" s="10"/>
      <c r="U10" s="10"/>
    </row>
    <row r="11" spans="2:21" ht="13.75" thickBot="1" x14ac:dyDescent="0.3">
      <c r="B11" s="82">
        <v>2010</v>
      </c>
      <c r="C11" s="16">
        <v>75873</v>
      </c>
      <c r="D11" s="16">
        <v>380853</v>
      </c>
      <c r="E11" s="112">
        <v>50.2</v>
      </c>
      <c r="F11" s="16">
        <v>3801</v>
      </c>
      <c r="G11" s="16">
        <v>56010</v>
      </c>
      <c r="H11" s="16">
        <v>127055.10381</v>
      </c>
      <c r="I11" s="64">
        <v>186866.10381</v>
      </c>
      <c r="J11" s="3">
        <v>17.349589999999999</v>
      </c>
      <c r="K11" s="9">
        <f t="shared" si="0"/>
        <v>0.39236619087158808</v>
      </c>
      <c r="L11" s="9">
        <f t="shared" si="1"/>
        <v>0.33360667714314973</v>
      </c>
      <c r="M11" s="9"/>
      <c r="N11" s="13">
        <f t="shared" si="4"/>
        <v>-24.953264557224951</v>
      </c>
      <c r="O11" s="14">
        <f t="shared" si="5"/>
        <v>10.644893263453918</v>
      </c>
      <c r="P11" s="10"/>
      <c r="Q11" s="11">
        <f t="shared" si="2"/>
        <v>186866.10381</v>
      </c>
      <c r="R11" s="12">
        <f t="shared" si="3"/>
        <v>67.992589998658033</v>
      </c>
      <c r="S11" s="10"/>
      <c r="T11" s="10"/>
      <c r="U11" s="10"/>
    </row>
    <row r="12" spans="2:21" ht="13.75" thickBot="1" x14ac:dyDescent="0.3">
      <c r="B12" s="82">
        <v>2011</v>
      </c>
      <c r="C12" s="16">
        <v>105643</v>
      </c>
      <c r="D12" s="16">
        <v>563812</v>
      </c>
      <c r="E12" s="112">
        <v>53.4</v>
      </c>
      <c r="F12" s="16">
        <v>4246</v>
      </c>
      <c r="G12" s="16">
        <v>134775</v>
      </c>
      <c r="H12" s="16">
        <v>170468.1298</v>
      </c>
      <c r="I12" s="64">
        <v>309489.1298</v>
      </c>
      <c r="J12" s="3">
        <v>1.1769699999999998</v>
      </c>
      <c r="K12" s="9">
        <f t="shared" si="0"/>
        <v>-4.4555720681919264E-2</v>
      </c>
      <c r="L12" s="9">
        <f t="shared" si="1"/>
        <v>0.30234924017225601</v>
      </c>
      <c r="M12" s="9"/>
      <c r="N12" s="13">
        <f t="shared" si="4"/>
        <v>39.2366190871588</v>
      </c>
      <c r="O12" s="14">
        <f t="shared" si="5"/>
        <v>48.039269744494597</v>
      </c>
      <c r="P12" s="10"/>
      <c r="Q12" s="11">
        <f t="shared" si="2"/>
        <v>309489.1298</v>
      </c>
      <c r="R12" s="12">
        <f t="shared" si="3"/>
        <v>55.080490196912891</v>
      </c>
      <c r="S12" s="10"/>
      <c r="T12" s="10"/>
      <c r="U12" s="10"/>
    </row>
    <row r="13" spans="2:21" ht="13.75" thickBot="1" x14ac:dyDescent="0.3">
      <c r="B13" s="82">
        <v>2012</v>
      </c>
      <c r="C13" s="16">
        <v>100936</v>
      </c>
      <c r="D13" s="16">
        <v>450798</v>
      </c>
      <c r="E13" s="112">
        <v>44.7</v>
      </c>
      <c r="F13" s="16">
        <v>2614</v>
      </c>
      <c r="G13" s="16">
        <v>62313</v>
      </c>
      <c r="H13" s="16">
        <v>154557.32175</v>
      </c>
      <c r="I13" s="64">
        <v>219484.32175</v>
      </c>
      <c r="J13" s="3">
        <v>10.1822</v>
      </c>
      <c r="K13" s="9">
        <f t="shared" si="0"/>
        <v>0.25656851866529284</v>
      </c>
      <c r="L13" s="9">
        <f t="shared" si="1"/>
        <v>0.34285272283816698</v>
      </c>
      <c r="M13" s="9"/>
      <c r="N13" s="13">
        <f t="shared" si="4"/>
        <v>-4.4555720681919295</v>
      </c>
      <c r="O13" s="14">
        <f t="shared" si="5"/>
        <v>-20.044624804012685</v>
      </c>
      <c r="P13" s="10"/>
      <c r="Q13" s="11">
        <f t="shared" si="2"/>
        <v>219484.32175</v>
      </c>
      <c r="R13" s="12">
        <f t="shared" si="3"/>
        <v>70.41838820999979</v>
      </c>
      <c r="S13" s="10"/>
      <c r="T13" s="10"/>
      <c r="U13" s="10"/>
    </row>
    <row r="14" spans="2:21" ht="13.75" thickBot="1" x14ac:dyDescent="0.3">
      <c r="B14" s="82">
        <v>2013</v>
      </c>
      <c r="C14" s="16">
        <v>126833</v>
      </c>
      <c r="D14" s="16">
        <v>680382</v>
      </c>
      <c r="E14" s="112">
        <v>53.6</v>
      </c>
      <c r="F14" s="16">
        <v>2697</v>
      </c>
      <c r="G14" s="16">
        <v>44168</v>
      </c>
      <c r="H14" s="16">
        <v>165701.25839999999</v>
      </c>
      <c r="I14" s="64">
        <v>212566.25839999999</v>
      </c>
      <c r="J14" s="3">
        <v>17.070619999999998</v>
      </c>
      <c r="K14" s="9">
        <f t="shared" si="0"/>
        <v>7.4948948617473476E-2</v>
      </c>
      <c r="L14" s="9">
        <f t="shared" si="1"/>
        <v>0.24354150815277298</v>
      </c>
      <c r="M14" s="9"/>
      <c r="N14" s="13">
        <f t="shared" si="4"/>
        <v>25.656851866529284</v>
      </c>
      <c r="O14" s="14">
        <f t="shared" si="5"/>
        <v>50.928353719404249</v>
      </c>
      <c r="P14" s="10"/>
      <c r="Q14" s="11">
        <f t="shared" si="2"/>
        <v>212566.25839999999</v>
      </c>
      <c r="R14" s="12">
        <f t="shared" si="3"/>
        <v>77.95275677675474</v>
      </c>
      <c r="S14" s="10"/>
      <c r="T14" s="10"/>
      <c r="U14" s="10"/>
    </row>
    <row r="15" spans="2:21" ht="13.75" thickBot="1" x14ac:dyDescent="0.3">
      <c r="B15" s="82">
        <v>2014</v>
      </c>
      <c r="C15" s="16">
        <v>136339</v>
      </c>
      <c r="D15" s="16">
        <v>609926</v>
      </c>
      <c r="E15" s="112">
        <v>44.7</v>
      </c>
      <c r="F15" s="16">
        <v>2399</v>
      </c>
      <c r="G15" s="16">
        <v>54349</v>
      </c>
      <c r="H15" s="16">
        <v>177270.63058999999</v>
      </c>
      <c r="I15" s="64">
        <v>234018.63058999999</v>
      </c>
      <c r="J15" s="3">
        <v>7.6492400000000007</v>
      </c>
      <c r="K15" s="9">
        <f t="shared" si="0"/>
        <v>-0.33658747680414258</v>
      </c>
      <c r="L15" s="9">
        <f t="shared" si="1"/>
        <v>0.2906428494440309</v>
      </c>
      <c r="M15" s="9"/>
      <c r="N15" s="13">
        <f t="shared" si="4"/>
        <v>7.494894861747337</v>
      </c>
      <c r="O15" s="14">
        <f t="shared" si="5"/>
        <v>-10.355359195275597</v>
      </c>
      <c r="P15" s="10"/>
      <c r="Q15" s="11">
        <f t="shared" si="2"/>
        <v>234018.63058999999</v>
      </c>
      <c r="R15" s="12">
        <f t="shared" si="3"/>
        <v>75.750648631295377</v>
      </c>
      <c r="S15" s="10"/>
      <c r="T15" s="10"/>
      <c r="U15" s="10"/>
    </row>
    <row r="16" spans="2:21" ht="13.75" thickBot="1" x14ac:dyDescent="0.3">
      <c r="B16" s="82">
        <v>2015</v>
      </c>
      <c r="C16" s="16">
        <v>90449</v>
      </c>
      <c r="D16" s="16">
        <v>421048</v>
      </c>
      <c r="E16" s="112">
        <v>46.6</v>
      </c>
      <c r="F16" s="16">
        <v>9175</v>
      </c>
      <c r="G16" s="16">
        <v>61219</v>
      </c>
      <c r="H16" s="16">
        <v>204309.1905</v>
      </c>
      <c r="I16" s="64">
        <v>274703.19050000003</v>
      </c>
      <c r="J16" s="3">
        <v>42.70617</v>
      </c>
      <c r="K16" s="9">
        <f t="shared" si="0"/>
        <v>0.1918871408196885</v>
      </c>
      <c r="L16" s="9">
        <f t="shared" si="1"/>
        <v>0.48523966507381583</v>
      </c>
      <c r="M16" s="9"/>
      <c r="N16" s="13">
        <f t="shared" si="4"/>
        <v>-33.658747680414265</v>
      </c>
      <c r="O16" s="14">
        <f t="shared" si="5"/>
        <v>-30.967363253902931</v>
      </c>
      <c r="P16" s="10"/>
      <c r="Q16" s="11">
        <f t="shared" si="2"/>
        <v>274703.19050000003</v>
      </c>
      <c r="R16" s="12">
        <f t="shared" si="3"/>
        <v>74.374524055627958</v>
      </c>
      <c r="S16" s="10"/>
      <c r="T16" s="10"/>
      <c r="U16" s="10"/>
    </row>
    <row r="17" spans="2:27" ht="13.75" thickBot="1" x14ac:dyDescent="0.3">
      <c r="B17" s="82">
        <v>2016</v>
      </c>
      <c r="C17" s="16">
        <v>107805</v>
      </c>
      <c r="D17" s="16">
        <v>533080</v>
      </c>
      <c r="E17" s="112">
        <v>49.4</v>
      </c>
      <c r="F17" s="16">
        <v>2757.1499999999992</v>
      </c>
      <c r="G17" s="16">
        <v>7170.78</v>
      </c>
      <c r="H17" s="16">
        <v>182839.76158000011</v>
      </c>
      <c r="I17" s="64">
        <v>192767.6915800001</v>
      </c>
      <c r="J17" s="3">
        <v>8251.9765299999999</v>
      </c>
      <c r="K17" s="9">
        <f t="shared" si="0"/>
        <v>0.26912480868234301</v>
      </c>
      <c r="L17" s="9">
        <f t="shared" si="1"/>
        <v>0.34298747201170576</v>
      </c>
      <c r="M17" s="9"/>
      <c r="N17" s="13">
        <f t="shared" si="4"/>
        <v>19.188714081968843</v>
      </c>
      <c r="O17" s="14">
        <f t="shared" si="5"/>
        <v>26.607892686819557</v>
      </c>
      <c r="P17" s="10"/>
      <c r="Q17" s="11">
        <f t="shared" si="2"/>
        <v>192767.6915800001</v>
      </c>
      <c r="R17" s="12">
        <f t="shared" si="3"/>
        <v>94.849795669270748</v>
      </c>
      <c r="S17" s="10"/>
      <c r="T17" s="10"/>
      <c r="U17" s="10"/>
    </row>
    <row r="18" spans="2:27" ht="13.75" thickBot="1" x14ac:dyDescent="0.3">
      <c r="B18" s="82">
        <v>2017</v>
      </c>
      <c r="C18" s="16">
        <v>136818</v>
      </c>
      <c r="D18" s="16">
        <v>713102</v>
      </c>
      <c r="E18" s="112">
        <v>52.1</v>
      </c>
      <c r="F18" s="16">
        <v>2799.5249999999996</v>
      </c>
      <c r="G18" s="16">
        <v>31021.990000000005</v>
      </c>
      <c r="H18" s="16">
        <v>196013.9178099999</v>
      </c>
      <c r="I18" s="64">
        <v>229835.43280999991</v>
      </c>
      <c r="J18" s="3">
        <v>82.269370000000009</v>
      </c>
      <c r="K18" s="9">
        <f t="shared" si="0"/>
        <v>-0.21408001871098836</v>
      </c>
      <c r="L18" s="9">
        <f t="shared" si="1"/>
        <v>0.27487500779692092</v>
      </c>
      <c r="M18" s="9"/>
      <c r="N18" s="13">
        <f t="shared" si="4"/>
        <v>26.912480868234312</v>
      </c>
      <c r="O18" s="14">
        <f t="shared" si="5"/>
        <v>33.770165828768668</v>
      </c>
      <c r="P18" s="10"/>
      <c r="Q18" s="11">
        <f t="shared" si="2"/>
        <v>229835.43280999991</v>
      </c>
      <c r="R18" s="12">
        <f t="shared" si="3"/>
        <v>85.284464372401828</v>
      </c>
      <c r="S18" s="10"/>
      <c r="T18" s="10"/>
      <c r="U18" s="10"/>
      <c r="AA18" s="121" t="s">
        <v>206</v>
      </c>
    </row>
    <row r="19" spans="2:27" ht="13.75" thickBot="1" x14ac:dyDescent="0.3">
      <c r="B19" s="82">
        <v>2018</v>
      </c>
      <c r="C19" s="16">
        <v>107528</v>
      </c>
      <c r="D19" s="16">
        <v>571471</v>
      </c>
      <c r="E19" s="112">
        <v>53.1</v>
      </c>
      <c r="F19" s="16">
        <v>5276.6500000000005</v>
      </c>
      <c r="G19" s="16">
        <v>32818.459000000003</v>
      </c>
      <c r="H19" s="16">
        <v>193658.15925999981</v>
      </c>
      <c r="I19" s="64">
        <v>231753.26825999981</v>
      </c>
      <c r="J19" s="3">
        <v>102.48992</v>
      </c>
      <c r="K19" s="9" t="e">
        <f>(#REF!/C19)-1</f>
        <v>#REF!</v>
      </c>
      <c r="L19" s="9">
        <f t="shared" si="1"/>
        <v>0.33887661711617878</v>
      </c>
      <c r="M19" s="9"/>
      <c r="N19" s="13">
        <f t="shared" si="4"/>
        <v>-21.408001871098829</v>
      </c>
      <c r="O19" s="14">
        <f t="shared" si="5"/>
        <v>-19.861254070245209</v>
      </c>
      <c r="P19" s="10"/>
      <c r="Q19" s="11">
        <f t="shared" si="2"/>
        <v>231753.26825999981</v>
      </c>
      <c r="R19" s="12">
        <f t="shared" si="3"/>
        <v>83.562212828316291</v>
      </c>
      <c r="S19" s="10"/>
      <c r="T19" s="10"/>
      <c r="U19" s="10"/>
    </row>
    <row r="20" spans="2:27" x14ac:dyDescent="0.25">
      <c r="B20" s="82">
        <v>2019</v>
      </c>
      <c r="C20" s="16">
        <v>74617</v>
      </c>
      <c r="D20" s="16">
        <v>384922</v>
      </c>
      <c r="E20" s="112" t="s">
        <v>58</v>
      </c>
      <c r="F20" s="16">
        <v>5750.9539999999997</v>
      </c>
      <c r="G20" s="16">
        <v>16789.530000000002</v>
      </c>
      <c r="H20" s="16">
        <v>217860.04787999968</v>
      </c>
      <c r="I20" s="64">
        <v>240400.53187999967</v>
      </c>
      <c r="J20" s="3">
        <v>53.767660000000006</v>
      </c>
      <c r="K20" s="9"/>
      <c r="L20" s="9">
        <f t="shared" si="1"/>
        <v>0.56598492130873179</v>
      </c>
      <c r="M20" s="9"/>
      <c r="N20" s="22"/>
      <c r="O20" s="23"/>
      <c r="P20" s="10"/>
      <c r="Q20" s="24">
        <f>SUM(F20:J20)</f>
        <v>480854.83141999936</v>
      </c>
      <c r="R20" s="25">
        <f t="shared" si="3"/>
        <v>45.30682310847186</v>
      </c>
      <c r="S20" s="10"/>
      <c r="T20" s="10"/>
      <c r="U20" s="10"/>
    </row>
    <row r="21" spans="2:27" x14ac:dyDescent="0.25">
      <c r="B21" s="235">
        <v>2020</v>
      </c>
      <c r="C21" s="232">
        <v>96994</v>
      </c>
      <c r="D21" s="16">
        <v>477395.6</v>
      </c>
      <c r="E21" s="236">
        <v>49.2</v>
      </c>
      <c r="F21" s="232">
        <v>2155.9</v>
      </c>
      <c r="G21" s="232">
        <v>665.71199999999999</v>
      </c>
      <c r="H21" s="232">
        <v>257570.44819999958</v>
      </c>
      <c r="I21" s="233">
        <v>260392.06019999957</v>
      </c>
      <c r="J21" s="234">
        <v>121426.75324000001</v>
      </c>
      <c r="K21" s="9"/>
      <c r="L21" s="9"/>
      <c r="M21" s="9"/>
      <c r="N21" s="22"/>
      <c r="O21" s="23"/>
      <c r="P21" s="10"/>
      <c r="Q21" s="24"/>
      <c r="R21" s="25"/>
      <c r="S21" s="10"/>
      <c r="T21" s="10"/>
      <c r="U21" s="10"/>
    </row>
    <row r="22" spans="2:27" x14ac:dyDescent="0.25">
      <c r="B22" s="235">
        <v>2021</v>
      </c>
      <c r="C22" s="232">
        <v>112640</v>
      </c>
      <c r="D22" s="232">
        <v>525244.63012784102</v>
      </c>
      <c r="E22" s="236">
        <v>46.6</v>
      </c>
      <c r="F22" s="232">
        <v>949.75</v>
      </c>
      <c r="G22" s="232">
        <v>530.30104000000006</v>
      </c>
      <c r="H22" s="232">
        <v>208426.51757999993</v>
      </c>
      <c r="I22" s="233">
        <v>209906.56861999992</v>
      </c>
      <c r="J22" s="234">
        <v>88780.714910000024</v>
      </c>
      <c r="K22" s="9"/>
      <c r="L22" s="9"/>
      <c r="M22" s="9"/>
      <c r="N22" s="22"/>
      <c r="O22" s="23"/>
      <c r="P22" s="10"/>
      <c r="Q22" s="24"/>
      <c r="R22" s="25"/>
      <c r="S22" s="10"/>
      <c r="T22" s="10"/>
      <c r="U22" s="10"/>
    </row>
    <row r="23" spans="2:27" ht="13.75" thickBot="1" x14ac:dyDescent="0.3">
      <c r="B23" s="235">
        <v>2022</v>
      </c>
      <c r="C23" s="237">
        <v>123445</v>
      </c>
      <c r="D23" s="232"/>
      <c r="E23" s="232"/>
      <c r="F23" s="232">
        <v>479.25</v>
      </c>
      <c r="G23" s="232">
        <v>33953.029000000002</v>
      </c>
      <c r="H23" s="232">
        <v>41677.628379999995</v>
      </c>
      <c r="I23" s="232">
        <v>76109.90737999999</v>
      </c>
      <c r="J23" s="234">
        <v>432.66658000000001</v>
      </c>
      <c r="K23" s="9"/>
      <c r="L23" s="9"/>
      <c r="M23" s="9"/>
      <c r="N23" s="22"/>
      <c r="O23" s="23"/>
      <c r="P23" s="10"/>
      <c r="Q23" s="24"/>
      <c r="R23" s="25"/>
      <c r="S23" s="10"/>
      <c r="T23" s="10"/>
      <c r="U23" s="10"/>
      <c r="Y23" s="121" t="s">
        <v>206</v>
      </c>
    </row>
    <row r="24" spans="2:27" ht="84.45" customHeight="1" thickBot="1" x14ac:dyDescent="0.3">
      <c r="B24" s="371" t="s">
        <v>219</v>
      </c>
      <c r="C24" s="372"/>
      <c r="D24" s="372"/>
      <c r="E24" s="372"/>
      <c r="F24" s="372"/>
      <c r="G24" s="372"/>
      <c r="H24" s="372"/>
      <c r="I24" s="372"/>
      <c r="J24" s="373"/>
      <c r="N24" s="134"/>
      <c r="O24" s="134"/>
      <c r="P24" s="135"/>
      <c r="Q24" s="358" t="s">
        <v>54</v>
      </c>
      <c r="R24" s="359"/>
      <c r="S24" s="10"/>
      <c r="T24" s="10"/>
      <c r="U24" s="135"/>
    </row>
    <row r="25" spans="2:27" x14ac:dyDescent="0.25">
      <c r="B25" s="136"/>
      <c r="C25" s="137"/>
      <c r="D25" s="136"/>
      <c r="E25" s="136"/>
      <c r="F25" s="138"/>
      <c r="G25" s="138"/>
      <c r="H25" s="138"/>
      <c r="I25" s="138"/>
      <c r="J25" s="136"/>
      <c r="N25" s="134"/>
      <c r="O25" s="134"/>
      <c r="P25" s="135"/>
      <c r="Q25" s="15"/>
      <c r="R25" s="15"/>
      <c r="S25" s="10"/>
      <c r="T25" s="10"/>
      <c r="U25" s="135"/>
    </row>
    <row r="27" spans="2:27" x14ac:dyDescent="0.25">
      <c r="B27" s="139"/>
      <c r="C27" s="139"/>
      <c r="D27" s="140"/>
      <c r="E27" s="140"/>
      <c r="F27" s="139"/>
      <c r="G27" s="139"/>
      <c r="H27" s="139"/>
      <c r="I27" s="139"/>
      <c r="J27" s="139"/>
    </row>
    <row r="28" spans="2:27" x14ac:dyDescent="0.25">
      <c r="B28" s="139"/>
      <c r="C28" s="139"/>
      <c r="D28" s="139"/>
      <c r="E28" s="139"/>
      <c r="F28" s="139"/>
      <c r="G28" s="139"/>
    </row>
    <row r="29" spans="2:27" x14ac:dyDescent="0.25">
      <c r="K29" s="141" t="s">
        <v>182</v>
      </c>
    </row>
    <row r="30" spans="2:27" x14ac:dyDescent="0.25">
      <c r="K30" s="141" t="s">
        <v>183</v>
      </c>
    </row>
    <row r="31" spans="2:27" x14ac:dyDescent="0.25">
      <c r="K31" s="142" t="s">
        <v>184</v>
      </c>
    </row>
    <row r="32" spans="2:27" x14ac:dyDescent="0.25">
      <c r="K32" s="129">
        <v>-5.3</v>
      </c>
    </row>
    <row r="41" spans="9:9" x14ac:dyDescent="0.25">
      <c r="I41" s="143"/>
    </row>
    <row r="42" spans="9:9" x14ac:dyDescent="0.25">
      <c r="I42" s="143"/>
    </row>
    <row r="50" spans="1:1" x14ac:dyDescent="0.25">
      <c r="A50" s="133"/>
    </row>
  </sheetData>
  <mergeCells count="13">
    <mergeCell ref="Q24:R24"/>
    <mergeCell ref="B2:J2"/>
    <mergeCell ref="B3:J3"/>
    <mergeCell ref="B4:B5"/>
    <mergeCell ref="F4:F5"/>
    <mergeCell ref="G4:G5"/>
    <mergeCell ref="H4:H5"/>
    <mergeCell ref="J4:J5"/>
    <mergeCell ref="B24:J24"/>
    <mergeCell ref="C4:C5"/>
    <mergeCell ref="D4:D5"/>
    <mergeCell ref="E4:E5"/>
    <mergeCell ref="I4:I5"/>
  </mergeCells>
  <pageMargins left="0.70866141732283472" right="0.70866141732283472" top="0.74803149606299213" bottom="0.74803149606299213" header="0.31496062992125984" footer="0.31496062992125984"/>
  <pageSetup paperSize="126" scale="90" orientation="landscape" r:id="rId1"/>
  <ignoredErrors>
    <ignoredError sqref="Q6:Q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7D7D0-62B3-4E23-B85E-6727EEC74BC9}">
  <sheetPr>
    <pageSetUpPr fitToPage="1"/>
  </sheetPr>
  <dimension ref="A1"/>
  <sheetViews>
    <sheetView zoomScaleNormal="100" workbookViewId="0">
      <selection activeCell="I11" sqref="I11"/>
    </sheetView>
  </sheetViews>
  <sheetFormatPr baseColWidth="10" defaultRowHeight="15.05" x14ac:dyDescent="0.3"/>
  <sheetData/>
  <pageMargins left="0.70866141732283472" right="0.70866141732283472" top="0.74803149606299213" bottom="0.74803149606299213" header="0.31496062992125984" footer="0.31496062992125984"/>
  <pageSetup paperSize="12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73D1D-89BB-4ADA-ABB4-1345ACABB517}">
  <sheetPr>
    <pageSetUpPr fitToPage="1"/>
  </sheetPr>
  <dimension ref="A1"/>
  <sheetViews>
    <sheetView zoomScaleNormal="100" workbookViewId="0">
      <selection activeCell="J20" sqref="J20"/>
    </sheetView>
  </sheetViews>
  <sheetFormatPr baseColWidth="10" defaultRowHeight="15.05" x14ac:dyDescent="0.3"/>
  <sheetData/>
  <pageMargins left="0.70866141732283472" right="0.70866141732283472" top="0.74803149606299213" bottom="0.74803149606299213" header="0.31496062992125984" footer="0.31496062992125984"/>
  <pageSetup paperSize="12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C7A1D-D0F2-48B5-98C6-F2F91BFE930E}">
  <sheetPr>
    <pageSetUpPr fitToPage="1"/>
  </sheetPr>
  <dimension ref="B1:R24"/>
  <sheetViews>
    <sheetView zoomScale="80" zoomScaleNormal="80" workbookViewId="0">
      <selection activeCell="O5" sqref="O5"/>
    </sheetView>
  </sheetViews>
  <sheetFormatPr baseColWidth="10" defaultRowHeight="15.05" x14ac:dyDescent="0.3"/>
  <cols>
    <col min="1" max="1" width="3.6640625" customWidth="1"/>
    <col min="2" max="2" width="14.44140625" customWidth="1"/>
    <col min="3" max="3" width="10.88671875" bestFit="1" customWidth="1"/>
    <col min="4" max="4" width="12.109375" bestFit="1" customWidth="1"/>
    <col min="5" max="5" width="10.88671875" bestFit="1" customWidth="1"/>
    <col min="6" max="6" width="12.109375" bestFit="1" customWidth="1"/>
    <col min="7" max="7" width="10.88671875" bestFit="1" customWidth="1"/>
    <col min="8" max="8" width="8.88671875" bestFit="1" customWidth="1"/>
    <col min="9" max="9" width="7.88671875" bestFit="1" customWidth="1"/>
    <col min="10" max="10" width="8.88671875" bestFit="1" customWidth="1"/>
    <col min="11" max="11" width="10.88671875" bestFit="1" customWidth="1"/>
    <col min="12" max="12" width="12.109375" bestFit="1" customWidth="1"/>
    <col min="13" max="13" width="4.109375" customWidth="1"/>
  </cols>
  <sheetData>
    <row r="1" spans="2:18" ht="15.75" thickBot="1" x14ac:dyDescent="0.35">
      <c r="C1" s="2"/>
      <c r="D1" s="2"/>
      <c r="E1" s="2"/>
      <c r="F1" s="2"/>
    </row>
    <row r="2" spans="2:18" x14ac:dyDescent="0.3">
      <c r="B2" s="379" t="s">
        <v>59</v>
      </c>
      <c r="C2" s="380"/>
      <c r="D2" s="380"/>
      <c r="E2" s="380"/>
      <c r="F2" s="380"/>
      <c r="G2" s="380"/>
      <c r="H2" s="380"/>
      <c r="I2" s="380"/>
      <c r="J2" s="380"/>
      <c r="K2" s="380"/>
      <c r="L2" s="381"/>
    </row>
    <row r="3" spans="2:18" x14ac:dyDescent="0.3">
      <c r="B3" s="382" t="s">
        <v>67</v>
      </c>
      <c r="C3" s="383"/>
      <c r="D3" s="383"/>
      <c r="E3" s="383"/>
      <c r="F3" s="383"/>
      <c r="G3" s="383"/>
      <c r="H3" s="383"/>
      <c r="I3" s="383"/>
      <c r="J3" s="383"/>
      <c r="K3" s="383"/>
      <c r="L3" s="384"/>
    </row>
    <row r="4" spans="2:18" x14ac:dyDescent="0.3">
      <c r="B4" s="391" t="s">
        <v>62</v>
      </c>
      <c r="C4" s="389">
        <v>2018</v>
      </c>
      <c r="D4" s="390"/>
      <c r="E4" s="389">
        <v>2019</v>
      </c>
      <c r="F4" s="390"/>
      <c r="G4" s="389">
        <v>2020</v>
      </c>
      <c r="H4" s="390"/>
      <c r="I4" s="388">
        <v>2021</v>
      </c>
      <c r="J4" s="388"/>
      <c r="K4" s="377">
        <v>2022</v>
      </c>
      <c r="L4" s="378"/>
    </row>
    <row r="5" spans="2:18" ht="30.15" customHeight="1" x14ac:dyDescent="0.3">
      <c r="B5" s="392"/>
      <c r="C5" s="179" t="s">
        <v>0</v>
      </c>
      <c r="D5" s="180" t="s">
        <v>173</v>
      </c>
      <c r="E5" s="179" t="s">
        <v>0</v>
      </c>
      <c r="F5" s="180" t="s">
        <v>173</v>
      </c>
      <c r="G5" s="179" t="s">
        <v>0</v>
      </c>
      <c r="H5" s="180" t="s">
        <v>173</v>
      </c>
      <c r="I5" s="179" t="s">
        <v>0</v>
      </c>
      <c r="J5" s="180" t="s">
        <v>173</v>
      </c>
      <c r="K5" s="179" t="s">
        <v>0</v>
      </c>
      <c r="L5" s="193" t="s">
        <v>173</v>
      </c>
      <c r="N5" s="26"/>
      <c r="O5" s="26"/>
      <c r="P5" s="26"/>
      <c r="Q5" s="26"/>
      <c r="R5" s="26"/>
    </row>
    <row r="6" spans="2:18" ht="22.95" customHeight="1" x14ac:dyDescent="0.3">
      <c r="B6" s="393"/>
      <c r="C6" s="148" t="s">
        <v>47</v>
      </c>
      <c r="D6" s="149" t="s">
        <v>65</v>
      </c>
      <c r="E6" s="148" t="s">
        <v>47</v>
      </c>
      <c r="F6" s="149" t="s">
        <v>65</v>
      </c>
      <c r="G6" s="148" t="s">
        <v>47</v>
      </c>
      <c r="H6" s="149" t="s">
        <v>65</v>
      </c>
      <c r="I6" s="148" t="s">
        <v>47</v>
      </c>
      <c r="J6" s="149" t="s">
        <v>65</v>
      </c>
      <c r="K6" s="148" t="s">
        <v>47</v>
      </c>
      <c r="L6" s="151" t="s">
        <v>65</v>
      </c>
      <c r="N6" s="26"/>
      <c r="O6" s="26"/>
      <c r="P6" s="26"/>
      <c r="Q6" s="26"/>
      <c r="R6" s="26"/>
    </row>
    <row r="7" spans="2:18" x14ac:dyDescent="0.3">
      <c r="B7" s="19" t="s">
        <v>24</v>
      </c>
      <c r="C7" s="183">
        <v>957</v>
      </c>
      <c r="D7" s="191">
        <v>152.5</v>
      </c>
      <c r="E7" s="183"/>
      <c r="F7" s="191"/>
      <c r="G7" s="183"/>
      <c r="H7" s="191"/>
      <c r="I7" s="184"/>
      <c r="J7" s="185"/>
      <c r="K7" s="184"/>
      <c r="L7" s="186"/>
      <c r="N7" s="1"/>
      <c r="O7" s="1"/>
      <c r="P7" s="26"/>
      <c r="Q7" s="26"/>
      <c r="R7" s="26"/>
    </row>
    <row r="8" spans="2:18" x14ac:dyDescent="0.3">
      <c r="B8" s="19" t="s">
        <v>2</v>
      </c>
      <c r="C8" s="183">
        <v>921.85</v>
      </c>
      <c r="D8" s="191">
        <v>267.22222222222223</v>
      </c>
      <c r="E8" s="183">
        <v>1055.55</v>
      </c>
      <c r="F8" s="191">
        <v>300.46355891643532</v>
      </c>
      <c r="G8" s="183">
        <v>235.5</v>
      </c>
      <c r="H8" s="191">
        <v>306.875</v>
      </c>
      <c r="I8" s="184">
        <v>161</v>
      </c>
      <c r="J8" s="185">
        <v>387</v>
      </c>
      <c r="K8" s="184">
        <v>52</v>
      </c>
      <c r="L8" s="186">
        <v>417</v>
      </c>
      <c r="N8" s="1"/>
      <c r="O8" s="1"/>
      <c r="P8" s="26"/>
      <c r="Q8" s="26"/>
      <c r="R8" s="26"/>
    </row>
    <row r="9" spans="2:18" x14ac:dyDescent="0.3">
      <c r="B9" s="19" t="s">
        <v>10</v>
      </c>
      <c r="C9" s="183">
        <v>55.45</v>
      </c>
      <c r="D9" s="191">
        <v>320.68666666666667</v>
      </c>
      <c r="E9" s="183">
        <v>45</v>
      </c>
      <c r="F9" s="191">
        <v>337.5</v>
      </c>
      <c r="G9" s="183"/>
      <c r="H9" s="191"/>
      <c r="I9" s="184"/>
      <c r="J9" s="185"/>
      <c r="K9" s="184"/>
      <c r="L9" s="186"/>
      <c r="N9" s="1"/>
      <c r="O9" s="1"/>
      <c r="P9" s="26"/>
      <c r="Q9" s="26"/>
      <c r="R9" s="26"/>
    </row>
    <row r="10" spans="2:18" x14ac:dyDescent="0.3">
      <c r="B10" s="19" t="s">
        <v>35</v>
      </c>
      <c r="C10" s="183">
        <v>455</v>
      </c>
      <c r="D10" s="191">
        <v>284</v>
      </c>
      <c r="E10" s="183">
        <v>781</v>
      </c>
      <c r="F10" s="191">
        <v>278.74965555249378</v>
      </c>
      <c r="G10" s="183"/>
      <c r="H10" s="191"/>
      <c r="I10" s="184"/>
      <c r="J10" s="185"/>
      <c r="K10" s="184"/>
      <c r="L10" s="186"/>
      <c r="N10" s="1"/>
      <c r="O10" s="1"/>
      <c r="P10" s="26"/>
      <c r="Q10" s="26"/>
      <c r="R10" s="26"/>
    </row>
    <row r="11" spans="2:18" x14ac:dyDescent="0.3">
      <c r="B11" s="19" t="s">
        <v>6</v>
      </c>
      <c r="C11" s="183">
        <v>265</v>
      </c>
      <c r="D11" s="191">
        <v>294.40001261431723</v>
      </c>
      <c r="E11" s="183">
        <v>364.42500000000001</v>
      </c>
      <c r="F11" s="191">
        <v>341.33333333333331</v>
      </c>
      <c r="G11" s="183">
        <v>347</v>
      </c>
      <c r="H11" s="191">
        <v>388</v>
      </c>
      <c r="I11" s="184">
        <v>313</v>
      </c>
      <c r="J11" s="185">
        <v>403.33333333333331</v>
      </c>
      <c r="K11" s="184">
        <v>26.5</v>
      </c>
      <c r="L11" s="186">
        <v>500</v>
      </c>
      <c r="N11" s="1"/>
      <c r="O11" s="1"/>
      <c r="P11" s="26"/>
      <c r="Q11" s="26"/>
      <c r="R11" s="26"/>
    </row>
    <row r="12" spans="2:18" s="26" customFormat="1" x14ac:dyDescent="0.3">
      <c r="B12" s="19" t="s">
        <v>34</v>
      </c>
      <c r="C12" s="183"/>
      <c r="D12" s="191"/>
      <c r="E12" s="183">
        <v>10</v>
      </c>
      <c r="F12" s="191">
        <v>502</v>
      </c>
      <c r="G12" s="183"/>
      <c r="H12" s="191"/>
      <c r="I12" s="184"/>
      <c r="J12" s="185"/>
      <c r="K12" s="184"/>
      <c r="L12" s="186"/>
      <c r="N12" s="1"/>
      <c r="O12" s="1"/>
    </row>
    <row r="13" spans="2:18" x14ac:dyDescent="0.3">
      <c r="B13" s="19" t="s">
        <v>4</v>
      </c>
      <c r="C13" s="183"/>
      <c r="D13" s="191"/>
      <c r="E13" s="183"/>
      <c r="F13" s="191"/>
      <c r="G13" s="183"/>
      <c r="H13" s="191"/>
      <c r="I13" s="184"/>
      <c r="J13" s="185"/>
      <c r="K13" s="184"/>
      <c r="L13" s="186"/>
      <c r="N13" s="1"/>
      <c r="O13" s="1"/>
      <c r="P13" s="26"/>
      <c r="Q13" s="26"/>
      <c r="R13" s="26"/>
    </row>
    <row r="14" spans="2:18" x14ac:dyDescent="0.3">
      <c r="B14" s="19" t="s">
        <v>12</v>
      </c>
      <c r="C14" s="183">
        <v>988</v>
      </c>
      <c r="D14" s="191">
        <v>206.15700320512823</v>
      </c>
      <c r="E14" s="183">
        <v>2210.029</v>
      </c>
      <c r="F14" s="191">
        <v>259.27365576387137</v>
      </c>
      <c r="G14" s="183">
        <v>780</v>
      </c>
      <c r="H14" s="191">
        <v>268.41192561284868</v>
      </c>
      <c r="I14" s="184"/>
      <c r="J14" s="185"/>
      <c r="K14" s="184"/>
      <c r="L14" s="186"/>
      <c r="N14" s="1"/>
      <c r="O14" s="1"/>
      <c r="P14" s="26"/>
      <c r="Q14" s="26"/>
      <c r="R14" s="26"/>
    </row>
    <row r="15" spans="2:18" x14ac:dyDescent="0.3">
      <c r="B15" s="19" t="s">
        <v>14</v>
      </c>
      <c r="C15" s="183">
        <v>842.125</v>
      </c>
      <c r="D15" s="191">
        <v>299.63163394368962</v>
      </c>
      <c r="E15" s="183">
        <v>783.55</v>
      </c>
      <c r="F15" s="191">
        <v>308.10762797520005</v>
      </c>
      <c r="G15" s="183">
        <v>583.4</v>
      </c>
      <c r="H15" s="191">
        <v>361.53009159079909</v>
      </c>
      <c r="I15" s="184">
        <v>314</v>
      </c>
      <c r="J15" s="185">
        <v>414.9297895500726</v>
      </c>
      <c r="K15" s="184">
        <v>296</v>
      </c>
      <c r="L15" s="186">
        <v>396.35255066387145</v>
      </c>
      <c r="N15" s="1"/>
      <c r="O15" s="1"/>
      <c r="P15" s="26"/>
      <c r="Q15" s="26"/>
      <c r="R15" s="26"/>
    </row>
    <row r="16" spans="2:18" x14ac:dyDescent="0.3">
      <c r="B16" s="19" t="s">
        <v>8</v>
      </c>
      <c r="C16" s="183">
        <v>5</v>
      </c>
      <c r="D16" s="191">
        <v>305</v>
      </c>
      <c r="E16" s="183"/>
      <c r="F16" s="191"/>
      <c r="G16" s="183"/>
      <c r="H16" s="191"/>
      <c r="I16" s="184"/>
      <c r="J16" s="185"/>
      <c r="K16" s="184"/>
      <c r="L16" s="186"/>
      <c r="N16" s="1"/>
      <c r="O16" s="1"/>
      <c r="P16" s="26"/>
      <c r="Q16" s="26"/>
      <c r="R16" s="26"/>
    </row>
    <row r="17" spans="2:18" x14ac:dyDescent="0.3">
      <c r="B17" s="19" t="s">
        <v>7</v>
      </c>
      <c r="C17" s="183">
        <v>682.47500000000002</v>
      </c>
      <c r="D17" s="191">
        <v>295.07655120707761</v>
      </c>
      <c r="E17" s="183">
        <v>395.9</v>
      </c>
      <c r="F17" s="191">
        <v>293.23667698901653</v>
      </c>
      <c r="G17" s="183">
        <v>131</v>
      </c>
      <c r="H17" s="191">
        <v>300</v>
      </c>
      <c r="I17" s="184">
        <v>162</v>
      </c>
      <c r="J17" s="185">
        <v>361.91358024691363</v>
      </c>
      <c r="K17" s="184">
        <v>104.75</v>
      </c>
      <c r="L17" s="186">
        <v>376.08131119625369</v>
      </c>
      <c r="N17" s="1"/>
      <c r="O17" s="1"/>
      <c r="P17" s="26"/>
      <c r="Q17" s="26"/>
      <c r="R17" s="26"/>
    </row>
    <row r="18" spans="2:18" x14ac:dyDescent="0.3">
      <c r="B18" s="19" t="s">
        <v>13</v>
      </c>
      <c r="C18" s="183">
        <v>104.97499999999999</v>
      </c>
      <c r="D18" s="191">
        <v>301.34615384615387</v>
      </c>
      <c r="E18" s="183">
        <v>105.5</v>
      </c>
      <c r="F18" s="191">
        <v>311.25</v>
      </c>
      <c r="G18" s="183">
        <v>79.5</v>
      </c>
      <c r="H18" s="191">
        <v>479.40880503144655</v>
      </c>
      <c r="I18" s="184"/>
      <c r="J18" s="185"/>
      <c r="K18" s="184"/>
      <c r="L18" s="186"/>
      <c r="N18" s="1"/>
      <c r="O18" s="1"/>
      <c r="P18" s="26"/>
      <c r="Q18" s="26"/>
      <c r="R18" s="26"/>
    </row>
    <row r="19" spans="2:18" ht="15.75" thickBot="1" x14ac:dyDescent="0.35">
      <c r="B19" s="80" t="s">
        <v>40</v>
      </c>
      <c r="C19" s="187">
        <v>5277</v>
      </c>
      <c r="D19" s="192">
        <v>279</v>
      </c>
      <c r="E19" s="187">
        <v>5750.9539999999997</v>
      </c>
      <c r="F19" s="192">
        <v>301.23512694988011</v>
      </c>
      <c r="G19" s="188">
        <v>2155.9</v>
      </c>
      <c r="H19" s="189">
        <v>347.43335386856995</v>
      </c>
      <c r="I19" s="188">
        <v>950</v>
      </c>
      <c r="J19" s="189">
        <v>397</v>
      </c>
      <c r="K19" s="188">
        <v>479.25</v>
      </c>
      <c r="L19" s="190">
        <v>402.12356705199909</v>
      </c>
      <c r="N19" s="1"/>
      <c r="O19" s="1"/>
      <c r="P19" s="26"/>
      <c r="Q19" s="26"/>
      <c r="R19" s="26"/>
    </row>
    <row r="20" spans="2:18" ht="31.6" customHeight="1" thickBot="1" x14ac:dyDescent="0.35">
      <c r="B20" s="385" t="s">
        <v>170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7"/>
      <c r="N20" s="1"/>
      <c r="O20" s="1"/>
    </row>
    <row r="21" spans="2:18" ht="15.75" thickBot="1" x14ac:dyDescent="0.35"/>
    <row r="22" spans="2:18" ht="54.35" customHeight="1" thickBot="1" x14ac:dyDescent="0.35">
      <c r="B22" s="145" t="s">
        <v>180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7"/>
    </row>
    <row r="23" spans="2:18" x14ac:dyDescent="0.3"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2:18" x14ac:dyDescent="0.3"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</row>
  </sheetData>
  <mergeCells count="9">
    <mergeCell ref="K4:L4"/>
    <mergeCell ref="B2:L2"/>
    <mergeCell ref="B3:L3"/>
    <mergeCell ref="B20:L20"/>
    <mergeCell ref="I4:J4"/>
    <mergeCell ref="C4:D4"/>
    <mergeCell ref="E4:F4"/>
    <mergeCell ref="G4:H4"/>
    <mergeCell ref="B4:B6"/>
  </mergeCells>
  <pageMargins left="0.70866141732283472" right="0.70866141732283472" top="0.74803149606299213" bottom="0.74803149606299213" header="0.31496062992125984" footer="0.31496062992125984"/>
  <pageSetup paperSize="12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7EAC-76AD-4A44-93BB-C4CFFAA27809}">
  <sheetPr>
    <pageSetUpPr fitToPage="1"/>
  </sheetPr>
  <dimension ref="B4:AA43"/>
  <sheetViews>
    <sheetView topLeftCell="A8" zoomScale="90" zoomScaleNormal="90" workbookViewId="0">
      <selection activeCell="S43" sqref="S43"/>
    </sheetView>
  </sheetViews>
  <sheetFormatPr baseColWidth="10" defaultColWidth="11.44140625" defaultRowHeight="12.45" x14ac:dyDescent="0.25"/>
  <cols>
    <col min="1" max="1" width="7.33203125" style="113" customWidth="1"/>
    <col min="2" max="11" width="11.44140625" style="113"/>
    <col min="12" max="27" width="11.44140625" style="114"/>
    <col min="28" max="16384" width="11.44140625" style="113"/>
  </cols>
  <sheetData>
    <row r="4" spans="12:23" x14ac:dyDescent="0.25">
      <c r="L4" s="115" t="s">
        <v>137</v>
      </c>
      <c r="M4" s="115" t="s">
        <v>2</v>
      </c>
      <c r="N4" s="115" t="s">
        <v>6</v>
      </c>
      <c r="O4" s="115" t="s">
        <v>12</v>
      </c>
      <c r="P4" s="115" t="s">
        <v>14</v>
      </c>
      <c r="Q4" s="115" t="s">
        <v>7</v>
      </c>
      <c r="R4" s="115" t="s">
        <v>13</v>
      </c>
      <c r="S4" s="114" t="s">
        <v>208</v>
      </c>
      <c r="T4" s="114">
        <v>1</v>
      </c>
    </row>
    <row r="5" spans="12:23" x14ac:dyDescent="0.25">
      <c r="L5" s="115" t="s">
        <v>114</v>
      </c>
      <c r="M5" s="115"/>
      <c r="N5" s="115"/>
      <c r="O5" s="115"/>
      <c r="P5" s="115">
        <v>243</v>
      </c>
      <c r="Q5" s="115"/>
      <c r="R5" s="115"/>
      <c r="S5" s="114" t="s">
        <v>41</v>
      </c>
      <c r="T5" s="114">
        <v>2022</v>
      </c>
    </row>
    <row r="6" spans="12:23" x14ac:dyDescent="0.25">
      <c r="L6" s="115" t="s">
        <v>115</v>
      </c>
      <c r="M6" s="115"/>
      <c r="N6" s="115">
        <v>26.5</v>
      </c>
      <c r="O6" s="115"/>
      <c r="P6" s="115"/>
      <c r="Q6" s="115">
        <v>104.75</v>
      </c>
      <c r="R6" s="115"/>
    </row>
    <row r="7" spans="12:23" x14ac:dyDescent="0.25">
      <c r="L7" s="115" t="s">
        <v>116</v>
      </c>
      <c r="M7" s="114">
        <v>52</v>
      </c>
      <c r="N7" s="115"/>
      <c r="O7" s="115"/>
      <c r="P7" s="114">
        <v>53</v>
      </c>
      <c r="Q7" s="115"/>
      <c r="S7" s="114" t="s">
        <v>209</v>
      </c>
      <c r="T7" s="114" t="s">
        <v>210</v>
      </c>
    </row>
    <row r="8" spans="12:23" x14ac:dyDescent="0.25">
      <c r="L8" s="115" t="s">
        <v>117</v>
      </c>
      <c r="M8" s="115"/>
      <c r="N8" s="115"/>
      <c r="O8" s="115"/>
      <c r="P8" s="115"/>
      <c r="Q8" s="115"/>
      <c r="R8" s="115"/>
      <c r="T8" s="114" t="s">
        <v>15</v>
      </c>
    </row>
    <row r="9" spans="12:23" x14ac:dyDescent="0.25">
      <c r="L9" s="114" t="s">
        <v>118</v>
      </c>
      <c r="S9" s="114" t="s">
        <v>211</v>
      </c>
      <c r="T9" s="114" t="s">
        <v>2</v>
      </c>
      <c r="U9" s="114" t="s">
        <v>6</v>
      </c>
      <c r="V9" s="114" t="s">
        <v>14</v>
      </c>
      <c r="W9" s="114" t="s">
        <v>7</v>
      </c>
    </row>
    <row r="10" spans="12:23" x14ac:dyDescent="0.25">
      <c r="L10" s="115" t="s">
        <v>119</v>
      </c>
      <c r="M10" s="115"/>
      <c r="N10" s="115"/>
      <c r="O10" s="115"/>
      <c r="P10" s="115"/>
      <c r="Q10" s="115"/>
      <c r="R10" s="115"/>
      <c r="S10" s="114" t="s">
        <v>114</v>
      </c>
      <c r="V10" s="114">
        <v>243</v>
      </c>
    </row>
    <row r="11" spans="12:23" x14ac:dyDescent="0.25">
      <c r="L11" s="115" t="s">
        <v>120</v>
      </c>
      <c r="M11" s="115"/>
      <c r="N11" s="115"/>
      <c r="O11" s="115"/>
      <c r="P11" s="115"/>
      <c r="Q11" s="115"/>
      <c r="R11" s="115"/>
      <c r="S11" s="114" t="s">
        <v>115</v>
      </c>
      <c r="U11" s="114">
        <v>26.5</v>
      </c>
      <c r="W11" s="114">
        <v>104.75</v>
      </c>
    </row>
    <row r="12" spans="12:23" x14ac:dyDescent="0.25">
      <c r="L12" s="114" t="s">
        <v>121</v>
      </c>
      <c r="S12" s="114" t="s">
        <v>116</v>
      </c>
      <c r="T12" s="114">
        <v>52</v>
      </c>
      <c r="V12" s="114">
        <v>53</v>
      </c>
    </row>
    <row r="13" spans="12:23" x14ac:dyDescent="0.25">
      <c r="L13" s="115" t="s">
        <v>122</v>
      </c>
      <c r="M13" s="115"/>
      <c r="O13" s="115"/>
      <c r="P13" s="115"/>
      <c r="Q13" s="115"/>
      <c r="R13" s="115"/>
      <c r="S13" s="114" t="s">
        <v>40</v>
      </c>
      <c r="T13" s="114">
        <v>52</v>
      </c>
      <c r="U13" s="114">
        <v>26.5</v>
      </c>
      <c r="V13" s="114">
        <v>296</v>
      </c>
      <c r="W13" s="114">
        <v>104.75</v>
      </c>
    </row>
    <row r="14" spans="12:23" x14ac:dyDescent="0.25">
      <c r="L14" s="115" t="s">
        <v>136</v>
      </c>
      <c r="M14" s="115"/>
      <c r="N14" s="115"/>
      <c r="O14" s="115"/>
      <c r="P14" s="115"/>
      <c r="Q14" s="115"/>
      <c r="R14" s="115"/>
    </row>
    <row r="15" spans="12:23" x14ac:dyDescent="0.25">
      <c r="L15" s="115" t="s">
        <v>139</v>
      </c>
    </row>
    <row r="16" spans="12:23" x14ac:dyDescent="0.25">
      <c r="L16" s="115" t="s">
        <v>169</v>
      </c>
    </row>
    <row r="17" spans="2:23" x14ac:dyDescent="0.25">
      <c r="L17" s="115"/>
    </row>
    <row r="22" spans="2:23" ht="29.95" customHeight="1" x14ac:dyDescent="0.3"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241"/>
      <c r="M22" s="241"/>
      <c r="N22" s="241"/>
    </row>
    <row r="24" spans="2:23" x14ac:dyDescent="0.25">
      <c r="L24" s="114" t="s">
        <v>137</v>
      </c>
      <c r="M24" s="114" t="s">
        <v>2</v>
      </c>
      <c r="N24" s="114" t="s">
        <v>6</v>
      </c>
      <c r="O24" s="114" t="s">
        <v>12</v>
      </c>
      <c r="P24" s="114" t="s">
        <v>14</v>
      </c>
      <c r="Q24" s="114" t="s">
        <v>7</v>
      </c>
      <c r="R24" s="114" t="s">
        <v>13</v>
      </c>
      <c r="S24" s="114" t="s">
        <v>212</v>
      </c>
      <c r="T24" s="114" t="s">
        <v>210</v>
      </c>
    </row>
    <row r="25" spans="2:23" ht="29.95" customHeight="1" x14ac:dyDescent="0.3">
      <c r="B25" s="394" t="s">
        <v>171</v>
      </c>
      <c r="C25" s="394"/>
      <c r="D25" s="394"/>
      <c r="E25" s="394"/>
      <c r="F25" s="394"/>
      <c r="G25" s="394"/>
      <c r="H25" s="394"/>
      <c r="I25" s="394"/>
      <c r="J25" s="394"/>
      <c r="K25" s="394"/>
      <c r="L25" s="241"/>
      <c r="M25" s="241"/>
      <c r="N25" s="241"/>
    </row>
    <row r="26" spans="2:23" x14ac:dyDescent="0.25">
      <c r="L26" s="114" t="s">
        <v>115</v>
      </c>
      <c r="M26" s="115"/>
      <c r="N26" s="115">
        <v>500</v>
      </c>
      <c r="O26" s="115"/>
      <c r="P26" s="115"/>
      <c r="Q26" s="115">
        <v>376.08131119625369</v>
      </c>
      <c r="R26" s="115"/>
      <c r="S26" s="114" t="s">
        <v>114</v>
      </c>
      <c r="V26" s="114">
        <v>380.47222222222223</v>
      </c>
    </row>
    <row r="27" spans="2:23" x14ac:dyDescent="0.25">
      <c r="L27" s="114" t="s">
        <v>116</v>
      </c>
      <c r="M27" s="114">
        <v>417</v>
      </c>
      <c r="N27" s="115"/>
      <c r="O27" s="115"/>
      <c r="P27" s="242">
        <v>428.11320754716979</v>
      </c>
      <c r="Q27" s="115"/>
      <c r="S27" s="114" t="s">
        <v>115</v>
      </c>
      <c r="U27" s="114">
        <v>500</v>
      </c>
      <c r="W27" s="114">
        <v>376.08131119625369</v>
      </c>
    </row>
    <row r="28" spans="2:23" x14ac:dyDescent="0.25">
      <c r="L28" s="114" t="s">
        <v>117</v>
      </c>
      <c r="M28" s="115"/>
      <c r="N28" s="115"/>
      <c r="O28" s="115"/>
      <c r="P28" s="115"/>
      <c r="Q28" s="115"/>
      <c r="R28" s="115"/>
      <c r="S28" s="114" t="s">
        <v>116</v>
      </c>
      <c r="T28" s="114">
        <v>417</v>
      </c>
      <c r="V28" s="114">
        <v>428.11320754716979</v>
      </c>
    </row>
    <row r="29" spans="2:23" x14ac:dyDescent="0.25">
      <c r="L29" s="114" t="s">
        <v>118</v>
      </c>
    </row>
    <row r="30" spans="2:23" x14ac:dyDescent="0.25">
      <c r="L30" s="114" t="s">
        <v>119</v>
      </c>
      <c r="M30" s="115"/>
      <c r="N30" s="115"/>
      <c r="O30" s="115"/>
      <c r="P30" s="115"/>
      <c r="Q30" s="115"/>
      <c r="R30" s="115"/>
    </row>
    <row r="31" spans="2:23" x14ac:dyDescent="0.25">
      <c r="L31" s="114" t="s">
        <v>120</v>
      </c>
      <c r="M31" s="115"/>
      <c r="N31" s="115"/>
      <c r="O31" s="115"/>
      <c r="P31" s="115"/>
      <c r="Q31" s="115"/>
      <c r="R31" s="115"/>
    </row>
    <row r="32" spans="2:23" x14ac:dyDescent="0.25">
      <c r="L32" s="114" t="s">
        <v>121</v>
      </c>
    </row>
    <row r="33" spans="2:18" x14ac:dyDescent="0.25">
      <c r="L33" s="114" t="s">
        <v>122</v>
      </c>
      <c r="M33" s="115"/>
      <c r="N33" s="115"/>
      <c r="O33" s="115"/>
      <c r="P33" s="115"/>
      <c r="Q33" s="115"/>
      <c r="R33" s="115"/>
    </row>
    <row r="34" spans="2:18" x14ac:dyDescent="0.25">
      <c r="L34" s="114" t="s">
        <v>136</v>
      </c>
    </row>
    <row r="35" spans="2:18" x14ac:dyDescent="0.25">
      <c r="L35" s="114" t="s">
        <v>139</v>
      </c>
    </row>
    <row r="36" spans="2:18" x14ac:dyDescent="0.25">
      <c r="L36" s="114" t="s">
        <v>169</v>
      </c>
    </row>
    <row r="43" spans="2:18" ht="27.85" customHeight="1" x14ac:dyDescent="0.25">
      <c r="B43" s="394" t="s">
        <v>171</v>
      </c>
      <c r="C43" s="394"/>
      <c r="D43" s="394"/>
      <c r="E43" s="394"/>
      <c r="F43" s="394"/>
      <c r="G43" s="394"/>
      <c r="H43" s="394"/>
      <c r="I43" s="394"/>
      <c r="J43" s="394"/>
      <c r="K43" s="394"/>
    </row>
  </sheetData>
  <mergeCells count="3">
    <mergeCell ref="B22:K22"/>
    <mergeCell ref="B43:K43"/>
    <mergeCell ref="B25:K25"/>
  </mergeCells>
  <phoneticPr fontId="40" type="noConversion"/>
  <pageMargins left="0.70866141732283472" right="0.70866141732283472" top="0.74803149606299213" bottom="0.74803149606299213" header="0.31496062992125984" footer="0.31496062992125984"/>
  <pageSetup paperSize="126" scale="98" orientation="landscape" r:id="rId1"/>
  <ignoredErrors>
    <ignoredError sqref="T8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6E608-A9A2-43F2-86A4-1DC69F12E4B5}">
  <sheetPr>
    <pageSetUpPr fitToPage="1"/>
  </sheetPr>
  <dimension ref="B1:O27"/>
  <sheetViews>
    <sheetView zoomScale="80" zoomScaleNormal="80" workbookViewId="0">
      <selection activeCell="O31" sqref="O31"/>
    </sheetView>
  </sheetViews>
  <sheetFormatPr baseColWidth="10" defaultRowHeight="15.05" x14ac:dyDescent="0.3"/>
  <cols>
    <col min="1" max="1" width="5" customWidth="1"/>
    <col min="2" max="2" width="18" customWidth="1"/>
    <col min="3" max="3" width="8.6640625" customWidth="1"/>
    <col min="4" max="4" width="10.88671875" customWidth="1"/>
    <col min="5" max="5" width="8.6640625" customWidth="1"/>
    <col min="6" max="6" width="10.109375" customWidth="1"/>
    <col min="7" max="7" width="8.6640625" customWidth="1"/>
    <col min="8" max="8" width="11.44140625" customWidth="1"/>
    <col min="9" max="9" width="8.6640625" customWidth="1"/>
    <col min="10" max="10" width="11" customWidth="1"/>
    <col min="11" max="11" width="10.88671875" bestFit="1" customWidth="1"/>
    <col min="12" max="12" width="12.109375" bestFit="1" customWidth="1"/>
  </cols>
  <sheetData>
    <row r="1" spans="2:15" ht="15.75" thickBot="1" x14ac:dyDescent="0.35">
      <c r="H1" s="1"/>
      <c r="I1" s="1"/>
      <c r="J1" s="1"/>
      <c r="K1" s="1"/>
    </row>
    <row r="2" spans="2:15" x14ac:dyDescent="0.3">
      <c r="B2" s="379" t="s">
        <v>60</v>
      </c>
      <c r="C2" s="380"/>
      <c r="D2" s="380"/>
      <c r="E2" s="380"/>
      <c r="F2" s="380"/>
      <c r="G2" s="380"/>
      <c r="H2" s="380"/>
      <c r="I2" s="380"/>
      <c r="J2" s="380"/>
      <c r="K2" s="380"/>
      <c r="L2" s="381"/>
    </row>
    <row r="3" spans="2:15" x14ac:dyDescent="0.3">
      <c r="B3" s="382" t="s">
        <v>68</v>
      </c>
      <c r="C3" s="383"/>
      <c r="D3" s="383"/>
      <c r="E3" s="383"/>
      <c r="F3" s="383"/>
      <c r="G3" s="383"/>
      <c r="H3" s="383"/>
      <c r="I3" s="383"/>
      <c r="J3" s="383"/>
      <c r="K3" s="383"/>
      <c r="L3" s="384"/>
    </row>
    <row r="4" spans="2:15" x14ac:dyDescent="0.3">
      <c r="B4" s="391" t="s">
        <v>62</v>
      </c>
      <c r="C4" s="389">
        <v>2018</v>
      </c>
      <c r="D4" s="390"/>
      <c r="E4" s="389">
        <v>2019</v>
      </c>
      <c r="F4" s="390"/>
      <c r="G4" s="389">
        <v>2020</v>
      </c>
      <c r="H4" s="390"/>
      <c r="I4" s="388">
        <v>2021</v>
      </c>
      <c r="J4" s="388"/>
      <c r="K4" s="388">
        <v>2022</v>
      </c>
      <c r="L4" s="398"/>
    </row>
    <row r="5" spans="2:15" ht="28.15" customHeight="1" x14ac:dyDescent="0.3">
      <c r="B5" s="392"/>
      <c r="C5" s="152" t="s">
        <v>0</v>
      </c>
      <c r="D5" s="153" t="s">
        <v>173</v>
      </c>
      <c r="E5" s="152" t="s">
        <v>0</v>
      </c>
      <c r="F5" s="153" t="s">
        <v>173</v>
      </c>
      <c r="G5" s="152" t="s">
        <v>0</v>
      </c>
      <c r="H5" s="153" t="s">
        <v>173</v>
      </c>
      <c r="I5" s="152" t="s">
        <v>0</v>
      </c>
      <c r="J5" s="153" t="s">
        <v>173</v>
      </c>
      <c r="K5" s="152" t="s">
        <v>0</v>
      </c>
      <c r="L5" s="154" t="s">
        <v>173</v>
      </c>
    </row>
    <row r="6" spans="2:15" x14ac:dyDescent="0.3">
      <c r="B6" s="393"/>
      <c r="C6" s="148" t="s">
        <v>47</v>
      </c>
      <c r="D6" s="149" t="s">
        <v>65</v>
      </c>
      <c r="E6" s="148" t="s">
        <v>47</v>
      </c>
      <c r="F6" s="149" t="s">
        <v>65</v>
      </c>
      <c r="G6" s="148" t="s">
        <v>47</v>
      </c>
      <c r="H6" s="149" t="s">
        <v>65</v>
      </c>
      <c r="I6" s="148" t="s">
        <v>47</v>
      </c>
      <c r="J6" s="149" t="s">
        <v>65</v>
      </c>
      <c r="K6" s="150" t="s">
        <v>47</v>
      </c>
      <c r="L6" s="151" t="s">
        <v>65</v>
      </c>
    </row>
    <row r="7" spans="2:15" s="26" customFormat="1" x14ac:dyDescent="0.3">
      <c r="B7" s="111" t="s">
        <v>24</v>
      </c>
      <c r="C7" s="183"/>
      <c r="D7" s="194"/>
      <c r="E7" s="183"/>
      <c r="F7" s="194"/>
      <c r="G7" s="183"/>
      <c r="H7" s="194"/>
      <c r="I7" s="183"/>
      <c r="J7" s="194"/>
      <c r="K7" s="183">
        <v>56</v>
      </c>
      <c r="L7" s="195">
        <v>575</v>
      </c>
      <c r="N7" s="1"/>
      <c r="O7" s="1"/>
    </row>
    <row r="8" spans="2:15" x14ac:dyDescent="0.3">
      <c r="B8" s="84" t="s">
        <v>2</v>
      </c>
      <c r="C8" s="183">
        <v>77</v>
      </c>
      <c r="D8" s="194">
        <v>260</v>
      </c>
      <c r="E8" s="183">
        <v>77.885999999999996</v>
      </c>
      <c r="F8" s="194">
        <v>265</v>
      </c>
      <c r="G8" s="183"/>
      <c r="H8" s="194"/>
      <c r="I8" s="183"/>
      <c r="J8" s="194"/>
      <c r="K8" s="183">
        <v>24.76</v>
      </c>
      <c r="L8" s="195">
        <v>950.97738287560583</v>
      </c>
      <c r="N8" s="1"/>
      <c r="O8" s="1"/>
    </row>
    <row r="9" spans="2:15" x14ac:dyDescent="0.3">
      <c r="B9" s="84" t="s">
        <v>26</v>
      </c>
      <c r="C9" s="183">
        <v>771.96</v>
      </c>
      <c r="D9" s="194">
        <v>241.22862498705436</v>
      </c>
      <c r="E9" s="183">
        <v>359.6</v>
      </c>
      <c r="F9" s="194">
        <v>262.45645583930701</v>
      </c>
      <c r="G9" s="183"/>
      <c r="H9" s="194"/>
      <c r="I9" s="183"/>
      <c r="J9" s="194"/>
      <c r="K9" s="183"/>
      <c r="L9" s="195"/>
      <c r="N9" s="1"/>
      <c r="O9" s="1"/>
    </row>
    <row r="10" spans="2:15" x14ac:dyDescent="0.3">
      <c r="B10" s="84" t="s">
        <v>35</v>
      </c>
      <c r="C10" s="183">
        <v>224.4</v>
      </c>
      <c r="D10" s="194">
        <v>302.22956547283701</v>
      </c>
      <c r="E10" s="183"/>
      <c r="F10" s="194"/>
      <c r="G10" s="183"/>
      <c r="H10" s="194"/>
      <c r="I10" s="183"/>
      <c r="J10" s="194"/>
      <c r="K10" s="183"/>
      <c r="L10" s="195"/>
      <c r="N10" s="1"/>
      <c r="O10" s="1"/>
    </row>
    <row r="11" spans="2:15" x14ac:dyDescent="0.3">
      <c r="B11" s="84" t="s">
        <v>6</v>
      </c>
      <c r="C11" s="183">
        <v>7990</v>
      </c>
      <c r="D11" s="194">
        <v>243.04807692307691</v>
      </c>
      <c r="E11" s="183">
        <v>7158.81</v>
      </c>
      <c r="F11" s="194">
        <v>248.13460438885389</v>
      </c>
      <c r="G11" s="183">
        <v>130</v>
      </c>
      <c r="H11" s="194">
        <v>350</v>
      </c>
      <c r="I11" s="183">
        <v>106</v>
      </c>
      <c r="J11" s="194">
        <v>525</v>
      </c>
      <c r="K11" s="183">
        <v>259.91000000000003</v>
      </c>
      <c r="L11" s="195">
        <v>580.52502789427103</v>
      </c>
      <c r="N11" s="1"/>
      <c r="O11" s="1"/>
    </row>
    <row r="12" spans="2:15" x14ac:dyDescent="0.3">
      <c r="B12" s="84" t="s">
        <v>4</v>
      </c>
      <c r="C12" s="183">
        <v>413.5</v>
      </c>
      <c r="D12" s="194">
        <v>265.76259828143066</v>
      </c>
      <c r="E12" s="183">
        <v>196.64</v>
      </c>
      <c r="F12" s="194">
        <v>304.80757079803436</v>
      </c>
      <c r="G12" s="183">
        <v>22.5</v>
      </c>
      <c r="H12" s="194">
        <v>465.13333333333333</v>
      </c>
      <c r="I12" s="183"/>
      <c r="J12" s="194"/>
      <c r="K12" s="183"/>
      <c r="L12" s="195"/>
      <c r="N12" s="1"/>
      <c r="O12" s="1"/>
    </row>
    <row r="13" spans="2:15" x14ac:dyDescent="0.3">
      <c r="B13" s="84" t="s">
        <v>12</v>
      </c>
      <c r="C13" s="183">
        <v>162.99900000000002</v>
      </c>
      <c r="D13" s="194">
        <v>264.22115384615381</v>
      </c>
      <c r="E13" s="183">
        <v>1299.9839999999999</v>
      </c>
      <c r="F13" s="194">
        <v>243.96183333333335</v>
      </c>
      <c r="G13" s="183">
        <v>366.012</v>
      </c>
      <c r="H13" s="194">
        <v>378.48594358086888</v>
      </c>
      <c r="I13" s="183">
        <v>424.30104</v>
      </c>
      <c r="J13" s="194">
        <v>462.85652019711375</v>
      </c>
      <c r="K13" s="183">
        <v>96.573999999999998</v>
      </c>
      <c r="L13" s="195">
        <v>665.34611958111304</v>
      </c>
      <c r="N13" s="1"/>
      <c r="O13" s="1"/>
    </row>
    <row r="14" spans="2:15" x14ac:dyDescent="0.3">
      <c r="B14" s="84" t="s">
        <v>17</v>
      </c>
      <c r="C14" s="183"/>
      <c r="D14" s="194"/>
      <c r="E14" s="183">
        <v>1025.9899999999998</v>
      </c>
      <c r="F14" s="194">
        <v>268.26815388336712</v>
      </c>
      <c r="G14" s="183"/>
      <c r="H14" s="194"/>
      <c r="I14" s="183"/>
      <c r="J14" s="194"/>
      <c r="K14" s="183"/>
      <c r="L14" s="195"/>
      <c r="N14" s="1"/>
      <c r="O14" s="1"/>
    </row>
    <row r="15" spans="2:15" x14ac:dyDescent="0.3">
      <c r="B15" s="84" t="s">
        <v>5</v>
      </c>
      <c r="C15" s="183">
        <v>1150</v>
      </c>
      <c r="D15" s="194">
        <v>212.33333333333334</v>
      </c>
      <c r="E15" s="183"/>
      <c r="F15" s="194"/>
      <c r="G15" s="183"/>
      <c r="H15" s="194"/>
      <c r="I15" s="183"/>
      <c r="J15" s="194"/>
      <c r="K15" s="183">
        <v>26250</v>
      </c>
      <c r="L15" s="195">
        <v>296</v>
      </c>
      <c r="N15" s="1"/>
      <c r="O15" s="1"/>
    </row>
    <row r="16" spans="2:15" x14ac:dyDescent="0.3">
      <c r="B16" s="84" t="s">
        <v>9</v>
      </c>
      <c r="C16" s="183"/>
      <c r="D16" s="194"/>
      <c r="E16" s="183"/>
      <c r="F16" s="194"/>
      <c r="G16" s="183"/>
      <c r="H16" s="194"/>
      <c r="I16" s="183"/>
      <c r="J16" s="194"/>
      <c r="K16" s="183">
        <v>39.784999999999997</v>
      </c>
      <c r="L16" s="195">
        <v>987.48523312806333</v>
      </c>
      <c r="N16" s="1"/>
      <c r="O16" s="1"/>
    </row>
    <row r="17" spans="2:15" x14ac:dyDescent="0.3">
      <c r="B17" s="84" t="s">
        <v>14</v>
      </c>
      <c r="C17" s="183">
        <v>26</v>
      </c>
      <c r="D17" s="194">
        <v>300</v>
      </c>
      <c r="E17" s="183"/>
      <c r="F17" s="194"/>
      <c r="G17" s="183"/>
      <c r="H17" s="194"/>
      <c r="I17" s="183"/>
      <c r="J17" s="194"/>
      <c r="K17" s="183"/>
      <c r="L17" s="195"/>
      <c r="N17" s="1"/>
      <c r="O17" s="1"/>
    </row>
    <row r="18" spans="2:15" x14ac:dyDescent="0.3">
      <c r="B18" s="84" t="s">
        <v>8</v>
      </c>
      <c r="C18" s="183">
        <v>21976.6</v>
      </c>
      <c r="D18" s="194">
        <v>200</v>
      </c>
      <c r="E18" s="183">
        <v>6603.12</v>
      </c>
      <c r="F18" s="194">
        <v>240.000030288712</v>
      </c>
      <c r="G18" s="183">
        <v>44</v>
      </c>
      <c r="H18" s="194">
        <v>780</v>
      </c>
      <c r="I18" s="183"/>
      <c r="J18" s="194"/>
      <c r="K18" s="183">
        <v>7198</v>
      </c>
      <c r="L18" s="195">
        <v>508</v>
      </c>
      <c r="N18" s="1"/>
      <c r="O18" s="1"/>
    </row>
    <row r="19" spans="2:15" s="26" customFormat="1" x14ac:dyDescent="0.3">
      <c r="B19" s="84" t="s">
        <v>7</v>
      </c>
      <c r="C19" s="183">
        <v>26</v>
      </c>
      <c r="D19" s="194">
        <v>300</v>
      </c>
      <c r="E19" s="183"/>
      <c r="F19" s="194"/>
      <c r="G19" s="183">
        <v>103.2</v>
      </c>
      <c r="H19" s="194">
        <v>510.95096153846157</v>
      </c>
      <c r="I19" s="183"/>
      <c r="J19" s="194"/>
      <c r="K19" s="183"/>
      <c r="L19" s="195"/>
      <c r="N19" s="1"/>
      <c r="O19" s="1"/>
    </row>
    <row r="20" spans="2:15" s="26" customFormat="1" x14ac:dyDescent="0.3">
      <c r="B20" s="84" t="s">
        <v>25</v>
      </c>
      <c r="C20" s="183"/>
      <c r="D20" s="194"/>
      <c r="E20" s="183">
        <v>67.5</v>
      </c>
      <c r="F20" s="194">
        <v>502.1111111111112</v>
      </c>
      <c r="G20" s="183"/>
      <c r="H20" s="194"/>
      <c r="I20" s="183"/>
      <c r="J20" s="194"/>
      <c r="K20" s="183"/>
      <c r="L20" s="195"/>
      <c r="N20" s="1"/>
      <c r="O20" s="1"/>
    </row>
    <row r="21" spans="2:15" x14ac:dyDescent="0.3">
      <c r="B21" s="84" t="s">
        <v>20</v>
      </c>
      <c r="C21" s="183"/>
      <c r="D21" s="194"/>
      <c r="E21" s="183"/>
      <c r="F21" s="194"/>
      <c r="G21" s="183"/>
      <c r="H21" s="194"/>
      <c r="I21" s="183"/>
      <c r="J21" s="194"/>
      <c r="K21" s="183">
        <v>28</v>
      </c>
      <c r="L21" s="195">
        <v>490</v>
      </c>
      <c r="N21" s="1"/>
      <c r="O21" s="1"/>
    </row>
    <row r="22" spans="2:15" ht="15.75" thickBot="1" x14ac:dyDescent="0.35">
      <c r="B22" s="83" t="s">
        <v>40</v>
      </c>
      <c r="C22" s="187">
        <v>32818.459000000003</v>
      </c>
      <c r="D22" s="196">
        <v>253.81679966111176</v>
      </c>
      <c r="E22" s="187">
        <v>16789.53</v>
      </c>
      <c r="F22" s="196">
        <v>281.97085011448246</v>
      </c>
      <c r="G22" s="187">
        <v>665.7120000000001</v>
      </c>
      <c r="H22" s="196">
        <v>450.94649743145999</v>
      </c>
      <c r="I22" s="187">
        <v>530.30104000000006</v>
      </c>
      <c r="J22" s="196">
        <v>470.62445517247454</v>
      </c>
      <c r="K22" s="187">
        <v>33953.028999999995</v>
      </c>
      <c r="L22" s="197">
        <v>622.71258587796251</v>
      </c>
      <c r="N22" s="1"/>
      <c r="O22" s="1"/>
    </row>
    <row r="23" spans="2:15" ht="29.95" customHeight="1" thickBot="1" x14ac:dyDescent="0.35">
      <c r="B23" s="395" t="s">
        <v>170</v>
      </c>
      <c r="C23" s="396"/>
      <c r="D23" s="396"/>
      <c r="E23" s="396"/>
      <c r="F23" s="396"/>
      <c r="G23" s="396"/>
      <c r="H23" s="396"/>
      <c r="I23" s="396"/>
      <c r="J23" s="396"/>
      <c r="K23" s="396"/>
      <c r="L23" s="397"/>
    </row>
    <row r="27" spans="2:15" x14ac:dyDescent="0.3">
      <c r="J27" t="s">
        <v>206</v>
      </c>
    </row>
  </sheetData>
  <mergeCells count="9">
    <mergeCell ref="B2:L2"/>
    <mergeCell ref="B3:L3"/>
    <mergeCell ref="I4:J4"/>
    <mergeCell ref="B23:L23"/>
    <mergeCell ref="K4:L4"/>
    <mergeCell ref="C4:D4"/>
    <mergeCell ref="E4:F4"/>
    <mergeCell ref="G4:H4"/>
    <mergeCell ref="B4:B6"/>
  </mergeCells>
  <pageMargins left="0.70866141732283472" right="0.70866141732283472" top="0.74803149606299213" bottom="0.74803149606299213" header="0.31496062992125984" footer="0.31496062992125984"/>
  <pageSetup paperSize="1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BB06-5C04-49A4-A295-AB78E3651108}">
  <sheetPr>
    <pageSetUpPr fitToPage="1"/>
  </sheetPr>
  <dimension ref="A1:P35"/>
  <sheetViews>
    <sheetView topLeftCell="A4" zoomScale="90" zoomScaleNormal="90" workbookViewId="0">
      <selection activeCell="C34" sqref="C34"/>
    </sheetView>
  </sheetViews>
  <sheetFormatPr baseColWidth="10" defaultRowHeight="15.05" x14ac:dyDescent="0.3"/>
  <cols>
    <col min="1" max="1" width="11.44140625" style="26"/>
    <col min="2" max="2" width="24.109375" customWidth="1"/>
    <col min="3" max="6" width="12.44140625" customWidth="1"/>
    <col min="7" max="7" width="11.44140625" style="26"/>
  </cols>
  <sheetData>
    <row r="1" spans="2:16" ht="15.75" thickBot="1" x14ac:dyDescent="0.35"/>
    <row r="2" spans="2:16" ht="15.75" thickBot="1" x14ac:dyDescent="0.35">
      <c r="B2" s="406" t="s">
        <v>61</v>
      </c>
      <c r="C2" s="407"/>
      <c r="D2" s="407"/>
      <c r="E2" s="407"/>
      <c r="F2" s="408"/>
    </row>
    <row r="3" spans="2:16" ht="15.75" thickBot="1" x14ac:dyDescent="0.35">
      <c r="B3" s="409" t="s">
        <v>110</v>
      </c>
      <c r="C3" s="410"/>
      <c r="D3" s="410"/>
      <c r="E3" s="410"/>
      <c r="F3" s="411"/>
    </row>
    <row r="4" spans="2:16" x14ac:dyDescent="0.3">
      <c r="B4" s="116"/>
      <c r="C4" s="403">
        <v>2021</v>
      </c>
      <c r="D4" s="403"/>
      <c r="E4" s="404">
        <v>2022</v>
      </c>
      <c r="F4" s="405"/>
      <c r="H4" s="26"/>
      <c r="I4" s="26"/>
      <c r="J4" s="26"/>
      <c r="K4" s="26"/>
      <c r="L4" s="26"/>
      <c r="M4" s="26"/>
    </row>
    <row r="5" spans="2:16" ht="26.2" x14ac:dyDescent="0.3">
      <c r="B5" s="402" t="s">
        <v>199</v>
      </c>
      <c r="C5" s="160">
        <v>10049000</v>
      </c>
      <c r="D5" s="161" t="s">
        <v>109</v>
      </c>
      <c r="E5" s="160">
        <v>10049000</v>
      </c>
      <c r="F5" s="162" t="s">
        <v>109</v>
      </c>
      <c r="H5" s="26"/>
      <c r="I5" s="26"/>
      <c r="J5" s="26"/>
      <c r="K5" s="26"/>
      <c r="L5" s="26"/>
      <c r="M5" s="26"/>
      <c r="N5" s="26"/>
      <c r="O5" s="26"/>
      <c r="P5" s="26"/>
    </row>
    <row r="6" spans="2:16" s="26" customFormat="1" x14ac:dyDescent="0.3">
      <c r="B6" s="402"/>
      <c r="C6" s="157" t="s">
        <v>47</v>
      </c>
      <c r="D6" s="158" t="s">
        <v>47</v>
      </c>
      <c r="E6" s="157" t="s">
        <v>47</v>
      </c>
      <c r="F6" s="159" t="s">
        <v>47</v>
      </c>
    </row>
    <row r="7" spans="2:16" s="26" customFormat="1" x14ac:dyDescent="0.3">
      <c r="B7" s="111" t="s">
        <v>24</v>
      </c>
      <c r="C7" s="183"/>
      <c r="D7" s="194"/>
      <c r="E7" s="183"/>
      <c r="F7" s="195">
        <v>56</v>
      </c>
    </row>
    <row r="8" spans="2:16" x14ac:dyDescent="0.3">
      <c r="B8" s="86" t="s">
        <v>2</v>
      </c>
      <c r="C8" s="183"/>
      <c r="D8" s="194"/>
      <c r="E8" s="183"/>
      <c r="F8" s="195">
        <v>24.76</v>
      </c>
      <c r="H8" s="26"/>
      <c r="I8" s="26"/>
      <c r="J8" s="26"/>
      <c r="K8" s="26"/>
      <c r="L8" s="26"/>
      <c r="M8" s="26"/>
      <c r="N8" s="26"/>
      <c r="O8" s="26"/>
      <c r="P8" s="26"/>
    </row>
    <row r="9" spans="2:16" x14ac:dyDescent="0.3">
      <c r="B9" s="86" t="s">
        <v>26</v>
      </c>
      <c r="C9" s="183"/>
      <c r="D9" s="194"/>
      <c r="E9" s="183"/>
      <c r="F9" s="195"/>
      <c r="H9" s="26"/>
      <c r="I9" s="26"/>
      <c r="J9" s="26"/>
      <c r="K9" s="26"/>
      <c r="L9" s="26"/>
      <c r="M9" s="26"/>
      <c r="N9" s="26"/>
      <c r="O9" s="26"/>
      <c r="P9" s="26"/>
    </row>
    <row r="10" spans="2:16" x14ac:dyDescent="0.3">
      <c r="B10" s="86" t="s">
        <v>35</v>
      </c>
      <c r="C10" s="183"/>
      <c r="D10" s="194"/>
      <c r="E10" s="183"/>
      <c r="F10" s="195"/>
      <c r="H10" s="26"/>
      <c r="I10" s="26"/>
      <c r="J10" s="26"/>
      <c r="K10" s="26"/>
      <c r="L10" s="26"/>
      <c r="M10" s="26"/>
      <c r="N10" s="26"/>
      <c r="O10" s="26"/>
      <c r="P10" s="26"/>
    </row>
    <row r="11" spans="2:16" x14ac:dyDescent="0.3">
      <c r="B11" s="86" t="s">
        <v>6</v>
      </c>
      <c r="C11" s="183">
        <v>106</v>
      </c>
      <c r="D11" s="194"/>
      <c r="E11" s="183"/>
      <c r="F11" s="195">
        <v>259.91000000000003</v>
      </c>
      <c r="H11" s="26"/>
      <c r="I11" s="26"/>
      <c r="J11" s="26"/>
      <c r="K11" s="26"/>
      <c r="L11" s="26"/>
      <c r="M11" s="26"/>
      <c r="N11" s="26"/>
      <c r="O11" s="26"/>
      <c r="P11" s="26"/>
    </row>
    <row r="12" spans="2:16" s="26" customFormat="1" x14ac:dyDescent="0.3">
      <c r="B12" s="86" t="s">
        <v>19</v>
      </c>
      <c r="C12" s="183"/>
      <c r="D12" s="194"/>
      <c r="E12" s="183"/>
      <c r="F12" s="195"/>
    </row>
    <row r="13" spans="2:16" x14ac:dyDescent="0.3">
      <c r="B13" s="86" t="s">
        <v>34</v>
      </c>
      <c r="C13" s="183"/>
      <c r="D13" s="194"/>
      <c r="E13" s="183"/>
      <c r="F13" s="195"/>
      <c r="H13" s="26"/>
      <c r="I13" s="26"/>
      <c r="J13" s="26"/>
      <c r="K13" s="26"/>
      <c r="L13" s="26"/>
      <c r="M13" s="26"/>
      <c r="N13" s="26"/>
      <c r="O13" s="26"/>
      <c r="P13" s="26"/>
    </row>
    <row r="14" spans="2:16" x14ac:dyDescent="0.3">
      <c r="B14" s="86" t="s">
        <v>4</v>
      </c>
      <c r="C14" s="183"/>
      <c r="D14" s="194"/>
      <c r="E14" s="183"/>
      <c r="F14" s="195"/>
      <c r="H14" s="26"/>
      <c r="I14" s="26"/>
      <c r="J14" s="26"/>
      <c r="K14" s="26"/>
      <c r="L14" s="26"/>
      <c r="M14" s="26"/>
      <c r="N14" s="26"/>
      <c r="O14" s="26"/>
      <c r="P14" s="26"/>
    </row>
    <row r="15" spans="2:16" x14ac:dyDescent="0.3">
      <c r="B15" s="86" t="s">
        <v>12</v>
      </c>
      <c r="C15" s="183">
        <v>319</v>
      </c>
      <c r="D15" s="194">
        <v>104.94</v>
      </c>
      <c r="E15" s="183">
        <v>78.123999999999995</v>
      </c>
      <c r="F15" s="195">
        <v>18.45</v>
      </c>
      <c r="H15" s="26"/>
      <c r="I15" s="26"/>
      <c r="J15" s="26"/>
      <c r="K15" s="26"/>
      <c r="L15" s="26"/>
      <c r="M15" s="26"/>
      <c r="N15" s="26"/>
      <c r="O15" s="26"/>
      <c r="P15" s="26"/>
    </row>
    <row r="16" spans="2:16" x14ac:dyDescent="0.3">
      <c r="B16" s="86" t="s">
        <v>17</v>
      </c>
      <c r="C16" s="183"/>
      <c r="D16" s="194"/>
      <c r="E16" s="183"/>
      <c r="F16" s="195"/>
      <c r="H16" s="26"/>
      <c r="I16" s="26"/>
      <c r="J16" s="26"/>
      <c r="K16" s="26"/>
      <c r="L16" s="26"/>
      <c r="M16" s="26"/>
      <c r="N16" s="26"/>
      <c r="O16" s="26"/>
      <c r="P16" s="26"/>
    </row>
    <row r="17" spans="2:16" x14ac:dyDescent="0.3">
      <c r="B17" s="86" t="s">
        <v>5</v>
      </c>
      <c r="C17" s="183"/>
      <c r="D17" s="194"/>
      <c r="E17" s="183">
        <v>26250</v>
      </c>
      <c r="F17" s="195"/>
      <c r="H17" s="26"/>
      <c r="I17" s="26"/>
      <c r="J17" s="26"/>
      <c r="K17" s="26"/>
      <c r="L17" s="26"/>
      <c r="M17" s="26"/>
      <c r="N17" s="26"/>
      <c r="O17" s="26"/>
      <c r="P17" s="26"/>
    </row>
    <row r="18" spans="2:16" s="26" customFormat="1" x14ac:dyDescent="0.3">
      <c r="B18" s="86" t="s">
        <v>9</v>
      </c>
      <c r="C18" s="183"/>
      <c r="D18" s="194"/>
      <c r="E18" s="183"/>
      <c r="F18" s="195">
        <v>39.784999999999997</v>
      </c>
    </row>
    <row r="19" spans="2:16" x14ac:dyDescent="0.3">
      <c r="B19" s="86" t="s">
        <v>14</v>
      </c>
      <c r="C19" s="183"/>
      <c r="D19" s="194"/>
      <c r="E19" s="183"/>
      <c r="F19" s="195"/>
      <c r="H19" s="26"/>
      <c r="I19" s="26"/>
      <c r="J19" s="26"/>
      <c r="K19" s="26"/>
      <c r="L19" s="26"/>
      <c r="M19" s="26"/>
      <c r="N19" s="26"/>
      <c r="O19" s="26"/>
      <c r="P19" s="26"/>
    </row>
    <row r="20" spans="2:16" x14ac:dyDescent="0.3">
      <c r="B20" s="86" t="s">
        <v>8</v>
      </c>
      <c r="C20" s="183"/>
      <c r="D20" s="194"/>
      <c r="E20" s="183">
        <v>7120</v>
      </c>
      <c r="F20" s="195">
        <v>78</v>
      </c>
      <c r="H20" s="26"/>
      <c r="I20" s="26"/>
      <c r="J20" s="26"/>
      <c r="K20" s="26"/>
      <c r="L20" s="26"/>
      <c r="M20" s="26"/>
      <c r="N20" s="26"/>
      <c r="O20" s="26"/>
      <c r="P20" s="26"/>
    </row>
    <row r="21" spans="2:16" x14ac:dyDescent="0.3">
      <c r="B21" s="86" t="s">
        <v>7</v>
      </c>
      <c r="C21" s="183"/>
      <c r="D21" s="194"/>
      <c r="E21" s="183"/>
      <c r="F21" s="195"/>
      <c r="H21" s="26" t="s">
        <v>206</v>
      </c>
      <c r="I21" s="26"/>
      <c r="J21" s="26"/>
      <c r="K21" s="26"/>
      <c r="L21" s="26"/>
      <c r="M21" s="26"/>
      <c r="N21" s="26"/>
      <c r="O21" s="26"/>
      <c r="P21" s="26"/>
    </row>
    <row r="22" spans="2:16" x14ac:dyDescent="0.3">
      <c r="B22" s="86" t="s">
        <v>25</v>
      </c>
      <c r="C22" s="183"/>
      <c r="D22" s="194"/>
      <c r="E22" s="183"/>
      <c r="F22" s="195"/>
      <c r="H22" s="26"/>
      <c r="I22" s="26"/>
      <c r="J22" s="26"/>
      <c r="K22" s="26"/>
      <c r="L22" s="26"/>
      <c r="M22" s="26"/>
      <c r="N22" s="26"/>
      <c r="O22" s="26"/>
      <c r="P22" s="26"/>
    </row>
    <row r="23" spans="2:16" x14ac:dyDescent="0.3">
      <c r="B23" s="86" t="s">
        <v>29</v>
      </c>
      <c r="C23" s="183"/>
      <c r="D23" s="194"/>
      <c r="E23" s="183"/>
      <c r="F23" s="195"/>
      <c r="H23" s="26"/>
      <c r="I23" s="26"/>
      <c r="J23" s="26"/>
      <c r="K23" s="26"/>
      <c r="L23" s="26"/>
      <c r="M23" s="26"/>
      <c r="N23" s="26"/>
      <c r="O23" s="26"/>
      <c r="P23" s="26"/>
    </row>
    <row r="24" spans="2:16" s="26" customFormat="1" x14ac:dyDescent="0.3">
      <c r="B24" s="243" t="s">
        <v>20</v>
      </c>
      <c r="C24" s="244"/>
      <c r="D24" s="245"/>
      <c r="E24" s="244"/>
      <c r="F24" s="246">
        <v>28</v>
      </c>
    </row>
    <row r="25" spans="2:16" ht="15.75" thickBot="1" x14ac:dyDescent="0.35">
      <c r="B25" s="85" t="s">
        <v>40</v>
      </c>
      <c r="C25" s="187">
        <v>425</v>
      </c>
      <c r="D25" s="196">
        <v>104.94</v>
      </c>
      <c r="E25" s="187">
        <v>33448.123999999996</v>
      </c>
      <c r="F25" s="198">
        <v>504.90499999999997</v>
      </c>
      <c r="H25" s="26"/>
      <c r="I25" s="26"/>
      <c r="J25" s="26"/>
      <c r="K25" s="26"/>
      <c r="L25" s="26"/>
      <c r="M25" s="26"/>
      <c r="N25" s="26"/>
      <c r="O25" s="26"/>
      <c r="P25" s="26"/>
    </row>
    <row r="26" spans="2:16" ht="15.75" thickBot="1" x14ac:dyDescent="0.35">
      <c r="B26" s="399" t="s">
        <v>170</v>
      </c>
      <c r="C26" s="400"/>
      <c r="D26" s="400"/>
      <c r="E26" s="400"/>
      <c r="F26" s="401"/>
      <c r="N26" s="26"/>
      <c r="O26" s="26"/>
      <c r="P26" s="26"/>
    </row>
    <row r="27" spans="2:16" x14ac:dyDescent="0.3">
      <c r="N27" s="26"/>
      <c r="O27" s="26"/>
      <c r="P27" s="26"/>
    </row>
    <row r="28" spans="2:16" x14ac:dyDescent="0.3">
      <c r="B28" s="163"/>
      <c r="C28" s="164"/>
      <c r="D28" s="123"/>
      <c r="N28" s="26"/>
      <c r="O28" s="26"/>
      <c r="P28" s="26"/>
    </row>
    <row r="29" spans="2:16" x14ac:dyDescent="0.3">
      <c r="B29" s="165"/>
      <c r="C29" s="166"/>
      <c r="D29" s="123"/>
      <c r="N29" s="26"/>
      <c r="O29" s="26"/>
      <c r="P29" s="26"/>
    </row>
    <row r="30" spans="2:16" x14ac:dyDescent="0.3">
      <c r="B30" s="165"/>
      <c r="C30" s="166"/>
      <c r="D30" s="123"/>
      <c r="F30" s="1"/>
    </row>
    <row r="31" spans="2:16" x14ac:dyDescent="0.3">
      <c r="B31" s="165"/>
      <c r="C31" s="166"/>
      <c r="D31" s="123"/>
    </row>
    <row r="32" spans="2:16" x14ac:dyDescent="0.3">
      <c r="B32" s="165"/>
      <c r="C32" s="166"/>
      <c r="D32" s="123"/>
    </row>
    <row r="33" spans="2:4" x14ac:dyDescent="0.3">
      <c r="B33" s="165"/>
      <c r="C33" s="166"/>
      <c r="D33" s="123"/>
    </row>
    <row r="34" spans="2:4" x14ac:dyDescent="0.3">
      <c r="B34" s="165"/>
      <c r="C34" s="166"/>
      <c r="D34" s="123"/>
    </row>
    <row r="35" spans="2:4" x14ac:dyDescent="0.3">
      <c r="B35" s="165"/>
      <c r="C35" s="166"/>
      <c r="D35" s="123"/>
    </row>
  </sheetData>
  <mergeCells count="6">
    <mergeCell ref="B26:F26"/>
    <mergeCell ref="B5:B6"/>
    <mergeCell ref="C4:D4"/>
    <mergeCell ref="E4:F4"/>
    <mergeCell ref="B2:F2"/>
    <mergeCell ref="B3:F3"/>
  </mergeCells>
  <phoneticPr fontId="40" type="noConversion"/>
  <pageMargins left="0.70866141732283472" right="0.70866141732283472" top="0.74803149606299213" bottom="0.74803149606299213" header="0.31496062992125984" footer="0.31496062992125984"/>
  <pageSetup paperSize="12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635797DF0E5842A626164A1F091802" ma:contentTypeVersion="12" ma:contentTypeDescription="Crear nuevo documento." ma:contentTypeScope="" ma:versionID="42968e38d3644c25de7e64cb1e949e47">
  <xsd:schema xmlns:xsd="http://www.w3.org/2001/XMLSchema" xmlns:xs="http://www.w3.org/2001/XMLSchema" xmlns:p="http://schemas.microsoft.com/office/2006/metadata/properties" xmlns:ns2="095b0fff-259e-4803-89dd-5265f121ae21" xmlns:ns3="6a60f5a6-b39c-425c-984f-bf63bb01288b" targetNamespace="http://schemas.microsoft.com/office/2006/metadata/properties" ma:root="true" ma:fieldsID="9f31c7cb6a71dc206d5b982d81228fc6" ns2:_="" ns3:_="">
    <xsd:import namespace="095b0fff-259e-4803-89dd-5265f121ae21"/>
    <xsd:import namespace="6a60f5a6-b39c-425c-984f-bf63bb0128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b0fff-259e-4803-89dd-5265f121ae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0f5a6-b39c-425c-984f-bf63bb01288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CBF273-4593-4C6A-82EF-ED0E1DBEC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5b0fff-259e-4803-89dd-5265f121ae21"/>
    <ds:schemaRef ds:uri="6a60f5a6-b39c-425c-984f-bf63bb0128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237B6F-193E-449E-801D-2BFE2E64DFF1}">
  <ds:schemaRefs>
    <ds:schemaRef ds:uri="http://schemas.microsoft.com/office/2006/metadata/properties"/>
    <ds:schemaRef ds:uri="095b0fff-259e-4803-89dd-5265f121ae21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6a60f5a6-b39c-425c-984f-bf63bb01288b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01828CE-8886-48C4-8AD8-E1529016FC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22</vt:i4>
      </vt:variant>
    </vt:vector>
  </HeadingPairs>
  <TitlesOfParts>
    <vt:vector size="46" baseType="lpstr">
      <vt:lpstr>Portada</vt:lpstr>
      <vt:lpstr>Contenido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'1'!Área_de_impresión</vt:lpstr>
      <vt:lpstr>'10'!Área_de_impresión</vt:lpstr>
      <vt:lpstr>'11'!Área_de_impresión</vt:lpstr>
      <vt:lpstr>'12'!Área_de_impresión</vt:lpstr>
      <vt:lpstr>'13'!Área_de_impresión</vt:lpstr>
      <vt:lpstr>'15'!Área_de_impresión</vt:lpstr>
      <vt:lpstr>'16'!Área_de_impresión</vt:lpstr>
      <vt:lpstr>'17'!Área_de_impresión</vt:lpstr>
      <vt:lpstr>'18'!Área_de_impresión</vt:lpstr>
      <vt:lpstr>'19'!Área_de_impresión</vt:lpstr>
      <vt:lpstr>'2'!Área_de_impresión</vt:lpstr>
      <vt:lpstr>'20'!Área_de_impresión</vt:lpstr>
      <vt:lpstr>'21'!Área_de_impresión</vt:lpstr>
      <vt:lpstr>'22'!Área_de_impresión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Contenido!Área_de_impresión</vt:lpstr>
      <vt:lpstr>Portada!Área_de_impresión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García</dc:creator>
  <cp:lastModifiedBy>Sergio Soto Nuñez</cp:lastModifiedBy>
  <cp:lastPrinted>2022-04-20T22:08:14Z</cp:lastPrinted>
  <dcterms:created xsi:type="dcterms:W3CDTF">2019-05-29T16:58:00Z</dcterms:created>
  <dcterms:modified xsi:type="dcterms:W3CDTF">2022-04-20T22:14:24Z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0x010100AC635797DF0E5842A626164A1F091802</vt:lpwstr>
  </property>
</Properties>
</file>