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<sst xmlns="http://schemas.openxmlformats.org/spreadsheetml/2006/main" count="270" uniqueCount="143">
  <si>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</si>
  <si>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</si>
  <si>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</si>
  <si>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</si>
  <si>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</si>
  <si>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</si>
  <si>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</si>
  <si>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</si>
  <si>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</si>
  <si>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</si>
  <si>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</si>
  <si>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</si>
  <si>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</si>
  <si>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</si>
  <si>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</si>
  <si>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</si>
  <si>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</si>
  <si>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</si>
  <si>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</si>
  <si>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</si>
  <si>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</si>
  <si>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</si>
  <si>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</si>
  <si>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</si>
  <si>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</si>
  <si>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</si>
  <si>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</si>
  <si>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</si>
  <si>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</si>
  <si>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</si>
  <si>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</si>
  <si>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</si>
  <si>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</si>
  <si>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</si>
  <si>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</si>
  <si>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</si>
  <si>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</si>
  <si>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</si>
  <si>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</si>
  <si>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</si>
  <si>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</si>
  <si>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</si>
  <si>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</si>
  <si>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</si>
  <si>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</si>
  <si>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</si>
  <si>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</si>
  <si>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</si>
  <si>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</si>
  <si>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</si>
  <si>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</si>
  <si>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</si>
  <si>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</si>
  <si>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</si>
  <si>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</si>
  <si>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</si>
  <si>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</si>
  <si>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</si>
  <si>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</si>
  <si>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</si>
  <si>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</si>
  <si>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</si>
  <si>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</si>
  <si>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</si>
  <si>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</si>
  <si>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</si>
  <si>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</si>
  <si>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</si>
  <si>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</si>
  <si>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</si>
  <si>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</si>
  <si>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</si>
  <si>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</si>
  <si>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</si>
  <si>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</si>
  <si>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</si>
  <si>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</si>
  <si>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</si>
  <si>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</si>
  <si>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</si>
  <si>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</si>
  <si>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</si>
  <si>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</si>
  <si>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</si>
  <si>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</si>
  <si>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</si>
  <si>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</si>
  <si>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</si>
  <si>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</si>
  <si>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</si>
  <si>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</si>
  <si>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</si>
  <si>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</si>
  <si>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</si>
  <si>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</si>
  <si>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</si>
  <si>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</si>
  <si>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</si>
  <si>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</si>
  <si>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</si>
  <si>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</si>
  <si>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</si>
  <si>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</si>
  <si>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</si>
  <si>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</si>
  <si>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</si>
  <si>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</si>
  <si>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</si>
  <si>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</si>
  <si>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</si>
  <si>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</si>
  <si>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</si>
  <si>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</si>
  <si>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</si>
  <si>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</si>
  <si>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</si>
  <si>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</si>
  <si>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</si>
  <si>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</si>
  <si>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</si>
  <si>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</si>
  <si>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</si>
  <si>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</si>
  <si>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</si>
  <si>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</si>
  <si>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</si>
  <si>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</si>
  <si>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</si>
  <si>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</si>
  <si>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</si>
  <si>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</si>
  <si>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</si>
  <si>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</si>
  <si>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</si>
  <si>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</si>
  <si>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</si>
  <si>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</si>
  <si>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</si>
  <si>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</si>
  <si>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>*Primas USWheat.org del 14 de abril de 2021.</t>
  </si>
  <si>
    <t xml:space="preserve"> +Z</t>
  </si>
  <si>
    <t>Noviembre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</si>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</sst>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5">
      <selection activeCell="C27" sqref="C2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Abril</v>
      </c>
      <c r="G6" s="52"/>
      <c r="H6" s="73">
        <f>Datos!I22</f>
        <v>2022</v>
      </c>
      <c r="I6" s="4"/>
      <c r="J6" s="3"/>
      <c r="K6" s="3"/>
      <c r="L6" s="4" t="str">
        <f>Datos!D22</f>
        <v>lunes</v>
      </c>
      <c r="M6" s="4">
        <f>Datos!E22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1120.5</v>
      </c>
      <c r="C18" s="74">
        <f>B18+'Primas SRW'!B8</f>
        <v>1255.5</v>
      </c>
      <c r="D18" s="96">
        <f>C18*$B$41</f>
        <v>461.32092</v>
      </c>
      <c r="E18" s="51">
        <f>Datos!K7</f>
        <v>1185</v>
      </c>
      <c r="F18" s="74">
        <f>E18+'Primas HRW'!B8</f>
        <v>1435</v>
      </c>
      <c r="G18" s="24">
        <f>F18*$B$41</f>
        <v>527.2764</v>
      </c>
      <c r="H18" s="74"/>
      <c r="I18" s="74"/>
      <c r="J18" s="122">
        <f>E18+'Primas HRW'!F8</f>
        <v>1410</v>
      </c>
      <c r="K18" s="122">
        <f>E18+'Primas HRW'!G8</f>
        <v>1385</v>
      </c>
      <c r="L18" s="51">
        <f>Datos!O7</f>
        <v>813.25</v>
      </c>
      <c r="M18" s="50">
        <f>L18+'Primas maíz'!B8</f>
        <v>923.25</v>
      </c>
      <c r="N18" s="50">
        <f aca="true" t="shared" si="0" ref="N18:N23">M18*$F$41</f>
        <v>363.46506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1248.75</v>
      </c>
      <c r="D19" s="82">
        <f>C19*$B$41</f>
        <v>458.84069999999997</v>
      </c>
      <c r="E19" s="60"/>
      <c r="F19" s="59">
        <f>E20+'Primas HRW'!B9</f>
        <v>1419</v>
      </c>
      <c r="G19" s="59">
        <f>F19*$B$41</f>
        <v>521.3973599999999</v>
      </c>
      <c r="H19" s="59"/>
      <c r="I19" s="59"/>
      <c r="J19" s="84">
        <f>E20+'Primas HRW'!F9</f>
        <v>1414</v>
      </c>
      <c r="K19" s="84">
        <f>E20+'Primas HRW'!G9</f>
        <v>1389</v>
      </c>
      <c r="L19" s="60"/>
      <c r="M19" s="57">
        <f>L20+'Primas maíz'!B9</f>
        <v>914</v>
      </c>
      <c r="N19" s="62">
        <f t="shared" si="0"/>
        <v>359.82352</v>
      </c>
      <c r="O19"/>
      <c r="P19"/>
      <c r="Q19"/>
    </row>
    <row r="20" spans="1:17" ht="19.5" customHeight="1">
      <c r="A20" s="102" t="s">
        <v>13</v>
      </c>
      <c r="B20" s="50">
        <f>Datos!E8</f>
        <v>1128.75</v>
      </c>
      <c r="C20" s="74">
        <f>B20+'Primas SRW'!B10</f>
        <v>1203.75</v>
      </c>
      <c r="D20" s="96">
        <f>C20*$B$41</f>
        <v>442.3059</v>
      </c>
      <c r="E20" s="51">
        <f>Datos!K8</f>
        <v>1189</v>
      </c>
      <c r="F20" s="50">
        <f>E20+'Primas HRW'!B10</f>
        <v>1404</v>
      </c>
      <c r="G20" s="50">
        <f>F20*$B$41</f>
        <v>515.88576</v>
      </c>
      <c r="H20" s="50"/>
      <c r="I20" s="50"/>
      <c r="J20" s="123">
        <f>E20+'Primas HRW'!F10</f>
        <v>1404</v>
      </c>
      <c r="K20" s="122">
        <f>E20+'Primas HRW'!G10</f>
        <v>1379</v>
      </c>
      <c r="L20" s="51">
        <f>Datos!O8</f>
        <v>807</v>
      </c>
      <c r="M20" s="50">
        <f>L20+'Primas maíz'!B10</f>
        <v>917</v>
      </c>
      <c r="N20" s="50">
        <f t="shared" si="0"/>
        <v>361.00455999999997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1198.25</v>
      </c>
      <c r="D21" s="93">
        <f>C21*$B$41</f>
        <v>440.28497999999996</v>
      </c>
      <c r="E21" s="60"/>
      <c r="F21" s="61">
        <f>E22+'Primas HRW'!B11</f>
        <v>1399.5</v>
      </c>
      <c r="G21" s="61">
        <f>F21*$B$41</f>
        <v>514.23228</v>
      </c>
      <c r="H21" s="61"/>
      <c r="I21" s="61"/>
      <c r="J21" s="86">
        <f>E22+'Primas HRW'!F11</f>
        <v>1389.5</v>
      </c>
      <c r="K21" s="86">
        <f>E22+'Primas HRW'!G11</f>
        <v>1364.5</v>
      </c>
      <c r="L21" s="60"/>
      <c r="M21" s="62">
        <f>L22+'Primas maíz'!B11</f>
        <v>896</v>
      </c>
      <c r="N21" s="62">
        <f t="shared" si="0"/>
        <v>352.73728</v>
      </c>
      <c r="O21"/>
      <c r="P21"/>
      <c r="Q21"/>
    </row>
    <row r="22" spans="1:17" ht="19.5" customHeight="1">
      <c r="A22" s="102" t="s">
        <v>14</v>
      </c>
      <c r="B22" s="50">
        <f>Datos!E9</f>
        <v>1123.25</v>
      </c>
      <c r="C22" s="74">
        <f>B22+'Primas SRW'!B12</f>
        <v>1208.25</v>
      </c>
      <c r="D22" s="96">
        <f>C22*$B$41</f>
        <v>443.95938</v>
      </c>
      <c r="E22" s="51">
        <f>Datos!K9</f>
        <v>1184.5</v>
      </c>
      <c r="F22" s="74"/>
      <c r="G22" s="74"/>
      <c r="H22" s="74"/>
      <c r="I22" s="74"/>
      <c r="J22" s="74"/>
      <c r="K22" s="74"/>
      <c r="L22" s="51">
        <f>Datos!O9</f>
        <v>766</v>
      </c>
      <c r="M22" s="50">
        <f>L22+'Primas maíz'!B12</f>
        <v>890</v>
      </c>
      <c r="N22" s="50">
        <f t="shared" si="0"/>
        <v>350.37519999999995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914.75</v>
      </c>
      <c r="N23" s="57">
        <f t="shared" si="0"/>
        <v>360.11877999999996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1114.5</v>
      </c>
      <c r="C25" s="59"/>
      <c r="D25" s="82"/>
      <c r="E25" s="60">
        <f>Datos!K10</f>
        <v>1178</v>
      </c>
      <c r="F25" s="59"/>
      <c r="G25" s="59"/>
      <c r="H25" s="59"/>
      <c r="I25" s="59"/>
      <c r="J25" s="59"/>
      <c r="K25" s="59"/>
      <c r="L25" s="60">
        <f>Datos!O10</f>
        <v>749.75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1104.75</v>
      </c>
      <c r="C27" s="23"/>
      <c r="D27" s="95"/>
      <c r="E27" s="51">
        <f>Datos!K11</f>
        <v>1171.5</v>
      </c>
      <c r="F27" s="24"/>
      <c r="G27" s="24"/>
      <c r="H27" s="24"/>
      <c r="I27" s="24"/>
      <c r="J27" s="24"/>
      <c r="K27" s="23"/>
      <c r="L27" s="51">
        <f>Datos!O11</f>
        <v>751.25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1090.75</v>
      </c>
      <c r="C28" s="61"/>
      <c r="D28" s="93"/>
      <c r="E28" s="60">
        <f>Datos!K12</f>
        <v>1156</v>
      </c>
      <c r="F28" s="61"/>
      <c r="G28" s="61"/>
      <c r="H28" s="61"/>
      <c r="I28" s="61"/>
      <c r="J28" s="61"/>
      <c r="K28" s="61"/>
      <c r="L28" s="60">
        <f>Datos!O12</f>
        <v>750.75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1029.25</v>
      </c>
      <c r="C29" s="23"/>
      <c r="D29" s="95"/>
      <c r="E29" s="51">
        <f>Datos!J13</f>
        <v>1059.75</v>
      </c>
      <c r="F29" s="24"/>
      <c r="G29" s="24"/>
      <c r="H29" s="24"/>
      <c r="I29" s="24"/>
      <c r="J29" s="24"/>
      <c r="K29" s="23"/>
      <c r="L29" s="51">
        <f>Datos!O13</f>
        <v>746.25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1020.5</v>
      </c>
      <c r="C30" s="61"/>
      <c r="D30" s="93"/>
      <c r="E30" s="60">
        <f>Datos!J14</f>
        <v>1043.25</v>
      </c>
      <c r="F30" s="61"/>
      <c r="G30" s="61"/>
      <c r="H30" s="61"/>
      <c r="I30" s="61"/>
      <c r="J30" s="61"/>
      <c r="K30" s="61"/>
      <c r="L30" s="60">
        <f>Datos!O14</f>
        <v>692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1020.75</v>
      </c>
      <c r="C31" s="74"/>
      <c r="D31" s="96"/>
      <c r="E31" s="51">
        <f>Datos!J15</f>
        <v>1041</v>
      </c>
      <c r="F31" s="74"/>
      <c r="G31" s="74"/>
      <c r="H31" s="74"/>
      <c r="I31" s="74"/>
      <c r="J31" s="74"/>
      <c r="K31" s="74"/>
      <c r="L31" s="51">
        <f>Datos!O15</f>
        <v>669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1005.75</v>
      </c>
      <c r="C33" s="23"/>
      <c r="D33" s="95"/>
      <c r="E33" s="51">
        <f>Datos!J16</f>
        <v>1024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986.25</v>
      </c>
      <c r="C34" s="61"/>
      <c r="D34" s="93"/>
      <c r="E34" s="60">
        <f>Datos!J17</f>
        <v>964.25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905.5</v>
      </c>
      <c r="C35" s="23"/>
      <c r="D35" s="95"/>
      <c r="E35" s="51">
        <f>Datos!J18</f>
        <v>877.5</v>
      </c>
      <c r="F35" s="24"/>
      <c r="G35" s="24"/>
      <c r="H35" s="24"/>
      <c r="I35" s="24"/>
      <c r="J35" s="24"/>
      <c r="K35" s="23"/>
      <c r="L35" s="51">
        <f>Datos!O16</f>
        <v>672.75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595.75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Abril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18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411.71652</v>
      </c>
      <c r="C17" s="74">
        <v>461.2</v>
      </c>
      <c r="D17" s="51">
        <f>BUSHEL!E18*TONELADA!$B$44</f>
        <v>435.4164</v>
      </c>
      <c r="E17" s="74">
        <v>527.2</v>
      </c>
      <c r="F17" s="74" t="s">
        <v>115</v>
      </c>
      <c r="G17" s="74"/>
      <c r="H17" s="122">
        <f>BUSHEL!J18*TONELADA!$B$44</f>
        <v>518.0903999999999</v>
      </c>
      <c r="I17" s="122">
        <f>BUSHEL!K18*TONELADA!$B$44</f>
        <v>508.9044</v>
      </c>
      <c r="J17" s="51">
        <f>BUSHEL!L18*TONELADA!$B$44</f>
        <v>298.82058</v>
      </c>
      <c r="K17" s="24">
        <f>BUSHEL!M18*$E$44</f>
        <v>363.46506</v>
      </c>
    </row>
    <row r="18" spans="1:11" ht="19.5" customHeight="1">
      <c r="A18" s="58" t="s">
        <v>43</v>
      </c>
      <c r="B18" s="57"/>
      <c r="C18" s="59">
        <v>458.8</v>
      </c>
      <c r="D18" s="60"/>
      <c r="E18" s="59">
        <v>521.3</v>
      </c>
      <c r="F18" s="59"/>
      <c r="G18" s="59"/>
      <c r="H18" s="84">
        <f>BUSHEL!J19*TONELADA!$B$44</f>
        <v>519.56016</v>
      </c>
      <c r="I18" s="84">
        <f>BUSHEL!K19*TONELADA!$B$44</f>
        <v>510.37415999999996</v>
      </c>
      <c r="J18" s="60"/>
      <c r="K18" s="57">
        <f>BUSHEL!M19*$E$44</f>
        <v>359.82352</v>
      </c>
    </row>
    <row r="19" spans="1:11" ht="19.5" customHeight="1">
      <c r="A19" s="16" t="s">
        <v>13</v>
      </c>
      <c r="B19" s="50">
        <f>BUSHEL!B20*TONELADA!$B$44</f>
        <v>414.7479</v>
      </c>
      <c r="C19" s="23">
        <v>442.2</v>
      </c>
      <c r="D19" s="51">
        <f>BUSHEL!E20*TONELADA!$B$44</f>
        <v>436.88615999999996</v>
      </c>
      <c r="E19" s="24">
        <v>515.8</v>
      </c>
      <c r="F19" s="24"/>
      <c r="G19" s="24"/>
      <c r="H19" s="118">
        <f>BUSHEL!J20*TONELADA!$B$44</f>
        <v>515.88576</v>
      </c>
      <c r="I19" s="119">
        <f>BUSHEL!K20*TONELADA!$B$44</f>
        <v>506.69975999999997</v>
      </c>
      <c r="J19" s="51">
        <f>BUSHEL!L20*TONELADA!$B$44</f>
        <v>296.52407999999997</v>
      </c>
      <c r="K19" s="24">
        <f>BUSHEL!M20*$E$44</f>
        <v>361.00455999999997</v>
      </c>
    </row>
    <row r="20" spans="1:11" ht="19.5" customHeight="1">
      <c r="A20" s="58" t="s">
        <v>44</v>
      </c>
      <c r="B20" s="57"/>
      <c r="C20" s="61">
        <v>440.2</v>
      </c>
      <c r="D20" s="60"/>
      <c r="E20" s="61">
        <v>514.1</v>
      </c>
      <c r="F20" s="61"/>
      <c r="G20" s="61"/>
      <c r="H20" s="86">
        <f>BUSHEL!J21*TONELADA!$B$44</f>
        <v>510.55788</v>
      </c>
      <c r="I20" s="86">
        <f>BUSHEL!K21*TONELADA!$B$44</f>
        <v>501.37188</v>
      </c>
      <c r="J20" s="60"/>
      <c r="K20" s="57">
        <f>BUSHEL!M21*$E$44</f>
        <v>352.73728</v>
      </c>
    </row>
    <row r="21" spans="1:11" ht="19.5" customHeight="1">
      <c r="A21" s="102" t="s">
        <v>14</v>
      </c>
      <c r="B21" s="50">
        <f>BUSHEL!B22*TONELADA!$B$44</f>
        <v>412.72697999999997</v>
      </c>
      <c r="C21" s="74"/>
      <c r="D21" s="51">
        <f>BUSHEL!E22*TONELADA!$B$44</f>
        <v>435.23267999999996</v>
      </c>
      <c r="E21" s="74"/>
      <c r="F21" s="74"/>
      <c r="G21" s="74"/>
      <c r="H21" s="74"/>
      <c r="I21" s="74"/>
      <c r="J21" s="51">
        <f>BUSHEL!L22*TONELADA!$B$44</f>
        <v>281.45904</v>
      </c>
      <c r="K21" s="50">
        <f>BUSHEL!M22*$E$44</f>
        <v>350.37519999999995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360.11877999999996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/>
    </row>
    <row r="24" spans="1:11" ht="19.5" customHeight="1">
      <c r="A24" s="58" t="s">
        <v>15</v>
      </c>
      <c r="B24" s="57">
        <f>BUSHEL!B25*TONELADA!$B$44</f>
        <v>409.51187999999996</v>
      </c>
      <c r="C24" s="59"/>
      <c r="D24" s="60">
        <f>BUSHEL!E25*TONELADA!$B$44</f>
        <v>432.84432</v>
      </c>
      <c r="E24" s="59"/>
      <c r="F24" s="59"/>
      <c r="G24" s="59"/>
      <c r="H24" s="59"/>
      <c r="I24" s="59"/>
      <c r="J24" s="60">
        <f>BUSHEL!L25*TONELADA!$B$44</f>
        <v>275.48814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405.92933999999997</v>
      </c>
      <c r="C28" s="87"/>
      <c r="D28" s="89">
        <f>BUSHEL!E27*TONELADA!$B$44</f>
        <v>430.45596</v>
      </c>
      <c r="E28" s="79"/>
      <c r="F28" s="79"/>
      <c r="G28" s="79"/>
      <c r="H28" s="79"/>
      <c r="I28" s="90"/>
      <c r="J28" s="107">
        <f>BUSHEL!L27*TONELADA!$B$44</f>
        <v>276.03929999999997</v>
      </c>
      <c r="K28" s="79"/>
    </row>
    <row r="29" spans="1:11" ht="19.5" customHeight="1">
      <c r="A29" s="22" t="s">
        <v>12</v>
      </c>
      <c r="B29" s="81">
        <f>BUSHEL!B28*TONELADA!$B$44</f>
        <v>400.78517999999997</v>
      </c>
      <c r="C29" s="88"/>
      <c r="D29" s="91">
        <f>BUSHEL!E28*TONELADA!$B$44</f>
        <v>424.76063999999997</v>
      </c>
      <c r="E29" s="34"/>
      <c r="F29" s="34"/>
      <c r="G29" s="34"/>
      <c r="H29" s="34"/>
      <c r="I29" s="92"/>
      <c r="J29" s="108">
        <f>BUSHEL!L28*TONELADA!$B$44</f>
        <v>275.85558</v>
      </c>
      <c r="K29" s="34"/>
    </row>
    <row r="30" spans="1:11" ht="19.5" customHeight="1">
      <c r="A30" s="58" t="s">
        <v>13</v>
      </c>
      <c r="B30" s="57">
        <f>BUSHEL!B29*TONELADA!$B$44</f>
        <v>378.18762</v>
      </c>
      <c r="C30" s="61"/>
      <c r="D30" s="60">
        <f>BUSHEL!E29*TONELADA!$B$44</f>
        <v>389.39454</v>
      </c>
      <c r="E30" s="62"/>
      <c r="F30" s="62"/>
      <c r="G30" s="62"/>
      <c r="H30" s="62"/>
      <c r="I30" s="93"/>
      <c r="J30" s="104">
        <f>BUSHEL!L29*TONELADA!$B$44</f>
        <v>274.2021</v>
      </c>
      <c r="K30" s="62"/>
    </row>
    <row r="31" spans="1:11" ht="19.5" customHeight="1">
      <c r="A31" s="16" t="s">
        <v>14</v>
      </c>
      <c r="B31" s="81">
        <f>BUSHEL!B30*TONELADA!$B$44</f>
        <v>374.97252</v>
      </c>
      <c r="C31" s="23"/>
      <c r="D31" s="91">
        <f>BUSHEL!E30*TONELADA!$B$44</f>
        <v>383.33178</v>
      </c>
      <c r="E31" s="23"/>
      <c r="F31" s="23"/>
      <c r="G31" s="23"/>
      <c r="H31" s="23"/>
      <c r="I31" s="23"/>
      <c r="J31" s="105">
        <f>BUSHEL!L30*TONELADA!$B$44</f>
        <v>254.26847999999998</v>
      </c>
      <c r="K31" s="24"/>
    </row>
    <row r="32" spans="1:11" ht="19.5" customHeight="1">
      <c r="A32" s="58" t="s">
        <v>15</v>
      </c>
      <c r="B32" s="57">
        <f>BUSHEL!B31*TONELADA!$B$44</f>
        <v>375.06437999999997</v>
      </c>
      <c r="C32" s="61"/>
      <c r="D32" s="60">
        <f>BUSHEL!E31*TONELADA!$B$44</f>
        <v>382.50504</v>
      </c>
      <c r="E32" s="61"/>
      <c r="F32" s="61"/>
      <c r="G32" s="61"/>
      <c r="H32" s="61"/>
      <c r="I32" s="61"/>
      <c r="J32" s="106">
        <f>BUSHEL!L31*TONELADA!$B$44</f>
        <v>245.81735999999998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369.55278</v>
      </c>
      <c r="C34" s="87"/>
      <c r="D34" s="60">
        <f>BUSHEL!E33*TONELADA!$B$44</f>
        <v>376.25856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362.3877</v>
      </c>
      <c r="C35" s="88"/>
      <c r="D35" s="91">
        <f>BUSHEL!E34*TONELADA!$B$44</f>
        <v>354.30402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332.71692</v>
      </c>
      <c r="C36" s="59"/>
      <c r="D36" s="60">
        <f>BUSHEL!E35*TONELADA!$B$44</f>
        <v>322.4286</v>
      </c>
      <c r="E36" s="59"/>
      <c r="F36" s="62"/>
      <c r="G36" s="84"/>
      <c r="H36" s="84"/>
      <c r="I36" s="85"/>
      <c r="J36" s="104">
        <f>BUSHEL!L35*TONELADA!$B$44</f>
        <v>247.19526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218.90238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:C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 t="s">
        <v>100</v>
      </c>
      <c r="B8" s="44">
        <v>135</v>
      </c>
      <c r="C8" s="44" t="s">
        <v>130</v>
      </c>
    </row>
    <row r="9" spans="1:3" ht="15">
      <c r="A9" s="43" t="s">
        <v>131</v>
      </c>
      <c r="B9" s="117">
        <v>120</v>
      </c>
      <c r="C9" s="63" t="s">
        <v>133</v>
      </c>
    </row>
    <row r="10" spans="1:3" ht="15">
      <c r="A10" s="40" t="s">
        <v>132</v>
      </c>
      <c r="B10" s="44">
        <v>75</v>
      </c>
      <c r="C10" s="44" t="s">
        <v>133</v>
      </c>
    </row>
    <row r="11" spans="1:3" ht="15">
      <c r="A11" s="43" t="s">
        <v>101</v>
      </c>
      <c r="B11" s="117">
        <v>75</v>
      </c>
      <c r="C11" s="63" t="s">
        <v>137</v>
      </c>
    </row>
    <row r="12" spans="1:3" ht="15">
      <c r="A12" s="40" t="s">
        <v>102</v>
      </c>
      <c r="B12" s="44">
        <v>85</v>
      </c>
      <c r="C12" s="44" t="s">
        <v>137</v>
      </c>
    </row>
    <row r="13" spans="1:3" ht="15">
      <c r="A13" s="43" t="s">
        <v>138</v>
      </c>
      <c r="B13" s="117"/>
      <c r="C13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G14" sqref="G1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136</v>
      </c>
      <c r="F4" s="46" t="s">
        <v>134</v>
      </c>
      <c r="G4" s="46" t="s">
        <v>135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>
        <v>250</v>
      </c>
      <c r="C8" s="44" t="s">
        <v>130</v>
      </c>
      <c r="D8" s="44"/>
      <c r="E8" s="44"/>
      <c r="F8" s="41">
        <v>225</v>
      </c>
      <c r="G8" s="41">
        <v>200</v>
      </c>
      <c r="H8" s="44" t="s">
        <v>130</v>
      </c>
    </row>
    <row r="9" spans="1:8" ht="15">
      <c r="A9" s="67" t="s">
        <v>131</v>
      </c>
      <c r="B9" s="68">
        <v>230</v>
      </c>
      <c r="C9" s="68" t="s">
        <v>133</v>
      </c>
      <c r="D9" s="68"/>
      <c r="E9" s="68"/>
      <c r="F9" s="121">
        <v>225</v>
      </c>
      <c r="G9" s="121">
        <v>200</v>
      </c>
      <c r="H9" s="68" t="s">
        <v>133</v>
      </c>
    </row>
    <row r="10" spans="1:8" ht="15">
      <c r="A10" s="40" t="s">
        <v>132</v>
      </c>
      <c r="B10" s="44">
        <v>215</v>
      </c>
      <c r="C10" s="44" t="s">
        <v>133</v>
      </c>
      <c r="D10" s="44"/>
      <c r="E10" s="44"/>
      <c r="F10" s="41">
        <v>215</v>
      </c>
      <c r="G10" s="41">
        <v>190</v>
      </c>
      <c r="H10" s="44" t="s">
        <v>133</v>
      </c>
    </row>
    <row r="11" spans="1:8" ht="15">
      <c r="A11" s="67" t="s">
        <v>101</v>
      </c>
      <c r="B11" s="68">
        <v>215</v>
      </c>
      <c r="C11" s="68" t="s">
        <v>137</v>
      </c>
      <c r="D11" s="68"/>
      <c r="E11" s="68"/>
      <c r="F11" s="121">
        <v>205</v>
      </c>
      <c r="G11" s="121">
        <v>180</v>
      </c>
      <c r="H11" s="68" t="s">
        <v>137</v>
      </c>
    </row>
    <row r="12" spans="1:8" ht="15">
      <c r="A12" s="40" t="s">
        <v>102</v>
      </c>
      <c r="B12" s="44"/>
      <c r="C12" s="44"/>
      <c r="D12" s="44"/>
      <c r="E12" s="44"/>
      <c r="F12" s="41">
        <v>210</v>
      </c>
      <c r="G12" s="41">
        <v>185</v>
      </c>
      <c r="H12" s="44" t="s">
        <v>137</v>
      </c>
    </row>
    <row r="13" spans="1:8" ht="15">
      <c r="A13" s="67" t="s">
        <v>138</v>
      </c>
      <c r="B13" s="68"/>
      <c r="C13" s="68"/>
      <c r="D13" s="68"/>
      <c r="E13" s="68"/>
      <c r="F13" s="121">
        <v>210</v>
      </c>
      <c r="G13" s="121">
        <v>185</v>
      </c>
      <c r="H13" s="68" t="s">
        <v>140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139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4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2">
        <v>2022</v>
      </c>
      <c r="B6" s="143"/>
      <c r="C6" s="144"/>
      <c r="E6" t="s">
        <v>24</v>
      </c>
    </row>
    <row r="7" spans="1:5" ht="15">
      <c r="A7" s="115" t="s">
        <v>98</v>
      </c>
      <c r="B7" s="116"/>
      <c r="C7" s="116"/>
      <c r="E7" t="s">
        <v>25</v>
      </c>
    </row>
    <row r="8" spans="1:5" ht="15">
      <c r="A8" s="114" t="s">
        <v>100</v>
      </c>
      <c r="B8" s="41">
        <v>110</v>
      </c>
      <c r="C8" s="41" t="s">
        <v>130</v>
      </c>
      <c r="E8" t="s">
        <v>26</v>
      </c>
    </row>
    <row r="9" spans="1:3" ht="15">
      <c r="A9" s="42" t="s">
        <v>131</v>
      </c>
      <c r="B9" s="34">
        <v>107</v>
      </c>
      <c r="C9" s="34" t="s">
        <v>133</v>
      </c>
    </row>
    <row r="10" spans="1:4" ht="15">
      <c r="A10" s="40" t="s">
        <v>132</v>
      </c>
      <c r="B10" s="41">
        <v>110</v>
      </c>
      <c r="C10" s="41" t="s">
        <v>133</v>
      </c>
      <c r="D10" s="110"/>
    </row>
    <row r="11" spans="1:3" ht="15">
      <c r="A11" s="42" t="s">
        <v>101</v>
      </c>
      <c r="B11" s="34">
        <v>130</v>
      </c>
      <c r="C11" s="34" t="s">
        <v>137</v>
      </c>
    </row>
    <row r="12" spans="1:3" ht="15">
      <c r="A12" s="40" t="s">
        <v>102</v>
      </c>
      <c r="B12" s="41">
        <v>124</v>
      </c>
      <c r="C12" s="41" t="s">
        <v>137</v>
      </c>
    </row>
    <row r="13" spans="1:3" ht="15">
      <c r="A13" s="42" t="s">
        <v>138</v>
      </c>
      <c r="B13" s="34">
        <v>165</v>
      </c>
      <c r="C13" s="34" t="s">
        <v>140</v>
      </c>
    </row>
    <row r="14" spans="1:3" ht="15">
      <c r="A14" s="40" t="s">
        <v>141</v>
      </c>
      <c r="B14" s="41"/>
      <c r="C14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3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44669</v>
      </c>
      <c r="E7">
        <v>1120.5</v>
      </c>
      <c r="F7">
        <v>1120.5</v>
      </c>
      <c r="G7" t="s">
        <v>57</v>
      </c>
      <c r="H7" t="s">
        <v>58</v>
      </c>
      <c r="I7" s="49">
        <v>44669</v>
      </c>
      <c r="J7">
        <v>1185</v>
      </c>
      <c r="K7">
        <v>1185</v>
      </c>
      <c r="L7" t="s">
        <v>66</v>
      </c>
      <c r="M7" t="s">
        <v>67</v>
      </c>
      <c r="N7" s="49">
        <v>44669</v>
      </c>
      <c r="O7">
        <v>813.25</v>
      </c>
      <c r="P7">
        <v>813.25</v>
      </c>
      <c r="Q7" s="47" t="s">
        <v>99</v>
      </c>
    </row>
    <row r="8" spans="2:17" ht="15">
      <c r="B8" t="s">
        <v>61</v>
      </c>
      <c r="C8" t="s">
        <v>62</v>
      </c>
      <c r="D8" s="49">
        <v>44669</v>
      </c>
      <c r="E8">
        <v>1128.75</v>
      </c>
      <c r="F8">
        <v>1128.75</v>
      </c>
      <c r="G8" t="s">
        <v>63</v>
      </c>
      <c r="H8" t="s">
        <v>64</v>
      </c>
      <c r="I8" s="49">
        <v>44669</v>
      </c>
      <c r="J8">
        <v>1189</v>
      </c>
      <c r="K8">
        <v>1189</v>
      </c>
      <c r="L8" t="s">
        <v>53</v>
      </c>
      <c r="M8" t="s">
        <v>54</v>
      </c>
      <c r="N8" s="49">
        <v>44669</v>
      </c>
      <c r="O8">
        <v>807</v>
      </c>
      <c r="P8">
        <v>807</v>
      </c>
      <c r="Q8" s="47" t="s">
        <v>99</v>
      </c>
    </row>
    <row r="9" spans="2:17" ht="15">
      <c r="B9" t="s">
        <v>75</v>
      </c>
      <c r="C9" t="s">
        <v>76</v>
      </c>
      <c r="D9" s="49">
        <v>44669</v>
      </c>
      <c r="E9">
        <v>1123.25</v>
      </c>
      <c r="F9">
        <v>1123.25</v>
      </c>
      <c r="G9" t="s">
        <v>77</v>
      </c>
      <c r="H9" t="s">
        <v>78</v>
      </c>
      <c r="I9" s="49">
        <v>44669</v>
      </c>
      <c r="J9">
        <v>1184.5</v>
      </c>
      <c r="K9">
        <v>1184.5</v>
      </c>
      <c r="L9" t="s">
        <v>68</v>
      </c>
      <c r="M9" t="s">
        <v>69</v>
      </c>
      <c r="N9" s="49">
        <v>44669</v>
      </c>
      <c r="O9">
        <v>766</v>
      </c>
      <c r="P9">
        <v>766</v>
      </c>
      <c r="Q9" s="47" t="s">
        <v>99</v>
      </c>
    </row>
    <row r="10" spans="2:17" ht="15">
      <c r="B10" t="s">
        <v>79</v>
      </c>
      <c r="C10" t="s">
        <v>80</v>
      </c>
      <c r="D10" s="49">
        <v>44669</v>
      </c>
      <c r="E10">
        <v>1114.5</v>
      </c>
      <c r="F10">
        <v>1114.5</v>
      </c>
      <c r="G10" t="s">
        <v>81</v>
      </c>
      <c r="H10" t="s">
        <v>82</v>
      </c>
      <c r="I10" s="49">
        <v>44669</v>
      </c>
      <c r="J10">
        <v>1178</v>
      </c>
      <c r="K10">
        <v>1178</v>
      </c>
      <c r="L10" t="s">
        <v>59</v>
      </c>
      <c r="M10" t="s">
        <v>60</v>
      </c>
      <c r="N10" s="49">
        <v>44669</v>
      </c>
      <c r="O10">
        <v>749.75</v>
      </c>
      <c r="P10">
        <v>749.75</v>
      </c>
      <c r="Q10" s="47" t="s">
        <v>99</v>
      </c>
    </row>
    <row r="11" spans="2:17" ht="15">
      <c r="B11" t="s">
        <v>83</v>
      </c>
      <c r="C11" t="s">
        <v>84</v>
      </c>
      <c r="D11" s="49">
        <v>44669</v>
      </c>
      <c r="E11">
        <v>1104.75</v>
      </c>
      <c r="F11">
        <v>1104.75</v>
      </c>
      <c r="G11" t="s">
        <v>85</v>
      </c>
      <c r="H11" t="s">
        <v>86</v>
      </c>
      <c r="I11" s="49">
        <v>44669</v>
      </c>
      <c r="J11">
        <v>1171.5</v>
      </c>
      <c r="K11">
        <v>1171.5</v>
      </c>
      <c r="L11" t="s">
        <v>105</v>
      </c>
      <c r="M11" t="s">
        <v>106</v>
      </c>
      <c r="N11" s="49">
        <v>44669</v>
      </c>
      <c r="O11">
        <v>751.25</v>
      </c>
      <c r="P11">
        <v>751.25</v>
      </c>
      <c r="Q11" s="47" t="s">
        <v>99</v>
      </c>
    </row>
    <row r="12" spans="2:17" ht="15">
      <c r="B12" t="s">
        <v>87</v>
      </c>
      <c r="C12" t="s">
        <v>88</v>
      </c>
      <c r="D12" s="49">
        <v>44669</v>
      </c>
      <c r="E12">
        <v>1090.75</v>
      </c>
      <c r="F12">
        <v>1090.75</v>
      </c>
      <c r="G12" t="s">
        <v>89</v>
      </c>
      <c r="H12" t="s">
        <v>90</v>
      </c>
      <c r="I12" s="49">
        <v>44669</v>
      </c>
      <c r="J12">
        <v>1156</v>
      </c>
      <c r="K12">
        <v>1156</v>
      </c>
      <c r="L12" t="s">
        <v>107</v>
      </c>
      <c r="M12" t="s">
        <v>108</v>
      </c>
      <c r="N12" s="49">
        <v>44669</v>
      </c>
      <c r="O12">
        <v>750.75</v>
      </c>
      <c r="P12">
        <v>750.75</v>
      </c>
      <c r="Q12" s="47" t="s">
        <v>99</v>
      </c>
    </row>
    <row r="13" spans="2:17" ht="15">
      <c r="B13" t="s">
        <v>93</v>
      </c>
      <c r="C13" t="s">
        <v>94</v>
      </c>
      <c r="D13" s="49">
        <v>44669</v>
      </c>
      <c r="E13">
        <v>1029.25</v>
      </c>
      <c r="F13">
        <v>1029.25</v>
      </c>
      <c r="G13" t="s">
        <v>95</v>
      </c>
      <c r="H13" t="s">
        <v>96</v>
      </c>
      <c r="I13" s="49">
        <v>44669</v>
      </c>
      <c r="J13">
        <v>1059.75</v>
      </c>
      <c r="K13">
        <v>1059.75</v>
      </c>
      <c r="L13" t="s">
        <v>70</v>
      </c>
      <c r="M13" t="s">
        <v>71</v>
      </c>
      <c r="N13" s="49">
        <v>44669</v>
      </c>
      <c r="O13">
        <v>746.25</v>
      </c>
      <c r="P13">
        <v>746.25</v>
      </c>
      <c r="Q13" s="47" t="s">
        <v>99</v>
      </c>
    </row>
    <row r="14" spans="2:17" ht="15">
      <c r="B14" t="s">
        <v>116</v>
      </c>
      <c r="C14" t="s">
        <v>117</v>
      </c>
      <c r="D14" s="49">
        <v>44669</v>
      </c>
      <c r="E14">
        <v>1020.5</v>
      </c>
      <c r="F14">
        <v>1020.5</v>
      </c>
      <c r="G14" t="s">
        <v>118</v>
      </c>
      <c r="H14" t="s">
        <v>119</v>
      </c>
      <c r="I14" s="49">
        <v>44669</v>
      </c>
      <c r="J14">
        <v>1043.25</v>
      </c>
      <c r="K14">
        <v>1043.25</v>
      </c>
      <c r="L14" t="s">
        <v>109</v>
      </c>
      <c r="M14" t="s">
        <v>110</v>
      </c>
      <c r="N14" s="49">
        <v>44669</v>
      </c>
      <c r="O14">
        <v>692</v>
      </c>
      <c r="P14">
        <v>692</v>
      </c>
      <c r="Q14" s="47" t="s">
        <v>99</v>
      </c>
    </row>
    <row r="15" spans="2:17" ht="15">
      <c r="B15" t="s">
        <v>120</v>
      </c>
      <c r="C15" t="s">
        <v>121</v>
      </c>
      <c r="D15" s="49">
        <v>44669</v>
      </c>
      <c r="E15">
        <v>1020.75</v>
      </c>
      <c r="F15">
        <v>1020.75</v>
      </c>
      <c r="G15" t="s">
        <v>122</v>
      </c>
      <c r="H15" t="s">
        <v>123</v>
      </c>
      <c r="I15" s="49">
        <v>44669</v>
      </c>
      <c r="J15">
        <v>1041</v>
      </c>
      <c r="K15">
        <v>1041</v>
      </c>
      <c r="L15" t="s">
        <v>72</v>
      </c>
      <c r="M15" t="s">
        <v>73</v>
      </c>
      <c r="N15" s="49">
        <v>44669</v>
      </c>
      <c r="O15">
        <v>669</v>
      </c>
      <c r="P15">
        <v>669</v>
      </c>
      <c r="Q15" s="47" t="s">
        <v>99</v>
      </c>
    </row>
    <row r="16" spans="2:17" ht="15">
      <c r="B16" t="s">
        <v>124</v>
      </c>
      <c r="C16" t="s">
        <v>51</v>
      </c>
      <c r="D16" s="49">
        <v>44669</v>
      </c>
      <c r="E16">
        <v>1005.75</v>
      </c>
      <c r="F16">
        <v>1005.75</v>
      </c>
      <c r="G16" t="s">
        <v>125</v>
      </c>
      <c r="H16" t="s">
        <v>52</v>
      </c>
      <c r="I16" s="49">
        <v>44669</v>
      </c>
      <c r="J16">
        <v>1024</v>
      </c>
      <c r="K16">
        <v>1024</v>
      </c>
      <c r="L16" t="s">
        <v>111</v>
      </c>
      <c r="M16" t="s">
        <v>112</v>
      </c>
      <c r="N16" s="49">
        <v>44669</v>
      </c>
      <c r="O16">
        <v>672.75</v>
      </c>
      <c r="P16">
        <v>672.75</v>
      </c>
      <c r="Q16" s="47" t="s">
        <v>99</v>
      </c>
    </row>
    <row r="17" spans="2:17" ht="15">
      <c r="B17" t="s">
        <v>126</v>
      </c>
      <c r="C17" t="s">
        <v>56</v>
      </c>
      <c r="D17" s="49">
        <v>44669</v>
      </c>
      <c r="E17">
        <v>986.25</v>
      </c>
      <c r="F17">
        <v>986.25</v>
      </c>
      <c r="G17" t="s">
        <v>127</v>
      </c>
      <c r="H17" t="s">
        <v>58</v>
      </c>
      <c r="I17" s="49">
        <v>44669</v>
      </c>
      <c r="J17">
        <v>964.25</v>
      </c>
      <c r="K17">
        <v>964.25</v>
      </c>
      <c r="L17" t="s">
        <v>113</v>
      </c>
      <c r="M17" t="s">
        <v>114</v>
      </c>
      <c r="N17" s="49">
        <v>44669</v>
      </c>
      <c r="O17">
        <v>595.75</v>
      </c>
      <c r="P17">
        <v>595.75</v>
      </c>
      <c r="Q17" s="47" t="s">
        <v>99</v>
      </c>
    </row>
    <row r="18" spans="2:16" ht="15">
      <c r="B18" t="s">
        <v>128</v>
      </c>
      <c r="C18" t="s">
        <v>62</v>
      </c>
      <c r="D18" s="49">
        <v>44669</v>
      </c>
      <c r="E18">
        <v>905.5</v>
      </c>
      <c r="F18">
        <v>905.5</v>
      </c>
      <c r="G18" t="s">
        <v>129</v>
      </c>
      <c r="H18" t="s">
        <v>64</v>
      </c>
      <c r="I18" s="49">
        <v>44669</v>
      </c>
      <c r="J18">
        <v>877.5</v>
      </c>
      <c r="K18">
        <v>877.5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142</v>
      </c>
      <c r="E22">
        <v>18</v>
      </c>
      <c r="F22" s="109"/>
      <c r="G22" s="47" t="s">
        <v>98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2022-04-19T16:12:30Z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