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07" documentId="8_{C98359CA-B476-4E48-8873-68B5AF239480}" xr6:coauthVersionLast="47" xr6:coauthVersionMax="47" xr10:uidLastSave="{F1AD3B52-D6EF-4C1D-B613-CCEE6FAB6D7E}"/>
  <bookViews>
    <workbookView xWindow="-108" yWindow="-108" windowWidth="16608" windowHeight="8832"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export" sheetId="83" r:id="rId15"/>
    <sheet name="import" sheetId="84" r:id="rId16"/>
  </sheets>
  <externalReferences>
    <externalReference r:id="rId17"/>
  </externalReferences>
  <definedNames>
    <definedName name="_xlnm.Print_Area" localSheetId="1">colofón!$A$1:$I$39</definedName>
    <definedName name="_xlnm.Print_Area" localSheetId="4">Comentarios!$B$2:$J$10</definedName>
    <definedName name="_xlnm.Print_Area" localSheetId="14">export!$B$2:$K$26</definedName>
    <definedName name="_xlnm.Print_Area" localSheetId="15">import!$B$2:$K$100</definedName>
    <definedName name="_xlnm.Print_Area" localSheetId="3">Índice!$A$1:$E$36</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minorista'!$B$2:$L$46</definedName>
    <definedName name="_xlnm.Print_Area" localSheetId="9">'precio minorista regiones'!$B$2:$T$55</definedName>
    <definedName name="_xlnm.Print_Area" localSheetId="12">'prod región'!$B$2:$M$50</definedName>
    <definedName name="_xlnm.Print_Area" localSheetId="13">'rend región'!$B$2:$M$48</definedName>
    <definedName name="_xlnm.Print_Area" localSheetId="11">'sup región'!$B$2:$M$48</definedName>
    <definedName name="_xlnm.Print_Area" localSheetId="10">'sup, prod y rend'!$B$2:$G$51</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81" l="1"/>
  <c r="F42" i="81"/>
  <c r="I21" i="81"/>
  <c r="H21" i="81"/>
  <c r="D21" i="81"/>
  <c r="C21" i="81"/>
  <c r="K9" i="81"/>
  <c r="F9" i="81"/>
  <c r="L9" i="81"/>
  <c r="G9" i="81"/>
  <c r="E21" i="77"/>
  <c r="D21" i="77"/>
  <c r="C21" i="77"/>
  <c r="F9" i="77"/>
  <c r="G9" i="77"/>
  <c r="L8" i="81" l="1"/>
  <c r="K8" i="81"/>
  <c r="I20" i="81"/>
  <c r="G8" i="81"/>
  <c r="F8" i="81"/>
  <c r="D20" i="81"/>
  <c r="F41" i="81" l="1"/>
  <c r="E41" i="81"/>
  <c r="E21" i="81" l="1"/>
  <c r="G21" i="81" s="1"/>
  <c r="J21" i="81"/>
  <c r="L21" i="81" s="1"/>
  <c r="F26" i="90" l="1"/>
  <c r="E26" i="90" l="1"/>
  <c r="J20" i="81" l="1"/>
  <c r="L20" i="81" s="1"/>
  <c r="H20" i="81"/>
  <c r="E20" i="81"/>
  <c r="G20" i="81" s="1"/>
  <c r="C20" i="81"/>
  <c r="E20" i="77"/>
  <c r="D20" i="77"/>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B21" i="81"/>
  <c r="E3" i="70"/>
  <c r="F5" i="84"/>
  <c r="E5" i="84"/>
  <c r="D5" i="84"/>
  <c r="F8" i="77"/>
  <c r="G8" i="77"/>
  <c r="G21" i="77"/>
  <c r="AC29" i="86" l="1"/>
  <c r="AF29" i="86"/>
  <c r="AB29" i="86"/>
  <c r="AD29" i="86"/>
  <c r="Z29" i="86"/>
  <c r="Y29" i="86"/>
  <c r="G20" i="77"/>
  <c r="AE29" i="86"/>
  <c r="AA29" i="86"/>
</calcChain>
</file>

<file path=xl/sharedStrings.xml><?xml version="1.0" encoding="utf-8"?>
<sst xmlns="http://schemas.openxmlformats.org/spreadsheetml/2006/main" count="682" uniqueCount="241">
  <si>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</si>
  <si>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</si>
  <si>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</si>
  <si>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</si>
  <si>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</si>
  <si>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</si>
  <si>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</si>
  <si>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</si>
  <si>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</si>
  <si>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</si>
  <si>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</si>
  <si>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</si>
  <si>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</si>
  <si>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</si>
  <si>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</si>
  <si>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</si>
  <si>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</si>
  <si>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</si>
  <si>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</si>
  <si>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</si>
  <si>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</si>
  <si>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</si>
  <si>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</si>
  <si>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</si>
  <si>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</si>
  <si>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</si>
  <si>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</si>
  <si>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</si>
  <si>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</si>
  <si>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</si>
  <si>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</si>
  <si>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</si>
  <si>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</si>
  <si>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</si>
  <si>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</si>
  <si>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</si>
  <si>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</si>
  <si>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</si>
  <si>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</si>
  <si>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</si>
  <si>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</si>
  <si>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</si>
  <si>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</si>
  <si>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</si>
  <si>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</si>
  <si>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</si>
  <si>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</si>
  <si>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</si>
  <si>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</si>
  <si>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</si>
  <si>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</si>
  <si>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</si>
  <si>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</si>
  <si>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</si>
  <si>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</si>
  <si>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</si>
  <si>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</si>
  <si>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</si>
  <si>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</si>
  <si>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</si>
  <si>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</si>
  <si>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</si>
  <si>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</si>
  <si>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</si>
  <si>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</si>
  <si>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</si>
  <si>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</si>
  <si>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</si>
  <si>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</si>
  <si>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</si>
  <si>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</si>
  <si>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</si>
  <si>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</si>
  <si>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</si>
  <si>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</si>
  <si>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</si>
  <si>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</si>
  <si>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</si>
  <si>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</si>
  <si>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</si>
  <si>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</si>
  <si>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</si>
  <si>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</si>
  <si>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</si>
  <si>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</si>
  <si>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</si>
  <si>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</si>
  <si>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</si>
  <si>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</si>
  <si>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 / kilo nominales con IVA)</t>
  </si>
  <si>
    <t>Supermercados</t>
  </si>
  <si>
    <t>Ferias libres</t>
  </si>
  <si>
    <t>Promedio año</t>
  </si>
  <si>
    <t>Mayorista</t>
  </si>
  <si>
    <t xml:space="preserve"> </t>
  </si>
  <si>
    <t>Cuadro 5</t>
  </si>
  <si>
    <t>SUPERMERCADO</t>
  </si>
  <si>
    <t>FERIA LIBRE</t>
  </si>
  <si>
    <t>Semana</t>
  </si>
  <si>
    <t>Arica</t>
  </si>
  <si>
    <t>Coquimbo</t>
  </si>
  <si>
    <t>Valparaíso</t>
  </si>
  <si>
    <t>RM</t>
  </si>
  <si>
    <t>Maule</t>
  </si>
  <si>
    <t>Ñuble</t>
  </si>
  <si>
    <t>Bío Bío</t>
  </si>
  <si>
    <t>La Araucanía</t>
  </si>
  <si>
    <t>Los Lagos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</si>
  <si>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</si>
  <si>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</si>
  <si>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</si>
  <si>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</si>
  <si>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</si>
  <si>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</si>
  <si>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</si>
  <si>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</si>
  <si>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</si>
  <si>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</si>
  <si>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</si>
  <si>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</si>
  <si>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</si>
  <si>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</si>
  <si>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</si>
  <si>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</si>
  <si>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</si>
  <si>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</si>
  <si>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</si>
  <si>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</si>
  <si>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</si>
  <si>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</si>
  <si>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</si>
  <si>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</si>
  <si>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</si>
  <si>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</si>
  <si>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</si>
  <si>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</si>
  <si>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</si>
  <si>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</si>
  <si>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</si>
  <si>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</si>
  <si>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</si>
  <si>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</si>
  <si>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</si>
  <si>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</si>
  <si>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</si>
  <si>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</si>
  <si>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</si>
  <si>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</si>
  <si>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</si>
  <si>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</si>
  <si>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</si>
  <si>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</si>
  <si>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Cuadro 11. Exportaciones chilenas de papa fresca y procesada, por producto y país de destino</t>
  </si>
  <si>
    <t>Producto</t>
  </si>
  <si>
    <t>País</t>
  </si>
  <si>
    <t>Volumen (kilos)</t>
  </si>
  <si>
    <t>Valor FOB (dólares)</t>
  </si>
  <si>
    <t>variación (%)</t>
  </si>
  <si>
    <t>Preparadas sin congelar</t>
  </si>
  <si>
    <t>Argentina</t>
  </si>
  <si>
    <t>Uruguay</t>
  </si>
  <si>
    <t>Ecuador</t>
  </si>
  <si>
    <t>Perú</t>
  </si>
  <si>
    <t>Estados Unidos</t>
  </si>
  <si>
    <t>Australia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</si>
  <si>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</si>
  <si>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</si>
  <si>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</si>
  <si>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</si>
  <si>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</si>
  <si>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</si>
  <si>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</si>
  <si>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</si>
  <si>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</si>
  <si>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</si>
  <si>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</si>
  <si>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</si>
  <si>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</si>
  <si>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</si>
  <si>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</si>
  <si>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</si>
  <si>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</si>
  <si>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</si>
  <si>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</si>
  <si>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</si>
  <si>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</si>
  <si>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</si>
  <si>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</si>
  <si>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</si>
  <si>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</si>
  <si>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</si>
  <si>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</si>
  <si>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</si>
  <si>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</si>
  <si>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</si>
  <si>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</si>
  <si>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</si>
  <si>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</si>
  <si>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</si>
  <si>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</si>
  <si>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</si>
  <si>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</si>
  <si>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</si>
  <si>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</si>
  <si>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</si>
  <si>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Suecia</t>
  </si>
  <si>
    <t>Total</t>
  </si>
  <si>
    <t>Venezuela</t>
  </si>
  <si>
    <t>Red Lady</t>
  </si>
  <si>
    <t>Italia</t>
  </si>
  <si>
    <t>Emiratos Arabes</t>
  </si>
  <si>
    <t>Honduras</t>
  </si>
  <si>
    <t>Turquía</t>
  </si>
  <si>
    <t>Origen o destino no precisado</t>
  </si>
  <si>
    <t>2020/21</t>
  </si>
  <si>
    <t>*La temporada 2021/22 se proyectó con la superficie del estudio de intención de siembra de octubre de 2021 y el promedio del rendimiento de las últimas dos temporadas.</t>
  </si>
  <si>
    <t>2021/22*</t>
  </si>
  <si>
    <t>Japón</t>
  </si>
  <si>
    <t>Líbano</t>
  </si>
  <si>
    <t>Precio a consumidor promedio mensual de papa en supermercados y ferias libres de la región Metropolitana</t>
  </si>
  <si>
    <t>Precios mensuales de papa en supermercados y ferias libres de la región Metropolitana</t>
  </si>
  <si>
    <t>Precios mensuales de papa en supermercados, ferias libres y mercados mayoristas de la región Metropolitana</t>
  </si>
  <si>
    <t>Cuba</t>
  </si>
  <si>
    <t>Malasia</t>
  </si>
  <si>
    <t>Fuente: Odepa. Precio promedio de la primera calidad de todas las variedades. En esta edición se ajustó la fecha al inicio de la semana.</t>
  </si>
  <si>
    <t>Fuente: Odepa. Precio promedio mensual de la primera calidad de todas las variedades. En esta edición se ajustó el cálculo del promedio según la aplicación del sitio web de Odepa.</t>
  </si>
  <si>
    <t>Egipto</t>
  </si>
  <si>
    <r>
      <t xml:space="preserve">3. </t>
    </r>
    <r>
      <rPr>
        <u/>
        <sz val="11"/>
        <rFont val="Arial"/>
        <family val="2"/>
      </rPr>
      <t>Superficie, producción y rendimiento</t>
    </r>
    <r>
      <rPr>
        <sz val="11"/>
        <rFont val="Arial"/>
        <family val="2"/>
      </rPr>
      <t>:  intenciones de siembra señalan leve baja en superficie para 2021/22.
El estudio de intenciones de siembra de INE del mes de octubre de 2021 señala una baja de 1,19% para la temporada 2021/22, esto es 35.898 hectáreas de papas en el país. Se proyecta una producción 2,8% mayor, con el rendimiento promedio de las últimas dos temporadas (cuadro 6 y gráfico 7). 
La encuesta de superficie sembrada de cultivos anuales e industriales de la temporada 2020/21 que realiza INE en convenio con Odepa, indicó una superficie de  36.329 hectáreas para la papa, lo que corresponde a una baja de 17,7% respecto a la anterior, lo cual no se condice con el comportamiento del mercado durante 2020, que muestra estabilidad en los precios y el abastecimiento. Diversos agricultores han señalado que no hay una variación importante en la superficie respecto a la temporada pasada y que la actual cosecha ha mostrado buenos rendimientos en los cultivos de riego y algo más bajos en zonas de secano. Se debe considerar que la actual encuesta de superficie de INE se basa en el marco muestral del VII Censo Agropecuario del año 2007, lo que afecta la calidad de los resultados debido a la antigüedad de esta referencia con la cual se expanden los resultados. La superficie cultivada de esta temporada se podrá conocer en forma muy precisa con los resultados del VIII Censo Nacional Agropecuario y Forestal que está en pleno proceso de levantamiento. 
Según los resultados regionales 2020/21 las regiones con mayor producción de papa fueron Los Lagos con 377.806 toneladas y La Araucanía con 209.526 (cuadro 7 y gráfico 8). Los mayores rendimientos se observan en Los Ríos con 49 ton/ha y Los Lagos, con 43,2 ton/ha.</t>
    </r>
  </si>
  <si>
    <t>Marzo 2022</t>
  </si>
  <si>
    <r>
      <t>Información de mercado nacional y comercio exterior hasta febrero</t>
    </r>
    <r>
      <rPr>
        <sz val="11"/>
        <color indexed="8"/>
        <rFont val="Arial"/>
        <family val="2"/>
      </rPr>
      <t xml:space="preserve"> de 2021</t>
    </r>
  </si>
  <si>
    <t>Iván Rodríguez Rojas</t>
  </si>
  <si>
    <t>Director Nacional (s) y representante legal</t>
  </si>
  <si>
    <t>Promedio ene-feb</t>
  </si>
  <si>
    <t>Puyehue</t>
  </si>
  <si>
    <t>Mercado Lo Valledor de Santiago</t>
  </si>
  <si>
    <t>Grecia</t>
  </si>
  <si>
    <t>ene-feb 2021</t>
  </si>
  <si>
    <t>ene-feb 2022</t>
  </si>
  <si>
    <r>
      <t xml:space="preserve">2. </t>
    </r>
    <r>
      <rPr>
        <u/>
        <sz val="11"/>
        <rFont val="Arial"/>
        <family val="2"/>
      </rPr>
      <t>Precio de la papa en mercados minoristas</t>
    </r>
    <r>
      <rPr>
        <sz val="11"/>
        <rFont val="Arial"/>
        <family val="2"/>
      </rPr>
      <t>: bajan en supermercados y suben en ferias.
En el monitoreo de precios al consumidor que realiza Odepa en la región Metropolitana, se observó que el precio promedio mensual de febrero de 2022 en supermercados fue $1.228 por kilo, 3,5% menor respecto al mes anterior y 4,8% menor al mismo mes del año anterior. En ferias el precio promedio fue $623 por kilo, 6,3% mayor al mes anterior y 4,4% mayor al mismo mes del año 2021 (cuadro 4 y gráfico 4).
En el precio semanal a consumidor que Odepa recoge en regiones se observa estabilidad en supermercados y mayor variación en ferias (cuadro 5, gráficos 5 y 6).</t>
    </r>
  </si>
  <si>
    <r>
      <t xml:space="preserve">4. </t>
    </r>
    <r>
      <rPr>
        <u/>
        <sz val="11"/>
        <rFont val="Arial"/>
        <family val="2"/>
      </rPr>
      <t>Comercio exterior papa fresca y procesada</t>
    </r>
    <r>
      <rPr>
        <sz val="11"/>
        <rFont val="Arial"/>
        <family val="2"/>
      </rPr>
      <t>: bajan exportaciones y suben importaciones.
Entre enero y febrero de 2022 las exportaciones sumaron 112.617 USD, cifra 48,4% menor al mismo período del año anterior. En el período disminuyeron principalmente las exportaciones de papas preparadas sin congelar (snack).
Las importaciones a febrero de 2022 sumaron USD 22,5 millones, lo que representa un aumento de 22,8% en comparación con el mismo período del año anterior. Las papas preparadas congeladas son el principal producto importado y muestran un crecimiento de 22,9% en este período.</t>
    </r>
  </si>
  <si>
    <r>
      <t xml:space="preserve">1. </t>
    </r>
    <r>
      <rPr>
        <u/>
        <sz val="11"/>
        <rFont val="Arial"/>
        <family val="2"/>
      </rPr>
      <t>Precios de la papa en mercados mayoristas</t>
    </r>
    <r>
      <rPr>
        <sz val="11"/>
        <rFont val="Arial"/>
        <family val="2"/>
      </rPr>
      <t>: baja en febrero.
El precio promedio ponderado mensual de la papa en los mercados mayoristas en febrero de 2022 fue $8.106 por saco de 25 kilos, valor 10,7% más bajo que el mes anterior y 17,3% más alto que el mismo mes del año 2021 (cuadro 1 y gráfico 1).
En el precio diario del saco de 25 kilos se observa tendencia a la baja desde los primeros días de diciembre la que se mantiene hasta mediados de febrero para estabilizarse en los primeros días de marzo (cuadro 2 y gráfico 2). En los distintos terminales mayoristas monitoreados por Odepa se observa una tendencia similar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</si>
</sst>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_(* #,##0_);_(* \(#,##0\);_(* &quot;-&quot;_);_(@_)"/>
    <numFmt numFmtId="168" formatCode="0.0"/>
    <numFmt numFmtId="169" formatCode="#,##0.0"/>
    <numFmt numFmtId="170" formatCode="_(* #,##0.00_);_(* \(#,##0.00\);_(* &quot;-&quot;??_);_(@_)"/>
    <numFmt numFmtId="171" formatCode="_(* #,##0.0000_);_(* \(#,##0.0000\);_(* &quot;-&quot;_);_(@_)"/>
    <numFmt numFmtId="172" formatCode="dd/mm/yy;@"/>
    <numFmt numFmtId="173" formatCode="0.0%"/>
    <numFmt numFmtId="174" formatCode="mmmm/yyyy"/>
  </numFmts>
  <fonts count="83">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i/>
      <sz val="10"/>
      <name val="Arial"/>
      <family val="2"/>
    </font>
    <font>
      <sz val="11"/>
      <color indexed="8"/>
      <name val="Arial"/>
      <family val="2"/>
    </font>
    <font>
      <b/>
      <sz val="11"/>
      <name val="Arial"/>
      <family val="2"/>
    </font>
    <font>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8"/>
      <name val="Calibri"/>
      <family val="2"/>
      <scheme val="minor"/>
    </font>
    <font>
      <i/>
      <sz val="8"/>
      <name val="Arial"/>
      <family val="2"/>
    </font>
    <font>
      <sz val="11"/>
      <color theme="1"/>
      <name val="Calibri"/>
      <scheme val="minor"/>
    </font>
    <font>
      <b/>
      <sz val="11"/>
      <color theme="1"/>
      <name val="Calibri"/>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5"/>
      </top>
      <bottom style="thin">
        <color indexed="64"/>
      </bottom>
      <diagonal/>
    </border>
  </borders>
  <cellStyleXfs count="448">
    <xf numFmtId="0" fontId="0" fillId="0" borderId="0"/>
    <xf numFmtId="0" fontId="33" fillId="24" borderId="0" applyNumberFormat="0" applyBorder="0" applyAlignment="0" applyProtection="0"/>
    <xf numFmtId="0" fontId="6"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6"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6" fillId="2"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9" fillId="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9" fillId="4" borderId="0" applyNumberFormat="0" applyBorder="0" applyAlignment="0" applyProtection="0"/>
    <xf numFmtId="0" fontId="36" fillId="43" borderId="17" applyNumberFormat="0" applyAlignment="0" applyProtection="0"/>
    <xf numFmtId="0" fontId="10" fillId="16" borderId="1" applyNumberFormat="0" applyAlignment="0" applyProtection="0"/>
    <xf numFmtId="0" fontId="36" fillId="43" borderId="17" applyNumberFormat="0" applyAlignment="0" applyProtection="0"/>
    <xf numFmtId="0" fontId="36" fillId="43" borderId="17" applyNumberFormat="0" applyAlignment="0" applyProtection="0"/>
    <xf numFmtId="0" fontId="36" fillId="43" borderId="17" applyNumberFormat="0" applyAlignment="0" applyProtection="0"/>
    <xf numFmtId="0" fontId="10" fillId="16" borderId="1" applyNumberFormat="0" applyAlignment="0" applyProtection="0"/>
    <xf numFmtId="0" fontId="36" fillId="43" borderId="17" applyNumberFormat="0" applyAlignment="0" applyProtection="0"/>
    <xf numFmtId="0" fontId="36" fillId="43" borderId="17" applyNumberFormat="0" applyAlignment="0" applyProtection="0"/>
    <xf numFmtId="0" fontId="10" fillId="16" borderId="1" applyNumberFormat="0" applyAlignment="0" applyProtection="0"/>
    <xf numFmtId="0" fontId="37" fillId="44" borderId="18" applyNumberFormat="0" applyAlignment="0" applyProtection="0"/>
    <xf numFmtId="0" fontId="11" fillId="17" borderId="2" applyNumberFormat="0" applyAlignment="0" applyProtection="0"/>
    <xf numFmtId="0" fontId="37" fillId="44" borderId="18" applyNumberFormat="0" applyAlignment="0" applyProtection="0"/>
    <xf numFmtId="0" fontId="37" fillId="44" borderId="18" applyNumberFormat="0" applyAlignment="0" applyProtection="0"/>
    <xf numFmtId="0" fontId="37" fillId="44" borderId="18" applyNumberFormat="0" applyAlignment="0" applyProtection="0"/>
    <xf numFmtId="0" fontId="11" fillId="17" borderId="2" applyNumberFormat="0" applyAlignment="0" applyProtection="0"/>
    <xf numFmtId="0" fontId="37" fillId="44" borderId="18" applyNumberFormat="0" applyAlignment="0" applyProtection="0"/>
    <xf numFmtId="0" fontId="37" fillId="44" borderId="18" applyNumberFormat="0" applyAlignment="0" applyProtection="0"/>
    <xf numFmtId="0" fontId="11" fillId="17" borderId="2" applyNumberFormat="0" applyAlignment="0" applyProtection="0"/>
    <xf numFmtId="0" fontId="38" fillId="0" borderId="19" applyNumberFormat="0" applyFill="0" applyAlignment="0" applyProtection="0"/>
    <xf numFmtId="0" fontId="12" fillId="0" borderId="3"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3"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3"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40" fillId="51" borderId="17" applyNumberFormat="0" applyAlignment="0" applyProtection="0"/>
    <xf numFmtId="0" fontId="14" fillId="7" borderId="1" applyNumberFormat="0" applyAlignment="0" applyProtection="0"/>
    <xf numFmtId="0" fontId="40" fillId="51" borderId="17" applyNumberFormat="0" applyAlignment="0" applyProtection="0"/>
    <xf numFmtId="0" fontId="40" fillId="51" borderId="17" applyNumberFormat="0" applyAlignment="0" applyProtection="0"/>
    <xf numFmtId="0" fontId="40" fillId="51" borderId="17" applyNumberFormat="0" applyAlignment="0" applyProtection="0"/>
    <xf numFmtId="0" fontId="14" fillId="7" borderId="1" applyNumberFormat="0" applyAlignment="0" applyProtection="0"/>
    <xf numFmtId="0" fontId="40" fillId="51" borderId="17" applyNumberFormat="0" applyAlignment="0" applyProtection="0"/>
    <xf numFmtId="0" fontId="40" fillId="51" borderId="17" applyNumberFormat="0" applyAlignment="0" applyProtection="0"/>
    <xf numFmtId="0" fontId="14" fillId="7" borderId="1"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3" fillId="52" borderId="0" applyNumberFormat="0" applyBorder="0" applyAlignment="0" applyProtection="0"/>
    <xf numFmtId="0" fontId="15" fillId="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5" fillId="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5" fillId="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53" borderId="0" applyNumberFormat="0" applyBorder="0" applyAlignment="0" applyProtection="0"/>
    <xf numFmtId="0" fontId="16" fillId="2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6" fillId="2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6" fillId="22" borderId="0" applyNumberFormat="0" applyBorder="0" applyAlignment="0" applyProtection="0"/>
    <xf numFmtId="0" fontId="33" fillId="0" borderId="0"/>
    <xf numFmtId="0" fontId="1" fillId="0" borderId="0"/>
    <xf numFmtId="0" fontId="45"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7"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3" fillId="54" borderId="20" applyNumberFormat="0" applyFont="0" applyAlignment="0" applyProtection="0"/>
    <xf numFmtId="0" fontId="1" fillId="23" borderId="5"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1" fillId="23" borderId="5"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1" fillId="23" borderId="5" applyNumberFormat="0" applyFont="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46" fillId="43" borderId="21" applyNumberFormat="0" applyAlignment="0" applyProtection="0"/>
    <xf numFmtId="0" fontId="17" fillId="16" borderId="6" applyNumberFormat="0" applyAlignment="0" applyProtection="0"/>
    <xf numFmtId="0" fontId="46" fillId="43" borderId="21" applyNumberFormat="0" applyAlignment="0" applyProtection="0"/>
    <xf numFmtId="0" fontId="46" fillId="43" borderId="21" applyNumberFormat="0" applyAlignment="0" applyProtection="0"/>
    <xf numFmtId="0" fontId="46" fillId="43" borderId="21" applyNumberFormat="0" applyAlignment="0" applyProtection="0"/>
    <xf numFmtId="0" fontId="17" fillId="16" borderId="6" applyNumberFormat="0" applyAlignment="0" applyProtection="0"/>
    <xf numFmtId="0" fontId="46" fillId="43" borderId="21" applyNumberFormat="0" applyAlignment="0" applyProtection="0"/>
    <xf numFmtId="0" fontId="46" fillId="43" borderId="21" applyNumberFormat="0" applyAlignment="0" applyProtection="0"/>
    <xf numFmtId="0" fontId="17" fillId="16" borderId="6" applyNumberFormat="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20" fillId="0" borderId="4"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20" fillId="0" borderId="4"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20" fillId="0" borderId="4"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2" fillId="0" borderId="25" applyNumberFormat="0" applyFill="0" applyAlignment="0" applyProtection="0"/>
    <xf numFmtId="0" fontId="5" fillId="0" borderId="9"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 fillId="0" borderId="9"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 fillId="0" borderId="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cellStyleXfs>
  <cellXfs count="332">
    <xf numFmtId="0" fontId="0" fillId="0" borderId="0" xfId="0"/>
    <xf numFmtId="0" fontId="22" fillId="55" borderId="0" xfId="341" applyFont="1" applyFill="1" applyBorder="1" applyAlignment="1">
      <alignment horizontal="center" vertical="center" wrapText="1"/>
    </xf>
    <xf numFmtId="0" fontId="1" fillId="55" borderId="0" xfId="341" applyFont="1" applyFill="1" applyBorder="1"/>
    <xf numFmtId="0" fontId="22" fillId="55" borderId="26" xfId="341" applyFont="1" applyFill="1" applyBorder="1"/>
    <xf numFmtId="0" fontId="22" fillId="55" borderId="28" xfId="341" applyFont="1" applyFill="1" applyBorder="1"/>
    <xf numFmtId="0" fontId="1" fillId="55" borderId="0" xfId="329" applyFill="1"/>
    <xf numFmtId="0" fontId="1" fillId="55" borderId="0" xfId="329" applyFont="1" applyFill="1"/>
    <xf numFmtId="0" fontId="1" fillId="55" borderId="0" xfId="329" applyFont="1" applyFill="1" applyAlignment="1">
      <alignment horizontal="center" vertical="center"/>
    </xf>
    <xf numFmtId="0" fontId="1" fillId="55" borderId="0" xfId="329" applyFont="1" applyFill="1" applyAlignment="1"/>
    <xf numFmtId="0" fontId="1" fillId="55" borderId="0" xfId="329" applyFont="1" applyFill="1" applyAlignment="1">
      <alignment horizontal="center"/>
    </xf>
    <xf numFmtId="0" fontId="1" fillId="55" borderId="0" xfId="351" applyFont="1" applyFill="1" applyBorder="1" applyAlignment="1" applyProtection="1">
      <alignment horizontal="center"/>
    </xf>
    <xf numFmtId="0" fontId="53" fillId="55" borderId="0" xfId="351" applyFont="1" applyFill="1" applyBorder="1" applyAlignment="1" applyProtection="1">
      <alignment horizontal="right"/>
    </xf>
    <xf numFmtId="0" fontId="1" fillId="55" borderId="0" xfId="351" applyFont="1" applyFill="1" applyBorder="1" applyAlignment="1" applyProtection="1"/>
    <xf numFmtId="0" fontId="22" fillId="55" borderId="0" xfId="351" applyFont="1" applyFill="1" applyBorder="1" applyAlignment="1" applyProtection="1">
      <alignment horizontal="center"/>
    </xf>
    <xf numFmtId="0" fontId="53" fillId="55" borderId="0" xfId="351" applyFont="1" applyFill="1" applyBorder="1" applyAlignment="1" applyProtection="1">
      <alignment horizontal="center"/>
    </xf>
    <xf numFmtId="0" fontId="53" fillId="55" borderId="0" xfId="351" applyFont="1" applyFill="1" applyBorder="1" applyProtection="1"/>
    <xf numFmtId="0" fontId="1" fillId="55" borderId="0" xfId="351" applyFont="1" applyFill="1" applyBorder="1" applyProtection="1"/>
    <xf numFmtId="0" fontId="1" fillId="55" borderId="0" xfId="351" applyFont="1" applyFill="1" applyBorder="1" applyAlignment="1" applyProtection="1">
      <alignment horizontal="center" vertical="center"/>
    </xf>
    <xf numFmtId="0" fontId="54" fillId="55" borderId="0" xfId="351" applyFont="1" applyFill="1" applyBorder="1" applyAlignment="1" applyProtection="1">
      <alignment horizontal="center"/>
    </xf>
    <xf numFmtId="0" fontId="22" fillId="55" borderId="0" xfId="351" applyFont="1" applyFill="1" applyBorder="1" applyProtection="1"/>
    <xf numFmtId="0" fontId="1" fillId="55" borderId="0" xfId="341" applyFont="1" applyFill="1"/>
    <xf numFmtId="0" fontId="1" fillId="55" borderId="0" xfId="329" applyFont="1" applyFill="1" applyAlignment="1">
      <alignment wrapText="1"/>
    </xf>
    <xf numFmtId="0" fontId="42" fillId="55" borderId="0" xfId="270" applyFont="1" applyFill="1" applyAlignment="1" applyProtection="1"/>
    <xf numFmtId="0" fontId="42" fillId="55" borderId="0" xfId="270" applyFont="1" applyFill="1" applyBorder="1" applyAlignment="1" applyProtection="1">
      <alignment horizontal="right"/>
    </xf>
    <xf numFmtId="0" fontId="42" fillId="55" borderId="0" xfId="270" quotePrefix="1" applyFont="1" applyFill="1" applyBorder="1" applyAlignment="1" applyProtection="1">
      <alignment horizontal="right"/>
    </xf>
    <xf numFmtId="3" fontId="56" fillId="55" borderId="10" xfId="0" applyNumberFormat="1" applyFont="1" applyFill="1" applyBorder="1" applyAlignment="1">
      <alignment horizontal="center"/>
    </xf>
    <xf numFmtId="0" fontId="56" fillId="55" borderId="0" xfId="0" applyFont="1" applyFill="1"/>
    <xf numFmtId="3" fontId="56" fillId="55" borderId="0" xfId="0" applyNumberFormat="1" applyFont="1" applyFill="1"/>
    <xf numFmtId="0" fontId="42" fillId="55" borderId="0" xfId="270" applyFont="1" applyFill="1"/>
    <xf numFmtId="169" fontId="1" fillId="55" borderId="0" xfId="341" applyNumberFormat="1" applyFont="1" applyFill="1" applyBorder="1"/>
    <xf numFmtId="0" fontId="1" fillId="55" borderId="0" xfId="341" applyFont="1" applyFill="1" applyBorder="1" applyAlignment="1"/>
    <xf numFmtId="0" fontId="24" fillId="55" borderId="0" xfId="341" applyFont="1" applyFill="1"/>
    <xf numFmtId="3" fontId="1" fillId="55" borderId="0" xfId="341" applyNumberFormat="1" applyFont="1" applyFill="1" applyBorder="1"/>
    <xf numFmtId="3" fontId="1" fillId="55" borderId="0" xfId="341" applyNumberFormat="1" applyFont="1" applyFill="1"/>
    <xf numFmtId="171" fontId="1" fillId="55" borderId="0" xfId="341" applyNumberFormat="1" applyFont="1" applyFill="1"/>
    <xf numFmtId="0" fontId="57" fillId="55" borderId="0" xfId="0" applyFont="1" applyFill="1"/>
    <xf numFmtId="0" fontId="56" fillId="55" borderId="0" xfId="0" applyFont="1" applyFill="1" applyAlignment="1">
      <alignment horizontal="center"/>
    </xf>
    <xf numFmtId="0" fontId="58" fillId="55" borderId="0" xfId="0" applyFont="1" applyFill="1" applyAlignment="1">
      <alignment horizontal="center" vertical="center" readingOrder="1"/>
    </xf>
    <xf numFmtId="0" fontId="56" fillId="55" borderId="0" xfId="0" applyFont="1" applyFill="1" applyBorder="1"/>
    <xf numFmtId="0" fontId="59" fillId="55" borderId="0" xfId="270" applyFont="1" applyFill="1"/>
    <xf numFmtId="3" fontId="1" fillId="55" borderId="0" xfId="341" applyNumberFormat="1" applyFont="1" applyFill="1" applyBorder="1" applyAlignment="1">
      <alignment horizontal="center"/>
    </xf>
    <xf numFmtId="0" fontId="1" fillId="55" borderId="0" xfId="341" applyFont="1" applyFill="1" applyBorder="1" applyAlignment="1">
      <alignment horizontal="center"/>
    </xf>
    <xf numFmtId="3" fontId="1" fillId="55" borderId="0" xfId="345" applyNumberFormat="1" applyFont="1" applyFill="1" applyBorder="1" applyAlignment="1">
      <alignment horizontal="center"/>
    </xf>
    <xf numFmtId="0" fontId="0" fillId="55" borderId="0" xfId="0" applyFill="1"/>
    <xf numFmtId="0" fontId="60" fillId="55" borderId="0" xfId="0" applyFont="1" applyFill="1"/>
    <xf numFmtId="0" fontId="60" fillId="55" borderId="0" xfId="337" applyFont="1" applyFill="1"/>
    <xf numFmtId="0" fontId="0" fillId="55" borderId="0" xfId="0" applyFill="1" applyAlignment="1">
      <alignment horizontal="center" vertical="center"/>
    </xf>
    <xf numFmtId="0" fontId="61" fillId="55" borderId="0" xfId="337" applyFont="1" applyFill="1" applyAlignment="1">
      <alignment vertical="top"/>
    </xf>
    <xf numFmtId="0" fontId="62" fillId="55" borderId="0" xfId="337" applyFont="1" applyFill="1" applyAlignment="1">
      <alignment horizontal="left" vertical="top"/>
    </xf>
    <xf numFmtId="17" fontId="63" fillId="55" borderId="0" xfId="337" quotePrefix="1" applyNumberFormat="1" applyFont="1" applyFill="1" applyAlignment="1">
      <alignment vertical="center"/>
    </xf>
    <xf numFmtId="0" fontId="63" fillId="55" borderId="0" xfId="337" applyFont="1" applyFill="1" applyAlignment="1">
      <alignment vertical="center"/>
    </xf>
    <xf numFmtId="0" fontId="64" fillId="55" borderId="0" xfId="337" applyFont="1" applyFill="1" applyAlignment="1">
      <alignment horizontal="left" vertical="center"/>
    </xf>
    <xf numFmtId="168" fontId="1" fillId="55" borderId="0" xfId="341" applyNumberFormat="1" applyFont="1" applyFill="1" applyBorder="1" applyAlignment="1">
      <alignment horizontal="center"/>
    </xf>
    <xf numFmtId="3" fontId="1" fillId="55" borderId="0" xfId="286" applyNumberFormat="1" applyFont="1" applyFill="1" applyBorder="1" applyAlignment="1">
      <alignment horizontal="center" vertical="center"/>
    </xf>
    <xf numFmtId="169" fontId="1" fillId="55" borderId="0" xfId="286" applyNumberFormat="1" applyFont="1" applyFill="1" applyBorder="1" applyAlignment="1">
      <alignment horizontal="center" vertical="center" wrapText="1"/>
    </xf>
    <xf numFmtId="169" fontId="1" fillId="55" borderId="0" xfId="341" applyNumberFormat="1" applyFont="1" applyFill="1" applyBorder="1" applyAlignment="1">
      <alignment horizontal="center"/>
    </xf>
    <xf numFmtId="0" fontId="1" fillId="55" borderId="0" xfId="329" applyFont="1" applyFill="1" applyBorder="1"/>
    <xf numFmtId="169" fontId="1" fillId="55" borderId="0" xfId="286" applyNumberFormat="1" applyFont="1" applyFill="1" applyBorder="1" applyAlignment="1">
      <alignment horizontal="center" vertical="center"/>
    </xf>
    <xf numFmtId="14" fontId="56" fillId="55" borderId="29" xfId="0" applyNumberFormat="1" applyFont="1" applyFill="1" applyBorder="1" applyAlignment="1">
      <alignment horizontal="left"/>
    </xf>
    <xf numFmtId="3" fontId="56" fillId="55" borderId="29" xfId="0" applyNumberFormat="1" applyFont="1" applyFill="1" applyBorder="1" applyAlignment="1">
      <alignment horizontal="center"/>
    </xf>
    <xf numFmtId="14" fontId="56" fillId="55" borderId="30" xfId="0" applyNumberFormat="1" applyFont="1" applyFill="1" applyBorder="1" applyAlignment="1">
      <alignment horizontal="left"/>
    </xf>
    <xf numFmtId="3" fontId="56" fillId="55" borderId="30" xfId="0" applyNumberFormat="1" applyFont="1" applyFill="1" applyBorder="1" applyAlignment="1">
      <alignment horizontal="center"/>
    </xf>
    <xf numFmtId="172" fontId="56" fillId="55" borderId="29" xfId="0" applyNumberFormat="1" applyFont="1" applyFill="1" applyBorder="1" applyAlignment="1">
      <alignment horizontal="left"/>
    </xf>
    <xf numFmtId="0" fontId="1" fillId="55" borderId="31" xfId="341" applyFont="1" applyFill="1" applyBorder="1"/>
    <xf numFmtId="0" fontId="1" fillId="55" borderId="30" xfId="341" applyFont="1" applyFill="1" applyBorder="1"/>
    <xf numFmtId="0" fontId="55" fillId="55" borderId="0" xfId="337" applyFont="1" applyFill="1" applyAlignment="1">
      <alignment horizontal="center"/>
    </xf>
    <xf numFmtId="0" fontId="24" fillId="55" borderId="0" xfId="341" applyFont="1" applyFill="1" applyBorder="1" applyAlignment="1">
      <alignment vertical="center" wrapText="1"/>
    </xf>
    <xf numFmtId="0" fontId="0" fillId="55" borderId="0" xfId="0" applyFont="1" applyFill="1"/>
    <xf numFmtId="0" fontId="60" fillId="55" borderId="0" xfId="337" applyFont="1" applyFill="1" applyAlignment="1">
      <alignment horizontal="center"/>
    </xf>
    <xf numFmtId="0" fontId="65" fillId="55" borderId="0" xfId="337" applyFont="1" applyFill="1" applyAlignment="1"/>
    <xf numFmtId="0" fontId="60" fillId="55" borderId="0" xfId="337"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5" fillId="55" borderId="0" xfId="337" applyFont="1" applyFill="1" applyAlignment="1">
      <alignment vertical="center"/>
    </xf>
    <xf numFmtId="169" fontId="55" fillId="55" borderId="0" xfId="0" applyNumberFormat="1" applyFont="1" applyFill="1" applyBorder="1" applyAlignment="1">
      <alignment horizontal="center" vertical="center" wrapText="1"/>
    </xf>
    <xf numFmtId="0" fontId="55" fillId="56" borderId="0" xfId="0" applyFont="1" applyFill="1" applyBorder="1" applyAlignment="1">
      <alignment horizontal="center" vertical="center" wrapText="1"/>
    </xf>
    <xf numFmtId="3" fontId="56" fillId="55" borderId="0" xfId="0" applyNumberFormat="1" applyFont="1" applyFill="1" applyBorder="1" applyAlignment="1">
      <alignment horizontal="center"/>
    </xf>
    <xf numFmtId="0" fontId="1" fillId="55" borderId="0" xfId="341" applyFont="1" applyFill="1" applyBorder="1" applyAlignment="1">
      <alignment wrapText="1"/>
    </xf>
    <xf numFmtId="3" fontId="1" fillId="55" borderId="0" xfId="341" applyNumberFormat="1" applyFont="1" applyFill="1" applyBorder="1" applyAlignment="1">
      <alignment wrapText="1"/>
    </xf>
    <xf numFmtId="0" fontId="1" fillId="55" borderId="0" xfId="341" applyFont="1" applyFill="1" applyAlignment="1">
      <alignment wrapText="1"/>
    </xf>
    <xf numFmtId="0" fontId="65" fillId="55" borderId="0" xfId="337" applyFont="1" applyFill="1" applyAlignment="1">
      <alignment horizontal="center"/>
    </xf>
    <xf numFmtId="0" fontId="60" fillId="55" borderId="0" xfId="337" applyFont="1" applyFill="1" applyAlignment="1">
      <alignment wrapText="1"/>
    </xf>
    <xf numFmtId="17" fontId="60" fillId="55" borderId="0" xfId="337" quotePrefix="1" applyNumberFormat="1" applyFont="1" applyFill="1" applyAlignment="1">
      <alignment horizontal="center"/>
    </xf>
    <xf numFmtId="0" fontId="24" fillId="55" borderId="0" xfId="345" applyFont="1" applyFill="1" applyBorder="1" applyAlignment="1">
      <alignment vertical="center" wrapText="1"/>
    </xf>
    <xf numFmtId="9" fontId="1" fillId="55" borderId="0" xfId="361" applyFont="1" applyFill="1"/>
    <xf numFmtId="0" fontId="67" fillId="55" borderId="0" xfId="341" applyFont="1" applyFill="1"/>
    <xf numFmtId="0" fontId="68" fillId="55" borderId="0" xfId="0" applyFont="1" applyFill="1"/>
    <xf numFmtId="173" fontId="68" fillId="55" borderId="0" xfId="361" applyNumberFormat="1" applyFont="1" applyFill="1"/>
    <xf numFmtId="0" fontId="69" fillId="55" borderId="0" xfId="270" applyFont="1" applyFill="1"/>
    <xf numFmtId="0" fontId="68" fillId="55" borderId="0" xfId="341" applyFont="1" applyFill="1"/>
    <xf numFmtId="169" fontId="1" fillId="55" borderId="30" xfId="330" applyNumberFormat="1" applyFont="1" applyFill="1" applyBorder="1" applyAlignment="1">
      <alignment horizontal="center" vertical="center" wrapText="1"/>
    </xf>
    <xf numFmtId="169" fontId="22" fillId="55" borderId="28" xfId="330" applyNumberFormat="1" applyFont="1" applyFill="1" applyBorder="1" applyAlignment="1">
      <alignment horizontal="center" vertical="center" wrapText="1"/>
    </xf>
    <xf numFmtId="169" fontId="22" fillId="55" borderId="26" xfId="330" applyNumberFormat="1" applyFont="1" applyFill="1" applyBorder="1" applyAlignment="1">
      <alignment horizontal="center" vertical="center" wrapText="1"/>
    </xf>
    <xf numFmtId="0" fontId="1" fillId="55" borderId="0" xfId="341" applyFont="1" applyFill="1" applyBorder="1" applyAlignment="1">
      <alignment horizontal="left" vertical="top" wrapText="1"/>
    </xf>
    <xf numFmtId="3" fontId="68" fillId="55" borderId="0" xfId="0" applyNumberFormat="1" applyFont="1" applyFill="1"/>
    <xf numFmtId="0" fontId="1" fillId="55" borderId="0" xfId="0" applyFont="1" applyFill="1"/>
    <xf numFmtId="0" fontId="55" fillId="56" borderId="0" xfId="0" applyFont="1" applyFill="1" applyBorder="1" applyAlignment="1">
      <alignment horizontal="center"/>
    </xf>
    <xf numFmtId="0" fontId="55" fillId="56" borderId="13" xfId="0" applyFont="1" applyFill="1" applyBorder="1" applyAlignment="1">
      <alignment horizontal="center" vertical="center" wrapText="1"/>
    </xf>
    <xf numFmtId="0" fontId="55" fillId="56" borderId="10" xfId="0" applyFont="1" applyFill="1" applyBorder="1" applyAlignment="1">
      <alignment horizontal="center" vertical="center" wrapText="1"/>
    </xf>
    <xf numFmtId="0" fontId="55" fillId="56" borderId="14" xfId="0" applyFont="1" applyFill="1" applyBorder="1" applyAlignment="1">
      <alignment horizontal="center" vertical="center" wrapText="1"/>
    </xf>
    <xf numFmtId="3" fontId="56" fillId="55" borderId="33" xfId="0" applyNumberFormat="1" applyFont="1" applyFill="1" applyBorder="1" applyAlignment="1">
      <alignment horizontal="center"/>
    </xf>
    <xf numFmtId="3" fontId="56" fillId="55" borderId="34" xfId="0" applyNumberFormat="1" applyFont="1" applyFill="1" applyBorder="1" applyAlignment="1">
      <alignment horizontal="center"/>
    </xf>
    <xf numFmtId="3" fontId="56" fillId="55" borderId="13" xfId="0" applyNumberFormat="1" applyFont="1" applyFill="1" applyBorder="1" applyAlignment="1">
      <alignment horizontal="center"/>
    </xf>
    <xf numFmtId="3" fontId="56" fillId="55" borderId="14" xfId="0" applyNumberFormat="1" applyFont="1" applyFill="1" applyBorder="1" applyAlignment="1">
      <alignment horizontal="center"/>
    </xf>
    <xf numFmtId="3" fontId="1" fillId="55" borderId="0" xfId="0" applyNumberFormat="1" applyFont="1" applyFill="1"/>
    <xf numFmtId="0" fontId="70" fillId="55" borderId="0" xfId="337" applyFont="1" applyFill="1" applyAlignment="1">
      <alignment horizontal="center"/>
    </xf>
    <xf numFmtId="0" fontId="55" fillId="55" borderId="0" xfId="337" applyFont="1" applyFill="1" applyAlignment="1">
      <alignment horizontal="center" vertical="center"/>
    </xf>
    <xf numFmtId="0" fontId="32" fillId="55" borderId="0" xfId="341" applyFont="1" applyFill="1"/>
    <xf numFmtId="0" fontId="32" fillId="55" borderId="0" xfId="341" applyFont="1" applyFill="1" applyBorder="1"/>
    <xf numFmtId="0" fontId="1" fillId="55" borderId="0" xfId="345" applyFont="1" applyFill="1" applyBorder="1" applyAlignment="1">
      <alignment horizontal="center"/>
    </xf>
    <xf numFmtId="0" fontId="56" fillId="55" borderId="0" xfId="0" applyFont="1" applyFill="1"/>
    <xf numFmtId="0" fontId="72" fillId="55" borderId="0" xfId="341" applyFont="1" applyFill="1" applyBorder="1" applyAlignment="1">
      <alignment horizontal="center"/>
    </xf>
    <xf numFmtId="0" fontId="1" fillId="55" borderId="0" xfId="341" applyFont="1" applyFill="1" applyBorder="1" applyAlignment="1">
      <alignment vertical="center" wrapText="1"/>
    </xf>
    <xf numFmtId="3" fontId="68" fillId="55" borderId="0" xfId="341" applyNumberFormat="1" applyFont="1" applyFill="1" applyBorder="1" applyAlignment="1">
      <alignment horizontal="center"/>
    </xf>
    <xf numFmtId="0" fontId="73" fillId="55" borderId="0" xfId="341" applyFont="1" applyFill="1"/>
    <xf numFmtId="173" fontId="73" fillId="55" borderId="0" xfId="361" applyNumberFormat="1" applyFont="1" applyFill="1"/>
    <xf numFmtId="0" fontId="68" fillId="55" borderId="0" xfId="341" applyFont="1" applyFill="1" applyAlignment="1">
      <alignment horizontal="center"/>
    </xf>
    <xf numFmtId="3" fontId="73" fillId="55" borderId="0" xfId="341" applyNumberFormat="1" applyFont="1" applyFill="1" applyBorder="1" applyAlignment="1">
      <alignment horizontal="center"/>
    </xf>
    <xf numFmtId="0" fontId="68" fillId="55" borderId="0" xfId="341" applyFont="1" applyFill="1" applyAlignment="1">
      <alignment wrapText="1"/>
    </xf>
    <xf numFmtId="173" fontId="68" fillId="55" borderId="0" xfId="361" applyNumberFormat="1" applyFont="1" applyFill="1" applyAlignment="1">
      <alignment wrapText="1"/>
    </xf>
    <xf numFmtId="173" fontId="68" fillId="55" borderId="0" xfId="341" applyNumberFormat="1" applyFont="1" applyFill="1" applyAlignment="1">
      <alignment wrapText="1"/>
    </xf>
    <xf numFmtId="0" fontId="1" fillId="55" borderId="0" xfId="341" applyFont="1" applyFill="1" applyAlignment="1"/>
    <xf numFmtId="0" fontId="29" fillId="55" borderId="0" xfId="341" applyFont="1" applyFill="1" applyAlignment="1"/>
    <xf numFmtId="0" fontId="68" fillId="55" borderId="0" xfId="341" applyFont="1" applyFill="1" applyBorder="1"/>
    <xf numFmtId="0" fontId="72" fillId="55" borderId="0" xfId="341" applyFont="1" applyFill="1" applyBorder="1" applyAlignment="1">
      <alignment horizontal="center" vertical="center" wrapText="1"/>
    </xf>
    <xf numFmtId="169" fontId="68" fillId="55" borderId="0" xfId="341" applyNumberFormat="1" applyFont="1" applyFill="1" applyBorder="1"/>
    <xf numFmtId="0" fontId="22" fillId="55" borderId="35" xfId="341" applyFont="1" applyFill="1" applyBorder="1" applyAlignment="1">
      <alignment horizontal="center"/>
    </xf>
    <xf numFmtId="169" fontId="56" fillId="55" borderId="29" xfId="0" applyNumberFormat="1" applyFont="1" applyFill="1" applyBorder="1" applyAlignment="1">
      <alignment horizontal="center"/>
    </xf>
    <xf numFmtId="3" fontId="56" fillId="55" borderId="36" xfId="0" applyNumberFormat="1" applyFont="1" applyFill="1" applyBorder="1" applyAlignment="1">
      <alignment horizontal="center"/>
    </xf>
    <xf numFmtId="169" fontId="56" fillId="55" borderId="38" xfId="0" applyNumberFormat="1" applyFont="1" applyFill="1" applyBorder="1" applyAlignment="1">
      <alignment horizontal="center"/>
    </xf>
    <xf numFmtId="169" fontId="56" fillId="55" borderId="39" xfId="0" applyNumberFormat="1" applyFont="1" applyFill="1" applyBorder="1" applyAlignment="1">
      <alignment horizontal="center"/>
    </xf>
    <xf numFmtId="169" fontId="56" fillId="55" borderId="40" xfId="0" applyNumberFormat="1" applyFont="1" applyFill="1" applyBorder="1" applyAlignment="1">
      <alignment horizontal="center"/>
    </xf>
    <xf numFmtId="3" fontId="56" fillId="55" borderId="38" xfId="0" applyNumberFormat="1" applyFont="1" applyFill="1" applyBorder="1" applyAlignment="1">
      <alignment horizontal="center"/>
    </xf>
    <xf numFmtId="3" fontId="56" fillId="55" borderId="42" xfId="0" applyNumberFormat="1" applyFont="1" applyFill="1" applyBorder="1" applyAlignment="1">
      <alignment horizontal="center"/>
    </xf>
    <xf numFmtId="3" fontId="55" fillId="55" borderId="36" xfId="0" applyNumberFormat="1" applyFont="1" applyFill="1" applyBorder="1" applyAlignment="1">
      <alignment horizontal="center"/>
    </xf>
    <xf numFmtId="3" fontId="55" fillId="55" borderId="38" xfId="0" applyNumberFormat="1" applyFont="1" applyFill="1" applyBorder="1" applyAlignment="1">
      <alignment horizontal="center"/>
    </xf>
    <xf numFmtId="3" fontId="55" fillId="55" borderId="41" xfId="0" applyNumberFormat="1" applyFont="1" applyFill="1" applyBorder="1" applyAlignment="1">
      <alignment horizontal="center"/>
    </xf>
    <xf numFmtId="3" fontId="55" fillId="55" borderId="42" xfId="0" applyNumberFormat="1" applyFont="1" applyFill="1" applyBorder="1" applyAlignment="1">
      <alignment horizontal="center"/>
    </xf>
    <xf numFmtId="169" fontId="55" fillId="55" borderId="43" xfId="0" applyNumberFormat="1" applyFont="1" applyFill="1" applyBorder="1" applyAlignment="1">
      <alignment horizontal="center"/>
    </xf>
    <xf numFmtId="0" fontId="56" fillId="55" borderId="44" xfId="0" applyNumberFormat="1" applyFont="1" applyFill="1" applyBorder="1" applyAlignment="1">
      <alignment horizontal="left"/>
    </xf>
    <xf numFmtId="0" fontId="56" fillId="55" borderId="45" xfId="0" applyNumberFormat="1" applyFont="1" applyFill="1" applyBorder="1" applyAlignment="1">
      <alignment horizontal="left"/>
    </xf>
    <xf numFmtId="0" fontId="56" fillId="55" borderId="46" xfId="0" applyNumberFormat="1" applyFont="1" applyFill="1" applyBorder="1" applyAlignment="1">
      <alignment horizontal="left"/>
    </xf>
    <xf numFmtId="0" fontId="55" fillId="55" borderId="44" xfId="0" applyNumberFormat="1" applyFont="1" applyFill="1" applyBorder="1" applyAlignment="1">
      <alignment horizontal="left"/>
    </xf>
    <xf numFmtId="0" fontId="55" fillId="55" borderId="46" xfId="0" applyNumberFormat="1" applyFont="1" applyFill="1" applyBorder="1" applyAlignment="1">
      <alignment horizontal="left"/>
    </xf>
    <xf numFmtId="0" fontId="1" fillId="0" borderId="0" xfId="341" applyFont="1" applyFill="1" applyAlignment="1">
      <alignment horizontal="center"/>
    </xf>
    <xf numFmtId="0" fontId="24" fillId="55" borderId="0" xfId="341" applyFont="1" applyFill="1" applyAlignment="1">
      <alignment wrapText="1"/>
    </xf>
    <xf numFmtId="3" fontId="56" fillId="0" borderId="34" xfId="0" applyNumberFormat="1" applyFont="1" applyFill="1" applyBorder="1" applyAlignment="1">
      <alignment horizontal="center"/>
    </xf>
    <xf numFmtId="3" fontId="56" fillId="0" borderId="14" xfId="0" applyNumberFormat="1" applyFont="1" applyFill="1" applyBorder="1" applyAlignment="1">
      <alignment horizontal="center"/>
    </xf>
    <xf numFmtId="0" fontId="1" fillId="0" borderId="0" xfId="341" applyFont="1" applyFill="1"/>
    <xf numFmtId="0" fontId="75" fillId="55" borderId="0" xfId="270" applyFont="1" applyFill="1"/>
    <xf numFmtId="173" fontId="67" fillId="55" borderId="0" xfId="361" applyNumberFormat="1" applyFont="1" applyFill="1"/>
    <xf numFmtId="0" fontId="67" fillId="55" borderId="0" xfId="341" applyFont="1" applyFill="1" applyAlignment="1">
      <alignment horizontal="center"/>
    </xf>
    <xf numFmtId="0" fontId="71" fillId="55" borderId="0" xfId="341" applyFont="1" applyFill="1" applyBorder="1" applyAlignment="1">
      <alignment horizontal="center"/>
    </xf>
    <xf numFmtId="0" fontId="67" fillId="55" borderId="0" xfId="341" applyFont="1" applyFill="1" applyBorder="1"/>
    <xf numFmtId="0" fontId="71" fillId="55" borderId="0" xfId="341" applyFont="1" applyFill="1" applyBorder="1" applyAlignment="1">
      <alignment horizontal="center" vertical="center" wrapText="1"/>
    </xf>
    <xf numFmtId="3" fontId="56" fillId="55" borderId="39" xfId="0" applyNumberFormat="1" applyFont="1" applyFill="1" applyBorder="1" applyAlignment="1">
      <alignment horizontal="center"/>
    </xf>
    <xf numFmtId="9" fontId="67" fillId="55" borderId="0" xfId="361" applyFont="1" applyFill="1" applyAlignment="1">
      <alignment horizontal="center"/>
    </xf>
    <xf numFmtId="0" fontId="22" fillId="55" borderId="0" xfId="345" applyFont="1" applyFill="1" applyBorder="1" applyAlignment="1">
      <alignment horizontal="center" vertical="center"/>
    </xf>
    <xf numFmtId="17" fontId="1" fillId="55" borderId="0" xfId="341" applyNumberFormat="1" applyFont="1" applyFill="1"/>
    <xf numFmtId="0" fontId="67" fillId="55" borderId="0" xfId="0" applyFont="1" applyFill="1"/>
    <xf numFmtId="3" fontId="67" fillId="55" borderId="0" xfId="0" applyNumberFormat="1" applyFont="1" applyFill="1"/>
    <xf numFmtId="3" fontId="67" fillId="55" borderId="0" xfId="0" applyNumberFormat="1" applyFont="1" applyFill="1" applyAlignment="1">
      <alignment horizontal="center"/>
    </xf>
    <xf numFmtId="0" fontId="71" fillId="56" borderId="0" xfId="0" applyFont="1" applyFill="1" applyBorder="1" applyAlignment="1">
      <alignment horizontal="center" vertical="center"/>
    </xf>
    <xf numFmtId="0" fontId="71" fillId="55" borderId="0" xfId="0" applyFont="1" applyFill="1" applyAlignment="1">
      <alignment horizontal="right"/>
    </xf>
    <xf numFmtId="3" fontId="1" fillId="55" borderId="31" xfId="330" applyNumberFormat="1" applyFont="1" applyFill="1" applyBorder="1" applyAlignment="1">
      <alignment horizontal="center" vertical="center" wrapText="1"/>
    </xf>
    <xf numFmtId="3" fontId="1" fillId="55" borderId="30" xfId="330" applyNumberFormat="1" applyFont="1" applyFill="1" applyBorder="1" applyAlignment="1">
      <alignment horizontal="center" vertical="center" wrapText="1"/>
    </xf>
    <xf numFmtId="3" fontId="1" fillId="0" borderId="30" xfId="330" applyNumberFormat="1" applyFont="1" applyFill="1" applyBorder="1" applyAlignment="1">
      <alignment horizontal="center" vertical="center" wrapText="1"/>
    </xf>
    <xf numFmtId="3" fontId="1" fillId="55" borderId="0" xfId="330" applyNumberFormat="1" applyFont="1" applyFill="1" applyBorder="1" applyAlignment="1">
      <alignment horizontal="center" vertical="center" wrapText="1"/>
    </xf>
    <xf numFmtId="3" fontId="22" fillId="55" borderId="28" xfId="330" applyNumberFormat="1" applyFont="1" applyFill="1" applyBorder="1" applyAlignment="1">
      <alignment horizontal="center" vertical="center" wrapText="1"/>
    </xf>
    <xf numFmtId="3" fontId="22" fillId="55" borderId="26" xfId="330" applyNumberFormat="1" applyFont="1" applyFill="1" applyBorder="1" applyAlignment="1">
      <alignment horizontal="center" vertical="center" wrapText="1"/>
    </xf>
    <xf numFmtId="1" fontId="1" fillId="55" borderId="0" xfId="341" applyNumberFormat="1" applyFont="1" applyFill="1"/>
    <xf numFmtId="1" fontId="1" fillId="55" borderId="0" xfId="361" applyNumberFormat="1" applyFont="1" applyFill="1"/>
    <xf numFmtId="0" fontId="1" fillId="55" borderId="13" xfId="341" applyFont="1" applyFill="1" applyBorder="1"/>
    <xf numFmtId="0" fontId="1" fillId="55" borderId="10" xfId="341" applyFont="1" applyFill="1" applyBorder="1"/>
    <xf numFmtId="0" fontId="1" fillId="55" borderId="14" xfId="341" applyFont="1" applyFill="1" applyBorder="1"/>
    <xf numFmtId="3" fontId="1" fillId="0" borderId="0" xfId="345" applyNumberFormat="1" applyFont="1" applyFill="1" applyBorder="1" applyAlignment="1">
      <alignment horizontal="center"/>
    </xf>
    <xf numFmtId="173" fontId="1" fillId="55" borderId="0" xfId="361" applyNumberFormat="1" applyFont="1" applyFill="1"/>
    <xf numFmtId="9" fontId="56" fillId="55" borderId="0" xfId="361" applyFont="1" applyFill="1"/>
    <xf numFmtId="0" fontId="1" fillId="55" borderId="0" xfId="341" applyFont="1" applyFill="1" applyAlignment="1">
      <alignment vertical="top"/>
    </xf>
    <xf numFmtId="3" fontId="56" fillId="55" borderId="60" xfId="0" applyNumberFormat="1" applyFont="1" applyFill="1" applyBorder="1" applyAlignment="1">
      <alignment horizontal="center"/>
    </xf>
    <xf numFmtId="169" fontId="55" fillId="55" borderId="39" xfId="0" applyNumberFormat="1" applyFont="1" applyFill="1" applyBorder="1" applyAlignment="1">
      <alignment horizontal="center"/>
    </xf>
    <xf numFmtId="0" fontId="31" fillId="55" borderId="0" xfId="341" applyFont="1" applyFill="1" applyBorder="1" applyAlignment="1">
      <alignment horizontal="center" vertical="center"/>
    </xf>
    <xf numFmtId="0" fontId="32" fillId="55" borderId="0" xfId="341" applyFont="1" applyFill="1" applyBorder="1" applyAlignment="1">
      <alignment horizontal="left" vertical="top" wrapText="1"/>
    </xf>
    <xf numFmtId="0" fontId="22" fillId="55" borderId="0" xfId="351" applyFont="1" applyFill="1" applyBorder="1" applyAlignment="1" applyProtection="1">
      <alignment horizontal="center" vertical="center"/>
    </xf>
    <xf numFmtId="0" fontId="22" fillId="55" borderId="0" xfId="341" applyFont="1" applyFill="1" applyBorder="1" applyAlignment="1">
      <alignment horizontal="center"/>
    </xf>
    <xf numFmtId="0" fontId="22" fillId="55" borderId="0" xfId="341" applyFont="1" applyFill="1" applyBorder="1" applyAlignment="1">
      <alignment horizontal="center" vertical="center"/>
    </xf>
    <xf numFmtId="0" fontId="22" fillId="55" borderId="10" xfId="341" applyFont="1" applyFill="1" applyBorder="1" applyAlignment="1">
      <alignment horizontal="center" vertical="center" wrapText="1"/>
    </xf>
    <xf numFmtId="0" fontId="22" fillId="55" borderId="27" xfId="341" applyFont="1" applyFill="1" applyBorder="1" applyAlignment="1">
      <alignment horizontal="center" vertical="center" wrapText="1"/>
    </xf>
    <xf numFmtId="0" fontId="22" fillId="55" borderId="26" xfId="341" applyFont="1" applyFill="1" applyBorder="1" applyAlignment="1">
      <alignment horizontal="center" vertical="center" wrapText="1"/>
    </xf>
    <xf numFmtId="0" fontId="55" fillId="55" borderId="0" xfId="0" applyFont="1" applyFill="1" applyBorder="1" applyAlignment="1">
      <alignment horizontal="center"/>
    </xf>
    <xf numFmtId="172" fontId="56" fillId="55" borderId="38" xfId="0" applyNumberFormat="1" applyFont="1" applyFill="1" applyBorder="1" applyAlignment="1">
      <alignment horizontal="left"/>
    </xf>
    <xf numFmtId="0" fontId="22" fillId="55" borderId="37" xfId="341" applyFont="1" applyFill="1" applyBorder="1" applyAlignment="1">
      <alignment horizontal="center" vertical="center"/>
    </xf>
    <xf numFmtId="0" fontId="25" fillId="55" borderId="37" xfId="341" applyFont="1" applyFill="1" applyBorder="1"/>
    <xf numFmtId="0" fontId="25" fillId="55" borderId="37" xfId="345" applyFont="1" applyFill="1" applyBorder="1" applyAlignment="1">
      <alignment horizontal="left" vertical="center" wrapText="1"/>
    </xf>
    <xf numFmtId="0" fontId="22" fillId="55" borderId="37" xfId="341" applyFont="1" applyFill="1" applyBorder="1" applyAlignment="1">
      <alignment horizontal="center" vertical="center" wrapText="1"/>
    </xf>
    <xf numFmtId="3" fontId="55" fillId="55" borderId="37" xfId="0" quotePrefix="1" applyNumberFormat="1" applyFont="1" applyFill="1" applyBorder="1" applyAlignment="1">
      <alignment horizontal="center" vertical="center" wrapText="1"/>
    </xf>
    <xf numFmtId="169" fontId="55" fillId="55" borderId="37" xfId="0" applyNumberFormat="1" applyFont="1" applyFill="1" applyBorder="1" applyAlignment="1">
      <alignment horizontal="center" vertical="center" wrapText="1"/>
    </xf>
    <xf numFmtId="3" fontId="55" fillId="55" borderId="37" xfId="0" applyNumberFormat="1" applyFont="1" applyFill="1" applyBorder="1" applyAlignment="1">
      <alignment horizontal="center" vertical="center" wrapText="1"/>
    </xf>
    <xf numFmtId="0" fontId="22" fillId="55" borderId="61" xfId="351" applyFont="1" applyFill="1" applyBorder="1" applyAlignment="1" applyProtection="1">
      <alignment horizontal="left" vertical="center"/>
    </xf>
    <xf numFmtId="0" fontId="22" fillId="55" borderId="61" xfId="351" applyFont="1" applyFill="1" applyBorder="1" applyAlignment="1" applyProtection="1">
      <alignment horizontal="center" vertical="center"/>
    </xf>
    <xf numFmtId="0" fontId="22" fillId="55" borderId="61" xfId="351" applyFont="1" applyFill="1" applyBorder="1" applyAlignment="1" applyProtection="1">
      <alignment vertical="center"/>
    </xf>
    <xf numFmtId="0" fontId="55" fillId="55" borderId="61" xfId="0" applyFont="1" applyFill="1" applyBorder="1" applyAlignment="1">
      <alignment vertical="center"/>
    </xf>
    <xf numFmtId="0" fontId="55" fillId="55" borderId="61" xfId="0" applyFont="1" applyFill="1" applyBorder="1" applyAlignment="1">
      <alignment horizontal="center" vertical="center" wrapText="1"/>
    </xf>
    <xf numFmtId="0" fontId="55" fillId="56" borderId="61" xfId="0" applyFont="1" applyFill="1" applyBorder="1" applyAlignment="1">
      <alignment vertical="center"/>
    </xf>
    <xf numFmtId="0" fontId="55" fillId="56" borderId="61" xfId="0" applyFont="1" applyFill="1" applyBorder="1" applyAlignment="1">
      <alignment horizontal="center" vertical="center" wrapText="1"/>
    </xf>
    <xf numFmtId="0" fontId="22" fillId="55" borderId="63" xfId="341" applyFont="1" applyFill="1" applyBorder="1" applyAlignment="1">
      <alignment horizontal="center" vertical="center"/>
    </xf>
    <xf numFmtId="0" fontId="22" fillId="55" borderId="61" xfId="341" applyFont="1" applyFill="1" applyBorder="1" applyAlignment="1">
      <alignment horizontal="center" vertical="center"/>
    </xf>
    <xf numFmtId="0" fontId="22" fillId="55" borderId="66" xfId="341" applyFont="1" applyFill="1" applyBorder="1" applyAlignment="1">
      <alignment horizontal="center" vertical="center"/>
    </xf>
    <xf numFmtId="0" fontId="55" fillId="56" borderId="67" xfId="0" applyFont="1" applyFill="1" applyBorder="1" applyAlignment="1">
      <alignment vertical="center"/>
    </xf>
    <xf numFmtId="3" fontId="55" fillId="55" borderId="61" xfId="0" quotePrefix="1" applyNumberFormat="1" applyFont="1" applyFill="1" applyBorder="1" applyAlignment="1">
      <alignment horizontal="center" vertical="center" wrapText="1"/>
    </xf>
    <xf numFmtId="3" fontId="55" fillId="55" borderId="61" xfId="0" applyNumberFormat="1" applyFont="1" applyFill="1" applyBorder="1" applyAlignment="1">
      <alignment horizontal="center" vertical="center" wrapText="1"/>
    </xf>
    <xf numFmtId="169" fontId="55" fillId="55" borderId="66" xfId="0" applyNumberFormat="1" applyFont="1" applyFill="1" applyBorder="1" applyAlignment="1">
      <alignment horizontal="center" vertical="center" wrapText="1"/>
    </xf>
    <xf numFmtId="169" fontId="55" fillId="55" borderId="63" xfId="0" applyNumberFormat="1" applyFont="1" applyFill="1" applyBorder="1" applyAlignment="1">
      <alignment horizontal="center" vertical="center" wrapText="1"/>
    </xf>
    <xf numFmtId="3" fontId="29" fillId="55" borderId="0" xfId="286" applyNumberFormat="1" applyFont="1" applyFill="1" applyBorder="1" applyAlignment="1">
      <alignment horizontal="center" vertical="center"/>
    </xf>
    <xf numFmtId="169" fontId="29" fillId="55" borderId="0" xfId="286" applyNumberFormat="1" applyFont="1" applyFill="1" applyBorder="1" applyAlignment="1">
      <alignment horizontal="center" vertical="center"/>
    </xf>
    <xf numFmtId="10" fontId="1" fillId="55" borderId="0" xfId="361" applyNumberFormat="1" applyFont="1" applyFill="1"/>
    <xf numFmtId="0" fontId="22" fillId="55" borderId="0" xfId="341" applyFont="1" applyFill="1" applyBorder="1" applyAlignment="1">
      <alignment horizontal="center"/>
    </xf>
    <xf numFmtId="1" fontId="55" fillId="55" borderId="65" xfId="0" quotePrefix="1" applyNumberFormat="1" applyFont="1" applyFill="1" applyBorder="1" applyAlignment="1">
      <alignment horizontal="center" vertical="center" wrapText="1"/>
    </xf>
    <xf numFmtId="1" fontId="55" fillId="55" borderId="62" xfId="0" quotePrefix="1" applyNumberFormat="1" applyFont="1" applyFill="1" applyBorder="1" applyAlignment="1">
      <alignment horizontal="center" vertical="center" wrapText="1"/>
    </xf>
    <xf numFmtId="1" fontId="55" fillId="55" borderId="61" xfId="0" quotePrefix="1" applyNumberFormat="1" applyFont="1" applyFill="1" applyBorder="1" applyAlignment="1">
      <alignment horizontal="center" vertical="center" wrapText="1"/>
    </xf>
    <xf numFmtId="0" fontId="1" fillId="55" borderId="0" xfId="345" applyFont="1" applyFill="1" applyAlignment="1">
      <alignment horizontal="center"/>
    </xf>
    <xf numFmtId="0" fontId="28" fillId="55" borderId="37" xfId="0" applyFont="1" applyFill="1" applyBorder="1" applyAlignment="1"/>
    <xf numFmtId="0" fontId="22" fillId="55" borderId="61" xfId="341" applyFont="1" applyFill="1" applyBorder="1" applyAlignment="1">
      <alignment horizontal="center" vertical="center"/>
    </xf>
    <xf numFmtId="172" fontId="56" fillId="55" borderId="44" xfId="0" applyNumberFormat="1" applyFont="1" applyFill="1" applyBorder="1" applyAlignment="1">
      <alignment horizontal="center"/>
    </xf>
    <xf numFmtId="172" fontId="56" fillId="55" borderId="32" xfId="0" applyNumberFormat="1" applyFont="1" applyFill="1" applyBorder="1" applyAlignment="1">
      <alignment horizontal="center"/>
    </xf>
    <xf numFmtId="172" fontId="56" fillId="55" borderId="15" xfId="0" applyNumberFormat="1" applyFont="1" applyFill="1" applyBorder="1" applyAlignment="1">
      <alignment horizontal="center"/>
    </xf>
    <xf numFmtId="0" fontId="81" fillId="0" borderId="64" xfId="0" applyFont="1" applyBorder="1"/>
    <xf numFmtId="3" fontId="81" fillId="0" borderId="62" xfId="0" applyNumberFormat="1" applyFont="1" applyBorder="1" applyAlignment="1">
      <alignment horizontal="right"/>
    </xf>
    <xf numFmtId="3" fontId="81" fillId="0" borderId="37" xfId="0" applyNumberFormat="1" applyFont="1" applyBorder="1" applyAlignment="1">
      <alignment horizontal="right"/>
    </xf>
    <xf numFmtId="169" fontId="81" fillId="0" borderId="63" xfId="0" applyNumberFormat="1" applyFont="1" applyBorder="1" applyAlignment="1">
      <alignment horizontal="right"/>
    </xf>
    <xf numFmtId="3" fontId="81" fillId="0" borderId="11" xfId="0" applyNumberFormat="1" applyFont="1" applyBorder="1" applyAlignment="1">
      <alignment horizontal="right"/>
    </xf>
    <xf numFmtId="3" fontId="81" fillId="0" borderId="0" xfId="0" applyNumberFormat="1" applyFont="1" applyAlignment="1">
      <alignment horizontal="right"/>
    </xf>
    <xf numFmtId="169" fontId="81" fillId="0" borderId="12" xfId="0" applyNumberFormat="1" applyFont="1" applyBorder="1" applyAlignment="1">
      <alignment horizontal="right"/>
    </xf>
    <xf numFmtId="0" fontId="81" fillId="0" borderId="73" xfId="0" applyFont="1" applyBorder="1"/>
    <xf numFmtId="0" fontId="81" fillId="0" borderId="15" xfId="0" applyFont="1" applyBorder="1"/>
    <xf numFmtId="0" fontId="82" fillId="0" borderId="65" xfId="0" applyFont="1" applyBorder="1"/>
    <xf numFmtId="0" fontId="82" fillId="0" borderId="61" xfId="0" applyFont="1" applyBorder="1"/>
    <xf numFmtId="3" fontId="82" fillId="0" borderId="65" xfId="0" applyNumberFormat="1" applyFont="1" applyBorder="1" applyAlignment="1">
      <alignment horizontal="right"/>
    </xf>
    <xf numFmtId="3" fontId="82" fillId="0" borderId="61" xfId="0" applyNumberFormat="1" applyFont="1" applyBorder="1" applyAlignment="1">
      <alignment horizontal="right"/>
    </xf>
    <xf numFmtId="169" fontId="82" fillId="0" borderId="66" xfId="0" applyNumberFormat="1" applyFont="1" applyBorder="1" applyAlignment="1">
      <alignment horizontal="right"/>
    </xf>
    <xf numFmtId="3" fontId="81" fillId="0" borderId="51" xfId="0" applyNumberFormat="1" applyFont="1" applyBorder="1" applyAlignment="1">
      <alignment horizontal="right"/>
    </xf>
    <xf numFmtId="3" fontId="81" fillId="0" borderId="47" xfId="0" applyNumberFormat="1" applyFont="1" applyBorder="1" applyAlignment="1">
      <alignment horizontal="right"/>
    </xf>
    <xf numFmtId="169" fontId="81" fillId="0" borderId="52" xfId="0" applyNumberFormat="1" applyFont="1" applyBorder="1" applyAlignment="1">
      <alignment horizontal="right"/>
    </xf>
    <xf numFmtId="0" fontId="81" fillId="0" borderId="67" xfId="0" applyFont="1" applyBorder="1"/>
    <xf numFmtId="0" fontId="81" fillId="0" borderId="66" xfId="0" applyFont="1" applyBorder="1"/>
    <xf numFmtId="0" fontId="81" fillId="0" borderId="63" xfId="0" applyFont="1" applyBorder="1"/>
    <xf numFmtId="0" fontId="82" fillId="0" borderId="13" xfId="0" applyFont="1" applyBorder="1"/>
    <xf numFmtId="0" fontId="82" fillId="0" borderId="10" xfId="0" applyFont="1" applyBorder="1"/>
    <xf numFmtId="3" fontId="82" fillId="0" borderId="53" xfId="0" applyNumberFormat="1" applyFont="1" applyBorder="1" applyAlignment="1">
      <alignment horizontal="right"/>
    </xf>
    <xf numFmtId="3" fontId="82" fillId="0" borderId="54" xfId="0" applyNumberFormat="1" applyFont="1" applyBorder="1" applyAlignment="1">
      <alignment horizontal="right"/>
    </xf>
    <xf numFmtId="169" fontId="82" fillId="0" borderId="55" xfId="0" applyNumberFormat="1" applyFont="1" applyBorder="1" applyAlignment="1">
      <alignment horizontal="right"/>
    </xf>
    <xf numFmtId="0" fontId="81" fillId="0" borderId="16" xfId="0" applyFont="1" applyBorder="1"/>
    <xf numFmtId="0" fontId="81" fillId="0" borderId="67" xfId="0" applyFont="1" applyBorder="1" applyAlignment="1">
      <alignment wrapText="1"/>
    </xf>
    <xf numFmtId="3" fontId="81" fillId="0" borderId="0" xfId="0" applyNumberFormat="1" applyFont="1" applyBorder="1" applyAlignment="1">
      <alignment horizontal="right"/>
    </xf>
    <xf numFmtId="17" fontId="70" fillId="55" borderId="0" xfId="0" quotePrefix="1" applyNumberFormat="1" applyFont="1" applyFill="1" applyAlignment="1">
      <alignment horizontal="center"/>
    </xf>
    <xf numFmtId="0" fontId="70" fillId="55" borderId="0" xfId="0" applyFont="1" applyFill="1" applyAlignment="1">
      <alignment horizontal="center"/>
    </xf>
    <xf numFmtId="174" fontId="66" fillId="55" borderId="0" xfId="0" quotePrefix="1" applyNumberFormat="1" applyFont="1" applyFill="1" applyAlignment="1">
      <alignment horizontal="center"/>
    </xf>
    <xf numFmtId="0" fontId="32" fillId="55" borderId="0" xfId="341" applyFont="1" applyFill="1" applyBorder="1" applyAlignment="1">
      <alignment horizontal="left" vertical="top" wrapText="1" indent="3"/>
    </xf>
    <xf numFmtId="0" fontId="31" fillId="55" borderId="0" xfId="341" applyFont="1" applyFill="1" applyBorder="1" applyAlignment="1">
      <alignment horizontal="center" vertical="center"/>
    </xf>
    <xf numFmtId="0" fontId="32" fillId="55" borderId="0" xfId="341" applyFont="1" applyFill="1" applyBorder="1" applyAlignment="1">
      <alignment horizontal="left" vertical="top" wrapText="1"/>
    </xf>
    <xf numFmtId="0" fontId="22" fillId="55" borderId="0" xfId="351" applyFont="1" applyFill="1" applyBorder="1" applyAlignment="1" applyProtection="1">
      <alignment horizontal="center" vertical="center"/>
    </xf>
    <xf numFmtId="0" fontId="77" fillId="55" borderId="62" xfId="341" applyFont="1" applyFill="1" applyBorder="1" applyAlignment="1">
      <alignment horizontal="center" vertical="center" wrapText="1"/>
    </xf>
    <xf numFmtId="0" fontId="77" fillId="55" borderId="37" xfId="341" applyFont="1" applyFill="1" applyBorder="1" applyAlignment="1">
      <alignment horizontal="center" vertical="center" wrapText="1"/>
    </xf>
    <xf numFmtId="0" fontId="77" fillId="55" borderId="63" xfId="341" applyFont="1" applyFill="1" applyBorder="1" applyAlignment="1">
      <alignment horizontal="center" vertical="center" wrapText="1"/>
    </xf>
    <xf numFmtId="0" fontId="41" fillId="55" borderId="11" xfId="270" applyFill="1" applyBorder="1" applyAlignment="1">
      <alignment horizontal="center"/>
    </xf>
    <xf numFmtId="0" fontId="41" fillId="55" borderId="0" xfId="270" applyFill="1" applyBorder="1" applyAlignment="1">
      <alignment horizontal="center"/>
    </xf>
    <xf numFmtId="0" fontId="41" fillId="55" borderId="12" xfId="270" applyFill="1" applyBorder="1" applyAlignment="1">
      <alignment horizontal="center"/>
    </xf>
    <xf numFmtId="0" fontId="76" fillId="55" borderId="0" xfId="345" applyFont="1" applyFill="1" applyBorder="1" applyAlignment="1">
      <alignment horizontal="center" vertical="center"/>
    </xf>
    <xf numFmtId="0" fontId="32" fillId="55" borderId="0" xfId="345" applyFont="1" applyFill="1" applyBorder="1" applyAlignment="1">
      <alignment horizontal="left" vertical="top" wrapText="1"/>
    </xf>
    <xf numFmtId="0" fontId="29" fillId="55" borderId="27" xfId="341" applyFont="1" applyFill="1" applyBorder="1" applyAlignment="1">
      <alignment horizontal="left" vertical="center" wrapText="1"/>
    </xf>
    <xf numFmtId="0" fontId="22" fillId="55" borderId="28" xfId="341" applyFont="1" applyFill="1" applyBorder="1" applyAlignment="1">
      <alignment horizontal="center"/>
    </xf>
    <xf numFmtId="0" fontId="22" fillId="55" borderId="27" xfId="341" applyFont="1" applyFill="1" applyBorder="1" applyAlignment="1">
      <alignment horizontal="left" vertical="center"/>
    </xf>
    <xf numFmtId="0" fontId="22" fillId="55" borderId="26" xfId="341" applyFont="1" applyFill="1" applyBorder="1" applyAlignment="1">
      <alignment horizontal="left" vertical="center"/>
    </xf>
    <xf numFmtId="0" fontId="22" fillId="55" borderId="0" xfId="341" applyFont="1" applyFill="1" applyBorder="1" applyAlignment="1">
      <alignment horizontal="center"/>
    </xf>
    <xf numFmtId="0" fontId="29" fillId="55" borderId="37" xfId="0" applyFont="1" applyFill="1" applyBorder="1" applyAlignment="1">
      <alignment horizontal="justify" vertical="center" wrapText="1"/>
    </xf>
    <xf numFmtId="0" fontId="22" fillId="55" borderId="0" xfId="341" applyFont="1" applyFill="1" applyBorder="1" applyAlignment="1">
      <alignment horizontal="center" vertical="center"/>
    </xf>
    <xf numFmtId="0" fontId="22" fillId="55" borderId="10" xfId="341" applyFont="1" applyFill="1" applyBorder="1" applyAlignment="1">
      <alignment horizontal="center" vertical="center"/>
    </xf>
    <xf numFmtId="0" fontId="28" fillId="55" borderId="37" xfId="0" applyFont="1" applyFill="1" applyBorder="1" applyAlignment="1">
      <alignment horizontal="left" vertical="top" wrapText="1"/>
    </xf>
    <xf numFmtId="0" fontId="80" fillId="55" borderId="0" xfId="341" applyFont="1" applyFill="1" applyBorder="1" applyAlignment="1">
      <alignment vertical="center" wrapText="1"/>
    </xf>
    <xf numFmtId="0" fontId="22" fillId="55" borderId="64" xfId="341" applyFont="1" applyFill="1" applyBorder="1" applyAlignment="1">
      <alignment horizontal="center" vertical="center"/>
    </xf>
    <xf numFmtId="0" fontId="22" fillId="55" borderId="16" xfId="341" applyFont="1" applyFill="1" applyBorder="1" applyAlignment="1">
      <alignment horizontal="center" vertical="center"/>
    </xf>
    <xf numFmtId="0" fontId="22" fillId="55" borderId="15" xfId="341" applyFont="1" applyFill="1" applyBorder="1" applyAlignment="1">
      <alignment horizontal="center" vertical="center"/>
    </xf>
    <xf numFmtId="0" fontId="22" fillId="55" borderId="65" xfId="341" applyFont="1" applyFill="1" applyBorder="1" applyAlignment="1">
      <alignment horizontal="center" vertical="center"/>
    </xf>
    <xf numFmtId="0" fontId="22" fillId="55" borderId="61" xfId="341" applyFont="1" applyFill="1" applyBorder="1" applyAlignment="1">
      <alignment horizontal="center" vertical="center"/>
    </xf>
    <xf numFmtId="0" fontId="22" fillId="55" borderId="66" xfId="341" applyFont="1" applyFill="1" applyBorder="1" applyAlignment="1">
      <alignment horizontal="center" vertical="center"/>
    </xf>
    <xf numFmtId="0" fontId="55" fillId="56" borderId="67" xfId="0" applyFont="1" applyFill="1" applyBorder="1" applyAlignment="1">
      <alignment horizontal="center"/>
    </xf>
    <xf numFmtId="0" fontId="25" fillId="55" borderId="0" xfId="345" applyFont="1" applyFill="1" applyAlignment="1">
      <alignment horizontal="left" vertical="top" wrapText="1"/>
    </xf>
    <xf numFmtId="0" fontId="22" fillId="55" borderId="0" xfId="345" applyFont="1" applyFill="1" applyBorder="1" applyAlignment="1">
      <alignment horizontal="center"/>
    </xf>
    <xf numFmtId="0" fontId="22" fillId="55" borderId="27" xfId="345" applyFont="1" applyFill="1" applyBorder="1" applyAlignment="1">
      <alignment horizontal="left" vertical="center" wrapText="1"/>
    </xf>
    <xf numFmtId="0" fontId="22" fillId="55" borderId="26" xfId="345" applyFont="1" applyFill="1" applyBorder="1" applyAlignment="1">
      <alignment horizontal="left" vertical="center" wrapText="1"/>
    </xf>
    <xf numFmtId="0" fontId="22" fillId="55" borderId="27" xfId="345" applyFont="1" applyFill="1" applyBorder="1" applyAlignment="1">
      <alignment horizontal="center" vertical="center" wrapText="1"/>
    </xf>
    <xf numFmtId="0" fontId="22" fillId="55" borderId="26" xfId="345" applyFont="1" applyFill="1" applyBorder="1" applyAlignment="1">
      <alignment horizontal="center" vertical="center" wrapText="1"/>
    </xf>
    <xf numFmtId="0" fontId="22" fillId="55" borderId="37" xfId="341" applyFont="1" applyFill="1" applyBorder="1" applyAlignment="1">
      <alignment horizontal="center" vertical="center" wrapText="1"/>
    </xf>
    <xf numFmtId="0" fontId="22" fillId="55" borderId="10" xfId="341" applyFont="1" applyFill="1" applyBorder="1" applyAlignment="1">
      <alignment horizontal="center" vertical="center" wrapText="1"/>
    </xf>
    <xf numFmtId="0" fontId="29" fillId="55" borderId="37" xfId="341" applyFont="1" applyFill="1" applyBorder="1" applyAlignment="1">
      <alignment horizontal="left" vertical="center" wrapText="1"/>
    </xf>
    <xf numFmtId="0" fontId="29" fillId="55" borderId="37" xfId="341" applyFont="1" applyFill="1" applyBorder="1" applyAlignment="1">
      <alignment horizontal="left" vertical="center"/>
    </xf>
    <xf numFmtId="0" fontId="22" fillId="55" borderId="27" xfId="341" applyFont="1" applyFill="1" applyBorder="1" applyAlignment="1">
      <alignment horizontal="center" vertical="center" wrapText="1"/>
    </xf>
    <xf numFmtId="0" fontId="22" fillId="55" borderId="26" xfId="341" applyFont="1" applyFill="1" applyBorder="1" applyAlignment="1">
      <alignment horizontal="center" vertical="center" wrapText="1"/>
    </xf>
    <xf numFmtId="0" fontId="22" fillId="55" borderId="0" xfId="341" applyFont="1" applyFill="1" applyBorder="1" applyAlignment="1">
      <alignment horizontal="center" wrapText="1"/>
    </xf>
    <xf numFmtId="0" fontId="29" fillId="55" borderId="37" xfId="341" applyNumberFormat="1" applyFont="1" applyFill="1" applyBorder="1" applyAlignment="1">
      <alignment horizontal="left" vertical="center" wrapText="1"/>
    </xf>
    <xf numFmtId="0" fontId="29" fillId="55" borderId="37" xfId="341" applyNumberFormat="1" applyFont="1" applyFill="1" applyBorder="1" applyAlignment="1">
      <alignment horizontal="left" vertical="center"/>
    </xf>
    <xf numFmtId="0" fontId="26" fillId="55" borderId="37" xfId="0" applyFont="1" applyFill="1" applyBorder="1" applyAlignment="1">
      <alignment horizontal="left"/>
    </xf>
    <xf numFmtId="0" fontId="55" fillId="55" borderId="0" xfId="0" applyFont="1" applyFill="1" applyBorder="1" applyAlignment="1">
      <alignment horizontal="center"/>
    </xf>
    <xf numFmtId="0" fontId="55" fillId="55" borderId="65" xfId="0" applyFont="1" applyFill="1" applyBorder="1" applyAlignment="1">
      <alignment horizontal="center"/>
    </xf>
    <xf numFmtId="0" fontId="55" fillId="55" borderId="61" xfId="0" applyFont="1" applyFill="1" applyBorder="1" applyAlignment="1">
      <alignment horizontal="center"/>
    </xf>
    <xf numFmtId="0" fontId="55" fillId="55" borderId="66" xfId="0" applyFont="1" applyFill="1" applyBorder="1" applyAlignment="1">
      <alignment horizontal="center"/>
    </xf>
    <xf numFmtId="0" fontId="55" fillId="55" borderId="64" xfId="0" applyFont="1" applyFill="1" applyBorder="1" applyAlignment="1">
      <alignment horizontal="left" vertical="center"/>
    </xf>
    <xf numFmtId="0" fontId="55" fillId="55" borderId="15" xfId="0" applyFont="1" applyFill="1" applyBorder="1" applyAlignment="1">
      <alignment horizontal="left" vertical="center"/>
    </xf>
    <xf numFmtId="0" fontId="81" fillId="0" borderId="64" xfId="0" applyFont="1" applyBorder="1" applyAlignment="1">
      <alignment horizontal="left" vertical="center" wrapText="1"/>
    </xf>
    <xf numFmtId="0" fontId="81" fillId="0" borderId="16" xfId="0" applyFont="1" applyBorder="1" applyAlignment="1">
      <alignment horizontal="left" vertical="center" wrapText="1"/>
    </xf>
    <xf numFmtId="0" fontId="81" fillId="0" borderId="15" xfId="0" applyFont="1" applyBorder="1" applyAlignment="1">
      <alignment horizontal="left" vertical="center" wrapText="1"/>
    </xf>
    <xf numFmtId="0" fontId="26" fillId="55" borderId="0" xfId="0" applyFont="1" applyFill="1" applyBorder="1" applyAlignment="1">
      <alignment horizontal="left"/>
    </xf>
    <xf numFmtId="0" fontId="55" fillId="55" borderId="64" xfId="0" applyFont="1" applyFill="1" applyBorder="1" applyAlignment="1">
      <alignment horizontal="center" vertical="center"/>
    </xf>
    <xf numFmtId="0" fontId="55" fillId="55" borderId="16" xfId="0" applyFont="1" applyFill="1" applyBorder="1" applyAlignment="1">
      <alignment horizontal="center" vertical="center"/>
    </xf>
    <xf numFmtId="0" fontId="81" fillId="0" borderId="37" xfId="0" applyFont="1" applyBorder="1"/>
    <xf numFmtId="0" fontId="81" fillId="0" borderId="50" xfId="0" applyFont="1" applyBorder="1"/>
    <xf numFmtId="169" fontId="81" fillId="0" borderId="56" xfId="0" applyNumberFormat="1" applyFont="1" applyBorder="1" applyAlignment="1">
      <alignment horizontal="right"/>
    </xf>
    <xf numFmtId="0" fontId="81" fillId="0" borderId="48" xfId="0" applyFont="1" applyBorder="1"/>
    <xf numFmtId="169" fontId="81" fillId="0" borderId="57" xfId="0" applyNumberFormat="1" applyFont="1" applyBorder="1" applyAlignment="1">
      <alignment horizontal="right"/>
    </xf>
    <xf numFmtId="0" fontId="82" fillId="0" borderId="50" xfId="0" applyFont="1" applyBorder="1"/>
    <xf numFmtId="0" fontId="82" fillId="0" borderId="49" xfId="0" applyFont="1" applyBorder="1"/>
    <xf numFmtId="3" fontId="82" fillId="0" borderId="51" xfId="0" applyNumberFormat="1" applyFont="1" applyBorder="1" applyAlignment="1">
      <alignment horizontal="right"/>
    </xf>
    <xf numFmtId="3" fontId="82" fillId="0" borderId="47" xfId="0" applyNumberFormat="1" applyFont="1" applyBorder="1" applyAlignment="1">
      <alignment horizontal="right"/>
    </xf>
    <xf numFmtId="169" fontId="82" fillId="0" borderId="52" xfId="0" applyNumberFormat="1" applyFont="1" applyBorder="1" applyAlignment="1">
      <alignment horizontal="right"/>
    </xf>
    <xf numFmtId="169" fontId="82" fillId="0" borderId="56" xfId="0" applyNumberFormat="1" applyFont="1" applyBorder="1" applyAlignment="1">
      <alignment horizontal="right"/>
    </xf>
    <xf numFmtId="0" fontId="82" fillId="0" borderId="58" xfId="0" applyFont="1" applyBorder="1"/>
    <xf numFmtId="0" fontId="82" fillId="0" borderId="59" xfId="0" applyFont="1" applyBorder="1"/>
    <xf numFmtId="3" fontId="82" fillId="0" borderId="68" xfId="0" applyNumberFormat="1" applyFont="1" applyBorder="1" applyAlignment="1">
      <alignment horizontal="right"/>
    </xf>
    <xf numFmtId="169" fontId="82" fillId="0" borderId="69" xfId="0" applyNumberFormat="1" applyFont="1" applyBorder="1" applyAlignment="1">
      <alignment horizontal="right"/>
    </xf>
    <xf numFmtId="0" fontId="81" fillId="0" borderId="70" xfId="0" applyFont="1" applyBorder="1" applyAlignment="1">
      <alignment horizontal="left" vertical="center" wrapText="1"/>
    </xf>
    <xf numFmtId="0" fontId="81" fillId="0" borderId="71" xfId="0" applyFont="1" applyBorder="1" applyAlignment="1">
      <alignment horizontal="left" vertical="center" wrapText="1"/>
    </xf>
    <xf numFmtId="0" fontId="81" fillId="0" borderId="72" xfId="0" applyFont="1" applyBorder="1" applyAlignment="1">
      <alignment horizontal="left" vertical="center" wrapText="1"/>
    </xf>
  </cellXfs>
  <cellStyles count="448">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2" builtinId="9" hidden="1"/>
    <cellStyle name="Hipervínculo visitado" xfId="441" builtinId="9" hidden="1"/>
    <cellStyle name="Hipervínculo visitado" xfId="447" builtinId="9" hidden="1"/>
    <cellStyle name="Hipervínculo visitado" xfId="443" builtinId="9" hidden="1"/>
    <cellStyle name="Hipervínculo visitado" xfId="446" builtinId="9" hidden="1"/>
    <cellStyle name="Hipervínculo visitado" xfId="445"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0] 2" xfId="283" xr:uid="{00000000-0005-0000-0000-000023010000}"/>
    <cellStyle name="Millares [0] 2 2" xfId="284" xr:uid="{00000000-0005-0000-0000-000024010000}"/>
    <cellStyle name="Millares [0] 2 3" xfId="285" xr:uid="{00000000-0005-0000-0000-000025010000}"/>
    <cellStyle name="Millares [0] 3" xfId="286" xr:uid="{00000000-0005-0000-0000-000026010000}"/>
    <cellStyle name="Millares [0] 3 2" xfId="287" xr:uid="{00000000-0005-0000-0000-000027010000}"/>
    <cellStyle name="Millares [0] 4" xfId="288" xr:uid="{00000000-0005-0000-0000-000028010000}"/>
    <cellStyle name="Millares 2" xfId="289" xr:uid="{00000000-0005-0000-0000-000029010000}"/>
    <cellStyle name="Millares 2 2" xfId="290" xr:uid="{00000000-0005-0000-0000-00002A010000}"/>
    <cellStyle name="Millares 2 3" xfId="291" xr:uid="{00000000-0005-0000-0000-00002B010000}"/>
    <cellStyle name="Millares 2 4" xfId="292" xr:uid="{00000000-0005-0000-0000-00002C010000}"/>
    <cellStyle name="Millares 2 5" xfId="293" xr:uid="{00000000-0005-0000-0000-00002D010000}"/>
    <cellStyle name="Millares 2 5 2" xfId="294" xr:uid="{00000000-0005-0000-0000-00002E010000}"/>
    <cellStyle name="Millares 2 5 2 2" xfId="295" xr:uid="{00000000-0005-0000-0000-00002F010000}"/>
    <cellStyle name="Millares 3" xfId="296" xr:uid="{00000000-0005-0000-0000-000030010000}"/>
    <cellStyle name="Millares 3 2" xfId="297" xr:uid="{00000000-0005-0000-0000-000031010000}"/>
    <cellStyle name="Millares 3 2 2" xfId="298" xr:uid="{00000000-0005-0000-0000-000032010000}"/>
    <cellStyle name="Millares 4" xfId="299" xr:uid="{00000000-0005-0000-0000-000033010000}"/>
    <cellStyle name="Millares 4 2" xfId="300" xr:uid="{00000000-0005-0000-0000-000034010000}"/>
    <cellStyle name="Millares 4 2 2" xfId="301" xr:uid="{00000000-0005-0000-0000-000035010000}"/>
    <cellStyle name="Millares 4 3" xfId="302" xr:uid="{00000000-0005-0000-0000-000036010000}"/>
    <cellStyle name="Millares 5" xfId="303" xr:uid="{00000000-0005-0000-0000-000037010000}"/>
    <cellStyle name="Millares 5 2" xfId="304" xr:uid="{00000000-0005-0000-0000-000038010000}"/>
    <cellStyle name="Millares 5 2 2" xfId="305" xr:uid="{00000000-0005-0000-0000-000039010000}"/>
    <cellStyle name="Millares 6" xfId="306" xr:uid="{00000000-0005-0000-0000-00003A010000}"/>
    <cellStyle name="Millares 6 2" xfId="307" xr:uid="{00000000-0005-0000-0000-00003B010000}"/>
    <cellStyle name="Millares 6 2 2" xfId="308" xr:uid="{00000000-0005-0000-0000-00003C010000}"/>
    <cellStyle name="Millares 7" xfId="309" xr:uid="{00000000-0005-0000-0000-00003D010000}"/>
    <cellStyle name="Millares 7 2" xfId="310" xr:uid="{00000000-0005-0000-0000-00003E010000}"/>
    <cellStyle name="Millares 8" xfId="311" xr:uid="{00000000-0005-0000-0000-00003F010000}"/>
    <cellStyle name="Millares 8 2" xfId="312" xr:uid="{00000000-0005-0000-0000-000040010000}"/>
    <cellStyle name="Millares 8 2 2" xfId="313" xr:uid="{00000000-0005-0000-0000-000041010000}"/>
    <cellStyle name="Millares 8 3" xfId="314" xr:uid="{00000000-0005-0000-0000-000042010000}"/>
    <cellStyle name="Millares 9" xfId="315" xr:uid="{00000000-0005-0000-0000-000043010000}"/>
    <cellStyle name="Neutral" xfId="316" builtinId="28" customBuiltin="1"/>
    <cellStyle name="Neutral 2 2" xfId="317" xr:uid="{00000000-0005-0000-0000-000046010000}"/>
    <cellStyle name="Neutral 2 2 2" xfId="318" xr:uid="{00000000-0005-0000-0000-000047010000}"/>
    <cellStyle name="Neutral 2 2 3" xfId="319" xr:uid="{00000000-0005-0000-0000-000048010000}"/>
    <cellStyle name="Neutral 2 3" xfId="320" xr:uid="{00000000-0005-0000-0000-000049010000}"/>
    <cellStyle name="Neutral 2 4" xfId="321" xr:uid="{00000000-0005-0000-0000-00004A010000}"/>
    <cellStyle name="Neutral 3 2" xfId="322" xr:uid="{00000000-0005-0000-0000-00004B010000}"/>
    <cellStyle name="Neutral 3 3" xfId="323" xr:uid="{00000000-0005-0000-0000-00004C010000}"/>
    <cellStyle name="Neutral 4" xfId="324" xr:uid="{00000000-0005-0000-0000-00004D010000}"/>
    <cellStyle name="Normal" xfId="0" builtinId="0"/>
    <cellStyle name="Normal 10" xfId="325" xr:uid="{00000000-0005-0000-0000-00004F010000}"/>
    <cellStyle name="Normal 2" xfId="326" xr:uid="{00000000-0005-0000-0000-000050010000}"/>
    <cellStyle name="Normal 2 2" xfId="327" xr:uid="{00000000-0005-0000-0000-000051010000}"/>
    <cellStyle name="Normal 2 2 2" xfId="328" xr:uid="{00000000-0005-0000-0000-000052010000}"/>
    <cellStyle name="Normal 2 2 2 2" xfId="329" xr:uid="{00000000-0005-0000-0000-000053010000}"/>
    <cellStyle name="Normal 2 2 2 2 2" xfId="330" xr:uid="{00000000-0005-0000-0000-000054010000}"/>
    <cellStyle name="Normal 2 2 3" xfId="331" xr:uid="{00000000-0005-0000-0000-000055010000}"/>
    <cellStyle name="Normal 2 3" xfId="332" xr:uid="{00000000-0005-0000-0000-000056010000}"/>
    <cellStyle name="Normal 2 4" xfId="333" xr:uid="{00000000-0005-0000-0000-000057010000}"/>
    <cellStyle name="Normal 2 4 2" xfId="334" xr:uid="{00000000-0005-0000-0000-000058010000}"/>
    <cellStyle name="Normal 2 5" xfId="335" xr:uid="{00000000-0005-0000-0000-000059010000}"/>
    <cellStyle name="Normal 3" xfId="336" xr:uid="{00000000-0005-0000-0000-00005A010000}"/>
    <cellStyle name="Normal 3 2" xfId="337" xr:uid="{00000000-0005-0000-0000-00005B010000}"/>
    <cellStyle name="Normal 3 3" xfId="338" xr:uid="{00000000-0005-0000-0000-00005C010000}"/>
    <cellStyle name="Normal 3 4" xfId="339" xr:uid="{00000000-0005-0000-0000-00005D010000}"/>
    <cellStyle name="Normal 3 5" xfId="340" xr:uid="{00000000-0005-0000-0000-00005E010000}"/>
    <cellStyle name="Normal 4" xfId="341" xr:uid="{00000000-0005-0000-0000-00005F010000}"/>
    <cellStyle name="Normal 4 2" xfId="342" xr:uid="{00000000-0005-0000-0000-000060010000}"/>
    <cellStyle name="Normal 4 2 2" xfId="343" xr:uid="{00000000-0005-0000-0000-000061010000}"/>
    <cellStyle name="Normal 4 3" xfId="344" xr:uid="{00000000-0005-0000-0000-000062010000}"/>
    <cellStyle name="Normal 4 4" xfId="345" xr:uid="{00000000-0005-0000-0000-000063010000}"/>
    <cellStyle name="Normal 5" xfId="346" xr:uid="{00000000-0005-0000-0000-000064010000}"/>
    <cellStyle name="Normal 5 2" xfId="347" xr:uid="{00000000-0005-0000-0000-000065010000}"/>
    <cellStyle name="Normal 5 2 2" xfId="348" xr:uid="{00000000-0005-0000-0000-000066010000}"/>
    <cellStyle name="Normal 5 2 2 2" xfId="349" xr:uid="{00000000-0005-0000-0000-000067010000}"/>
    <cellStyle name="Normal 9" xfId="350" xr:uid="{00000000-0005-0000-0000-000068010000}"/>
    <cellStyle name="Normal_indice" xfId="351" xr:uid="{00000000-0005-0000-0000-000069010000}"/>
    <cellStyle name="Notas" xfId="352" builtinId="10" customBuiltin="1"/>
    <cellStyle name="Notas 2 2" xfId="353" xr:uid="{00000000-0005-0000-0000-00006B010000}"/>
    <cellStyle name="Notas 2 2 2" xfId="354" xr:uid="{00000000-0005-0000-0000-00006C010000}"/>
    <cellStyle name="Notas 2 2 3" xfId="355" xr:uid="{00000000-0005-0000-0000-00006D010000}"/>
    <cellStyle name="Notas 2 3" xfId="356" xr:uid="{00000000-0005-0000-0000-00006E010000}"/>
    <cellStyle name="Notas 2 4" xfId="357" xr:uid="{00000000-0005-0000-0000-00006F010000}"/>
    <cellStyle name="Notas 3 2" xfId="358" xr:uid="{00000000-0005-0000-0000-000070010000}"/>
    <cellStyle name="Notas 3 3" xfId="359" xr:uid="{00000000-0005-0000-0000-000071010000}"/>
    <cellStyle name="Notas 4" xfId="360" xr:uid="{00000000-0005-0000-0000-000072010000}"/>
    <cellStyle name="Porcentaje" xfId="361" builtinId="5"/>
    <cellStyle name="Porcentaje 2" xfId="362" xr:uid="{00000000-0005-0000-0000-000074010000}"/>
    <cellStyle name="Porcentaje 3" xfId="363" xr:uid="{00000000-0005-0000-0000-000075010000}"/>
    <cellStyle name="Porcentual 2" xfId="364" xr:uid="{00000000-0005-0000-0000-000076010000}"/>
    <cellStyle name="Porcentual 2 2" xfId="365" xr:uid="{00000000-0005-0000-0000-000077010000}"/>
    <cellStyle name="Porcentual 2 3" xfId="366" xr:uid="{00000000-0005-0000-0000-000078010000}"/>
    <cellStyle name="Porcentual 2 4" xfId="367" xr:uid="{00000000-0005-0000-0000-000079010000}"/>
    <cellStyle name="Porcentual 2 4 2" xfId="368" xr:uid="{00000000-0005-0000-0000-00007A010000}"/>
    <cellStyle name="Porcentual 2 5" xfId="369" xr:uid="{00000000-0005-0000-0000-00007B010000}"/>
    <cellStyle name="Salida" xfId="370" builtinId="21" customBuiltin="1"/>
    <cellStyle name="Salida 2 2" xfId="371" xr:uid="{00000000-0005-0000-0000-00007D010000}"/>
    <cellStyle name="Salida 2 2 2" xfId="372" xr:uid="{00000000-0005-0000-0000-00007E010000}"/>
    <cellStyle name="Salida 2 2 3" xfId="373" xr:uid="{00000000-0005-0000-0000-00007F010000}"/>
    <cellStyle name="Salida 2 3" xfId="374" xr:uid="{00000000-0005-0000-0000-000080010000}"/>
    <cellStyle name="Salida 2 4" xfId="375" xr:uid="{00000000-0005-0000-0000-000081010000}"/>
    <cellStyle name="Salida 3 2" xfId="376" xr:uid="{00000000-0005-0000-0000-000082010000}"/>
    <cellStyle name="Salida 3 3" xfId="377" xr:uid="{00000000-0005-0000-0000-000083010000}"/>
    <cellStyle name="Salida 4" xfId="378" xr:uid="{00000000-0005-0000-0000-000084010000}"/>
    <cellStyle name="Texto de advertencia" xfId="379" builtinId="11" customBuiltin="1"/>
    <cellStyle name="Texto de advertencia 2 2" xfId="380" xr:uid="{00000000-0005-0000-0000-000086010000}"/>
    <cellStyle name="Texto de advertencia 2 2 2" xfId="381" xr:uid="{00000000-0005-0000-0000-000087010000}"/>
    <cellStyle name="Texto de advertencia 2 2 3" xfId="382" xr:uid="{00000000-0005-0000-0000-000088010000}"/>
    <cellStyle name="Texto de advertencia 2 3" xfId="383" xr:uid="{00000000-0005-0000-0000-000089010000}"/>
    <cellStyle name="Texto de advertencia 2 4" xfId="384" xr:uid="{00000000-0005-0000-0000-00008A010000}"/>
    <cellStyle name="Texto de advertencia 3 2" xfId="385" xr:uid="{00000000-0005-0000-0000-00008B010000}"/>
    <cellStyle name="Texto de advertencia 3 3" xfId="386" xr:uid="{00000000-0005-0000-0000-00008C010000}"/>
    <cellStyle name="Texto de advertencia 4" xfId="387" xr:uid="{00000000-0005-0000-0000-00008D010000}"/>
    <cellStyle name="Texto explicativo" xfId="388" builtinId="53" customBuiltin="1"/>
    <cellStyle name="Texto explicativo 2 2" xfId="389" xr:uid="{00000000-0005-0000-0000-00008F010000}"/>
    <cellStyle name="Texto explicativo 2 2 2" xfId="390" xr:uid="{00000000-0005-0000-0000-000090010000}"/>
    <cellStyle name="Texto explicativo 2 2 3" xfId="391" xr:uid="{00000000-0005-0000-0000-000091010000}"/>
    <cellStyle name="Texto explicativo 2 3" xfId="392" xr:uid="{00000000-0005-0000-0000-000092010000}"/>
    <cellStyle name="Texto explicativo 2 4" xfId="393" xr:uid="{00000000-0005-0000-0000-000093010000}"/>
    <cellStyle name="Texto explicativo 3 2" xfId="394" xr:uid="{00000000-0005-0000-0000-000094010000}"/>
    <cellStyle name="Texto explicativo 3 3" xfId="395" xr:uid="{00000000-0005-0000-0000-000095010000}"/>
    <cellStyle name="Texto explicativo 4" xfId="396" xr:uid="{00000000-0005-0000-0000-000096010000}"/>
    <cellStyle name="Título" xfId="397" builtinId="15" customBuiltin="1"/>
    <cellStyle name="Título 1 2 2" xfId="398" xr:uid="{00000000-0005-0000-0000-000098010000}"/>
    <cellStyle name="Título 1 2 2 2" xfId="399" xr:uid="{00000000-0005-0000-0000-000099010000}"/>
    <cellStyle name="Título 1 2 2 3" xfId="400" xr:uid="{00000000-0005-0000-0000-00009A010000}"/>
    <cellStyle name="Título 1 2 3" xfId="401" xr:uid="{00000000-0005-0000-0000-00009B010000}"/>
    <cellStyle name="Título 1 2 4" xfId="402" xr:uid="{00000000-0005-0000-0000-00009C010000}"/>
    <cellStyle name="Título 1 3 2" xfId="403" xr:uid="{00000000-0005-0000-0000-00009D010000}"/>
    <cellStyle name="Título 1 3 3" xfId="404" xr:uid="{00000000-0005-0000-0000-00009E010000}"/>
    <cellStyle name="Título 1 4" xfId="405" xr:uid="{00000000-0005-0000-0000-00009F010000}"/>
    <cellStyle name="Título 2" xfId="406" builtinId="17" customBuiltin="1"/>
    <cellStyle name="Título 2 2 2" xfId="407" xr:uid="{00000000-0005-0000-0000-0000A1010000}"/>
    <cellStyle name="Título 2 2 2 2" xfId="408" xr:uid="{00000000-0005-0000-0000-0000A2010000}"/>
    <cellStyle name="Título 2 2 2 3" xfId="409" xr:uid="{00000000-0005-0000-0000-0000A3010000}"/>
    <cellStyle name="Título 2 2 3" xfId="410" xr:uid="{00000000-0005-0000-0000-0000A4010000}"/>
    <cellStyle name="Título 2 2 4" xfId="411" xr:uid="{00000000-0005-0000-0000-0000A5010000}"/>
    <cellStyle name="Título 2 3 2" xfId="412" xr:uid="{00000000-0005-0000-0000-0000A6010000}"/>
    <cellStyle name="Título 2 3 3" xfId="413" xr:uid="{00000000-0005-0000-0000-0000A7010000}"/>
    <cellStyle name="Título 2 4" xfId="414" xr:uid="{00000000-0005-0000-0000-0000A8010000}"/>
    <cellStyle name="Título 3" xfId="415" builtinId="18" customBuiltin="1"/>
    <cellStyle name="Título 3 2 2" xfId="416" xr:uid="{00000000-0005-0000-0000-0000AA010000}"/>
    <cellStyle name="Título 3 2 2 2" xfId="417" xr:uid="{00000000-0005-0000-0000-0000AB010000}"/>
    <cellStyle name="Título 3 2 2 3" xfId="418" xr:uid="{00000000-0005-0000-0000-0000AC010000}"/>
    <cellStyle name="Título 3 2 3" xfId="419" xr:uid="{00000000-0005-0000-0000-0000AD010000}"/>
    <cellStyle name="Título 3 2 4" xfId="420" xr:uid="{00000000-0005-0000-0000-0000AE010000}"/>
    <cellStyle name="Título 3 3 2" xfId="421" xr:uid="{00000000-0005-0000-0000-0000AF010000}"/>
    <cellStyle name="Título 3 3 3" xfId="422" xr:uid="{00000000-0005-0000-0000-0000B0010000}"/>
    <cellStyle name="Título 3 4" xfId="423" xr:uid="{00000000-0005-0000-0000-0000B1010000}"/>
    <cellStyle name="Título 4 2" xfId="424" xr:uid="{00000000-0005-0000-0000-0000B2010000}"/>
    <cellStyle name="Título 4 2 2" xfId="425" xr:uid="{00000000-0005-0000-0000-0000B3010000}"/>
    <cellStyle name="Título 4 2 3" xfId="426" xr:uid="{00000000-0005-0000-0000-0000B4010000}"/>
    <cellStyle name="Título 4 3" xfId="427" xr:uid="{00000000-0005-0000-0000-0000B5010000}"/>
    <cellStyle name="Título 4 4" xfId="428" xr:uid="{00000000-0005-0000-0000-0000B6010000}"/>
    <cellStyle name="Título 5 2" xfId="429" xr:uid="{00000000-0005-0000-0000-0000B7010000}"/>
    <cellStyle name="Título 5 3" xfId="430" xr:uid="{00000000-0005-0000-0000-0000B8010000}"/>
    <cellStyle name="Título 6" xfId="431" xr:uid="{00000000-0005-0000-0000-0000B9010000}"/>
    <cellStyle name="Total" xfId="432" builtinId="25" customBuiltin="1"/>
    <cellStyle name="Total 2 2" xfId="433" xr:uid="{00000000-0005-0000-0000-0000BB010000}"/>
    <cellStyle name="Total 2 2 2" xfId="434" xr:uid="{00000000-0005-0000-0000-0000BC010000}"/>
    <cellStyle name="Total 2 2 3" xfId="435" xr:uid="{00000000-0005-0000-0000-0000BD010000}"/>
    <cellStyle name="Total 2 3" xfId="436" xr:uid="{00000000-0005-0000-0000-0000BE010000}"/>
    <cellStyle name="Total 2 4" xfId="437" xr:uid="{00000000-0005-0000-0000-0000BF010000}"/>
    <cellStyle name="Total 3 2" xfId="438" xr:uid="{00000000-0005-0000-0000-0000C0010000}"/>
    <cellStyle name="Total 3 3" xfId="439" xr:uid="{00000000-0005-0000-0000-0000C1010000}"/>
    <cellStyle name="Total 4" xfId="440"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pt idx="11">
                  <c:v>9738.2795734801894</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9081.0319145877802</c:v>
                </c:pt>
                <c:pt idx="1">
                  <c:v>8105.5006594220849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región'!$B$23</c:f>
              <c:strCache>
                <c:ptCount val="1"/>
                <c:pt idx="0">
                  <c:v>2018/19</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0-DDCF-4CC0-8F7C-261EF469397C}"/>
            </c:ext>
          </c:extLst>
        </c:ser>
        <c:ser>
          <c:idx val="1"/>
          <c:order val="1"/>
          <c:tx>
            <c:strRef>
              <c:f>'rend región'!$B$24</c:f>
              <c:strCache>
                <c:ptCount val="1"/>
                <c:pt idx="0">
                  <c:v>2019/20</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1-DDCF-4CC0-8F7C-261EF469397C}"/>
            </c:ext>
          </c:extLst>
        </c:ser>
        <c:ser>
          <c:idx val="2"/>
          <c:order val="2"/>
          <c:tx>
            <c:strRef>
              <c:f>'rend región'!$B$25</c:f>
              <c:strCache>
                <c:ptCount val="1"/>
                <c:pt idx="0">
                  <c:v>2020/21</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región'!$C$25:$L$25</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11.562023292989267</c:v>
                </c:pt>
                <c:pt idx="7">
                  <c:v>23.12391568259574</c:v>
                </c:pt>
                <c:pt idx="8">
                  <c:v>48.97797833935018</c:v>
                </c:pt>
                <c:pt idx="9">
                  <c:v>43.21239849022075</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15268999708369785"/>
          <c:y val="2.67571823792296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302"/>
              <c:pt idx="0">
                <c:v>04-01-21</c:v>
              </c:pt>
              <c:pt idx="1">
                <c:v>05-01-21</c:v>
              </c:pt>
              <c:pt idx="2">
                <c:v>06-01-21</c:v>
              </c:pt>
              <c:pt idx="3">
                <c:v>07-01-21</c:v>
              </c:pt>
              <c:pt idx="4">
                <c:v>08-01-21</c:v>
              </c:pt>
              <c:pt idx="5">
                <c:v>11-01-21</c:v>
              </c:pt>
              <c:pt idx="6">
                <c:v>12-01-21</c:v>
              </c:pt>
              <c:pt idx="7">
                <c:v>13-01-21</c:v>
              </c:pt>
              <c:pt idx="8">
                <c:v>14-01-21</c:v>
              </c:pt>
              <c:pt idx="9">
                <c:v>15-01-21</c:v>
              </c:pt>
              <c:pt idx="10">
                <c:v>18-01-21</c:v>
              </c:pt>
              <c:pt idx="11">
                <c:v>19-01-21</c:v>
              </c:pt>
              <c:pt idx="12">
                <c:v>20-01-21</c:v>
              </c:pt>
              <c:pt idx="13">
                <c:v>21-01-21</c:v>
              </c:pt>
              <c:pt idx="14">
                <c:v>22-01-21</c:v>
              </c:pt>
              <c:pt idx="15">
                <c:v>25-01-21</c:v>
              </c:pt>
              <c:pt idx="16">
                <c:v>26-01-21</c:v>
              </c:pt>
              <c:pt idx="17">
                <c:v>27-01-21</c:v>
              </c:pt>
              <c:pt idx="18">
                <c:v>28-01-21</c:v>
              </c:pt>
              <c:pt idx="19">
                <c:v>29-01-21</c:v>
              </c:pt>
              <c:pt idx="20">
                <c:v>01-02-21</c:v>
              </c:pt>
              <c:pt idx="21">
                <c:v>02-02-21</c:v>
              </c:pt>
              <c:pt idx="22">
                <c:v>03-02-21</c:v>
              </c:pt>
              <c:pt idx="23">
                <c:v>04-02-21</c:v>
              </c:pt>
              <c:pt idx="24">
                <c:v>05-02-21</c:v>
              </c:pt>
              <c:pt idx="25">
                <c:v>08-02-21</c:v>
              </c:pt>
              <c:pt idx="26">
                <c:v>09-02-21</c:v>
              </c:pt>
              <c:pt idx="27">
                <c:v>10-02-21</c:v>
              </c:pt>
              <c:pt idx="28">
                <c:v>11-02-21</c:v>
              </c:pt>
              <c:pt idx="29">
                <c:v>12-02-21</c:v>
              </c:pt>
              <c:pt idx="30">
                <c:v>15-02-21</c:v>
              </c:pt>
              <c:pt idx="31">
                <c:v>16-02-21</c:v>
              </c:pt>
              <c:pt idx="32">
                <c:v>17-02-21</c:v>
              </c:pt>
              <c:pt idx="33">
                <c:v>18-02-21</c:v>
              </c:pt>
              <c:pt idx="34">
                <c:v>19-02-21</c:v>
              </c:pt>
              <c:pt idx="35">
                <c:v>22-02-21</c:v>
              </c:pt>
              <c:pt idx="36">
                <c:v>23-02-21</c:v>
              </c:pt>
              <c:pt idx="37">
                <c:v>24-02-21</c:v>
              </c:pt>
              <c:pt idx="38">
                <c:v>25-02-21</c:v>
              </c:pt>
              <c:pt idx="39">
                <c:v>26-02-21</c:v>
              </c:pt>
              <c:pt idx="40">
                <c:v>01-03-21</c:v>
              </c:pt>
              <c:pt idx="41">
                <c:v>02-03-21</c:v>
              </c:pt>
              <c:pt idx="42">
                <c:v>03-03-21</c:v>
              </c:pt>
              <c:pt idx="43">
                <c:v>04-03-21</c:v>
              </c:pt>
              <c:pt idx="44">
                <c:v>05-03-21</c:v>
              </c:pt>
              <c:pt idx="45">
                <c:v>08-03-21</c:v>
              </c:pt>
              <c:pt idx="46">
                <c:v>09-03-21</c:v>
              </c:pt>
              <c:pt idx="47">
                <c:v>10-03-21</c:v>
              </c:pt>
              <c:pt idx="48">
                <c:v>11-03-21</c:v>
              </c:pt>
              <c:pt idx="49">
                <c:v>12-03-21</c:v>
              </c:pt>
              <c:pt idx="50">
                <c:v>15-03-21</c:v>
              </c:pt>
              <c:pt idx="51">
                <c:v>16-03-21</c:v>
              </c:pt>
              <c:pt idx="52">
                <c:v>17-03-21</c:v>
              </c:pt>
              <c:pt idx="53">
                <c:v>18-03-21</c:v>
              </c:pt>
              <c:pt idx="54">
                <c:v>19-03-21</c:v>
              </c:pt>
              <c:pt idx="55">
                <c:v>22-03-21</c:v>
              </c:pt>
              <c:pt idx="56">
                <c:v>23-03-21</c:v>
              </c:pt>
              <c:pt idx="57">
                <c:v>24-03-21</c:v>
              </c:pt>
              <c:pt idx="58">
                <c:v>25-03-21</c:v>
              </c:pt>
              <c:pt idx="59">
                <c:v>26-03-21</c:v>
              </c:pt>
              <c:pt idx="60">
                <c:v>29-03-21</c:v>
              </c:pt>
              <c:pt idx="61">
                <c:v>30-03-21</c:v>
              </c:pt>
              <c:pt idx="62">
                <c:v>31-03-21</c:v>
              </c:pt>
              <c:pt idx="63">
                <c:v>01-04-21</c:v>
              </c:pt>
              <c:pt idx="64">
                <c:v>05-04-21</c:v>
              </c:pt>
              <c:pt idx="65">
                <c:v>06-04-21</c:v>
              </c:pt>
              <c:pt idx="66">
                <c:v>07-04-21</c:v>
              </c:pt>
              <c:pt idx="67">
                <c:v>08-04-21</c:v>
              </c:pt>
              <c:pt idx="68">
                <c:v>09-04-21</c:v>
              </c:pt>
              <c:pt idx="69">
                <c:v>12-04-21</c:v>
              </c:pt>
              <c:pt idx="70">
                <c:v>13-04-21</c:v>
              </c:pt>
              <c:pt idx="71">
                <c:v>14-04-21</c:v>
              </c:pt>
              <c:pt idx="72">
                <c:v>15-04-21</c:v>
              </c:pt>
              <c:pt idx="73">
                <c:v>16-04-21</c:v>
              </c:pt>
              <c:pt idx="74">
                <c:v>19-04-21</c:v>
              </c:pt>
              <c:pt idx="75">
                <c:v>20-04-21</c:v>
              </c:pt>
              <c:pt idx="76">
                <c:v>21-04-21</c:v>
              </c:pt>
              <c:pt idx="77">
                <c:v>22-04-21</c:v>
              </c:pt>
              <c:pt idx="78">
                <c:v>23-04-21</c:v>
              </c:pt>
              <c:pt idx="79">
                <c:v>26-04-21</c:v>
              </c:pt>
              <c:pt idx="80">
                <c:v>27-04-21</c:v>
              </c:pt>
              <c:pt idx="81">
                <c:v>28-04-21</c:v>
              </c:pt>
              <c:pt idx="82">
                <c:v>29-04-21</c:v>
              </c:pt>
              <c:pt idx="83">
                <c:v>30-04-21</c:v>
              </c:pt>
              <c:pt idx="84">
                <c:v>03-05-21</c:v>
              </c:pt>
              <c:pt idx="85">
                <c:v>04-05-21</c:v>
              </c:pt>
              <c:pt idx="86">
                <c:v>05-05-21</c:v>
              </c:pt>
              <c:pt idx="87">
                <c:v>06-05-21</c:v>
              </c:pt>
              <c:pt idx="88">
                <c:v>07-05-21</c:v>
              </c:pt>
              <c:pt idx="89">
                <c:v>10-05-21</c:v>
              </c:pt>
              <c:pt idx="90">
                <c:v>11-05-21</c:v>
              </c:pt>
              <c:pt idx="91">
                <c:v>12-05-21</c:v>
              </c:pt>
              <c:pt idx="92">
                <c:v>13-05-21</c:v>
              </c:pt>
              <c:pt idx="93">
                <c:v>14-05-21</c:v>
              </c:pt>
              <c:pt idx="94">
                <c:v>17-05-21</c:v>
              </c:pt>
              <c:pt idx="95">
                <c:v>18-05-21</c:v>
              </c:pt>
              <c:pt idx="96">
                <c:v>19-05-21</c:v>
              </c:pt>
              <c:pt idx="97">
                <c:v>20-05-21</c:v>
              </c:pt>
              <c:pt idx="98">
                <c:v>24-05-21</c:v>
              </c:pt>
              <c:pt idx="99">
                <c:v>25-05-21</c:v>
              </c:pt>
              <c:pt idx="100">
                <c:v>26-05-21</c:v>
              </c:pt>
              <c:pt idx="101">
                <c:v>27-05-21</c:v>
              </c:pt>
              <c:pt idx="102">
                <c:v>28-05-21</c:v>
              </c:pt>
              <c:pt idx="103">
                <c:v>31-05-21</c:v>
              </c:pt>
              <c:pt idx="104">
                <c:v>01-06-21</c:v>
              </c:pt>
              <c:pt idx="105">
                <c:v>02-06-21</c:v>
              </c:pt>
              <c:pt idx="106">
                <c:v>03-06-21</c:v>
              </c:pt>
              <c:pt idx="107">
                <c:v>04-06-21</c:v>
              </c:pt>
              <c:pt idx="108">
                <c:v>07-06-21</c:v>
              </c:pt>
              <c:pt idx="109">
                <c:v>08-06-21</c:v>
              </c:pt>
              <c:pt idx="110">
                <c:v>09-06-21</c:v>
              </c:pt>
              <c:pt idx="111">
                <c:v>10-06-21</c:v>
              </c:pt>
              <c:pt idx="112">
                <c:v>11-06-21</c:v>
              </c:pt>
              <c:pt idx="113">
                <c:v>14-06-21</c:v>
              </c:pt>
              <c:pt idx="114">
                <c:v>15-06-21</c:v>
              </c:pt>
              <c:pt idx="115">
                <c:v>16-06-21</c:v>
              </c:pt>
              <c:pt idx="116">
                <c:v>17-06-21</c:v>
              </c:pt>
              <c:pt idx="117">
                <c:v>18-06-21</c:v>
              </c:pt>
              <c:pt idx="118">
                <c:v>22-06-21</c:v>
              </c:pt>
              <c:pt idx="119">
                <c:v>23-06-21</c:v>
              </c:pt>
              <c:pt idx="120">
                <c:v>24-06-21</c:v>
              </c:pt>
              <c:pt idx="121">
                <c:v>25-06-21</c:v>
              </c:pt>
              <c:pt idx="122">
                <c:v>29-06-21</c:v>
              </c:pt>
              <c:pt idx="123">
                <c:v>30-06-21</c:v>
              </c:pt>
              <c:pt idx="124">
                <c:v>01-07-21</c:v>
              </c:pt>
              <c:pt idx="125">
                <c:v>02-07-21</c:v>
              </c:pt>
              <c:pt idx="126">
                <c:v>05-07-21</c:v>
              </c:pt>
              <c:pt idx="127">
                <c:v>06-07-21</c:v>
              </c:pt>
              <c:pt idx="128">
                <c:v>07-07-21</c:v>
              </c:pt>
              <c:pt idx="129">
                <c:v>08-07-21</c:v>
              </c:pt>
              <c:pt idx="130">
                <c:v>09-07-21</c:v>
              </c:pt>
              <c:pt idx="131">
                <c:v>12-07-21</c:v>
              </c:pt>
              <c:pt idx="132">
                <c:v>13-07-21</c:v>
              </c:pt>
              <c:pt idx="133">
                <c:v>14-07-21</c:v>
              </c:pt>
              <c:pt idx="134">
                <c:v>15-07-21</c:v>
              </c:pt>
              <c:pt idx="135">
                <c:v>19-07-21</c:v>
              </c:pt>
              <c:pt idx="136">
                <c:v>20-07-21</c:v>
              </c:pt>
              <c:pt idx="137">
                <c:v>21-07-21</c:v>
              </c:pt>
              <c:pt idx="138">
                <c:v>22-07-21</c:v>
              </c:pt>
              <c:pt idx="139">
                <c:v>23-07-21</c:v>
              </c:pt>
              <c:pt idx="140">
                <c:v>26-07-21</c:v>
              </c:pt>
              <c:pt idx="141">
                <c:v>27-07-21</c:v>
              </c:pt>
              <c:pt idx="142">
                <c:v>28-07-21</c:v>
              </c:pt>
              <c:pt idx="143">
                <c:v>29-07-21</c:v>
              </c:pt>
              <c:pt idx="144">
                <c:v>30-07-21</c:v>
              </c:pt>
              <c:pt idx="145">
                <c:v>02-08-21</c:v>
              </c:pt>
              <c:pt idx="146">
                <c:v>03-08-21</c:v>
              </c:pt>
              <c:pt idx="147">
                <c:v>04-08-21</c:v>
              </c:pt>
              <c:pt idx="148">
                <c:v>05-08-21</c:v>
              </c:pt>
              <c:pt idx="149">
                <c:v>06-08-21</c:v>
              </c:pt>
              <c:pt idx="150">
                <c:v>09-08-21</c:v>
              </c:pt>
              <c:pt idx="151">
                <c:v>10-08-21</c:v>
              </c:pt>
              <c:pt idx="152">
                <c:v>11-08-21</c:v>
              </c:pt>
              <c:pt idx="153">
                <c:v>12-08-21</c:v>
              </c:pt>
              <c:pt idx="154">
                <c:v>13-08-21</c:v>
              </c:pt>
              <c:pt idx="155">
                <c:v>16-08-21</c:v>
              </c:pt>
              <c:pt idx="156">
                <c:v>17-08-21</c:v>
              </c:pt>
              <c:pt idx="157">
                <c:v>18-08-21</c:v>
              </c:pt>
              <c:pt idx="158">
                <c:v>19-08-21</c:v>
              </c:pt>
              <c:pt idx="159">
                <c:v>20-08-21</c:v>
              </c:pt>
              <c:pt idx="160">
                <c:v>23-08-21</c:v>
              </c:pt>
              <c:pt idx="161">
                <c:v>24-08-21</c:v>
              </c:pt>
              <c:pt idx="162">
                <c:v>25-08-21</c:v>
              </c:pt>
              <c:pt idx="163">
                <c:v>26-08-21</c:v>
              </c:pt>
              <c:pt idx="164">
                <c:v>27-08-21</c:v>
              </c:pt>
              <c:pt idx="165">
                <c:v>30-08-21</c:v>
              </c:pt>
              <c:pt idx="166">
                <c:v>31-08-21</c:v>
              </c:pt>
              <c:pt idx="167">
                <c:v>01-09-21</c:v>
              </c:pt>
              <c:pt idx="168">
                <c:v>02-09-21</c:v>
              </c:pt>
              <c:pt idx="169">
                <c:v>03-09-21</c:v>
              </c:pt>
              <c:pt idx="170">
                <c:v>06-09-21</c:v>
              </c:pt>
              <c:pt idx="171">
                <c:v>07-09-21</c:v>
              </c:pt>
              <c:pt idx="172">
                <c:v>08-09-21</c:v>
              </c:pt>
              <c:pt idx="173">
                <c:v>09-09-21</c:v>
              </c:pt>
              <c:pt idx="174">
                <c:v>10-09-21</c:v>
              </c:pt>
              <c:pt idx="175">
                <c:v>13-09-21</c:v>
              </c:pt>
              <c:pt idx="176">
                <c:v>14-09-21</c:v>
              </c:pt>
              <c:pt idx="177">
                <c:v>15-09-21</c:v>
              </c:pt>
              <c:pt idx="178">
                <c:v>16-09-21</c:v>
              </c:pt>
              <c:pt idx="179">
                <c:v>20-09-21</c:v>
              </c:pt>
              <c:pt idx="180">
                <c:v>21-09-21</c:v>
              </c:pt>
              <c:pt idx="181">
                <c:v>22-09-21</c:v>
              </c:pt>
              <c:pt idx="182">
                <c:v>23-09-21</c:v>
              </c:pt>
              <c:pt idx="183">
                <c:v>24-09-21</c:v>
              </c:pt>
              <c:pt idx="184">
                <c:v>27-09-21</c:v>
              </c:pt>
              <c:pt idx="185">
                <c:v>28-09-21</c:v>
              </c:pt>
              <c:pt idx="186">
                <c:v>29-09-21</c:v>
              </c:pt>
              <c:pt idx="187">
                <c:v>30-09-21</c:v>
              </c:pt>
              <c:pt idx="188">
                <c:v>01-10-21</c:v>
              </c:pt>
              <c:pt idx="189">
                <c:v>04-10-21</c:v>
              </c:pt>
              <c:pt idx="190">
                <c:v>05-10-21</c:v>
              </c:pt>
              <c:pt idx="191">
                <c:v>06-10-21</c:v>
              </c:pt>
              <c:pt idx="192">
                <c:v>07-10-21</c:v>
              </c:pt>
              <c:pt idx="193">
                <c:v>08-10-21</c:v>
              </c:pt>
              <c:pt idx="194">
                <c:v>12-10-21</c:v>
              </c:pt>
              <c:pt idx="195">
                <c:v>13-10-21</c:v>
              </c:pt>
              <c:pt idx="196">
                <c:v>14-10-21</c:v>
              </c:pt>
              <c:pt idx="197">
                <c:v>15-10-21</c:v>
              </c:pt>
              <c:pt idx="198">
                <c:v>18-10-21</c:v>
              </c:pt>
              <c:pt idx="199">
                <c:v>19-10-21</c:v>
              </c:pt>
              <c:pt idx="200">
                <c:v>20-10-21</c:v>
              </c:pt>
              <c:pt idx="201">
                <c:v>21-10-21</c:v>
              </c:pt>
              <c:pt idx="202">
                <c:v>22-10-21</c:v>
              </c:pt>
              <c:pt idx="203">
                <c:v>25-10-21</c:v>
              </c:pt>
              <c:pt idx="204">
                <c:v>26-10-21</c:v>
              </c:pt>
              <c:pt idx="205">
                <c:v>27-10-21</c:v>
              </c:pt>
              <c:pt idx="206">
                <c:v>28-10-21</c:v>
              </c:pt>
              <c:pt idx="207">
                <c:v>29-10-21</c:v>
              </c:pt>
              <c:pt idx="208">
                <c:v>02-11-21</c:v>
              </c:pt>
              <c:pt idx="209">
                <c:v>03-11-21</c:v>
              </c:pt>
              <c:pt idx="210">
                <c:v>04-11-21</c:v>
              </c:pt>
              <c:pt idx="211">
                <c:v>05-11-21</c:v>
              </c:pt>
              <c:pt idx="212">
                <c:v>08-11-21</c:v>
              </c:pt>
              <c:pt idx="213">
                <c:v>09-11-21</c:v>
              </c:pt>
              <c:pt idx="214">
                <c:v>10-11-21</c:v>
              </c:pt>
              <c:pt idx="215">
                <c:v>11-11-21</c:v>
              </c:pt>
              <c:pt idx="216">
                <c:v>12-11-21</c:v>
              </c:pt>
              <c:pt idx="217">
                <c:v>15-11-21</c:v>
              </c:pt>
              <c:pt idx="218">
                <c:v>16-11-21</c:v>
              </c:pt>
              <c:pt idx="219">
                <c:v>17-11-21</c:v>
              </c:pt>
              <c:pt idx="220">
                <c:v>18-11-21</c:v>
              </c:pt>
              <c:pt idx="221">
                <c:v>19-11-21</c:v>
              </c:pt>
              <c:pt idx="222">
                <c:v>22-11-21</c:v>
              </c:pt>
              <c:pt idx="223">
                <c:v>23-11-21</c:v>
              </c:pt>
              <c:pt idx="224">
                <c:v>24-11-21</c:v>
              </c:pt>
              <c:pt idx="225">
                <c:v>25-11-21</c:v>
              </c:pt>
              <c:pt idx="226">
                <c:v>26-11-21</c:v>
              </c:pt>
              <c:pt idx="227">
                <c:v>29-11-21</c:v>
              </c:pt>
              <c:pt idx="228">
                <c:v>30-11-21</c:v>
              </c:pt>
              <c:pt idx="229">
                <c:v>01-12-21</c:v>
              </c:pt>
              <c:pt idx="230">
                <c:v>02-12-21</c:v>
              </c:pt>
              <c:pt idx="231">
                <c:v>03-12-21</c:v>
              </c:pt>
              <c:pt idx="232">
                <c:v>06-12-21</c:v>
              </c:pt>
              <c:pt idx="233">
                <c:v>07-12-21</c:v>
              </c:pt>
              <c:pt idx="234">
                <c:v>09-12-21</c:v>
              </c:pt>
              <c:pt idx="235">
                <c:v>10-12-21</c:v>
              </c:pt>
              <c:pt idx="236">
                <c:v>13-12-21</c:v>
              </c:pt>
              <c:pt idx="237">
                <c:v>14-12-21</c:v>
              </c:pt>
              <c:pt idx="238">
                <c:v>15-12-21</c:v>
              </c:pt>
              <c:pt idx="239">
                <c:v>16-12-21</c:v>
              </c:pt>
              <c:pt idx="240">
                <c:v>17-12-21</c:v>
              </c:pt>
              <c:pt idx="241">
                <c:v>20-12-21</c:v>
              </c:pt>
              <c:pt idx="242">
                <c:v>21-12-21</c:v>
              </c:pt>
              <c:pt idx="243">
                <c:v>22-12-21</c:v>
              </c:pt>
              <c:pt idx="244">
                <c:v>23-12-21</c:v>
              </c:pt>
              <c:pt idx="245">
                <c:v>24-12-21</c:v>
              </c:pt>
              <c:pt idx="246">
                <c:v>27-12-21</c:v>
              </c:pt>
              <c:pt idx="247">
                <c:v>28-12-21</c:v>
              </c:pt>
              <c:pt idx="248">
                <c:v>29-12-21</c:v>
              </c:pt>
              <c:pt idx="249">
                <c:v>30-12-21</c:v>
              </c:pt>
              <c:pt idx="250">
                <c:v>31-12-21</c:v>
              </c:pt>
              <c:pt idx="251">
                <c:v>03-01-22</c:v>
              </c:pt>
              <c:pt idx="252">
                <c:v>04-01-22</c:v>
              </c:pt>
              <c:pt idx="253">
                <c:v>05-01-22</c:v>
              </c:pt>
              <c:pt idx="254">
                <c:v>06-01-22</c:v>
              </c:pt>
              <c:pt idx="255">
                <c:v>07-01-22</c:v>
              </c:pt>
              <c:pt idx="256">
                <c:v>10-01-22</c:v>
              </c:pt>
              <c:pt idx="257">
                <c:v>11-01-22</c:v>
              </c:pt>
              <c:pt idx="258">
                <c:v>12-01-22</c:v>
              </c:pt>
              <c:pt idx="259">
                <c:v>13-01-22</c:v>
              </c:pt>
              <c:pt idx="260">
                <c:v>14-01-22</c:v>
              </c:pt>
              <c:pt idx="261">
                <c:v>17-01-22</c:v>
              </c:pt>
              <c:pt idx="262">
                <c:v>18-01-22</c:v>
              </c:pt>
              <c:pt idx="263">
                <c:v>19-01-22</c:v>
              </c:pt>
              <c:pt idx="264">
                <c:v>20-01-22</c:v>
              </c:pt>
              <c:pt idx="265">
                <c:v>21-01-22</c:v>
              </c:pt>
              <c:pt idx="266">
                <c:v>24-01-22</c:v>
              </c:pt>
              <c:pt idx="267">
                <c:v>25-01-22</c:v>
              </c:pt>
              <c:pt idx="268">
                <c:v>26-01-22</c:v>
              </c:pt>
              <c:pt idx="269">
                <c:v>27-01-22</c:v>
              </c:pt>
              <c:pt idx="270">
                <c:v>28-01-22</c:v>
              </c:pt>
              <c:pt idx="271">
                <c:v>31-01-22</c:v>
              </c:pt>
              <c:pt idx="272">
                <c:v>01-02-22</c:v>
              </c:pt>
              <c:pt idx="273">
                <c:v>02-02-22</c:v>
              </c:pt>
              <c:pt idx="274">
                <c:v>03-02-22</c:v>
              </c:pt>
              <c:pt idx="275">
                <c:v>04-02-22</c:v>
              </c:pt>
              <c:pt idx="276">
                <c:v>07-02-22</c:v>
              </c:pt>
              <c:pt idx="277">
                <c:v>08-02-22</c:v>
              </c:pt>
              <c:pt idx="278">
                <c:v>09-02-22</c:v>
              </c:pt>
              <c:pt idx="279">
                <c:v>10-02-22</c:v>
              </c:pt>
              <c:pt idx="280">
                <c:v>11-02-22</c:v>
              </c:pt>
              <c:pt idx="281">
                <c:v>14-02-22</c:v>
              </c:pt>
              <c:pt idx="282">
                <c:v>15-02-22</c:v>
              </c:pt>
              <c:pt idx="283">
                <c:v>16-02-22</c:v>
              </c:pt>
              <c:pt idx="284">
                <c:v>17-02-22</c:v>
              </c:pt>
              <c:pt idx="285">
                <c:v>18-02-22</c:v>
              </c:pt>
              <c:pt idx="286">
                <c:v>21-02-22</c:v>
              </c:pt>
              <c:pt idx="287">
                <c:v>22-02-22</c:v>
              </c:pt>
              <c:pt idx="288">
                <c:v>23-02-22</c:v>
              </c:pt>
              <c:pt idx="289">
                <c:v>24-02-22</c:v>
              </c:pt>
              <c:pt idx="290">
                <c:v>25-02-22</c:v>
              </c:pt>
              <c:pt idx="291">
                <c:v>28-02-22</c:v>
              </c:pt>
              <c:pt idx="292">
                <c:v>01-03-22</c:v>
              </c:pt>
              <c:pt idx="293">
                <c:v>02-03-22</c:v>
              </c:pt>
              <c:pt idx="294">
                <c:v>03-03-22</c:v>
              </c:pt>
              <c:pt idx="295">
                <c:v>04-03-22</c:v>
              </c:pt>
              <c:pt idx="296">
                <c:v>07-03-22</c:v>
              </c:pt>
              <c:pt idx="297">
                <c:v>08-03-22</c:v>
              </c:pt>
              <c:pt idx="298">
                <c:v>09-03-22</c:v>
              </c:pt>
              <c:pt idx="299">
                <c:v>10-03-22</c:v>
              </c:pt>
              <c:pt idx="300">
                <c:v>11-03-22</c:v>
              </c:pt>
              <c:pt idx="301">
                <c:v>14-03-22</c:v>
              </c:pt>
            </c:strLit>
          </c:cat>
          <c:val>
            <c:numLit>
              <c:formatCode>General</c:formatCode>
              <c:ptCount val="302"/>
              <c:pt idx="0">
                <c:v>12414.987376509331</c:v>
              </c:pt>
              <c:pt idx="1">
                <c:v>12247.541976620616</c:v>
              </c:pt>
              <c:pt idx="2">
                <c:v>12281.919795843967</c:v>
              </c:pt>
              <c:pt idx="3">
                <c:v>11906.801503094606</c:v>
              </c:pt>
              <c:pt idx="4">
                <c:v>11635.739905885086</c:v>
              </c:pt>
              <c:pt idx="5">
                <c:v>11077.316015764958</c:v>
              </c:pt>
              <c:pt idx="6">
                <c:v>10986.032822757112</c:v>
              </c:pt>
              <c:pt idx="7">
                <c:v>11749.224367691053</c:v>
              </c:pt>
              <c:pt idx="8">
                <c:v>10717.131463628397</c:v>
              </c:pt>
              <c:pt idx="9">
                <c:v>11060.2407347728</c:v>
              </c:pt>
              <c:pt idx="10">
                <c:v>9619.9678334910132</c:v>
              </c:pt>
              <c:pt idx="11">
                <c:v>8771.9263764404604</c:v>
              </c:pt>
              <c:pt idx="12">
                <c:v>8355.2282833505687</c:v>
              </c:pt>
              <c:pt idx="13">
                <c:v>8332.7793140122303</c:v>
              </c:pt>
              <c:pt idx="14">
                <c:v>8172.4106116048088</c:v>
              </c:pt>
              <c:pt idx="15">
                <c:v>7540.4163120567373</c:v>
              </c:pt>
              <c:pt idx="16">
                <c:v>7667.3659198913783</c:v>
              </c:pt>
              <c:pt idx="17">
                <c:v>7457.5010162601629</c:v>
              </c:pt>
              <c:pt idx="18">
                <c:v>7362.1690402476779</c:v>
              </c:pt>
              <c:pt idx="19">
                <c:v>7665.4956081980299</c:v>
              </c:pt>
              <c:pt idx="20">
                <c:v>7230.3699313786647</c:v>
              </c:pt>
              <c:pt idx="21">
                <c:v>7059.9797979797977</c:v>
              </c:pt>
              <c:pt idx="22">
                <c:v>7163.7416267942581</c:v>
              </c:pt>
              <c:pt idx="23">
                <c:v>7094.681582244496</c:v>
              </c:pt>
              <c:pt idx="24">
                <c:v>7661.5508310784689</c:v>
              </c:pt>
              <c:pt idx="25">
                <c:v>6827.981269986295</c:v>
              </c:pt>
              <c:pt idx="26">
                <c:v>6596.275045955882</c:v>
              </c:pt>
              <c:pt idx="27">
                <c:v>7040.859742704738</c:v>
              </c:pt>
              <c:pt idx="28">
                <c:v>6742.6780394041325</c:v>
              </c:pt>
              <c:pt idx="29">
                <c:v>6819.8250915750914</c:v>
              </c:pt>
              <c:pt idx="30">
                <c:v>7001.3905198338825</c:v>
              </c:pt>
              <c:pt idx="31">
                <c:v>7001.0805938494168</c:v>
              </c:pt>
              <c:pt idx="32">
                <c:v>6936.7124960851861</c:v>
              </c:pt>
              <c:pt idx="33">
                <c:v>7129.9177415429549</c:v>
              </c:pt>
              <c:pt idx="34">
                <c:v>6837.4918566775241</c:v>
              </c:pt>
              <c:pt idx="35">
                <c:v>6722.2563167491535</c:v>
              </c:pt>
              <c:pt idx="36">
                <c:v>6753.6274967574582</c:v>
              </c:pt>
              <c:pt idx="37">
                <c:v>7069.8975569128261</c:v>
              </c:pt>
              <c:pt idx="38">
                <c:v>6714.7023809523807</c:v>
              </c:pt>
              <c:pt idx="39">
                <c:v>6628.7298294144766</c:v>
              </c:pt>
              <c:pt idx="40">
                <c:v>6942.7125748502995</c:v>
              </c:pt>
              <c:pt idx="41">
                <c:v>6515.6886269070737</c:v>
              </c:pt>
              <c:pt idx="42">
                <c:v>6763.5600239298055</c:v>
              </c:pt>
              <c:pt idx="43">
                <c:v>6585.9302991725017</c:v>
              </c:pt>
              <c:pt idx="44">
                <c:v>6662.8144472015438</c:v>
              </c:pt>
              <c:pt idx="45">
                <c:v>6417.6216931216932</c:v>
              </c:pt>
              <c:pt idx="46">
                <c:v>6559.0490687679085</c:v>
              </c:pt>
              <c:pt idx="47">
                <c:v>6681.8457142857142</c:v>
              </c:pt>
              <c:pt idx="48">
                <c:v>6407.5816146140251</c:v>
              </c:pt>
              <c:pt idx="49">
                <c:v>6719.6484716157202</c:v>
              </c:pt>
              <c:pt idx="50">
                <c:v>6438.1163719338274</c:v>
              </c:pt>
              <c:pt idx="51">
                <c:v>6523.832321699545</c:v>
              </c:pt>
              <c:pt idx="52">
                <c:v>6721.6106290672451</c:v>
              </c:pt>
              <c:pt idx="53">
                <c:v>6630.3599514563102</c:v>
              </c:pt>
              <c:pt idx="54">
                <c:v>6550.7758834469932</c:v>
              </c:pt>
              <c:pt idx="55">
                <c:v>6881.453163315351</c:v>
              </c:pt>
              <c:pt idx="56">
                <c:v>6657.8912133891217</c:v>
              </c:pt>
              <c:pt idx="57">
                <c:v>6785.5656359393233</c:v>
              </c:pt>
              <c:pt idx="58">
                <c:v>6971.9458874458878</c:v>
              </c:pt>
              <c:pt idx="59">
                <c:v>6999.8224953063664</c:v>
              </c:pt>
              <c:pt idx="60">
                <c:v>6988.3409387222946</c:v>
              </c:pt>
              <c:pt idx="61">
                <c:v>6805.1431212041198</c:v>
              </c:pt>
              <c:pt idx="62">
                <c:v>6859.9910964131268</c:v>
              </c:pt>
              <c:pt idx="63">
                <c:v>6976.5570039770219</c:v>
              </c:pt>
              <c:pt idx="64">
                <c:v>6398.0185275475378</c:v>
              </c:pt>
              <c:pt idx="65">
                <c:v>7064.2574960547081</c:v>
              </c:pt>
              <c:pt idx="66">
                <c:v>6904.5296187683289</c:v>
              </c:pt>
              <c:pt idx="67">
                <c:v>6696.2720172367362</c:v>
              </c:pt>
              <c:pt idx="68">
                <c:v>7059.1279707495432</c:v>
              </c:pt>
              <c:pt idx="69">
                <c:v>6562.5124588622475</c:v>
              </c:pt>
              <c:pt idx="70">
                <c:v>6614.5915619389589</c:v>
              </c:pt>
              <c:pt idx="71">
                <c:v>6559.2500951655884</c:v>
              </c:pt>
              <c:pt idx="72">
                <c:v>6599.8406007751937</c:v>
              </c:pt>
              <c:pt idx="73">
                <c:v>6424.715706589308</c:v>
              </c:pt>
              <c:pt idx="74">
                <c:v>6479.4599391480733</c:v>
              </c:pt>
              <c:pt idx="75">
                <c:v>6655.653887113951</c:v>
              </c:pt>
              <c:pt idx="76">
                <c:v>6937.9821996185628</c:v>
              </c:pt>
              <c:pt idx="77">
                <c:v>6965.6695148001218</c:v>
              </c:pt>
              <c:pt idx="78">
                <c:v>6715.5815757575756</c:v>
              </c:pt>
              <c:pt idx="79">
                <c:v>6741.9273564847626</c:v>
              </c:pt>
              <c:pt idx="80">
                <c:v>6503.130017974835</c:v>
              </c:pt>
              <c:pt idx="81">
                <c:v>6666.5522682445762</c:v>
              </c:pt>
              <c:pt idx="82">
                <c:v>6395.0808909730367</c:v>
              </c:pt>
              <c:pt idx="83">
                <c:v>6472.5742738589215</c:v>
              </c:pt>
              <c:pt idx="84">
                <c:v>6613.6786114221723</c:v>
              </c:pt>
              <c:pt idx="85">
                <c:v>6618.1771547867584</c:v>
              </c:pt>
              <c:pt idx="86">
                <c:v>6422.040931780366</c:v>
              </c:pt>
              <c:pt idx="87">
                <c:v>6507.8073616335305</c:v>
              </c:pt>
              <c:pt idx="88">
                <c:v>6596.5916730328499</c:v>
              </c:pt>
              <c:pt idx="89">
                <c:v>6431.6858858858859</c:v>
              </c:pt>
              <c:pt idx="90">
                <c:v>6306.6245517241377</c:v>
              </c:pt>
              <c:pt idx="91">
                <c:v>6469.6390444195595</c:v>
              </c:pt>
              <c:pt idx="92">
                <c:v>6268.4308042057401</c:v>
              </c:pt>
              <c:pt idx="93">
                <c:v>6420.1</c:v>
              </c:pt>
              <c:pt idx="94">
                <c:v>6280.0084839542606</c:v>
              </c:pt>
              <c:pt idx="95">
                <c:v>6358.0711700844395</c:v>
              </c:pt>
              <c:pt idx="96">
                <c:v>6587.8757888697646</c:v>
              </c:pt>
              <c:pt idx="97">
                <c:v>6413.9821383647795</c:v>
              </c:pt>
              <c:pt idx="98">
                <c:v>6379.75</c:v>
              </c:pt>
              <c:pt idx="99">
                <c:v>6478.6257909008737</c:v>
              </c:pt>
              <c:pt idx="100">
                <c:v>6685.6932958651141</c:v>
              </c:pt>
              <c:pt idx="101">
                <c:v>6215.5079901659492</c:v>
              </c:pt>
              <c:pt idx="102">
                <c:v>6368.1228269085414</c:v>
              </c:pt>
              <c:pt idx="103">
                <c:v>6608.415579119086</c:v>
              </c:pt>
              <c:pt idx="104">
                <c:v>6626.510364546104</c:v>
              </c:pt>
              <c:pt idx="105">
                <c:v>6549.4756867428769</c:v>
              </c:pt>
              <c:pt idx="106">
                <c:v>6532.2015593416118</c:v>
              </c:pt>
              <c:pt idx="107">
                <c:v>6601.7782086079878</c:v>
              </c:pt>
              <c:pt idx="108">
                <c:v>6646.7651888341543</c:v>
              </c:pt>
              <c:pt idx="109">
                <c:v>6812.4366059817949</c:v>
              </c:pt>
              <c:pt idx="110">
                <c:v>7000.3302433371955</c:v>
              </c:pt>
              <c:pt idx="111">
                <c:v>7131.8426042983565</c:v>
              </c:pt>
              <c:pt idx="112">
                <c:v>6905.8715277777774</c:v>
              </c:pt>
              <c:pt idx="113">
                <c:v>6814.9942170818504</c:v>
              </c:pt>
              <c:pt idx="114">
                <c:v>6806.1132713440402</c:v>
              </c:pt>
              <c:pt idx="115">
                <c:v>6804.88617531618</c:v>
              </c:pt>
              <c:pt idx="116">
                <c:v>6794.7025572005386</c:v>
              </c:pt>
              <c:pt idx="117">
                <c:v>7022.3563054046326</c:v>
              </c:pt>
              <c:pt idx="118">
                <c:v>6758.7625039320537</c:v>
              </c:pt>
              <c:pt idx="119">
                <c:v>6693.8575374901338</c:v>
              </c:pt>
              <c:pt idx="120">
                <c:v>6920.1635347723413</c:v>
              </c:pt>
              <c:pt idx="121">
                <c:v>6944.023945761408</c:v>
              </c:pt>
              <c:pt idx="122">
                <c:v>6452.0317082666434</c:v>
              </c:pt>
              <c:pt idx="123">
                <c:v>6901.4069989579712</c:v>
              </c:pt>
              <c:pt idx="124">
                <c:v>7105.8365339176007</c:v>
              </c:pt>
              <c:pt idx="125">
                <c:v>7173.6405513718237</c:v>
              </c:pt>
              <c:pt idx="126">
                <c:v>6882.4917029999351</c:v>
              </c:pt>
              <c:pt idx="127">
                <c:v>6871.075552588115</c:v>
              </c:pt>
              <c:pt idx="128">
                <c:v>7417.3560929350406</c:v>
              </c:pt>
              <c:pt idx="129">
                <c:v>7551.654957921698</c:v>
              </c:pt>
              <c:pt idx="130">
                <c:v>7470.9593899041411</c:v>
              </c:pt>
              <c:pt idx="131">
                <c:v>6946.1967221458744</c:v>
              </c:pt>
              <c:pt idx="132">
                <c:v>7521.8211536433619</c:v>
              </c:pt>
              <c:pt idx="133">
                <c:v>7962.9934034587268</c:v>
              </c:pt>
              <c:pt idx="134">
                <c:v>7711.1426218593406</c:v>
              </c:pt>
              <c:pt idx="135">
                <c:v>8371.8515155089044</c:v>
              </c:pt>
              <c:pt idx="136">
                <c:v>7876.3632992887724</c:v>
              </c:pt>
              <c:pt idx="137">
                <c:v>8513.6777849579958</c:v>
              </c:pt>
              <c:pt idx="138">
                <c:v>8069.9616889093422</c:v>
              </c:pt>
              <c:pt idx="139">
                <c:v>8449.6124067767378</c:v>
              </c:pt>
              <c:pt idx="140">
                <c:v>7977.3384922616078</c:v>
              </c:pt>
              <c:pt idx="141">
                <c:v>8277.2932996207328</c:v>
              </c:pt>
              <c:pt idx="142">
                <c:v>7972.6292973131121</c:v>
              </c:pt>
              <c:pt idx="143">
                <c:v>7913.0779064345661</c:v>
              </c:pt>
              <c:pt idx="144">
                <c:v>8550.525922853587</c:v>
              </c:pt>
              <c:pt idx="145">
                <c:v>8148.584143968872</c:v>
              </c:pt>
              <c:pt idx="146">
                <c:v>7894.9103640416051</c:v>
              </c:pt>
              <c:pt idx="147">
                <c:v>7935.262744624305</c:v>
              </c:pt>
              <c:pt idx="148">
                <c:v>8042.610464361449</c:v>
              </c:pt>
              <c:pt idx="149">
                <c:v>7874.4132347936011</c:v>
              </c:pt>
              <c:pt idx="150">
                <c:v>7932.4259259259261</c:v>
              </c:pt>
              <c:pt idx="151">
                <c:v>7898.8257986503877</c:v>
              </c:pt>
              <c:pt idx="152">
                <c:v>7684.2474607170761</c:v>
              </c:pt>
              <c:pt idx="153">
                <c:v>7625.421137555466</c:v>
              </c:pt>
              <c:pt idx="154">
                <c:v>7756.0660091047039</c:v>
              </c:pt>
              <c:pt idx="155">
                <c:v>7999.0735419226767</c:v>
              </c:pt>
              <c:pt idx="156">
                <c:v>8697.6730074467305</c:v>
              </c:pt>
              <c:pt idx="157">
                <c:v>8804.1718085106386</c:v>
              </c:pt>
              <c:pt idx="158">
                <c:v>8693.5580233662222</c:v>
              </c:pt>
              <c:pt idx="159">
                <c:v>9147.9641751728686</c:v>
              </c:pt>
              <c:pt idx="160">
                <c:v>8009.4063409899709</c:v>
              </c:pt>
              <c:pt idx="161">
                <c:v>8782.4006500221603</c:v>
              </c:pt>
              <c:pt idx="162">
                <c:v>8528.309433687582</c:v>
              </c:pt>
              <c:pt idx="163">
                <c:v>8547.2196890417108</c:v>
              </c:pt>
              <c:pt idx="164">
                <c:v>8798.3292910447763</c:v>
              </c:pt>
              <c:pt idx="165">
                <c:v>8476.462871287129</c:v>
              </c:pt>
              <c:pt idx="166">
                <c:v>8891.9900517309979</c:v>
              </c:pt>
              <c:pt idx="167">
                <c:v>9088.8459640001311</c:v>
              </c:pt>
              <c:pt idx="168">
                <c:v>8915.9685944082721</c:v>
              </c:pt>
              <c:pt idx="169">
                <c:v>8408.5147972232371</c:v>
              </c:pt>
              <c:pt idx="170">
                <c:v>8747.215369059657</c:v>
              </c:pt>
              <c:pt idx="171">
                <c:v>8838.7408888602204</c:v>
              </c:pt>
              <c:pt idx="172">
                <c:v>9076.7424058323213</c:v>
              </c:pt>
              <c:pt idx="173">
                <c:v>9026.7299677135306</c:v>
              </c:pt>
              <c:pt idx="174">
                <c:v>9369.7066991288466</c:v>
              </c:pt>
              <c:pt idx="175">
                <c:v>9227.5336468885671</c:v>
              </c:pt>
              <c:pt idx="176">
                <c:v>9633.6993889746864</c:v>
              </c:pt>
              <c:pt idx="177">
                <c:v>9622.8666086607318</c:v>
              </c:pt>
              <c:pt idx="178">
                <c:v>9227.0518758684575</c:v>
              </c:pt>
              <c:pt idx="179">
                <c:v>9310.2007050176253</c:v>
              </c:pt>
              <c:pt idx="180">
                <c:v>9546.4680599369094</c:v>
              </c:pt>
              <c:pt idx="181">
                <c:v>9970.8026241024854</c:v>
              </c:pt>
              <c:pt idx="182">
                <c:v>10337.633006650332</c:v>
              </c:pt>
              <c:pt idx="183">
                <c:v>10108.94208313872</c:v>
              </c:pt>
              <c:pt idx="184">
                <c:v>10037.066008813948</c:v>
              </c:pt>
              <c:pt idx="185">
                <c:v>10242.611254137551</c:v>
              </c:pt>
              <c:pt idx="186">
                <c:v>10954.080973874983</c:v>
              </c:pt>
              <c:pt idx="187">
                <c:v>10250.060868873328</c:v>
              </c:pt>
              <c:pt idx="188">
                <c:v>10498.751704605056</c:v>
              </c:pt>
              <c:pt idx="189">
                <c:v>11224.734079776068</c:v>
              </c:pt>
              <c:pt idx="190">
                <c:v>10550.842247048569</c:v>
              </c:pt>
              <c:pt idx="191">
                <c:v>10838.08770223676</c:v>
              </c:pt>
              <c:pt idx="192">
                <c:v>10548.986451660408</c:v>
              </c:pt>
              <c:pt idx="193">
                <c:v>11141.358840690611</c:v>
              </c:pt>
              <c:pt idx="194">
                <c:v>10968.971081642434</c:v>
              </c:pt>
              <c:pt idx="195">
                <c:v>11053.578423812462</c:v>
              </c:pt>
              <c:pt idx="196">
                <c:v>10805.783827178515</c:v>
              </c:pt>
              <c:pt idx="197">
                <c:v>10700.264958223519</c:v>
              </c:pt>
              <c:pt idx="198">
                <c:v>10508.845683133066</c:v>
              </c:pt>
              <c:pt idx="199">
                <c:v>10757.668862000306</c:v>
              </c:pt>
              <c:pt idx="200">
                <c:v>10375.451765742935</c:v>
              </c:pt>
              <c:pt idx="201">
                <c:v>10944.539109714404</c:v>
              </c:pt>
              <c:pt idx="202">
                <c:v>11300.496232231546</c:v>
              </c:pt>
              <c:pt idx="203">
                <c:v>10952.049030119895</c:v>
              </c:pt>
              <c:pt idx="204">
                <c:v>11024.551954242135</c:v>
              </c:pt>
              <c:pt idx="205">
                <c:v>10897.306474820143</c:v>
              </c:pt>
              <c:pt idx="206">
                <c:v>10766.510714285714</c:v>
              </c:pt>
              <c:pt idx="207">
                <c:v>10831.549793836048</c:v>
              </c:pt>
              <c:pt idx="208">
                <c:v>11070.348191881918</c:v>
              </c:pt>
              <c:pt idx="209">
                <c:v>10033.291867954911</c:v>
              </c:pt>
              <c:pt idx="210">
                <c:v>9720.658118940697</c:v>
              </c:pt>
              <c:pt idx="211">
                <c:v>10550.71178253457</c:v>
              </c:pt>
              <c:pt idx="212">
                <c:v>10796.760391198044</c:v>
              </c:pt>
              <c:pt idx="213">
                <c:v>10584.088320042887</c:v>
              </c:pt>
              <c:pt idx="214">
                <c:v>10893.708306969176</c:v>
              </c:pt>
              <c:pt idx="215">
                <c:v>10842.399595775199</c:v>
              </c:pt>
              <c:pt idx="216">
                <c:v>10873.021501586183</c:v>
              </c:pt>
              <c:pt idx="217">
                <c:v>10885.65965485551</c:v>
              </c:pt>
              <c:pt idx="218">
                <c:v>11490.201713395638</c:v>
              </c:pt>
              <c:pt idx="219">
                <c:v>11374.266282676119</c:v>
              </c:pt>
              <c:pt idx="220">
                <c:v>10981.042486583185</c:v>
              </c:pt>
              <c:pt idx="221">
                <c:v>11034.777349768876</c:v>
              </c:pt>
              <c:pt idx="222">
                <c:v>11542.895002523977</c:v>
              </c:pt>
              <c:pt idx="223">
                <c:v>10881.439928057554</c:v>
              </c:pt>
              <c:pt idx="224">
                <c:v>10831.280204681134</c:v>
              </c:pt>
              <c:pt idx="225">
                <c:v>11386.430395913154</c:v>
              </c:pt>
              <c:pt idx="226">
                <c:v>11166.077661431065</c:v>
              </c:pt>
              <c:pt idx="227">
                <c:v>10830.864269706713</c:v>
              </c:pt>
              <c:pt idx="228">
                <c:v>10972.474388555607</c:v>
              </c:pt>
              <c:pt idx="229">
                <c:v>10031.689775367931</c:v>
              </c:pt>
              <c:pt idx="230">
                <c:v>9924.9803056027158</c:v>
              </c:pt>
              <c:pt idx="231">
                <c:v>10383.089689265536</c:v>
              </c:pt>
              <c:pt idx="232">
                <c:v>9908.9285348098019</c:v>
              </c:pt>
              <c:pt idx="233">
                <c:v>9659.3133333333335</c:v>
              </c:pt>
              <c:pt idx="234">
                <c:v>9797.9612310151879</c:v>
              </c:pt>
              <c:pt idx="235">
                <c:v>9633.3028594442203</c:v>
              </c:pt>
              <c:pt idx="236">
                <c:v>9820.21022455805</c:v>
              </c:pt>
              <c:pt idx="237">
                <c:v>9200.9245817975625</c:v>
              </c:pt>
              <c:pt idx="238">
                <c:v>10024.495224619739</c:v>
              </c:pt>
              <c:pt idx="239">
                <c:v>9022.4790444258178</c:v>
              </c:pt>
              <c:pt idx="240">
                <c:v>9942.050131926122</c:v>
              </c:pt>
              <c:pt idx="241">
                <c:v>10393.465551181102</c:v>
              </c:pt>
              <c:pt idx="242">
                <c:v>10507.546511627907</c:v>
              </c:pt>
              <c:pt idx="243">
                <c:v>10391.51414920985</c:v>
              </c:pt>
              <c:pt idx="244">
                <c:v>9722.1220833333336</c:v>
              </c:pt>
              <c:pt idx="245">
                <c:v>9548.0300330033006</c:v>
              </c:pt>
              <c:pt idx="246">
                <c:v>9779.6977627691012</c:v>
              </c:pt>
              <c:pt idx="247">
                <c:v>8837.3807471264372</c:v>
              </c:pt>
              <c:pt idx="248">
                <c:v>9457.5681995323466</c:v>
              </c:pt>
              <c:pt idx="249">
                <c:v>9459.6259716506629</c:v>
              </c:pt>
              <c:pt idx="250">
                <c:v>8731.4950440528628</c:v>
              </c:pt>
              <c:pt idx="251">
                <c:v>9477.4455981941301</c:v>
              </c:pt>
              <c:pt idx="252">
                <c:v>9162.4635835389636</c:v>
              </c:pt>
              <c:pt idx="253">
                <c:v>9632.9815708644146</c:v>
              </c:pt>
              <c:pt idx="254">
                <c:v>9221.8690012970164</c:v>
              </c:pt>
              <c:pt idx="255">
                <c:v>9355.6254165740938</c:v>
              </c:pt>
              <c:pt idx="256">
                <c:v>10388.655975128904</c:v>
              </c:pt>
              <c:pt idx="257">
                <c:v>8756.1980245890318</c:v>
              </c:pt>
              <c:pt idx="258">
                <c:v>8812.1034482758623</c:v>
              </c:pt>
              <c:pt idx="259">
                <c:v>9588.7301925889806</c:v>
              </c:pt>
              <c:pt idx="260">
                <c:v>9500.8064224605369</c:v>
              </c:pt>
              <c:pt idx="261">
                <c:v>9780.2442396313363</c:v>
              </c:pt>
              <c:pt idx="262">
                <c:v>8296.582427536232</c:v>
              </c:pt>
              <c:pt idx="263">
                <c:v>8897.1643341685503</c:v>
              </c:pt>
              <c:pt idx="264">
                <c:v>9409.1957364341088</c:v>
              </c:pt>
              <c:pt idx="265">
                <c:v>8873.8711766822598</c:v>
              </c:pt>
              <c:pt idx="266">
                <c:v>8564.8714590609234</c:v>
              </c:pt>
              <c:pt idx="267">
                <c:v>8106.4169944925252</c:v>
              </c:pt>
              <c:pt idx="268">
                <c:v>8317.2485041882737</c:v>
              </c:pt>
              <c:pt idx="269">
                <c:v>8631.9062068965522</c:v>
              </c:pt>
              <c:pt idx="270">
                <c:v>8921.5553897799327</c:v>
              </c:pt>
              <c:pt idx="271">
                <c:v>8928.5223146747358</c:v>
              </c:pt>
              <c:pt idx="272">
                <c:v>8641.2565130260518</c:v>
              </c:pt>
              <c:pt idx="273">
                <c:v>8584.7894983591177</c:v>
              </c:pt>
              <c:pt idx="274">
                <c:v>8595.3815439219161</c:v>
              </c:pt>
              <c:pt idx="275">
                <c:v>8415.672772689426</c:v>
              </c:pt>
              <c:pt idx="276">
                <c:v>8311.6149832277297</c:v>
              </c:pt>
              <c:pt idx="277">
                <c:v>7996.9784172661866</c:v>
              </c:pt>
              <c:pt idx="278">
                <c:v>8649.073367260391</c:v>
              </c:pt>
              <c:pt idx="279">
                <c:v>8065.9005784526389</c:v>
              </c:pt>
              <c:pt idx="280">
                <c:v>7674.9487049263589</c:v>
              </c:pt>
              <c:pt idx="281">
                <c:v>8121.4890154597233</c:v>
              </c:pt>
              <c:pt idx="282">
                <c:v>8040.3997979117548</c:v>
              </c:pt>
              <c:pt idx="283">
                <c:v>8065.253829321663</c:v>
              </c:pt>
              <c:pt idx="284">
                <c:v>7612.6570048309177</c:v>
              </c:pt>
              <c:pt idx="285">
                <c:v>7606.8848332284451</c:v>
              </c:pt>
              <c:pt idx="286">
                <c:v>7862.1995271867609</c:v>
              </c:pt>
              <c:pt idx="287">
                <c:v>7821.3175450300196</c:v>
              </c:pt>
              <c:pt idx="288">
                <c:v>7717.4024968547374</c:v>
              </c:pt>
              <c:pt idx="289">
                <c:v>8013.6302578018995</c:v>
              </c:pt>
              <c:pt idx="290">
                <c:v>8322.291827293755</c:v>
              </c:pt>
              <c:pt idx="291">
                <c:v>8030.4062454541045</c:v>
              </c:pt>
              <c:pt idx="292">
                <c:v>8130.5089450956202</c:v>
              </c:pt>
              <c:pt idx="293">
                <c:v>7831.6011851088497</c:v>
              </c:pt>
              <c:pt idx="294">
                <c:v>8495.3054650741942</c:v>
              </c:pt>
              <c:pt idx="295">
                <c:v>8248.0102755721618</c:v>
              </c:pt>
              <c:pt idx="296">
                <c:v>8833.0695878686383</c:v>
              </c:pt>
              <c:pt idx="297">
                <c:v>8273.0881342998855</c:v>
              </c:pt>
              <c:pt idx="298">
                <c:v>8247.3045147291996</c:v>
              </c:pt>
              <c:pt idx="299">
                <c:v>8186.4831093352705</c:v>
              </c:pt>
              <c:pt idx="300">
                <c:v>7951.2918163672657</c:v>
              </c:pt>
              <c:pt idx="301">
                <c:v>8126.3605339757105</c:v>
              </c:pt>
            </c:numLit>
          </c:val>
          <c:smooth val="0"/>
          <c:extLst>
            <c:ext xmlns:c16="http://schemas.microsoft.com/office/drawing/2014/chart" uri="{C3380CC4-5D6E-409C-BE32-E72D297353CC}">
              <c16:uniqueId val="{00000001-C187-4554-A11D-D1D8893AB69D}"/>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mayorista3'!$C$6:$C$35</c:f>
              <c:numCache>
                <c:formatCode>#,##0</c:formatCode>
                <c:ptCount val="30"/>
                <c:pt idx="6">
                  <c:v>10500</c:v>
                </c:pt>
                <c:pt idx="15">
                  <c:v>9500</c:v>
                </c:pt>
                <c:pt idx="16">
                  <c:v>11500</c:v>
                </c:pt>
                <c:pt idx="18">
                  <c:v>10500</c:v>
                </c:pt>
                <c:pt idx="22">
                  <c:v>9500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mayorista3'!$D$6:$D$35</c:f>
              <c:numCache>
                <c:formatCode>#,##0</c:formatCode>
                <c:ptCount val="30"/>
                <c:pt idx="0">
                  <c:v>9750</c:v>
                </c:pt>
                <c:pt idx="1">
                  <c:v>9750</c:v>
                </c:pt>
                <c:pt idx="2">
                  <c:v>10545.454545454546</c:v>
                </c:pt>
                <c:pt idx="3">
                  <c:v>9750</c:v>
                </c:pt>
                <c:pt idx="4">
                  <c:v>9750</c:v>
                </c:pt>
                <c:pt idx="5">
                  <c:v>9750</c:v>
                </c:pt>
                <c:pt idx="6">
                  <c:v>9750</c:v>
                </c:pt>
                <c:pt idx="7">
                  <c:v>10000</c:v>
                </c:pt>
                <c:pt idx="8">
                  <c:v>9750</c:v>
                </c:pt>
                <c:pt idx="9">
                  <c:v>9750</c:v>
                </c:pt>
                <c:pt idx="10">
                  <c:v>9750</c:v>
                </c:pt>
                <c:pt idx="11">
                  <c:v>9750</c:v>
                </c:pt>
                <c:pt idx="12">
                  <c:v>9500</c:v>
                </c:pt>
                <c:pt idx="13">
                  <c:v>9500</c:v>
                </c:pt>
                <c:pt idx="14">
                  <c:v>9500</c:v>
                </c:pt>
                <c:pt idx="15">
                  <c:v>9500</c:v>
                </c:pt>
                <c:pt idx="17">
                  <c:v>9500</c:v>
                </c:pt>
                <c:pt idx="18">
                  <c:v>9500</c:v>
                </c:pt>
                <c:pt idx="19">
                  <c:v>9500</c:v>
                </c:pt>
                <c:pt idx="20">
                  <c:v>9500</c:v>
                </c:pt>
                <c:pt idx="22">
                  <c:v>9500</c:v>
                </c:pt>
                <c:pt idx="23">
                  <c:v>9500</c:v>
                </c:pt>
                <c:pt idx="24">
                  <c:v>9500</c:v>
                </c:pt>
                <c:pt idx="25">
                  <c:v>9500</c:v>
                </c:pt>
                <c:pt idx="27">
                  <c:v>9500</c:v>
                </c:pt>
                <c:pt idx="28">
                  <c:v>9912</c:v>
                </c:pt>
                <c:pt idx="29">
                  <c:v>9500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mayorista3'!$E$6:$E$35</c:f>
              <c:numCache>
                <c:formatCode>#,##0</c:formatCode>
                <c:ptCount val="30"/>
                <c:pt idx="0">
                  <c:v>7750</c:v>
                </c:pt>
                <c:pt idx="1">
                  <c:v>7805.7244897959181</c:v>
                </c:pt>
                <c:pt idx="2">
                  <c:v>7719.4205607476633</c:v>
                </c:pt>
                <c:pt idx="3">
                  <c:v>7769</c:v>
                </c:pt>
                <c:pt idx="4">
                  <c:v>7241.3807106598988</c:v>
                </c:pt>
                <c:pt idx="5">
                  <c:v>7123</c:v>
                </c:pt>
                <c:pt idx="6">
                  <c:v>7882.4489795918371</c:v>
                </c:pt>
                <c:pt idx="7">
                  <c:v>7783.3</c:v>
                </c:pt>
                <c:pt idx="8">
                  <c:v>7758.4269662921351</c:v>
                </c:pt>
                <c:pt idx="9">
                  <c:v>7749.6341463414637</c:v>
                </c:pt>
                <c:pt idx="10">
                  <c:v>7449</c:v>
                </c:pt>
                <c:pt idx="11">
                  <c:v>7264</c:v>
                </c:pt>
                <c:pt idx="12">
                  <c:v>6874.8611111111113</c:v>
                </c:pt>
                <c:pt idx="13">
                  <c:v>7235</c:v>
                </c:pt>
                <c:pt idx="14">
                  <c:v>6814.1142857142859</c:v>
                </c:pt>
                <c:pt idx="15">
                  <c:v>6830</c:v>
                </c:pt>
                <c:pt idx="16">
                  <c:v>7046</c:v>
                </c:pt>
                <c:pt idx="17">
                  <c:v>6769.0897435897432</c:v>
                </c:pt>
                <c:pt idx="18">
                  <c:v>7051.4948453608249</c:v>
                </c:pt>
                <c:pt idx="19">
                  <c:v>6933</c:v>
                </c:pt>
                <c:pt idx="20">
                  <c:v>6679.72</c:v>
                </c:pt>
                <c:pt idx="21">
                  <c:v>6762</c:v>
                </c:pt>
                <c:pt idx="22">
                  <c:v>6741</c:v>
                </c:pt>
                <c:pt idx="23">
                  <c:v>6988.25</c:v>
                </c:pt>
                <c:pt idx="24">
                  <c:v>7013.6146788990827</c:v>
                </c:pt>
                <c:pt idx="25">
                  <c:v>7257</c:v>
                </c:pt>
                <c:pt idx="26">
                  <c:v>7265</c:v>
                </c:pt>
                <c:pt idx="27">
                  <c:v>7666.9411764705883</c:v>
                </c:pt>
                <c:pt idx="28">
                  <c:v>7745</c:v>
                </c:pt>
                <c:pt idx="29">
                  <c:v>7709.6285714285714</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Mercado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mayorista3'!$F$6:$F$35</c:f>
              <c:numCache>
                <c:formatCode>#,##0</c:formatCode>
                <c:ptCount val="30"/>
                <c:pt idx="0">
                  <c:v>8706.1909282700417</c:v>
                </c:pt>
                <c:pt idx="1">
                  <c:v>8810.1021897810224</c:v>
                </c:pt>
                <c:pt idx="2">
                  <c:v>8617.8115183246082</c:v>
                </c:pt>
                <c:pt idx="3">
                  <c:v>8656.2312500000007</c:v>
                </c:pt>
                <c:pt idx="4">
                  <c:v>8229.4897959183672</c:v>
                </c:pt>
                <c:pt idx="5">
                  <c:v>7987.7195121951218</c:v>
                </c:pt>
                <c:pt idx="6">
                  <c:v>8556.3208191126287</c:v>
                </c:pt>
                <c:pt idx="7">
                  <c:v>7559.0384615384619</c:v>
                </c:pt>
                <c:pt idx="8">
                  <c:v>7087.1284403669724</c:v>
                </c:pt>
                <c:pt idx="9">
                  <c:v>7853.9444444444443</c:v>
                </c:pt>
                <c:pt idx="10">
                  <c:v>7943.406779661017</c:v>
                </c:pt>
                <c:pt idx="11">
                  <c:v>8024.0136986301368</c:v>
                </c:pt>
                <c:pt idx="12">
                  <c:v>7560.3560209424086</c:v>
                </c:pt>
                <c:pt idx="13">
                  <c:v>7524.767634854772</c:v>
                </c:pt>
                <c:pt idx="14">
                  <c:v>7973.3358778625952</c:v>
                </c:pt>
                <c:pt idx="15">
                  <c:v>7643.0051020408164</c:v>
                </c:pt>
                <c:pt idx="16">
                  <c:v>7627.0174216027872</c:v>
                </c:pt>
                <c:pt idx="17">
                  <c:v>8222.0164585698076</c:v>
                </c:pt>
                <c:pt idx="18">
                  <c:v>8206.7051671732515</c:v>
                </c:pt>
                <c:pt idx="19">
                  <c:v>7924.7465753424658</c:v>
                </c:pt>
                <c:pt idx="20">
                  <c:v>8064.8100263852239</c:v>
                </c:pt>
                <c:pt idx="21">
                  <c:v>7845.96875</c:v>
                </c:pt>
                <c:pt idx="22">
                  <c:v>8493.4025974025972</c:v>
                </c:pt>
                <c:pt idx="23">
                  <c:v>8089.0410958904113</c:v>
                </c:pt>
                <c:pt idx="24">
                  <c:v>9225.9109589041091</c:v>
                </c:pt>
                <c:pt idx="25">
                  <c:v>8219.4370290635088</c:v>
                </c:pt>
                <c:pt idx="26">
                  <c:v>8366.8630490956075</c:v>
                </c:pt>
                <c:pt idx="27">
                  <c:v>8165.6881188118814</c:v>
                </c:pt>
                <c:pt idx="28">
                  <c:v>8002.2779056386653</c:v>
                </c:pt>
                <c:pt idx="29">
                  <c:v>8195.9803921568619</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mayorista3'!$G$6:$G$35</c:f>
              <c:numCache>
                <c:formatCode>#,##0</c:formatCode>
                <c:ptCount val="30"/>
                <c:pt idx="0">
                  <c:v>7984.606060606061</c:v>
                </c:pt>
                <c:pt idx="1">
                  <c:v>8467</c:v>
                </c:pt>
                <c:pt idx="2">
                  <c:v>8333</c:v>
                </c:pt>
                <c:pt idx="3">
                  <c:v>7857</c:v>
                </c:pt>
                <c:pt idx="4">
                  <c:v>8481</c:v>
                </c:pt>
                <c:pt idx="5">
                  <c:v>7417</c:v>
                </c:pt>
                <c:pt idx="6">
                  <c:v>10175.324675324675</c:v>
                </c:pt>
                <c:pt idx="7">
                  <c:v>10381.355932203391</c:v>
                </c:pt>
                <c:pt idx="8">
                  <c:v>10381.355932203391</c:v>
                </c:pt>
                <c:pt idx="9">
                  <c:v>11700</c:v>
                </c:pt>
                <c:pt idx="10">
                  <c:v>9203.2180451127824</c:v>
                </c:pt>
                <c:pt idx="11">
                  <c:v>9381.3559322033907</c:v>
                </c:pt>
                <c:pt idx="12">
                  <c:v>8449.1525423728817</c:v>
                </c:pt>
                <c:pt idx="13">
                  <c:v>9381.3559322033907</c:v>
                </c:pt>
                <c:pt idx="14">
                  <c:v>10860</c:v>
                </c:pt>
                <c:pt idx="15">
                  <c:v>8805.0847457627115</c:v>
                </c:pt>
                <c:pt idx="16">
                  <c:v>8878.5046728971956</c:v>
                </c:pt>
                <c:pt idx="17">
                  <c:v>8805.0847457627115</c:v>
                </c:pt>
                <c:pt idx="18">
                  <c:v>9245.7627118644068</c:v>
                </c:pt>
                <c:pt idx="19">
                  <c:v>9936.5073995771672</c:v>
                </c:pt>
                <c:pt idx="20">
                  <c:v>8878.5046728971956</c:v>
                </c:pt>
                <c:pt idx="21">
                  <c:v>9462.6168224299072</c:v>
                </c:pt>
                <c:pt idx="22">
                  <c:v>9381.3559322033907</c:v>
                </c:pt>
                <c:pt idx="23">
                  <c:v>9381.3559322033907</c:v>
                </c:pt>
                <c:pt idx="24">
                  <c:v>9836.8923327895591</c:v>
                </c:pt>
                <c:pt idx="25">
                  <c:v>10076.271186440677</c:v>
                </c:pt>
                <c:pt idx="26">
                  <c:v>10951.737451737452</c:v>
                </c:pt>
                <c:pt idx="27">
                  <c:v>10381.355932203391</c:v>
                </c:pt>
                <c:pt idx="28">
                  <c:v>11244.266666666666</c:v>
                </c:pt>
                <c:pt idx="29">
                  <c:v>10904.494382022473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mayorista3'!$H$6:$H$35</c:f>
              <c:numCache>
                <c:formatCode>#,##0</c:formatCode>
                <c:ptCount val="30"/>
                <c:pt idx="0">
                  <c:v>6000</c:v>
                </c:pt>
                <c:pt idx="1">
                  <c:v>7000</c:v>
                </c:pt>
                <c:pt idx="2">
                  <c:v>7000</c:v>
                </c:pt>
                <c:pt idx="3">
                  <c:v>6500</c:v>
                </c:pt>
                <c:pt idx="4">
                  <c:v>7000</c:v>
                </c:pt>
                <c:pt idx="5">
                  <c:v>7000</c:v>
                </c:pt>
                <c:pt idx="6">
                  <c:v>6000</c:v>
                </c:pt>
                <c:pt idx="7">
                  <c:v>6500</c:v>
                </c:pt>
                <c:pt idx="8">
                  <c:v>6500</c:v>
                </c:pt>
                <c:pt idx="9">
                  <c:v>6500</c:v>
                </c:pt>
                <c:pt idx="10">
                  <c:v>6000</c:v>
                </c:pt>
                <c:pt idx="11">
                  <c:v>6000</c:v>
                </c:pt>
                <c:pt idx="12">
                  <c:v>6000</c:v>
                </c:pt>
                <c:pt idx="13">
                  <c:v>6000</c:v>
                </c:pt>
                <c:pt idx="14">
                  <c:v>6000</c:v>
                </c:pt>
                <c:pt idx="15">
                  <c:v>6000</c:v>
                </c:pt>
                <c:pt idx="16">
                  <c:v>6000</c:v>
                </c:pt>
                <c:pt idx="17">
                  <c:v>6000</c:v>
                </c:pt>
                <c:pt idx="18">
                  <c:v>6000</c:v>
                </c:pt>
                <c:pt idx="19">
                  <c:v>7000</c:v>
                </c:pt>
                <c:pt idx="21">
                  <c:v>7000</c:v>
                </c:pt>
                <c:pt idx="24">
                  <c:v>6000</c:v>
                </c:pt>
                <c:pt idx="25">
                  <c:v>6000</c:v>
                </c:pt>
                <c:pt idx="26">
                  <c:v>6400</c:v>
                </c:pt>
                <c:pt idx="27">
                  <c:v>6454.545454545455</c:v>
                </c:pt>
                <c:pt idx="28">
                  <c:v>6884.6153846153848</c:v>
                </c:pt>
                <c:pt idx="29">
                  <c:v>7000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mayorista3'!$I$6:$I$35</c:f>
              <c:numCache>
                <c:formatCode>#,##0</c:formatCode>
                <c:ptCount val="30"/>
                <c:pt idx="1">
                  <c:v>6250</c:v>
                </c:pt>
                <c:pt idx="3">
                  <c:v>6750</c:v>
                </c:pt>
                <c:pt idx="4">
                  <c:v>6750</c:v>
                </c:pt>
                <c:pt idx="5">
                  <c:v>6750</c:v>
                </c:pt>
                <c:pt idx="6">
                  <c:v>6750</c:v>
                </c:pt>
                <c:pt idx="8">
                  <c:v>6250</c:v>
                </c:pt>
                <c:pt idx="9">
                  <c:v>6750</c:v>
                </c:pt>
                <c:pt idx="10">
                  <c:v>6750</c:v>
                </c:pt>
                <c:pt idx="11">
                  <c:v>6750</c:v>
                </c:pt>
                <c:pt idx="12">
                  <c:v>6750</c:v>
                </c:pt>
                <c:pt idx="14">
                  <c:v>6250</c:v>
                </c:pt>
                <c:pt idx="15">
                  <c:v>6750</c:v>
                </c:pt>
                <c:pt idx="16">
                  <c:v>6750</c:v>
                </c:pt>
                <c:pt idx="17">
                  <c:v>7250</c:v>
                </c:pt>
                <c:pt idx="19">
                  <c:v>6750</c:v>
                </c:pt>
                <c:pt idx="20">
                  <c:v>7250</c:v>
                </c:pt>
                <c:pt idx="21">
                  <c:v>7250</c:v>
                </c:pt>
                <c:pt idx="23">
                  <c:v>7250</c:v>
                </c:pt>
                <c:pt idx="24">
                  <c:v>8272.7272727272721</c:v>
                </c:pt>
                <c:pt idx="26">
                  <c:v>8500</c:v>
                </c:pt>
                <c:pt idx="27">
                  <c:v>6750</c:v>
                </c:pt>
                <c:pt idx="28">
                  <c:v>7500</c:v>
                </c:pt>
                <c:pt idx="29">
                  <c:v>7500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mayorista3'!$J$6:$J$35</c:f>
              <c:numCache>
                <c:formatCode>#,##0</c:formatCode>
                <c:ptCount val="30"/>
                <c:pt idx="0">
                  <c:v>9500</c:v>
                </c:pt>
                <c:pt idx="2">
                  <c:v>8750</c:v>
                </c:pt>
                <c:pt idx="5">
                  <c:v>7030</c:v>
                </c:pt>
                <c:pt idx="7">
                  <c:v>6778</c:v>
                </c:pt>
                <c:pt idx="8">
                  <c:v>7264.588235294118</c:v>
                </c:pt>
                <c:pt idx="10">
                  <c:v>8167</c:v>
                </c:pt>
                <c:pt idx="12">
                  <c:v>7750</c:v>
                </c:pt>
                <c:pt idx="15">
                  <c:v>8250</c:v>
                </c:pt>
                <c:pt idx="17">
                  <c:v>7750</c:v>
                </c:pt>
                <c:pt idx="20">
                  <c:v>8283.3711340206191</c:v>
                </c:pt>
                <c:pt idx="22">
                  <c:v>7722</c:v>
                </c:pt>
                <c:pt idx="23">
                  <c:v>8435.1304347826081</c:v>
                </c:pt>
                <c:pt idx="25">
                  <c:v>8904.0769230769238</c:v>
                </c:pt>
                <c:pt idx="27">
                  <c:v>7957.3191489361698</c:v>
                </c:pt>
                <c:pt idx="28">
                  <c:v>8161.3870967741932</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mayorista3'!$K$6:$K$35</c:f>
              <c:numCache>
                <c:formatCode>#,##0</c:formatCode>
                <c:ptCount val="30"/>
                <c:pt idx="0">
                  <c:v>6750</c:v>
                </c:pt>
                <c:pt idx="1">
                  <c:v>6416.666666666667</c:v>
                </c:pt>
                <c:pt idx="2">
                  <c:v>6566.666666666667</c:v>
                </c:pt>
                <c:pt idx="3">
                  <c:v>6666.666666666667</c:v>
                </c:pt>
                <c:pt idx="4">
                  <c:v>7636</c:v>
                </c:pt>
                <c:pt idx="5">
                  <c:v>7454.636363636364</c:v>
                </c:pt>
                <c:pt idx="6">
                  <c:v>7322.9032258064517</c:v>
                </c:pt>
                <c:pt idx="7">
                  <c:v>8000</c:v>
                </c:pt>
                <c:pt idx="8">
                  <c:v>7394</c:v>
                </c:pt>
                <c:pt idx="10">
                  <c:v>6636</c:v>
                </c:pt>
                <c:pt idx="11">
                  <c:v>7524.0952380952385</c:v>
                </c:pt>
                <c:pt idx="12">
                  <c:v>7190.6190476190477</c:v>
                </c:pt>
                <c:pt idx="13">
                  <c:v>6555.5555555555557</c:v>
                </c:pt>
                <c:pt idx="14">
                  <c:v>6750</c:v>
                </c:pt>
                <c:pt idx="15">
                  <c:v>7000</c:v>
                </c:pt>
                <c:pt idx="16">
                  <c:v>7750</c:v>
                </c:pt>
                <c:pt idx="17">
                  <c:v>6921.0526315789475</c:v>
                </c:pt>
                <c:pt idx="18">
                  <c:v>7000</c:v>
                </c:pt>
                <c:pt idx="19">
                  <c:v>7000</c:v>
                </c:pt>
                <c:pt idx="20">
                  <c:v>7000</c:v>
                </c:pt>
                <c:pt idx="21">
                  <c:v>7000</c:v>
                </c:pt>
                <c:pt idx="22">
                  <c:v>7666.5</c:v>
                </c:pt>
                <c:pt idx="23">
                  <c:v>8000</c:v>
                </c:pt>
                <c:pt idx="24">
                  <c:v>7179.666666666667</c:v>
                </c:pt>
                <c:pt idx="25">
                  <c:v>8364</c:v>
                </c:pt>
                <c:pt idx="26">
                  <c:v>8000</c:v>
                </c:pt>
                <c:pt idx="28">
                  <c:v>6789.9473684210525</c:v>
                </c:pt>
                <c:pt idx="29">
                  <c:v>6888.8888888888887</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numCache>
            </c:numRef>
          </c:cat>
          <c:val>
            <c:numRef>
              <c:f>'precio mayorista3'!$L$6:$L$35</c:f>
              <c:numCache>
                <c:formatCode>#,##0</c:formatCode>
                <c:ptCount val="30"/>
                <c:pt idx="0">
                  <c:v>8750</c:v>
                </c:pt>
                <c:pt idx="1">
                  <c:v>8767</c:v>
                </c:pt>
                <c:pt idx="2">
                  <c:v>8800</c:v>
                </c:pt>
                <c:pt idx="3">
                  <c:v>8750</c:v>
                </c:pt>
                <c:pt idx="4">
                  <c:v>8800</c:v>
                </c:pt>
                <c:pt idx="5">
                  <c:v>8250</c:v>
                </c:pt>
                <c:pt idx="6">
                  <c:v>8233</c:v>
                </c:pt>
                <c:pt idx="7">
                  <c:v>8250</c:v>
                </c:pt>
                <c:pt idx="8">
                  <c:v>8000</c:v>
                </c:pt>
                <c:pt idx="9">
                  <c:v>6600</c:v>
                </c:pt>
                <c:pt idx="10">
                  <c:v>6250</c:v>
                </c:pt>
                <c:pt idx="11">
                  <c:v>6267</c:v>
                </c:pt>
                <c:pt idx="12">
                  <c:v>6400</c:v>
                </c:pt>
                <c:pt idx="13">
                  <c:v>6500</c:v>
                </c:pt>
                <c:pt idx="14">
                  <c:v>7000</c:v>
                </c:pt>
                <c:pt idx="15">
                  <c:v>7000</c:v>
                </c:pt>
                <c:pt idx="16">
                  <c:v>7000</c:v>
                </c:pt>
                <c:pt idx="17">
                  <c:v>7000</c:v>
                </c:pt>
                <c:pt idx="18">
                  <c:v>7250</c:v>
                </c:pt>
                <c:pt idx="19">
                  <c:v>7000</c:v>
                </c:pt>
                <c:pt idx="20">
                  <c:v>7000</c:v>
                </c:pt>
                <c:pt idx="21">
                  <c:v>7000</c:v>
                </c:pt>
                <c:pt idx="22">
                  <c:v>7000</c:v>
                </c:pt>
                <c:pt idx="23">
                  <c:v>7000</c:v>
                </c:pt>
                <c:pt idx="24">
                  <c:v>7000</c:v>
                </c:pt>
                <c:pt idx="25">
                  <c:v>7500</c:v>
                </c:pt>
                <c:pt idx="26">
                  <c:v>7600</c:v>
                </c:pt>
                <c:pt idx="29">
                  <c:v>7600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la región Metropolitana</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minorista'!$E$23</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minorista'!$D$24:$D$42</c:f>
              <c:numCache>
                <c:formatCode>mmm\-yy</c:formatCode>
                <c:ptCount val="19"/>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pt idx="18">
                  <c:v>44593</c:v>
                </c:pt>
              </c:numCache>
            </c:numRef>
          </c:cat>
          <c:val>
            <c:numRef>
              <c:f>'precio minorista'!$E$24:$E$42</c:f>
              <c:numCache>
                <c:formatCode>#,##0</c:formatCode>
                <c:ptCount val="19"/>
                <c:pt idx="0">
                  <c:v>1172.127</c:v>
                </c:pt>
                <c:pt idx="1">
                  <c:v>1197.6914999999999</c:v>
                </c:pt>
                <c:pt idx="2">
                  <c:v>1187.0155</c:v>
                </c:pt>
                <c:pt idx="3">
                  <c:v>1230.2035000000001</c:v>
                </c:pt>
                <c:pt idx="4">
                  <c:v>1247.1390000000001</c:v>
                </c:pt>
                <c:pt idx="5">
                  <c:v>1287.0066666666667</c:v>
                </c:pt>
                <c:pt idx="6">
                  <c:v>1289.1990000000001</c:v>
                </c:pt>
                <c:pt idx="7">
                  <c:v>1286.5464999999999</c:v>
                </c:pt>
                <c:pt idx="8">
                  <c:v>1289.0259999999998</c:v>
                </c:pt>
                <c:pt idx="9">
                  <c:v>1253.568</c:v>
                </c:pt>
                <c:pt idx="10">
                  <c:v>1222.2629999999999</c:v>
                </c:pt>
                <c:pt idx="11">
                  <c:v>1241.011</c:v>
                </c:pt>
                <c:pt idx="12">
                  <c:v>1239.9645</c:v>
                </c:pt>
                <c:pt idx="13">
                  <c:v>1236.0055</c:v>
                </c:pt>
                <c:pt idx="14">
                  <c:v>1256.3275000000001</c:v>
                </c:pt>
                <c:pt idx="15">
                  <c:v>1278.8119999999999</c:v>
                </c:pt>
                <c:pt idx="16">
                  <c:v>1266.8135</c:v>
                </c:pt>
                <c:pt idx="17">
                  <c:v>1271.9939999999999</c:v>
                </c:pt>
                <c:pt idx="18">
                  <c:v>1227.5</c:v>
                </c:pt>
              </c:numCache>
            </c:numRef>
          </c:val>
          <c:smooth val="0"/>
          <c:extLst>
            <c:ext xmlns:c16="http://schemas.microsoft.com/office/drawing/2014/chart" uri="{C3380CC4-5D6E-409C-BE32-E72D297353CC}">
              <c16:uniqueId val="{00000000-94C4-4383-975E-DA775B55F08B}"/>
            </c:ext>
          </c:extLst>
        </c:ser>
        <c:ser>
          <c:idx val="1"/>
          <c:order val="1"/>
          <c:tx>
            <c:strRef>
              <c:f>'precio minorista'!$F$23</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minorista'!$D$24:$D$42</c:f>
              <c:numCache>
                <c:formatCode>mmm\-yy</c:formatCode>
                <c:ptCount val="19"/>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pt idx="18">
                  <c:v>44593</c:v>
                </c:pt>
              </c:numCache>
            </c:numRef>
          </c:cat>
          <c:val>
            <c:numRef>
              <c:f>'precio minorista'!$F$24:$F$42</c:f>
              <c:numCache>
                <c:formatCode>#,##0</c:formatCode>
                <c:ptCount val="19"/>
                <c:pt idx="0">
                  <c:v>468.57499999999999</c:v>
                </c:pt>
                <c:pt idx="1">
                  <c:v>569.41200000000003</c:v>
                </c:pt>
                <c:pt idx="2">
                  <c:v>523.54999999999995</c:v>
                </c:pt>
                <c:pt idx="3">
                  <c:v>582.447</c:v>
                </c:pt>
                <c:pt idx="4">
                  <c:v>689.58100000000002</c:v>
                </c:pt>
                <c:pt idx="5">
                  <c:v>687.60833333333323</c:v>
                </c:pt>
                <c:pt idx="6">
                  <c:v>596.5915</c:v>
                </c:pt>
                <c:pt idx="7">
                  <c:v>545.93700000000001</c:v>
                </c:pt>
                <c:pt idx="8">
                  <c:v>528.61099999999999</c:v>
                </c:pt>
                <c:pt idx="9">
                  <c:v>516.72550000000001</c:v>
                </c:pt>
                <c:pt idx="10">
                  <c:v>511.68299999999999</c:v>
                </c:pt>
                <c:pt idx="11">
                  <c:v>554.38800000000003</c:v>
                </c:pt>
                <c:pt idx="12">
                  <c:v>579.7835</c:v>
                </c:pt>
                <c:pt idx="13">
                  <c:v>596.81949999999995</c:v>
                </c:pt>
                <c:pt idx="14">
                  <c:v>632.80600000000004</c:v>
                </c:pt>
                <c:pt idx="15">
                  <c:v>622.32749999999999</c:v>
                </c:pt>
                <c:pt idx="16">
                  <c:v>647.23699999999997</c:v>
                </c:pt>
                <c:pt idx="17">
                  <c:v>585.87199999999996</c:v>
                </c:pt>
                <c:pt idx="18">
                  <c:v>623</c:v>
                </c:pt>
              </c:numCache>
            </c:numRef>
          </c:val>
          <c:smooth val="0"/>
          <c:extLst>
            <c:ext xmlns:c16="http://schemas.microsoft.com/office/drawing/2014/chart" uri="{C3380CC4-5D6E-409C-BE32-E72D297353CC}">
              <c16:uniqueId val="{00000001-94C4-4383-975E-DA775B55F08B}"/>
            </c:ext>
          </c:extLst>
        </c:ser>
        <c:ser>
          <c:idx val="2"/>
          <c:order val="2"/>
          <c:tx>
            <c:strRef>
              <c:f>'precio minorista'!$G$23</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minorista'!$D$24:$D$42</c:f>
              <c:numCache>
                <c:formatCode>mmm\-yy</c:formatCode>
                <c:ptCount val="19"/>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pt idx="12">
                  <c:v>44409</c:v>
                </c:pt>
                <c:pt idx="13">
                  <c:v>44440</c:v>
                </c:pt>
                <c:pt idx="14">
                  <c:v>44470</c:v>
                </c:pt>
                <c:pt idx="15">
                  <c:v>44501</c:v>
                </c:pt>
                <c:pt idx="16">
                  <c:v>44531</c:v>
                </c:pt>
                <c:pt idx="17">
                  <c:v>44562</c:v>
                </c:pt>
                <c:pt idx="18">
                  <c:v>44593</c:v>
                </c:pt>
              </c:numCache>
            </c:numRef>
          </c:cat>
          <c:val>
            <c:numRef>
              <c:f>'precio minorista'!$G$24:$G$42</c:f>
              <c:numCache>
                <c:formatCode>#,##0</c:formatCode>
                <c:ptCount val="19"/>
                <c:pt idx="0">
                  <c:v>253.78911536654132</c:v>
                </c:pt>
                <c:pt idx="1">
                  <c:v>336.43560107987935</c:v>
                </c:pt>
                <c:pt idx="2">
                  <c:v>310.89990321875683</c:v>
                </c:pt>
                <c:pt idx="3">
                  <c:v>390.61699233492857</c:v>
                </c:pt>
                <c:pt idx="4">
                  <c:v>445.28231992766968</c:v>
                </c:pt>
                <c:pt idx="5">
                  <c:v>395.65468534227659</c:v>
                </c:pt>
                <c:pt idx="6">
                  <c:v>263.17300528670194</c:v>
                </c:pt>
                <c:pt idx="7">
                  <c:v>256.40643221524988</c:v>
                </c:pt>
                <c:pt idx="8">
                  <c:v>265.03741385116177</c:v>
                </c:pt>
                <c:pt idx="9">
                  <c:v>251.32902228458627</c:v>
                </c:pt>
                <c:pt idx="10">
                  <c:v>263.5435216626459</c:v>
                </c:pt>
                <c:pt idx="11">
                  <c:v>308.49031780310776</c:v>
                </c:pt>
                <c:pt idx="12">
                  <c:v>338.04290322298868</c:v>
                </c:pt>
                <c:pt idx="13">
                  <c:v>374.77072713262567</c:v>
                </c:pt>
                <c:pt idx="14">
                  <c:v>433.37652506075699</c:v>
                </c:pt>
                <c:pt idx="15">
                  <c:v>439.11405485880636</c:v>
                </c:pt>
                <c:pt idx="16">
                  <c:v>373.61865773095144</c:v>
                </c:pt>
                <c:pt idx="17">
                  <c:v>356.66202407375795</c:v>
                </c:pt>
                <c:pt idx="18">
                  <c:v>324.12305997690788</c:v>
                </c:pt>
              </c:numCache>
            </c:numRef>
          </c:val>
          <c:smooth val="0"/>
          <c:extLst>
            <c:ext xmlns:c16="http://schemas.microsoft.com/office/drawing/2014/chart" uri="{C3380CC4-5D6E-409C-BE32-E72D297353CC}">
              <c16:uniqueId val="{00000002-94C4-4383-975E-DA775B55F08B}"/>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regiones'!$C$7:$C$25</c:f>
              <c:numCache>
                <c:formatCode>#,##0</c:formatCode>
                <c:ptCount val="19"/>
                <c:pt idx="3">
                  <c:v>1320</c:v>
                </c:pt>
                <c:pt idx="4">
                  <c:v>1296.6669999999999</c:v>
                </c:pt>
                <c:pt idx="5">
                  <c:v>1350</c:v>
                </c:pt>
                <c:pt idx="6">
                  <c:v>1296.6669999999999</c:v>
                </c:pt>
                <c:pt idx="7">
                  <c:v>1330</c:v>
                </c:pt>
                <c:pt idx="8">
                  <c:v>1296.6669999999999</c:v>
                </c:pt>
                <c:pt idx="9">
                  <c:v>1330</c:v>
                </c:pt>
                <c:pt idx="10">
                  <c:v>1320</c:v>
                </c:pt>
                <c:pt idx="11">
                  <c:v>1320</c:v>
                </c:pt>
                <c:pt idx="12">
                  <c:v>1300</c:v>
                </c:pt>
                <c:pt idx="13">
                  <c:v>1290</c:v>
                </c:pt>
                <c:pt idx="14">
                  <c:v>1297</c:v>
                </c:pt>
                <c:pt idx="15">
                  <c:v>1320</c:v>
                </c:pt>
                <c:pt idx="16">
                  <c:v>1320</c:v>
                </c:pt>
                <c:pt idx="17">
                  <c:v>1320</c:v>
                </c:pt>
                <c:pt idx="18">
                  <c:v>1143.3330000000001</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regiones'!$D$7:$D$25</c:f>
              <c:numCache>
                <c:formatCode>#,##0</c:formatCode>
                <c:ptCount val="19"/>
                <c:pt idx="0">
                  <c:v>1312.5</c:v>
                </c:pt>
                <c:pt idx="1">
                  <c:v>1305</c:v>
                </c:pt>
                <c:pt idx="2">
                  <c:v>1305</c:v>
                </c:pt>
                <c:pt idx="3">
                  <c:v>1311</c:v>
                </c:pt>
                <c:pt idx="4">
                  <c:v>1309.2860000000001</c:v>
                </c:pt>
                <c:pt idx="5">
                  <c:v>1327.5</c:v>
                </c:pt>
                <c:pt idx="6">
                  <c:v>1320</c:v>
                </c:pt>
                <c:pt idx="7">
                  <c:v>1308.3330000000001</c:v>
                </c:pt>
                <c:pt idx="8">
                  <c:v>1307.857</c:v>
                </c:pt>
                <c:pt idx="9">
                  <c:v>1320</c:v>
                </c:pt>
                <c:pt idx="10">
                  <c:v>1305</c:v>
                </c:pt>
                <c:pt idx="11">
                  <c:v>1296</c:v>
                </c:pt>
                <c:pt idx="12">
                  <c:v>1305</c:v>
                </c:pt>
                <c:pt idx="13">
                  <c:v>1324</c:v>
                </c:pt>
                <c:pt idx="14">
                  <c:v>1311</c:v>
                </c:pt>
                <c:pt idx="15">
                  <c:v>1313.5709999999999</c:v>
                </c:pt>
                <c:pt idx="16">
                  <c:v>1310</c:v>
                </c:pt>
                <c:pt idx="17">
                  <c:v>1290</c:v>
                </c:pt>
                <c:pt idx="18">
                  <c:v>1350</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regiones'!$E$7:$E$25</c:f>
              <c:numCache>
                <c:formatCode>#,##0</c:formatCode>
                <c:ptCount val="19"/>
                <c:pt idx="0">
                  <c:v>1299.4445000000001</c:v>
                </c:pt>
                <c:pt idx="1">
                  <c:v>1303.25</c:v>
                </c:pt>
                <c:pt idx="2">
                  <c:v>1303.6115</c:v>
                </c:pt>
                <c:pt idx="3">
                  <c:v>1311.3335</c:v>
                </c:pt>
                <c:pt idx="4">
                  <c:v>1300.1390000000001</c:v>
                </c:pt>
                <c:pt idx="5">
                  <c:v>1311.6665</c:v>
                </c:pt>
                <c:pt idx="6">
                  <c:v>1289.5554999999999</c:v>
                </c:pt>
                <c:pt idx="7">
                  <c:v>1266.8335</c:v>
                </c:pt>
                <c:pt idx="8">
                  <c:v>1300.8335</c:v>
                </c:pt>
                <c:pt idx="9">
                  <c:v>1309.1665</c:v>
                </c:pt>
                <c:pt idx="10">
                  <c:v>1298.5</c:v>
                </c:pt>
                <c:pt idx="11">
                  <c:v>1283</c:v>
                </c:pt>
                <c:pt idx="12">
                  <c:v>1296.5</c:v>
                </c:pt>
                <c:pt idx="13">
                  <c:v>1301</c:v>
                </c:pt>
                <c:pt idx="14">
                  <c:v>1297</c:v>
                </c:pt>
                <c:pt idx="15">
                  <c:v>1279.375</c:v>
                </c:pt>
                <c:pt idx="16">
                  <c:v>1292.6665</c:v>
                </c:pt>
                <c:pt idx="17">
                  <c:v>1298.125</c:v>
                </c:pt>
                <c:pt idx="18">
                  <c:v>1302</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regiones'!$F$7:$F$25</c:f>
              <c:numCache>
                <c:formatCode>#,##0</c:formatCode>
                <c:ptCount val="19"/>
                <c:pt idx="0">
                  <c:v>1246.8335</c:v>
                </c:pt>
                <c:pt idx="1">
                  <c:v>1288.4000000000001</c:v>
                </c:pt>
                <c:pt idx="2">
                  <c:v>1279.5835</c:v>
                </c:pt>
                <c:pt idx="3">
                  <c:v>1278.6215</c:v>
                </c:pt>
                <c:pt idx="4">
                  <c:v>1269.7215000000001</c:v>
                </c:pt>
                <c:pt idx="5">
                  <c:v>1272.5</c:v>
                </c:pt>
                <c:pt idx="6">
                  <c:v>1293.7145</c:v>
                </c:pt>
                <c:pt idx="7">
                  <c:v>1252.6745000000001</c:v>
                </c:pt>
                <c:pt idx="8">
                  <c:v>1249.1665</c:v>
                </c:pt>
                <c:pt idx="9">
                  <c:v>1271.9939999999999</c:v>
                </c:pt>
                <c:pt idx="10">
                  <c:v>1294.5</c:v>
                </c:pt>
                <c:pt idx="11">
                  <c:v>1268.5</c:v>
                </c:pt>
                <c:pt idx="12">
                  <c:v>1269</c:v>
                </c:pt>
                <c:pt idx="13">
                  <c:v>1233</c:v>
                </c:pt>
                <c:pt idx="14">
                  <c:v>1230</c:v>
                </c:pt>
                <c:pt idx="15">
                  <c:v>1212.625</c:v>
                </c:pt>
                <c:pt idx="16">
                  <c:v>1233.1334999999999</c:v>
                </c:pt>
                <c:pt idx="17">
                  <c:v>1272.7750000000001</c:v>
                </c:pt>
                <c:pt idx="18">
                  <c:v>1312.107</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regiones'!$G$7:$G$25</c:f>
              <c:numCache>
                <c:formatCode>#,##0</c:formatCode>
                <c:ptCount val="19"/>
                <c:pt idx="0">
                  <c:v>1480</c:v>
                </c:pt>
                <c:pt idx="1">
                  <c:v>1240</c:v>
                </c:pt>
                <c:pt idx="2">
                  <c:v>1257.5</c:v>
                </c:pt>
                <c:pt idx="3">
                  <c:v>1310.4760000000001</c:v>
                </c:pt>
                <c:pt idx="4">
                  <c:v>1312.222</c:v>
                </c:pt>
                <c:pt idx="5">
                  <c:v>1150</c:v>
                </c:pt>
                <c:pt idx="6">
                  <c:v>1272.222</c:v>
                </c:pt>
                <c:pt idx="7">
                  <c:v>1305.556</c:v>
                </c:pt>
                <c:pt idx="8">
                  <c:v>1284.2860000000001</c:v>
                </c:pt>
                <c:pt idx="9">
                  <c:v>1273.3330000000001</c:v>
                </c:pt>
                <c:pt idx="10">
                  <c:v>1311</c:v>
                </c:pt>
                <c:pt idx="11">
                  <c:v>1373</c:v>
                </c:pt>
                <c:pt idx="12">
                  <c:v>1255</c:v>
                </c:pt>
                <c:pt idx="13">
                  <c:v>1235</c:v>
                </c:pt>
                <c:pt idx="14">
                  <c:v>1253</c:v>
                </c:pt>
                <c:pt idx="15">
                  <c:v>1225</c:v>
                </c:pt>
                <c:pt idx="16">
                  <c:v>1205</c:v>
                </c:pt>
                <c:pt idx="17">
                  <c:v>1275</c:v>
                </c:pt>
                <c:pt idx="18">
                  <c:v>1094.048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regiones'!$H$7:$H$25</c:f>
              <c:numCache>
                <c:formatCode>#,##0</c:formatCode>
                <c:ptCount val="19"/>
                <c:pt idx="0">
                  <c:v>1300</c:v>
                </c:pt>
                <c:pt idx="1">
                  <c:v>1291.7860000000001</c:v>
                </c:pt>
                <c:pt idx="2">
                  <c:v>1291.1110000000001</c:v>
                </c:pt>
                <c:pt idx="3">
                  <c:v>1301.8254999999999</c:v>
                </c:pt>
                <c:pt idx="4">
                  <c:v>1293.6665</c:v>
                </c:pt>
                <c:pt idx="5">
                  <c:v>1300</c:v>
                </c:pt>
                <c:pt idx="6">
                  <c:v>1291.4585</c:v>
                </c:pt>
                <c:pt idx="7">
                  <c:v>1291.1110000000001</c:v>
                </c:pt>
                <c:pt idx="8">
                  <c:v>1291.8335</c:v>
                </c:pt>
                <c:pt idx="9">
                  <c:v>1280.3195000000001</c:v>
                </c:pt>
                <c:pt idx="10">
                  <c:v>1291</c:v>
                </c:pt>
                <c:pt idx="11">
                  <c:v>1290</c:v>
                </c:pt>
                <c:pt idx="12">
                  <c:v>1310</c:v>
                </c:pt>
                <c:pt idx="13">
                  <c:v>1323</c:v>
                </c:pt>
                <c:pt idx="14">
                  <c:v>1325</c:v>
                </c:pt>
                <c:pt idx="15">
                  <c:v>1313.3330000000001</c:v>
                </c:pt>
                <c:pt idx="16">
                  <c:v>1290</c:v>
                </c:pt>
                <c:pt idx="17">
                  <c:v>1298.4375</c:v>
                </c:pt>
                <c:pt idx="18">
                  <c:v>1295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regiones'!$I$7:$I$25</c:f>
              <c:numCache>
                <c:formatCode>#,##0</c:formatCode>
                <c:ptCount val="19"/>
                <c:pt idx="0">
                  <c:v>1176.6665</c:v>
                </c:pt>
                <c:pt idx="1">
                  <c:v>1185.8335</c:v>
                </c:pt>
                <c:pt idx="2">
                  <c:v>1167.5</c:v>
                </c:pt>
                <c:pt idx="3">
                  <c:v>1202</c:v>
                </c:pt>
                <c:pt idx="4">
                  <c:v>1196.2874999999999</c:v>
                </c:pt>
                <c:pt idx="5">
                  <c:v>1140</c:v>
                </c:pt>
                <c:pt idx="6">
                  <c:v>1173.3335</c:v>
                </c:pt>
                <c:pt idx="7">
                  <c:v>1181.6665</c:v>
                </c:pt>
                <c:pt idx="8">
                  <c:v>1195</c:v>
                </c:pt>
                <c:pt idx="9">
                  <c:v>1219.1665</c:v>
                </c:pt>
                <c:pt idx="10">
                  <c:v>1217</c:v>
                </c:pt>
                <c:pt idx="11">
                  <c:v>1215</c:v>
                </c:pt>
                <c:pt idx="12">
                  <c:v>1340</c:v>
                </c:pt>
                <c:pt idx="13">
                  <c:v>1209</c:v>
                </c:pt>
                <c:pt idx="14">
                  <c:v>1216.5</c:v>
                </c:pt>
                <c:pt idx="15">
                  <c:v>1214</c:v>
                </c:pt>
                <c:pt idx="16">
                  <c:v>1265</c:v>
                </c:pt>
                <c:pt idx="17">
                  <c:v>1190</c:v>
                </c:pt>
                <c:pt idx="18">
                  <c:v>1210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regiones'!$J$7:$J$25</c:f>
              <c:numCache>
                <c:formatCode>#,##0</c:formatCode>
                <c:ptCount val="19"/>
                <c:pt idx="0">
                  <c:v>1228.1665</c:v>
                </c:pt>
                <c:pt idx="1">
                  <c:v>1222.722</c:v>
                </c:pt>
                <c:pt idx="2">
                  <c:v>1219.5835</c:v>
                </c:pt>
                <c:pt idx="3">
                  <c:v>1267.5415</c:v>
                </c:pt>
                <c:pt idx="4">
                  <c:v>1280.3335</c:v>
                </c:pt>
                <c:pt idx="5">
                  <c:v>1243.75</c:v>
                </c:pt>
                <c:pt idx="6">
                  <c:v>1314.5835</c:v>
                </c:pt>
                <c:pt idx="7">
                  <c:v>1269</c:v>
                </c:pt>
                <c:pt idx="8">
                  <c:v>1287.25</c:v>
                </c:pt>
                <c:pt idx="9">
                  <c:v>1283.23</c:v>
                </c:pt>
                <c:pt idx="10">
                  <c:v>1228.5</c:v>
                </c:pt>
                <c:pt idx="11">
                  <c:v>1266</c:v>
                </c:pt>
                <c:pt idx="12">
                  <c:v>1269</c:v>
                </c:pt>
                <c:pt idx="13">
                  <c:v>1323.5</c:v>
                </c:pt>
                <c:pt idx="14">
                  <c:v>1234</c:v>
                </c:pt>
                <c:pt idx="15">
                  <c:v>1244.1669999999999</c:v>
                </c:pt>
                <c:pt idx="16">
                  <c:v>1222.778</c:v>
                </c:pt>
                <c:pt idx="17">
                  <c:v>1262.4445000000001</c:v>
                </c:pt>
                <c:pt idx="18">
                  <c:v>1234.3634999999999</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regiones'!$K$7:$K$25</c:f>
              <c:numCache>
                <c:formatCode>#,##0</c:formatCode>
                <c:ptCount val="19"/>
                <c:pt idx="0">
                  <c:v>1253.75</c:v>
                </c:pt>
                <c:pt idx="1">
                  <c:v>1282.1665</c:v>
                </c:pt>
                <c:pt idx="2">
                  <c:v>1275</c:v>
                </c:pt>
                <c:pt idx="3">
                  <c:v>1259</c:v>
                </c:pt>
                <c:pt idx="4">
                  <c:v>1280.5</c:v>
                </c:pt>
                <c:pt idx="6">
                  <c:v>1251.3330000000001</c:v>
                </c:pt>
                <c:pt idx="7">
                  <c:v>1244.4290000000001</c:v>
                </c:pt>
                <c:pt idx="8">
                  <c:v>1251</c:v>
                </c:pt>
                <c:pt idx="9">
                  <c:v>1262.3130000000001</c:v>
                </c:pt>
                <c:pt idx="10">
                  <c:v>1253</c:v>
                </c:pt>
                <c:pt idx="11">
                  <c:v>1244</c:v>
                </c:pt>
                <c:pt idx="12">
                  <c:v>1265</c:v>
                </c:pt>
                <c:pt idx="13">
                  <c:v>1310</c:v>
                </c:pt>
                <c:pt idx="14">
                  <c:v>1281</c:v>
                </c:pt>
                <c:pt idx="15">
                  <c:v>1310</c:v>
                </c:pt>
                <c:pt idx="16">
                  <c:v>1277.7860000000001</c:v>
                </c:pt>
                <c:pt idx="17">
                  <c:v>1320.4760000000001</c:v>
                </c:pt>
                <c:pt idx="18">
                  <c:v>1320</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regiones'!$L$7:$L$25</c:f>
              <c:numCache>
                <c:formatCode>#,##0</c:formatCode>
                <c:ptCount val="19"/>
                <c:pt idx="3">
                  <c:v>775</c:v>
                </c:pt>
                <c:pt idx="4">
                  <c:v>750</c:v>
                </c:pt>
                <c:pt idx="5">
                  <c:v>750</c:v>
                </c:pt>
                <c:pt idx="6">
                  <c:v>745.83349999999996</c:v>
                </c:pt>
                <c:pt idx="8">
                  <c:v>762.5</c:v>
                </c:pt>
                <c:pt idx="9">
                  <c:v>775</c:v>
                </c:pt>
                <c:pt idx="10">
                  <c:v>775</c:v>
                </c:pt>
                <c:pt idx="12">
                  <c:v>737.5</c:v>
                </c:pt>
                <c:pt idx="13">
                  <c:v>750</c:v>
                </c:pt>
                <c:pt idx="14">
                  <c:v>687.5</c:v>
                </c:pt>
                <c:pt idx="15">
                  <c:v>700</c:v>
                </c:pt>
                <c:pt idx="16">
                  <c:v>610</c:v>
                </c:pt>
                <c:pt idx="17">
                  <c:v>657.5</c:v>
                </c:pt>
                <c:pt idx="18">
                  <c:v>620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regiones'!$M$7:$M$25</c:f>
              <c:numCache>
                <c:formatCode>#,##0</c:formatCode>
                <c:ptCount val="19"/>
                <c:pt idx="0">
                  <c:v>670.83299999999997</c:v>
                </c:pt>
                <c:pt idx="1">
                  <c:v>659.375</c:v>
                </c:pt>
                <c:pt idx="2">
                  <c:v>663.75</c:v>
                </c:pt>
                <c:pt idx="3">
                  <c:v>645.83299999999997</c:v>
                </c:pt>
                <c:pt idx="4">
                  <c:v>670</c:v>
                </c:pt>
                <c:pt idx="5">
                  <c:v>683.33299999999997</c:v>
                </c:pt>
                <c:pt idx="6">
                  <c:v>618.75</c:v>
                </c:pt>
                <c:pt idx="7">
                  <c:v>693.75</c:v>
                </c:pt>
                <c:pt idx="8">
                  <c:v>625</c:v>
                </c:pt>
                <c:pt idx="9">
                  <c:v>618.75</c:v>
                </c:pt>
                <c:pt idx="10">
                  <c:v>592</c:v>
                </c:pt>
                <c:pt idx="11">
                  <c:v>608</c:v>
                </c:pt>
                <c:pt idx="12">
                  <c:v>586</c:v>
                </c:pt>
                <c:pt idx="13">
                  <c:v>600</c:v>
                </c:pt>
                <c:pt idx="14">
                  <c:v>581</c:v>
                </c:pt>
                <c:pt idx="15">
                  <c:v>610.41700000000003</c:v>
                </c:pt>
                <c:pt idx="16">
                  <c:v>585</c:v>
                </c:pt>
                <c:pt idx="18">
                  <c:v>600</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regiones'!$N$7:$N$25</c:f>
              <c:numCache>
                <c:formatCode>#,##0</c:formatCode>
                <c:ptCount val="19"/>
                <c:pt idx="0">
                  <c:v>503.125</c:v>
                </c:pt>
                <c:pt idx="1">
                  <c:v>512.5</c:v>
                </c:pt>
                <c:pt idx="2">
                  <c:v>503.125</c:v>
                </c:pt>
                <c:pt idx="3">
                  <c:v>545</c:v>
                </c:pt>
                <c:pt idx="4">
                  <c:v>472.5</c:v>
                </c:pt>
                <c:pt idx="5">
                  <c:v>508.33350000000002</c:v>
                </c:pt>
                <c:pt idx="6">
                  <c:v>471.875</c:v>
                </c:pt>
                <c:pt idx="7">
                  <c:v>434.875</c:v>
                </c:pt>
                <c:pt idx="8">
                  <c:v>446.875</c:v>
                </c:pt>
                <c:pt idx="9">
                  <c:v>502.5</c:v>
                </c:pt>
                <c:pt idx="10">
                  <c:v>513</c:v>
                </c:pt>
                <c:pt idx="11">
                  <c:v>514.5</c:v>
                </c:pt>
                <c:pt idx="12">
                  <c:v>531</c:v>
                </c:pt>
                <c:pt idx="13">
                  <c:v>484.5</c:v>
                </c:pt>
                <c:pt idx="14">
                  <c:v>481</c:v>
                </c:pt>
                <c:pt idx="15">
                  <c:v>462.5</c:v>
                </c:pt>
                <c:pt idx="16">
                  <c:v>475</c:v>
                </c:pt>
                <c:pt idx="17">
                  <c:v>471.875</c:v>
                </c:pt>
                <c:pt idx="18">
                  <c:v>467.1875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regiones'!$O$7:$O$25</c:f>
              <c:numCache>
                <c:formatCode>#,##0</c:formatCode>
                <c:ptCount val="19"/>
                <c:pt idx="0">
                  <c:v>630.41650000000004</c:v>
                </c:pt>
                <c:pt idx="1">
                  <c:v>620.33349999999996</c:v>
                </c:pt>
                <c:pt idx="2">
                  <c:v>600.41650000000004</c:v>
                </c:pt>
                <c:pt idx="3">
                  <c:v>640.83349999999996</c:v>
                </c:pt>
                <c:pt idx="4">
                  <c:v>613.29150000000004</c:v>
                </c:pt>
                <c:pt idx="5">
                  <c:v>790.83349999999996</c:v>
                </c:pt>
                <c:pt idx="6">
                  <c:v>598.04150000000004</c:v>
                </c:pt>
                <c:pt idx="7">
                  <c:v>629.16700000000003</c:v>
                </c:pt>
                <c:pt idx="8">
                  <c:v>778.125</c:v>
                </c:pt>
                <c:pt idx="9">
                  <c:v>585.87199999999996</c:v>
                </c:pt>
                <c:pt idx="10">
                  <c:v>601.5</c:v>
                </c:pt>
                <c:pt idx="11">
                  <c:v>614</c:v>
                </c:pt>
                <c:pt idx="12">
                  <c:v>616.5</c:v>
                </c:pt>
                <c:pt idx="13">
                  <c:v>635</c:v>
                </c:pt>
                <c:pt idx="14">
                  <c:v>656.5</c:v>
                </c:pt>
                <c:pt idx="15">
                  <c:v>610</c:v>
                </c:pt>
                <c:pt idx="16">
                  <c:v>590.41650000000004</c:v>
                </c:pt>
                <c:pt idx="17">
                  <c:v>589.3605</c:v>
                </c:pt>
                <c:pt idx="18">
                  <c:v>605.52350000000001</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regiones'!$P$7:$P$25</c:f>
              <c:numCache>
                <c:formatCode>#,##0</c:formatCode>
                <c:ptCount val="19"/>
                <c:pt idx="0">
                  <c:v>679.16650000000004</c:v>
                </c:pt>
                <c:pt idx="1">
                  <c:v>612.5</c:v>
                </c:pt>
                <c:pt idx="2">
                  <c:v>645.83349999999996</c:v>
                </c:pt>
                <c:pt idx="3">
                  <c:v>598.61099999999999</c:v>
                </c:pt>
                <c:pt idx="4">
                  <c:v>636.11099999999999</c:v>
                </c:pt>
                <c:pt idx="5">
                  <c:v>620.83349999999996</c:v>
                </c:pt>
                <c:pt idx="6">
                  <c:v>606.66650000000004</c:v>
                </c:pt>
                <c:pt idx="7">
                  <c:v>625</c:v>
                </c:pt>
                <c:pt idx="8">
                  <c:v>569.44450000000006</c:v>
                </c:pt>
                <c:pt idx="9">
                  <c:v>525</c:v>
                </c:pt>
                <c:pt idx="10">
                  <c:v>529</c:v>
                </c:pt>
                <c:pt idx="11">
                  <c:v>583</c:v>
                </c:pt>
                <c:pt idx="12">
                  <c:v>556</c:v>
                </c:pt>
                <c:pt idx="13">
                  <c:v>583</c:v>
                </c:pt>
                <c:pt idx="14">
                  <c:v>541.5</c:v>
                </c:pt>
                <c:pt idx="15">
                  <c:v>533.33299999999997</c:v>
                </c:pt>
                <c:pt idx="16">
                  <c:v>525</c:v>
                </c:pt>
                <c:pt idx="17">
                  <c:v>550</c:v>
                </c:pt>
                <c:pt idx="18">
                  <c:v>526.38900000000001</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regiones'!$Q$7:$Q$25</c:f>
              <c:numCache>
                <c:formatCode>#,##0</c:formatCode>
                <c:ptCount val="19"/>
                <c:pt idx="0">
                  <c:v>525</c:v>
                </c:pt>
                <c:pt idx="1">
                  <c:v>375</c:v>
                </c:pt>
                <c:pt idx="2">
                  <c:v>475</c:v>
                </c:pt>
                <c:pt idx="3">
                  <c:v>375</c:v>
                </c:pt>
                <c:pt idx="4">
                  <c:v>520.83299999999997</c:v>
                </c:pt>
                <c:pt idx="5">
                  <c:v>525</c:v>
                </c:pt>
                <c:pt idx="6">
                  <c:v>500</c:v>
                </c:pt>
                <c:pt idx="7">
                  <c:v>481.25</c:v>
                </c:pt>
                <c:pt idx="8">
                  <c:v>425</c:v>
                </c:pt>
                <c:pt idx="9">
                  <c:v>500</c:v>
                </c:pt>
                <c:pt idx="10">
                  <c:v>500</c:v>
                </c:pt>
                <c:pt idx="11">
                  <c:v>488</c:v>
                </c:pt>
                <c:pt idx="12">
                  <c:v>517</c:v>
                </c:pt>
                <c:pt idx="13">
                  <c:v>500</c:v>
                </c:pt>
                <c:pt idx="14">
                  <c:v>500</c:v>
                </c:pt>
                <c:pt idx="15">
                  <c:v>500</c:v>
                </c:pt>
                <c:pt idx="16">
                  <c:v>400</c:v>
                </c:pt>
                <c:pt idx="17">
                  <c:v>500</c:v>
                </c:pt>
                <c:pt idx="18">
                  <c:v>387.5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regiones'!$R$7:$R$25</c:f>
              <c:numCache>
                <c:formatCode>#,##0</c:formatCode>
                <c:ptCount val="19"/>
                <c:pt idx="0">
                  <c:v>508.33300000000003</c:v>
                </c:pt>
                <c:pt idx="1">
                  <c:v>495.83349999999996</c:v>
                </c:pt>
                <c:pt idx="2">
                  <c:v>499.16650000000004</c:v>
                </c:pt>
                <c:pt idx="3">
                  <c:v>487.5</c:v>
                </c:pt>
                <c:pt idx="4">
                  <c:v>506.25</c:v>
                </c:pt>
                <c:pt idx="5">
                  <c:v>575</c:v>
                </c:pt>
                <c:pt idx="6">
                  <c:v>590.625</c:v>
                </c:pt>
                <c:pt idx="7">
                  <c:v>537.5</c:v>
                </c:pt>
                <c:pt idx="8">
                  <c:v>450</c:v>
                </c:pt>
                <c:pt idx="9">
                  <c:v>490.625</c:v>
                </c:pt>
                <c:pt idx="10">
                  <c:v>494.5</c:v>
                </c:pt>
                <c:pt idx="11">
                  <c:v>480</c:v>
                </c:pt>
                <c:pt idx="12">
                  <c:v>506.5</c:v>
                </c:pt>
                <c:pt idx="13">
                  <c:v>498</c:v>
                </c:pt>
                <c:pt idx="14">
                  <c:v>497</c:v>
                </c:pt>
                <c:pt idx="15">
                  <c:v>496.875</c:v>
                </c:pt>
                <c:pt idx="16">
                  <c:v>450</c:v>
                </c:pt>
                <c:pt idx="17">
                  <c:v>450</c:v>
                </c:pt>
                <c:pt idx="18">
                  <c:v>503.33349999999996</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regiones'!$S$7:$S$25</c:f>
              <c:numCache>
                <c:formatCode>#,##0</c:formatCode>
                <c:ptCount val="19"/>
                <c:pt idx="0">
                  <c:v>700.5</c:v>
                </c:pt>
                <c:pt idx="1">
                  <c:v>645.83349999999996</c:v>
                </c:pt>
                <c:pt idx="2">
                  <c:v>692.5</c:v>
                </c:pt>
                <c:pt idx="3">
                  <c:v>628.75</c:v>
                </c:pt>
                <c:pt idx="4">
                  <c:v>739.58299999999997</c:v>
                </c:pt>
                <c:pt idx="5">
                  <c:v>775</c:v>
                </c:pt>
                <c:pt idx="6">
                  <c:v>950</c:v>
                </c:pt>
                <c:pt idx="7">
                  <c:v>841.66700000000003</c:v>
                </c:pt>
                <c:pt idx="8">
                  <c:v>750</c:v>
                </c:pt>
                <c:pt idx="9">
                  <c:v>630</c:v>
                </c:pt>
                <c:pt idx="10">
                  <c:v>610.5</c:v>
                </c:pt>
                <c:pt idx="11">
                  <c:v>556.5</c:v>
                </c:pt>
                <c:pt idx="12">
                  <c:v>541.5</c:v>
                </c:pt>
                <c:pt idx="13">
                  <c:v>479.5</c:v>
                </c:pt>
                <c:pt idx="14">
                  <c:v>519</c:v>
                </c:pt>
                <c:pt idx="15">
                  <c:v>580</c:v>
                </c:pt>
                <c:pt idx="16">
                  <c:v>600</c:v>
                </c:pt>
                <c:pt idx="17">
                  <c:v>476.5</c:v>
                </c:pt>
                <c:pt idx="18">
                  <c:v>478.33300000000003</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44505.125</c:v>
                </c:pt>
                <c:pt idx="1">
                  <c:v>44512.125</c:v>
                </c:pt>
                <c:pt idx="2">
                  <c:v>44519.125</c:v>
                </c:pt>
                <c:pt idx="3">
                  <c:v>44526.125</c:v>
                </c:pt>
                <c:pt idx="4">
                  <c:v>44533.125</c:v>
                </c:pt>
                <c:pt idx="5">
                  <c:v>44540.125</c:v>
                </c:pt>
                <c:pt idx="6">
                  <c:v>44547.125</c:v>
                </c:pt>
                <c:pt idx="7">
                  <c:v>44554.125</c:v>
                </c:pt>
                <c:pt idx="8">
                  <c:v>44561.125</c:v>
                </c:pt>
                <c:pt idx="9">
                  <c:v>44568.125</c:v>
                </c:pt>
                <c:pt idx="10">
                  <c:v>44575</c:v>
                </c:pt>
                <c:pt idx="11">
                  <c:v>44582</c:v>
                </c:pt>
                <c:pt idx="12">
                  <c:v>44589</c:v>
                </c:pt>
                <c:pt idx="13">
                  <c:v>44596</c:v>
                </c:pt>
                <c:pt idx="14">
                  <c:v>44603</c:v>
                </c:pt>
                <c:pt idx="15">
                  <c:v>44610.125</c:v>
                </c:pt>
                <c:pt idx="16">
                  <c:v>44617.125</c:v>
                </c:pt>
                <c:pt idx="17">
                  <c:v>44624.125</c:v>
                </c:pt>
                <c:pt idx="18">
                  <c:v>44631.125</c:v>
                </c:pt>
              </c:numCache>
            </c:numRef>
          </c:cat>
          <c:val>
            <c:numRef>
              <c:f>'precio minorista regiones'!$T$7:$T$25</c:f>
              <c:numCache>
                <c:formatCode>#,##0</c:formatCode>
                <c:ptCount val="19"/>
                <c:pt idx="0">
                  <c:v>525</c:v>
                </c:pt>
                <c:pt idx="1">
                  <c:v>525</c:v>
                </c:pt>
                <c:pt idx="2">
                  <c:v>525</c:v>
                </c:pt>
                <c:pt idx="3">
                  <c:v>525</c:v>
                </c:pt>
                <c:pt idx="4">
                  <c:v>900</c:v>
                </c:pt>
                <c:pt idx="5">
                  <c:v>600</c:v>
                </c:pt>
                <c:pt idx="6">
                  <c:v>712.5</c:v>
                </c:pt>
                <c:pt idx="7">
                  <c:v>812.5</c:v>
                </c:pt>
                <c:pt idx="8">
                  <c:v>1000</c:v>
                </c:pt>
                <c:pt idx="9">
                  <c:v>812.5</c:v>
                </c:pt>
                <c:pt idx="10">
                  <c:v>812.5</c:v>
                </c:pt>
                <c:pt idx="11">
                  <c:v>812.5</c:v>
                </c:pt>
                <c:pt idx="12">
                  <c:v>750</c:v>
                </c:pt>
                <c:pt idx="13">
                  <c:v>812.5</c:v>
                </c:pt>
                <c:pt idx="14">
                  <c:v>787.5</c:v>
                </c:pt>
                <c:pt idx="15">
                  <c:v>787.5</c:v>
                </c:pt>
                <c:pt idx="16">
                  <c:v>812.5</c:v>
                </c:pt>
                <c:pt idx="17">
                  <c:v>633.33349999999996</c:v>
                </c:pt>
                <c:pt idx="18">
                  <c:v>700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rend'!$D$7:$D$26</c:f>
              <c:numCache>
                <c:formatCode>#,##0</c:formatCode>
                <c:ptCount val="20"/>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36329</c:v>
                </c:pt>
                <c:pt idx="19">
                  <c:v>35898</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rend'!$E$7:$E$26</c:f>
              <c:numCache>
                <c:formatCode>#,##0</c:formatCode>
                <c:ptCount val="20"/>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994507.8</c:v>
                </c:pt>
                <c:pt idx="19">
                  <c:v>1022830.4244829395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región'!$B$23</c:f>
              <c:strCache>
                <c:ptCount val="1"/>
                <c:pt idx="0">
                  <c:v>2018/19</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0-D232-413C-BDB7-51A66E8779FE}"/>
            </c:ext>
          </c:extLst>
        </c:ser>
        <c:ser>
          <c:idx val="1"/>
          <c:order val="1"/>
          <c:tx>
            <c:strRef>
              <c:f>'sup región'!$B$24</c:f>
              <c:strCache>
                <c:ptCount val="1"/>
                <c:pt idx="0">
                  <c:v>2019/20</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1-D232-413C-BDB7-51A66E8779FE}"/>
            </c:ext>
          </c:extLst>
        </c:ser>
        <c:ser>
          <c:idx val="2"/>
          <c:order val="2"/>
          <c:tx>
            <c:strRef>
              <c:f>'sup región'!$B$25</c:f>
              <c:strCache>
                <c:ptCount val="1"/>
                <c:pt idx="0">
                  <c:v>2020/21</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región'!$C$25:$L$25</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región'!$B$23</c:f>
              <c:strCache>
                <c:ptCount val="1"/>
                <c:pt idx="0">
                  <c:v>2018/19</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0-2054-4FCF-A488-FD3AD9AFE4B2}"/>
            </c:ext>
          </c:extLst>
        </c:ser>
        <c:ser>
          <c:idx val="1"/>
          <c:order val="1"/>
          <c:tx>
            <c:strRef>
              <c:f>'prod región'!$B$24</c:f>
              <c:strCache>
                <c:ptCount val="1"/>
                <c:pt idx="0">
                  <c:v>2019/20</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1-2054-4FCF-A488-FD3AD9AFE4B2}"/>
            </c:ext>
          </c:extLst>
        </c:ser>
        <c:ser>
          <c:idx val="2"/>
          <c:order val="2"/>
          <c:tx>
            <c:strRef>
              <c:f>'prod región'!$B$25</c:f>
              <c:strCache>
                <c:ptCount val="1"/>
                <c:pt idx="0">
                  <c:v>2020/21</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región'!$C$25:$L$25</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407103" cy="11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28</xdr:row>
      <xdr:rowOff>6804</xdr:rowOff>
    </xdr:from>
    <xdr:to>
      <xdr:col>6</xdr:col>
      <xdr:colOff>1161144</xdr:colOff>
      <xdr:row>50</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49</xdr:row>
      <xdr:rowOff>27210</xdr:rowOff>
    </xdr:from>
    <xdr:to>
      <xdr:col>3</xdr:col>
      <xdr:colOff>1231447</xdr:colOff>
      <xdr:row>50</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90715</xdr:colOff>
      <xdr:row>26</xdr:row>
      <xdr:rowOff>45699</xdr:rowOff>
    </xdr:from>
    <xdr:to>
      <xdr:col>12</xdr:col>
      <xdr:colOff>662215</xdr:colOff>
      <xdr:row>47</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46</xdr:row>
      <xdr:rowOff>40821</xdr:rowOff>
    </xdr:from>
    <xdr:to>
      <xdr:col>5</xdr:col>
      <xdr:colOff>362851</xdr:colOff>
      <xdr:row>47</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26</xdr:row>
      <xdr:rowOff>67468</xdr:rowOff>
    </xdr:from>
    <xdr:to>
      <xdr:col>12</xdr:col>
      <xdr:colOff>653144</xdr:colOff>
      <xdr:row>49</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48</xdr:row>
      <xdr:rowOff>6804</xdr:rowOff>
    </xdr:from>
    <xdr:to>
      <xdr:col>5</xdr:col>
      <xdr:colOff>408214</xdr:colOff>
      <xdr:row>49</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26</xdr:row>
      <xdr:rowOff>7143</xdr:rowOff>
    </xdr:from>
    <xdr:to>
      <xdr:col>12</xdr:col>
      <xdr:colOff>689429</xdr:colOff>
      <xdr:row>47</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46</xdr:row>
      <xdr:rowOff>13606</xdr:rowOff>
    </xdr:from>
    <xdr:to>
      <xdr:col>5</xdr:col>
      <xdr:colOff>251732</xdr:colOff>
      <xdr:row>47</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17</xdr:row>
      <xdr:rowOff>83344</xdr:rowOff>
    </xdr:from>
    <xdr:to>
      <xdr:col>3</xdr:col>
      <xdr:colOff>240027</xdr:colOff>
      <xdr:row>17</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32</xdr:row>
      <xdr:rowOff>102870</xdr:rowOff>
    </xdr:from>
    <xdr:to>
      <xdr:col>3</xdr:col>
      <xdr:colOff>209605</xdr:colOff>
      <xdr:row>32</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33</xdr:row>
      <xdr:rowOff>102870</xdr:rowOff>
    </xdr:from>
    <xdr:to>
      <xdr:col>3</xdr:col>
      <xdr:colOff>201235</xdr:colOff>
      <xdr:row>33</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34</xdr:row>
      <xdr:rowOff>85725</xdr:rowOff>
    </xdr:from>
    <xdr:to>
      <xdr:col>3</xdr:col>
      <xdr:colOff>209769</xdr:colOff>
      <xdr:row>34</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35</xdr:row>
      <xdr:rowOff>105834</xdr:rowOff>
    </xdr:from>
    <xdr:to>
      <xdr:col>3</xdr:col>
      <xdr:colOff>222810</xdr:colOff>
      <xdr:row>35</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31</xdr:row>
      <xdr:rowOff>114512</xdr:rowOff>
    </xdr:from>
    <xdr:to>
      <xdr:col>3</xdr:col>
      <xdr:colOff>210121</xdr:colOff>
      <xdr:row>31</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30</xdr:row>
      <xdr:rowOff>134620</xdr:rowOff>
    </xdr:from>
    <xdr:to>
      <xdr:col>3</xdr:col>
      <xdr:colOff>215507</xdr:colOff>
      <xdr:row>30</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46727</xdr:colOff>
      <xdr:row>29</xdr:row>
      <xdr:rowOff>98920</xdr:rowOff>
    </xdr:from>
    <xdr:to>
      <xdr:col>3</xdr:col>
      <xdr:colOff>226727</xdr:colOff>
      <xdr:row>29</xdr:row>
      <xdr:rowOff>100294</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7122441" y="4234241"/>
          <a:ext cx="180000"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28</xdr:row>
      <xdr:rowOff>97579</xdr:rowOff>
    </xdr:from>
    <xdr:to>
      <xdr:col>3</xdr:col>
      <xdr:colOff>241108</xdr:colOff>
      <xdr:row>28</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27</xdr:row>
      <xdr:rowOff>101548</xdr:rowOff>
    </xdr:from>
    <xdr:to>
      <xdr:col>3</xdr:col>
      <xdr:colOff>213094</xdr:colOff>
      <xdr:row>27</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26</xdr:row>
      <xdr:rowOff>105834</xdr:rowOff>
    </xdr:from>
    <xdr:to>
      <xdr:col>3</xdr:col>
      <xdr:colOff>213325</xdr:colOff>
      <xdr:row>26</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8</xdr:row>
      <xdr:rowOff>105833</xdr:rowOff>
    </xdr:from>
    <xdr:to>
      <xdr:col>3</xdr:col>
      <xdr:colOff>252335</xdr:colOff>
      <xdr:row>8</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12</xdr:row>
      <xdr:rowOff>105833</xdr:rowOff>
    </xdr:from>
    <xdr:to>
      <xdr:col>3</xdr:col>
      <xdr:colOff>248798</xdr:colOff>
      <xdr:row>12</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13</xdr:row>
      <xdr:rowOff>113453</xdr:rowOff>
    </xdr:from>
    <xdr:to>
      <xdr:col>3</xdr:col>
      <xdr:colOff>245391</xdr:colOff>
      <xdr:row>13</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96308</xdr:rowOff>
    </xdr:from>
    <xdr:to>
      <xdr:col>3</xdr:col>
      <xdr:colOff>245391</xdr:colOff>
      <xdr:row>14</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4970073</xdr:colOff>
      <xdr:row>15</xdr:row>
      <xdr:rowOff>91981</xdr:rowOff>
    </xdr:from>
    <xdr:to>
      <xdr:col>3</xdr:col>
      <xdr:colOff>238211</xdr:colOff>
      <xdr:row>15</xdr:row>
      <xdr:rowOff>91984</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6089925" y="2175281"/>
          <a:ext cx="122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16</xdr:row>
      <xdr:rowOff>105833</xdr:rowOff>
    </xdr:from>
    <xdr:to>
      <xdr:col>3</xdr:col>
      <xdr:colOff>248420</xdr:colOff>
      <xdr:row>16</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18</xdr:row>
      <xdr:rowOff>102870</xdr:rowOff>
    </xdr:from>
    <xdr:to>
      <xdr:col>3</xdr:col>
      <xdr:colOff>215215</xdr:colOff>
      <xdr:row>18</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19</xdr:row>
      <xdr:rowOff>102870</xdr:rowOff>
    </xdr:from>
    <xdr:to>
      <xdr:col>3</xdr:col>
      <xdr:colOff>211898</xdr:colOff>
      <xdr:row>19</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20</xdr:row>
      <xdr:rowOff>88053</xdr:rowOff>
    </xdr:from>
    <xdr:to>
      <xdr:col>3</xdr:col>
      <xdr:colOff>212776</xdr:colOff>
      <xdr:row>20</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21</xdr:row>
      <xdr:rowOff>84667</xdr:rowOff>
    </xdr:from>
    <xdr:to>
      <xdr:col>3</xdr:col>
      <xdr:colOff>194917</xdr:colOff>
      <xdr:row>21</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22</xdr:row>
      <xdr:rowOff>110066</xdr:rowOff>
    </xdr:from>
    <xdr:to>
      <xdr:col>3</xdr:col>
      <xdr:colOff>182231</xdr:colOff>
      <xdr:row>22</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66675</xdr:colOff>
      <xdr:row>36</xdr:row>
      <xdr:rowOff>9525</xdr:rowOff>
    </xdr:from>
    <xdr:to>
      <xdr:col>11</xdr:col>
      <xdr:colOff>733425</xdr:colOff>
      <xdr:row>56</xdr:row>
      <xdr:rowOff>104775</xdr:rowOff>
    </xdr:to>
    <xdr:graphicFrame macro="">
      <xdr:nvGraphicFramePr>
        <xdr:cNvPr id="4" name="Gráfico 3">
          <a:extLst>
            <a:ext uri="{FF2B5EF4-FFF2-40B4-BE49-F238E27FC236}">
              <a16:creationId xmlns:a16="http://schemas.microsoft.com/office/drawing/2014/main" id="{8D97E527-72B4-4B05-B94C-1CAA5170E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5099</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49"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47716</xdr:colOff>
      <xdr:row>22</xdr:row>
      <xdr:rowOff>21046</xdr:rowOff>
    </xdr:from>
    <xdr:to>
      <xdr:col>11</xdr:col>
      <xdr:colOff>525780</xdr:colOff>
      <xdr:row>45</xdr:row>
      <xdr:rowOff>114300</xdr:rowOff>
    </xdr:to>
    <xdr:graphicFrame macro="">
      <xdr:nvGraphicFramePr>
        <xdr:cNvPr id="3" name="Gráfico 1">
          <a:extLst>
            <a:ext uri="{FF2B5EF4-FFF2-40B4-BE49-F238E27FC236}">
              <a16:creationId xmlns:a16="http://schemas.microsoft.com/office/drawing/2014/main" id="{700A6FE5-CB81-4950-9B10-BFABB2E9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91" zoomScaleNormal="80" zoomScaleSheetLayoutView="91" zoomScalePageLayoutView="40" workbookViewId="0"/>
  </sheetViews>
  <sheetFormatPr baseColWidth="10" defaultColWidth="10.88671875" defaultRowHeight="14.4"/>
  <cols>
    <col min="1" max="9" width="10.88671875" style="43" customWidth="1"/>
    <col min="10" max="16" width="10.88671875" style="43"/>
    <col min="17" max="17" width="10.88671875" style="43" customWidth="1"/>
    <col min="18" max="26" width="10.88671875" style="43"/>
    <col min="27" max="27" width="10.88671875" style="43" customWidth="1"/>
    <col min="28" max="16384" width="10.88671875" style="43"/>
  </cols>
  <sheetData>
    <row r="1" spans="1:10">
      <c r="A1" s="46"/>
    </row>
    <row r="2" spans="1:10">
      <c r="B2"/>
    </row>
    <row r="13" spans="1:10" ht="24.6">
      <c r="F13" s="47"/>
      <c r="G13" s="47"/>
      <c r="H13" s="48"/>
      <c r="I13" s="48"/>
      <c r="J13" s="48"/>
    </row>
    <row r="14" spans="1:10">
      <c r="E14" s="44"/>
      <c r="F14" s="44"/>
      <c r="G14" s="44"/>
    </row>
    <row r="15" spans="1:10" ht="16.2">
      <c r="E15" s="49"/>
      <c r="F15" s="50"/>
      <c r="G15" s="50"/>
      <c r="H15" s="51"/>
      <c r="I15" s="51"/>
      <c r="J15" s="51"/>
    </row>
    <row r="23" spans="4:4" ht="24.6">
      <c r="D23" s="47" t="s">
        <v>0</v>
      </c>
    </row>
    <row r="46" spans="4:6" ht="15.6">
      <c r="D46" s="254"/>
      <c r="E46" s="255"/>
      <c r="F46" s="255"/>
    </row>
    <row r="49" spans="4:5" ht="16.2">
      <c r="D49" s="256" t="s">
        <v>228</v>
      </c>
      <c r="E49" s="256"/>
    </row>
  </sheetData>
  <mergeCells count="2">
    <mergeCell ref="D46:F46"/>
    <mergeCell ref="D49:E49"/>
  </mergeCells>
  <printOptions horizontalCentered="1" verticalCentered="1"/>
  <pageMargins left="0.7" right="0.7" top="0.75" bottom="0.75" header="0.3" footer="0.3"/>
  <pageSetup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70" zoomScaleNormal="80" zoomScaleSheetLayoutView="70" workbookViewId="0"/>
  </sheetViews>
  <sheetFormatPr baseColWidth="10" defaultColWidth="10.88671875" defaultRowHeight="13.2"/>
  <cols>
    <col min="1" max="1" width="1.6640625" style="26" customWidth="1"/>
    <col min="2" max="2" width="9.6640625" style="26" customWidth="1"/>
    <col min="3" max="7" width="10.21875" style="26" customWidth="1"/>
    <col min="8" max="8" width="10.21875" style="110" customWidth="1"/>
    <col min="9" max="16" width="10.21875" style="26" customWidth="1"/>
    <col min="17" max="17" width="10.21875" style="110" customWidth="1"/>
    <col min="18" max="20" width="10.21875" style="26" customWidth="1"/>
    <col min="21" max="21" width="2.109375" style="26" customWidth="1"/>
    <col min="22" max="22" width="10.88671875" style="26"/>
    <col min="23" max="23" width="10.88671875" style="86" customWidth="1"/>
    <col min="24" max="24" width="10.88671875" style="159" hidden="1" customWidth="1"/>
    <col min="25" max="25" width="9.21875" style="159" hidden="1" customWidth="1"/>
    <col min="26" max="26" width="13" style="159" hidden="1" customWidth="1"/>
    <col min="27" max="27" width="13.109375" style="159" hidden="1" customWidth="1"/>
    <col min="28" max="28" width="7.109375" style="159" hidden="1" customWidth="1"/>
    <col min="29" max="29" width="8.109375" style="159" hidden="1" customWidth="1"/>
    <col min="30" max="30" width="9.21875" style="159" hidden="1" customWidth="1"/>
    <col min="31" max="31" width="15.6640625" style="159" hidden="1" customWidth="1"/>
    <col min="32" max="32" width="13.109375" style="159" hidden="1" customWidth="1"/>
    <col min="33" max="33" width="10.88671875" style="86"/>
    <col min="34" max="16384" width="10.88671875" style="26"/>
  </cols>
  <sheetData>
    <row r="1" spans="1:32" ht="8.25" customHeight="1">
      <c r="A1" s="110" t="s">
        <v>94</v>
      </c>
      <c r="B1" s="110"/>
      <c r="C1" s="110"/>
      <c r="D1" s="110"/>
      <c r="E1" s="110"/>
      <c r="F1" s="110"/>
      <c r="G1" s="110"/>
      <c r="I1" s="110"/>
      <c r="J1" s="110"/>
      <c r="K1" s="110"/>
      <c r="L1" s="110"/>
      <c r="M1" s="110"/>
      <c r="N1" s="110"/>
      <c r="O1" s="110"/>
      <c r="P1" s="110"/>
      <c r="R1" s="110"/>
      <c r="S1" s="110"/>
      <c r="T1" s="110"/>
      <c r="U1" s="110"/>
      <c r="V1" s="110"/>
    </row>
    <row r="2" spans="1:32">
      <c r="A2" s="110"/>
      <c r="B2" s="273" t="s">
        <v>95</v>
      </c>
      <c r="C2" s="273"/>
      <c r="D2" s="273"/>
      <c r="E2" s="273"/>
      <c r="F2" s="273"/>
      <c r="G2" s="273"/>
      <c r="H2" s="273"/>
      <c r="I2" s="273"/>
      <c r="J2" s="273"/>
      <c r="K2" s="273"/>
      <c r="L2" s="273"/>
      <c r="M2" s="273"/>
      <c r="N2" s="273"/>
      <c r="O2" s="273"/>
      <c r="P2" s="273"/>
      <c r="Q2" s="273"/>
      <c r="R2" s="273"/>
      <c r="S2" s="273"/>
      <c r="T2" s="273"/>
      <c r="U2" s="184"/>
      <c r="V2" s="28" t="s">
        <v>7</v>
      </c>
    </row>
    <row r="3" spans="1:32">
      <c r="A3" s="110"/>
      <c r="B3" s="273" t="s">
        <v>26</v>
      </c>
      <c r="C3" s="273"/>
      <c r="D3" s="273"/>
      <c r="E3" s="273"/>
      <c r="F3" s="273"/>
      <c r="G3" s="273"/>
      <c r="H3" s="273"/>
      <c r="I3" s="273"/>
      <c r="J3" s="273"/>
      <c r="K3" s="273"/>
      <c r="L3" s="273"/>
      <c r="M3" s="273"/>
      <c r="N3" s="273"/>
      <c r="O3" s="273"/>
      <c r="P3" s="273"/>
      <c r="Q3" s="273"/>
      <c r="R3" s="273"/>
      <c r="S3" s="273"/>
      <c r="T3" s="273"/>
      <c r="U3" s="184"/>
      <c r="V3" s="110"/>
    </row>
    <row r="4" spans="1:32">
      <c r="A4" s="110"/>
      <c r="B4" s="273" t="s">
        <v>89</v>
      </c>
      <c r="C4" s="273"/>
      <c r="D4" s="273"/>
      <c r="E4" s="273"/>
      <c r="F4" s="273"/>
      <c r="G4" s="273"/>
      <c r="H4" s="273"/>
      <c r="I4" s="273"/>
      <c r="J4" s="273"/>
      <c r="K4" s="273"/>
      <c r="L4" s="273"/>
      <c r="M4" s="273"/>
      <c r="N4" s="273"/>
      <c r="O4" s="273"/>
      <c r="P4" s="273"/>
      <c r="Q4" s="273"/>
      <c r="R4" s="273"/>
      <c r="S4" s="273"/>
      <c r="T4" s="273"/>
      <c r="U4" s="184"/>
      <c r="V4" s="110"/>
    </row>
    <row r="5" spans="1:32">
      <c r="A5" s="110"/>
      <c r="B5" s="110"/>
      <c r="C5" s="285" t="s">
        <v>96</v>
      </c>
      <c r="D5" s="285"/>
      <c r="E5" s="285"/>
      <c r="F5" s="285"/>
      <c r="G5" s="285"/>
      <c r="H5" s="285"/>
      <c r="I5" s="285"/>
      <c r="J5" s="285"/>
      <c r="K5" s="285"/>
      <c r="L5" s="285" t="s">
        <v>97</v>
      </c>
      <c r="M5" s="285"/>
      <c r="N5" s="285"/>
      <c r="O5" s="285"/>
      <c r="P5" s="285"/>
      <c r="Q5" s="285"/>
      <c r="R5" s="285"/>
      <c r="S5" s="285"/>
      <c r="T5" s="285"/>
      <c r="U5" s="96"/>
      <c r="V5" s="95"/>
    </row>
    <row r="6" spans="1:32" ht="26.4">
      <c r="A6" s="110"/>
      <c r="B6" s="208" t="s">
        <v>98</v>
      </c>
      <c r="C6" s="97" t="s">
        <v>99</v>
      </c>
      <c r="D6" s="98" t="s">
        <v>100</v>
      </c>
      <c r="E6" s="98" t="s">
        <v>101</v>
      </c>
      <c r="F6" s="98" t="s">
        <v>102</v>
      </c>
      <c r="G6" s="98" t="s">
        <v>103</v>
      </c>
      <c r="H6" s="98" t="s">
        <v>104</v>
      </c>
      <c r="I6" s="98" t="s">
        <v>105</v>
      </c>
      <c r="J6" s="98" t="s">
        <v>106</v>
      </c>
      <c r="K6" s="99" t="s">
        <v>107</v>
      </c>
      <c r="L6" s="97" t="s">
        <v>99</v>
      </c>
      <c r="M6" s="98" t="s">
        <v>100</v>
      </c>
      <c r="N6" s="98" t="s">
        <v>101</v>
      </c>
      <c r="O6" s="98" t="s">
        <v>102</v>
      </c>
      <c r="P6" s="98" t="s">
        <v>103</v>
      </c>
      <c r="Q6" s="98" t="s">
        <v>104</v>
      </c>
      <c r="R6" s="98" t="s">
        <v>105</v>
      </c>
      <c r="S6" s="98" t="s">
        <v>106</v>
      </c>
      <c r="T6" s="99" t="s">
        <v>107</v>
      </c>
      <c r="U6" s="75"/>
      <c r="V6" s="95"/>
      <c r="Y6" s="162" t="s">
        <v>99</v>
      </c>
      <c r="Z6" s="162" t="s">
        <v>100</v>
      </c>
      <c r="AA6" s="162" t="s">
        <v>101</v>
      </c>
      <c r="AB6" s="162" t="s">
        <v>102</v>
      </c>
      <c r="AC6" s="162" t="s">
        <v>103</v>
      </c>
      <c r="AD6" s="162" t="s">
        <v>105</v>
      </c>
      <c r="AE6" s="162" t="s">
        <v>106</v>
      </c>
      <c r="AF6" s="162" t="s">
        <v>107</v>
      </c>
    </row>
    <row r="7" spans="1:32">
      <c r="A7" s="110"/>
      <c r="B7" s="223">
        <v>44505.125</v>
      </c>
      <c r="C7" s="128"/>
      <c r="D7" s="132">
        <v>1312.5</v>
      </c>
      <c r="E7" s="132">
        <v>1299.4445000000001</v>
      </c>
      <c r="F7" s="132">
        <v>1246.8335</v>
      </c>
      <c r="G7" s="132">
        <v>1480</v>
      </c>
      <c r="H7" s="132">
        <v>1300</v>
      </c>
      <c r="I7" s="132">
        <v>1176.6665</v>
      </c>
      <c r="J7" s="132">
        <v>1228.1665</v>
      </c>
      <c r="K7" s="155">
        <v>1253.75</v>
      </c>
      <c r="L7" s="128"/>
      <c r="M7" s="132">
        <v>670.83299999999997</v>
      </c>
      <c r="N7" s="132">
        <v>503.125</v>
      </c>
      <c r="O7" s="132">
        <v>630.41650000000004</v>
      </c>
      <c r="P7" s="132">
        <v>679.16650000000004</v>
      </c>
      <c r="Q7" s="132">
        <v>525</v>
      </c>
      <c r="R7" s="132">
        <v>508.33300000000003</v>
      </c>
      <c r="S7" s="132">
        <v>700.5</v>
      </c>
      <c r="T7" s="155">
        <v>525</v>
      </c>
      <c r="U7" s="76"/>
      <c r="V7" s="95"/>
      <c r="Y7" s="156" t="str">
        <f>+IF(L7="","",((C7-L7)/L7))</f>
        <v/>
      </c>
      <c r="Z7" s="156">
        <f>+IF(M7="","",((D7-M7)/M7))</f>
        <v>0.95652271131563305</v>
      </c>
      <c r="AA7" s="156">
        <f>+IF(N7="","",((E7-N7)/N7))</f>
        <v>1.5827468322981368</v>
      </c>
      <c r="AB7" s="156">
        <f>+IF(O7="","",((F7-O7)/O7))</f>
        <v>0.9777932525560481</v>
      </c>
      <c r="AC7" s="156">
        <f>+IF(P7="","",((G7-P7)/P7))</f>
        <v>1.1791416390531628</v>
      </c>
      <c r="AD7" s="156">
        <f t="shared" ref="AD7:AD20" si="0">+IF(R7="","",((I7-R7)/R7))</f>
        <v>1.3147552883641234</v>
      </c>
      <c r="AE7" s="156">
        <f t="shared" ref="AE7:AE20" si="1">+IF(S7="","",((J7-S7)/S7))</f>
        <v>0.75327123483226277</v>
      </c>
      <c r="AF7" s="156">
        <f t="shared" ref="AF7:AF20" si="2">+IF(T7="","",((K7-T7)/T7))</f>
        <v>1.388095238095238</v>
      </c>
    </row>
    <row r="8" spans="1:32">
      <c r="A8" s="110"/>
      <c r="B8" s="224">
        <v>44512.125</v>
      </c>
      <c r="C8" s="100"/>
      <c r="D8" s="61">
        <v>1305</v>
      </c>
      <c r="E8" s="61">
        <v>1303.25</v>
      </c>
      <c r="F8" s="61">
        <v>1288.4000000000001</v>
      </c>
      <c r="G8" s="61">
        <v>1240</v>
      </c>
      <c r="H8" s="61">
        <v>1291.7860000000001</v>
      </c>
      <c r="I8" s="61">
        <v>1185.8335</v>
      </c>
      <c r="J8" s="61">
        <v>1222.722</v>
      </c>
      <c r="K8" s="101">
        <v>1282.1665</v>
      </c>
      <c r="L8" s="100"/>
      <c r="M8" s="61">
        <v>659.375</v>
      </c>
      <c r="N8" s="61">
        <v>512.5</v>
      </c>
      <c r="O8" s="61">
        <v>620.33349999999996</v>
      </c>
      <c r="P8" s="61">
        <v>612.5</v>
      </c>
      <c r="Q8" s="61">
        <v>375</v>
      </c>
      <c r="R8" s="61">
        <v>495.83349999999996</v>
      </c>
      <c r="S8" s="61">
        <v>645.83349999999996</v>
      </c>
      <c r="T8" s="101">
        <v>525</v>
      </c>
      <c r="U8" s="76"/>
      <c r="V8" s="95"/>
      <c r="Y8" s="156" t="str">
        <f t="shared" ref="Y8:Y25" si="3">+IF(L8="","",((C8-L8)/L8))</f>
        <v/>
      </c>
      <c r="Z8" s="156">
        <f t="shared" ref="Z8:Z20" si="4">+IF(M8="","",((D8-M8)/M8))</f>
        <v>0.97914691943127963</v>
      </c>
      <c r="AA8" s="156">
        <f t="shared" ref="AA8:AA20" si="5">+IF(N8="","",((E8-N8)/N8))</f>
        <v>1.5429268292682927</v>
      </c>
      <c r="AB8" s="156">
        <f t="shared" ref="AB8:AB20" si="6">+IF(O8="","",((F8-O8)/O8))</f>
        <v>1.0769473194660617</v>
      </c>
      <c r="AC8" s="156">
        <f t="shared" ref="AC8:AC20" si="7">+IF(P8="","",((G8-P8)/P8))</f>
        <v>1.0244897959183674</v>
      </c>
      <c r="AD8" s="156">
        <f t="shared" si="0"/>
        <v>1.3915961708920435</v>
      </c>
      <c r="AE8" s="156">
        <f t="shared" si="1"/>
        <v>0.89324647916219901</v>
      </c>
      <c r="AF8" s="156">
        <f t="shared" si="2"/>
        <v>1.4422219047619049</v>
      </c>
    </row>
    <row r="9" spans="1:32">
      <c r="A9" s="110"/>
      <c r="B9" s="224">
        <v>44519.125</v>
      </c>
      <c r="C9" s="100"/>
      <c r="D9" s="61">
        <v>1305</v>
      </c>
      <c r="E9" s="61">
        <v>1303.6115</v>
      </c>
      <c r="F9" s="61">
        <v>1279.5835</v>
      </c>
      <c r="G9" s="61">
        <v>1257.5</v>
      </c>
      <c r="H9" s="61">
        <v>1291.1110000000001</v>
      </c>
      <c r="I9" s="61">
        <v>1167.5</v>
      </c>
      <c r="J9" s="61">
        <v>1219.5835</v>
      </c>
      <c r="K9" s="101">
        <v>1275</v>
      </c>
      <c r="L9" s="100"/>
      <c r="M9" s="61">
        <v>663.75</v>
      </c>
      <c r="N9" s="61">
        <v>503.125</v>
      </c>
      <c r="O9" s="61">
        <v>600.41650000000004</v>
      </c>
      <c r="P9" s="61">
        <v>645.83349999999996</v>
      </c>
      <c r="Q9" s="61">
        <v>475</v>
      </c>
      <c r="R9" s="61">
        <v>499.16650000000004</v>
      </c>
      <c r="S9" s="61">
        <v>692.5</v>
      </c>
      <c r="T9" s="101">
        <v>525</v>
      </c>
      <c r="U9" s="76"/>
      <c r="V9" s="95"/>
      <c r="Y9" s="156" t="str">
        <f t="shared" si="3"/>
        <v/>
      </c>
      <c r="Z9" s="156">
        <f t="shared" si="4"/>
        <v>0.96610169491525422</v>
      </c>
      <c r="AA9" s="156">
        <f t="shared" si="5"/>
        <v>1.5910290683229813</v>
      </c>
      <c r="AB9" s="156">
        <f t="shared" si="6"/>
        <v>1.1311597865814811</v>
      </c>
      <c r="AC9" s="156">
        <f t="shared" si="7"/>
        <v>0.94709627171709132</v>
      </c>
      <c r="AD9" s="156">
        <f t="shared" si="0"/>
        <v>1.3388989445405488</v>
      </c>
      <c r="AE9" s="156">
        <f t="shared" si="1"/>
        <v>0.76113140794223821</v>
      </c>
      <c r="AF9" s="156">
        <f t="shared" si="2"/>
        <v>1.4285714285714286</v>
      </c>
    </row>
    <row r="10" spans="1:32">
      <c r="A10" s="110"/>
      <c r="B10" s="224">
        <v>44526.125</v>
      </c>
      <c r="C10" s="100">
        <v>1320</v>
      </c>
      <c r="D10" s="61">
        <v>1311</v>
      </c>
      <c r="E10" s="61">
        <v>1311.3335</v>
      </c>
      <c r="F10" s="61">
        <v>1278.6215</v>
      </c>
      <c r="G10" s="61">
        <v>1310.4760000000001</v>
      </c>
      <c r="H10" s="61">
        <v>1301.8254999999999</v>
      </c>
      <c r="I10" s="61">
        <v>1202</v>
      </c>
      <c r="J10" s="61">
        <v>1267.5415</v>
      </c>
      <c r="K10" s="101">
        <v>1259</v>
      </c>
      <c r="L10" s="100">
        <v>775</v>
      </c>
      <c r="M10" s="61">
        <v>645.83299999999997</v>
      </c>
      <c r="N10" s="61">
        <v>545</v>
      </c>
      <c r="O10" s="61">
        <v>640.83349999999996</v>
      </c>
      <c r="P10" s="61">
        <v>598.61099999999999</v>
      </c>
      <c r="Q10" s="61">
        <v>375</v>
      </c>
      <c r="R10" s="61">
        <v>487.5</v>
      </c>
      <c r="S10" s="61">
        <v>628.75</v>
      </c>
      <c r="T10" s="101">
        <v>525</v>
      </c>
      <c r="U10" s="76"/>
      <c r="V10" s="95"/>
      <c r="Y10" s="156">
        <f t="shared" si="3"/>
        <v>0.70322580645161292</v>
      </c>
      <c r="Z10" s="156">
        <f t="shared" si="4"/>
        <v>1.0299365315801454</v>
      </c>
      <c r="AA10" s="156">
        <f t="shared" si="5"/>
        <v>1.4061165137614677</v>
      </c>
      <c r="AB10" s="156">
        <f t="shared" si="6"/>
        <v>0.99524759551427955</v>
      </c>
      <c r="AC10" s="156">
        <f t="shared" si="7"/>
        <v>1.1891946522867107</v>
      </c>
      <c r="AD10" s="156">
        <f t="shared" si="0"/>
        <v>1.4656410256410257</v>
      </c>
      <c r="AE10" s="156">
        <f t="shared" si="1"/>
        <v>1.0159705765407556</v>
      </c>
      <c r="AF10" s="156">
        <f t="shared" si="2"/>
        <v>1.3980952380952381</v>
      </c>
    </row>
    <row r="11" spans="1:32">
      <c r="A11" s="110"/>
      <c r="B11" s="224">
        <v>44533.125</v>
      </c>
      <c r="C11" s="100">
        <v>1296.6669999999999</v>
      </c>
      <c r="D11" s="61">
        <v>1309.2860000000001</v>
      </c>
      <c r="E11" s="61">
        <v>1300.1390000000001</v>
      </c>
      <c r="F11" s="61">
        <v>1269.7215000000001</v>
      </c>
      <c r="G11" s="61">
        <v>1312.222</v>
      </c>
      <c r="H11" s="61">
        <v>1293.6665</v>
      </c>
      <c r="I11" s="61">
        <v>1196.2874999999999</v>
      </c>
      <c r="J11" s="61">
        <v>1280.3335</v>
      </c>
      <c r="K11" s="101">
        <v>1280.5</v>
      </c>
      <c r="L11" s="100">
        <v>750</v>
      </c>
      <c r="M11" s="61">
        <v>670</v>
      </c>
      <c r="N11" s="61">
        <v>472.5</v>
      </c>
      <c r="O11" s="61">
        <v>613.29150000000004</v>
      </c>
      <c r="P11" s="61">
        <v>636.11099999999999</v>
      </c>
      <c r="Q11" s="61">
        <v>520.83299999999997</v>
      </c>
      <c r="R11" s="61">
        <v>506.25</v>
      </c>
      <c r="S11" s="61">
        <v>739.58299999999997</v>
      </c>
      <c r="T11" s="101">
        <v>900</v>
      </c>
      <c r="U11" s="76"/>
      <c r="V11" s="95"/>
      <c r="Y11" s="156">
        <f t="shared" si="3"/>
        <v>0.72888933333333317</v>
      </c>
      <c r="Z11" s="156">
        <f t="shared" si="4"/>
        <v>0.95415820895522396</v>
      </c>
      <c r="AA11" s="156">
        <f t="shared" si="5"/>
        <v>1.7516169312169314</v>
      </c>
      <c r="AB11" s="156">
        <f t="shared" si="6"/>
        <v>1.0703393084691375</v>
      </c>
      <c r="AC11" s="156">
        <f t="shared" si="7"/>
        <v>1.0628821070536432</v>
      </c>
      <c r="AD11" s="156">
        <f t="shared" si="0"/>
        <v>1.3630370370370368</v>
      </c>
      <c r="AE11" s="156">
        <f t="shared" si="1"/>
        <v>0.73115593516887223</v>
      </c>
      <c r="AF11" s="156">
        <f t="shared" si="2"/>
        <v>0.42277777777777775</v>
      </c>
    </row>
    <row r="12" spans="1:32">
      <c r="A12" s="110"/>
      <c r="B12" s="224">
        <v>44540.125</v>
      </c>
      <c r="C12" s="100">
        <v>1350</v>
      </c>
      <c r="D12" s="61">
        <v>1327.5</v>
      </c>
      <c r="E12" s="61">
        <v>1311.6665</v>
      </c>
      <c r="F12" s="61">
        <v>1272.5</v>
      </c>
      <c r="G12" s="61">
        <v>1150</v>
      </c>
      <c r="H12" s="61">
        <v>1300</v>
      </c>
      <c r="I12" s="61">
        <v>1140</v>
      </c>
      <c r="J12" s="61">
        <v>1243.75</v>
      </c>
      <c r="K12" s="101"/>
      <c r="L12" s="100">
        <v>750</v>
      </c>
      <c r="M12" s="61">
        <v>683.33299999999997</v>
      </c>
      <c r="N12" s="61">
        <v>508.33350000000002</v>
      </c>
      <c r="O12" s="61">
        <v>790.83349999999996</v>
      </c>
      <c r="P12" s="61">
        <v>620.83349999999996</v>
      </c>
      <c r="Q12" s="61">
        <v>525</v>
      </c>
      <c r="R12" s="61">
        <v>575</v>
      </c>
      <c r="S12" s="61">
        <v>775</v>
      </c>
      <c r="T12" s="101">
        <v>600</v>
      </c>
      <c r="U12" s="76"/>
      <c r="V12" s="95"/>
      <c r="Y12" s="156">
        <f t="shared" si="3"/>
        <v>0.8</v>
      </c>
      <c r="Z12" s="156">
        <f t="shared" si="4"/>
        <v>0.94268387447993884</v>
      </c>
      <c r="AA12" s="156">
        <f t="shared" si="5"/>
        <v>1.5803266949748542</v>
      </c>
      <c r="AB12" s="156">
        <f t="shared" si="6"/>
        <v>0.60906183159919258</v>
      </c>
      <c r="AC12" s="156">
        <f t="shared" si="7"/>
        <v>0.85234849601382667</v>
      </c>
      <c r="AD12" s="156">
        <f t="shared" si="0"/>
        <v>0.9826086956521739</v>
      </c>
      <c r="AE12" s="156">
        <f t="shared" si="1"/>
        <v>0.60483870967741937</v>
      </c>
      <c r="AF12" s="156">
        <f t="shared" si="2"/>
        <v>-1</v>
      </c>
    </row>
    <row r="13" spans="1:32">
      <c r="A13" s="110"/>
      <c r="B13" s="224">
        <v>44547.125</v>
      </c>
      <c r="C13" s="100">
        <v>1296.6669999999999</v>
      </c>
      <c r="D13" s="61">
        <v>1320</v>
      </c>
      <c r="E13" s="61">
        <v>1289.5554999999999</v>
      </c>
      <c r="F13" s="61">
        <v>1293.7145</v>
      </c>
      <c r="G13" s="61">
        <v>1272.222</v>
      </c>
      <c r="H13" s="61">
        <v>1291.4585</v>
      </c>
      <c r="I13" s="61">
        <v>1173.3335</v>
      </c>
      <c r="J13" s="61">
        <v>1314.5835</v>
      </c>
      <c r="K13" s="101">
        <v>1251.3330000000001</v>
      </c>
      <c r="L13" s="100">
        <v>745.83349999999996</v>
      </c>
      <c r="M13" s="61">
        <v>618.75</v>
      </c>
      <c r="N13" s="61">
        <v>471.875</v>
      </c>
      <c r="O13" s="61">
        <v>598.04150000000004</v>
      </c>
      <c r="P13" s="61">
        <v>606.66650000000004</v>
      </c>
      <c r="Q13" s="61">
        <v>500</v>
      </c>
      <c r="R13" s="61">
        <v>590.625</v>
      </c>
      <c r="S13" s="61">
        <v>950</v>
      </c>
      <c r="T13" s="101">
        <v>712.5</v>
      </c>
      <c r="U13" s="76"/>
      <c r="V13" s="95"/>
      <c r="Y13" s="156">
        <f t="shared" si="3"/>
        <v>0.73854754445864923</v>
      </c>
      <c r="Z13" s="156">
        <f t="shared" si="4"/>
        <v>1.1333333333333333</v>
      </c>
      <c r="AA13" s="156">
        <f t="shared" si="5"/>
        <v>1.7328328476821191</v>
      </c>
      <c r="AB13" s="156">
        <f t="shared" si="6"/>
        <v>1.1632520485618472</v>
      </c>
      <c r="AC13" s="156">
        <f t="shared" si="7"/>
        <v>1.0970698068873095</v>
      </c>
      <c r="AD13" s="156">
        <f t="shared" si="0"/>
        <v>0.98659640211640209</v>
      </c>
      <c r="AE13" s="156">
        <f t="shared" si="1"/>
        <v>0.38377210526315786</v>
      </c>
      <c r="AF13" s="156">
        <f t="shared" si="2"/>
        <v>0.75625684210526323</v>
      </c>
    </row>
    <row r="14" spans="1:32">
      <c r="A14" s="110"/>
      <c r="B14" s="224">
        <v>44554.125</v>
      </c>
      <c r="C14" s="100">
        <v>1330</v>
      </c>
      <c r="D14" s="61">
        <v>1308.3330000000001</v>
      </c>
      <c r="E14" s="61">
        <v>1266.8335</v>
      </c>
      <c r="F14" s="61">
        <v>1252.6745000000001</v>
      </c>
      <c r="G14" s="61">
        <v>1305.556</v>
      </c>
      <c r="H14" s="61">
        <v>1291.1110000000001</v>
      </c>
      <c r="I14" s="61">
        <v>1181.6665</v>
      </c>
      <c r="J14" s="61">
        <v>1269</v>
      </c>
      <c r="K14" s="101">
        <v>1244.4290000000001</v>
      </c>
      <c r="L14" s="100"/>
      <c r="M14" s="61">
        <v>693.75</v>
      </c>
      <c r="N14" s="61">
        <v>434.875</v>
      </c>
      <c r="O14" s="61">
        <v>629.16700000000003</v>
      </c>
      <c r="P14" s="61">
        <v>625</v>
      </c>
      <c r="Q14" s="61">
        <v>481.25</v>
      </c>
      <c r="R14" s="61">
        <v>537.5</v>
      </c>
      <c r="S14" s="61">
        <v>841.66700000000003</v>
      </c>
      <c r="T14" s="101">
        <v>812.5</v>
      </c>
      <c r="U14" s="76"/>
      <c r="V14" s="95"/>
      <c r="Y14" s="156" t="str">
        <f t="shared" si="3"/>
        <v/>
      </c>
      <c r="Z14" s="156">
        <f t="shared" si="4"/>
        <v>0.8858854054054055</v>
      </c>
      <c r="AA14" s="156">
        <f t="shared" si="5"/>
        <v>1.9130980166714573</v>
      </c>
      <c r="AB14" s="156">
        <f t="shared" si="6"/>
        <v>0.9910047729776037</v>
      </c>
      <c r="AC14" s="156">
        <f t="shared" si="7"/>
        <v>1.0888896000000001</v>
      </c>
      <c r="AD14" s="156">
        <f t="shared" si="0"/>
        <v>1.1984493023255816</v>
      </c>
      <c r="AE14" s="156">
        <f t="shared" si="1"/>
        <v>0.50772217515953455</v>
      </c>
      <c r="AF14" s="156">
        <f t="shared" si="2"/>
        <v>0.5316049230769232</v>
      </c>
    </row>
    <row r="15" spans="1:32">
      <c r="A15" s="110"/>
      <c r="B15" s="224">
        <v>44561.125</v>
      </c>
      <c r="C15" s="100">
        <v>1296.6669999999999</v>
      </c>
      <c r="D15" s="61">
        <v>1307.857</v>
      </c>
      <c r="E15" s="61">
        <v>1300.8335</v>
      </c>
      <c r="F15" s="61">
        <v>1249.1665</v>
      </c>
      <c r="G15" s="61">
        <v>1284.2860000000001</v>
      </c>
      <c r="H15" s="61">
        <v>1291.8335</v>
      </c>
      <c r="I15" s="61">
        <v>1195</v>
      </c>
      <c r="J15" s="61">
        <v>1287.25</v>
      </c>
      <c r="K15" s="101">
        <v>1251</v>
      </c>
      <c r="L15" s="100">
        <v>762.5</v>
      </c>
      <c r="M15" s="61">
        <v>625</v>
      </c>
      <c r="N15" s="61">
        <v>446.875</v>
      </c>
      <c r="O15" s="61">
        <v>778.125</v>
      </c>
      <c r="P15" s="61">
        <v>569.44450000000006</v>
      </c>
      <c r="Q15" s="61">
        <v>425</v>
      </c>
      <c r="R15" s="61">
        <v>450</v>
      </c>
      <c r="S15" s="61">
        <v>750</v>
      </c>
      <c r="T15" s="101">
        <v>1000</v>
      </c>
      <c r="U15" s="76"/>
      <c r="V15" s="95"/>
      <c r="Y15" s="156">
        <f t="shared" si="3"/>
        <v>0.70054688524590158</v>
      </c>
      <c r="Z15" s="156">
        <f t="shared" si="4"/>
        <v>1.0925711999999999</v>
      </c>
      <c r="AA15" s="156">
        <f t="shared" si="5"/>
        <v>1.9109560839160837</v>
      </c>
      <c r="AB15" s="156">
        <f t="shared" si="6"/>
        <v>0.60535453815261053</v>
      </c>
      <c r="AC15" s="156">
        <f t="shared" si="7"/>
        <v>1.2553312921628006</v>
      </c>
      <c r="AD15" s="156">
        <f t="shared" si="0"/>
        <v>1.6555555555555554</v>
      </c>
      <c r="AE15" s="156">
        <f t="shared" si="1"/>
        <v>0.71633333333333338</v>
      </c>
      <c r="AF15" s="156">
        <f t="shared" si="2"/>
        <v>0.251</v>
      </c>
    </row>
    <row r="16" spans="1:32">
      <c r="A16" s="110"/>
      <c r="B16" s="224">
        <v>44568.125</v>
      </c>
      <c r="C16" s="100">
        <v>1330</v>
      </c>
      <c r="D16" s="61">
        <v>1320</v>
      </c>
      <c r="E16" s="61">
        <v>1309.1665</v>
      </c>
      <c r="F16" s="61">
        <v>1271.9939999999999</v>
      </c>
      <c r="G16" s="61">
        <v>1273.3330000000001</v>
      </c>
      <c r="H16" s="61">
        <v>1280.3195000000001</v>
      </c>
      <c r="I16" s="61">
        <v>1219.1665</v>
      </c>
      <c r="J16" s="61">
        <v>1283.23</v>
      </c>
      <c r="K16" s="101">
        <v>1262.3130000000001</v>
      </c>
      <c r="L16" s="100">
        <v>775</v>
      </c>
      <c r="M16" s="61">
        <v>618.75</v>
      </c>
      <c r="N16" s="61">
        <v>502.5</v>
      </c>
      <c r="O16" s="61">
        <v>585.87199999999996</v>
      </c>
      <c r="P16" s="61">
        <v>525</v>
      </c>
      <c r="Q16" s="61">
        <v>500</v>
      </c>
      <c r="R16" s="61">
        <v>490.625</v>
      </c>
      <c r="S16" s="61">
        <v>630</v>
      </c>
      <c r="T16" s="101">
        <v>812.5</v>
      </c>
      <c r="U16" s="76"/>
      <c r="V16" s="95"/>
      <c r="Y16" s="156">
        <f t="shared" si="3"/>
        <v>0.71612903225806457</v>
      </c>
      <c r="Z16" s="156">
        <f t="shared" si="4"/>
        <v>1.1333333333333333</v>
      </c>
      <c r="AA16" s="156">
        <f t="shared" si="5"/>
        <v>1.6053064676616917</v>
      </c>
      <c r="AB16" s="156">
        <f t="shared" si="6"/>
        <v>1.1711124614250212</v>
      </c>
      <c r="AC16" s="156">
        <f t="shared" si="7"/>
        <v>1.4253961904761907</v>
      </c>
      <c r="AD16" s="156">
        <f t="shared" si="0"/>
        <v>1.4849253503184714</v>
      </c>
      <c r="AE16" s="156">
        <f t="shared" si="1"/>
        <v>1.0368730158730159</v>
      </c>
      <c r="AF16" s="156">
        <f t="shared" si="2"/>
        <v>0.55361600000000011</v>
      </c>
    </row>
    <row r="17" spans="2:33">
      <c r="B17" s="224">
        <v>44575</v>
      </c>
      <c r="C17" s="100">
        <v>1320</v>
      </c>
      <c r="D17" s="61">
        <v>1305</v>
      </c>
      <c r="E17" s="61">
        <v>1298.5</v>
      </c>
      <c r="F17" s="61">
        <v>1294.5</v>
      </c>
      <c r="G17" s="61">
        <v>1311</v>
      </c>
      <c r="H17" s="61">
        <v>1291</v>
      </c>
      <c r="I17" s="61">
        <v>1217</v>
      </c>
      <c r="J17" s="61">
        <v>1228.5</v>
      </c>
      <c r="K17" s="101">
        <v>1253</v>
      </c>
      <c r="L17" s="100">
        <v>775</v>
      </c>
      <c r="M17" s="61">
        <v>592</v>
      </c>
      <c r="N17" s="61">
        <v>513</v>
      </c>
      <c r="O17" s="61">
        <v>601.5</v>
      </c>
      <c r="P17" s="61">
        <v>529</v>
      </c>
      <c r="Q17" s="61">
        <v>500</v>
      </c>
      <c r="R17" s="61">
        <v>494.5</v>
      </c>
      <c r="S17" s="61">
        <v>610.5</v>
      </c>
      <c r="T17" s="101">
        <v>812.5</v>
      </c>
      <c r="U17" s="76"/>
      <c r="V17" s="95"/>
      <c r="Y17" s="156">
        <f t="shared" si="3"/>
        <v>0.70322580645161292</v>
      </c>
      <c r="Z17" s="156">
        <f t="shared" si="4"/>
        <v>1.2043918918918919</v>
      </c>
      <c r="AA17" s="156">
        <f t="shared" si="5"/>
        <v>1.5311890838206628</v>
      </c>
      <c r="AB17" s="156">
        <f t="shared" si="6"/>
        <v>1.1521197007481296</v>
      </c>
      <c r="AC17" s="156">
        <f t="shared" si="7"/>
        <v>1.4782608695652173</v>
      </c>
      <c r="AD17" s="156">
        <f t="shared" si="0"/>
        <v>1.4610717896865522</v>
      </c>
      <c r="AE17" s="156">
        <f t="shared" si="1"/>
        <v>1.0122850122850122</v>
      </c>
      <c r="AF17" s="156">
        <f t="shared" si="2"/>
        <v>0.54215384615384621</v>
      </c>
    </row>
    <row r="18" spans="2:33">
      <c r="B18" s="224">
        <v>44582</v>
      </c>
      <c r="C18" s="100">
        <v>1320</v>
      </c>
      <c r="D18" s="61">
        <v>1296</v>
      </c>
      <c r="E18" s="61">
        <v>1283</v>
      </c>
      <c r="F18" s="61">
        <v>1268.5</v>
      </c>
      <c r="G18" s="61">
        <v>1373</v>
      </c>
      <c r="H18" s="61">
        <v>1290</v>
      </c>
      <c r="I18" s="61">
        <v>1215</v>
      </c>
      <c r="J18" s="61">
        <v>1266</v>
      </c>
      <c r="K18" s="101">
        <v>1244</v>
      </c>
      <c r="L18" s="100"/>
      <c r="M18" s="61">
        <v>608</v>
      </c>
      <c r="N18" s="61">
        <v>514.5</v>
      </c>
      <c r="O18" s="61">
        <v>614</v>
      </c>
      <c r="P18" s="61">
        <v>583</v>
      </c>
      <c r="Q18" s="61">
        <v>488</v>
      </c>
      <c r="R18" s="61">
        <v>480</v>
      </c>
      <c r="S18" s="61">
        <v>556.5</v>
      </c>
      <c r="T18" s="101">
        <v>812.5</v>
      </c>
      <c r="U18" s="76"/>
      <c r="V18" s="95"/>
      <c r="Y18" s="156" t="str">
        <f t="shared" si="3"/>
        <v/>
      </c>
      <c r="Z18" s="156">
        <f t="shared" si="4"/>
        <v>1.131578947368421</v>
      </c>
      <c r="AA18" s="156">
        <f t="shared" si="5"/>
        <v>1.4936831875607386</v>
      </c>
      <c r="AB18" s="156">
        <f t="shared" si="6"/>
        <v>1.0659609120521172</v>
      </c>
      <c r="AC18" s="156">
        <f t="shared" si="7"/>
        <v>1.3550600343053174</v>
      </c>
      <c r="AD18" s="156">
        <f t="shared" si="0"/>
        <v>1.53125</v>
      </c>
      <c r="AE18" s="156">
        <f t="shared" si="1"/>
        <v>1.274932614555256</v>
      </c>
      <c r="AF18" s="156">
        <f t="shared" si="2"/>
        <v>0.53107692307692311</v>
      </c>
    </row>
    <row r="19" spans="2:33">
      <c r="B19" s="224">
        <v>44589</v>
      </c>
      <c r="C19" s="100">
        <v>1300</v>
      </c>
      <c r="D19" s="61">
        <v>1305</v>
      </c>
      <c r="E19" s="61">
        <v>1296.5</v>
      </c>
      <c r="F19" s="61">
        <v>1269</v>
      </c>
      <c r="G19" s="61">
        <v>1255</v>
      </c>
      <c r="H19" s="61">
        <v>1310</v>
      </c>
      <c r="I19" s="61">
        <v>1340</v>
      </c>
      <c r="J19" s="61">
        <v>1269</v>
      </c>
      <c r="K19" s="101">
        <v>1265</v>
      </c>
      <c r="L19" s="100">
        <v>737.5</v>
      </c>
      <c r="M19" s="61">
        <v>586</v>
      </c>
      <c r="N19" s="61">
        <v>531</v>
      </c>
      <c r="O19" s="61">
        <v>616.5</v>
      </c>
      <c r="P19" s="61">
        <v>556</v>
      </c>
      <c r="Q19" s="61">
        <v>517</v>
      </c>
      <c r="R19" s="61">
        <v>506.5</v>
      </c>
      <c r="S19" s="61">
        <v>541.5</v>
      </c>
      <c r="T19" s="101">
        <v>750</v>
      </c>
      <c r="U19" s="76"/>
      <c r="V19" s="95"/>
      <c r="Y19" s="156">
        <f t="shared" si="3"/>
        <v>0.76271186440677963</v>
      </c>
      <c r="Z19" s="156">
        <f t="shared" si="4"/>
        <v>1.2269624573378839</v>
      </c>
      <c r="AA19" s="156">
        <f t="shared" si="5"/>
        <v>1.4416195856873824</v>
      </c>
      <c r="AB19" s="156">
        <f t="shared" si="6"/>
        <v>1.0583941605839415</v>
      </c>
      <c r="AC19" s="156">
        <f t="shared" si="7"/>
        <v>1.2571942446043165</v>
      </c>
      <c r="AD19" s="156">
        <f t="shared" si="0"/>
        <v>1.6456071076011847</v>
      </c>
      <c r="AE19" s="156">
        <f t="shared" si="1"/>
        <v>1.3434903047091413</v>
      </c>
      <c r="AF19" s="156">
        <f t="shared" si="2"/>
        <v>0.68666666666666665</v>
      </c>
    </row>
    <row r="20" spans="2:33">
      <c r="B20" s="224">
        <v>44596</v>
      </c>
      <c r="C20" s="100">
        <v>1290</v>
      </c>
      <c r="D20" s="61">
        <v>1324</v>
      </c>
      <c r="E20" s="61">
        <v>1301</v>
      </c>
      <c r="F20" s="61">
        <v>1233</v>
      </c>
      <c r="G20" s="61">
        <v>1235</v>
      </c>
      <c r="H20" s="61">
        <v>1323</v>
      </c>
      <c r="I20" s="61">
        <v>1209</v>
      </c>
      <c r="J20" s="61">
        <v>1323.5</v>
      </c>
      <c r="K20" s="101">
        <v>1310</v>
      </c>
      <c r="L20" s="100">
        <v>750</v>
      </c>
      <c r="M20" s="61">
        <v>600</v>
      </c>
      <c r="N20" s="61">
        <v>484.5</v>
      </c>
      <c r="O20" s="61">
        <v>635</v>
      </c>
      <c r="P20" s="61">
        <v>583</v>
      </c>
      <c r="Q20" s="61">
        <v>500</v>
      </c>
      <c r="R20" s="61">
        <v>498</v>
      </c>
      <c r="S20" s="61">
        <v>479.5</v>
      </c>
      <c r="T20" s="101">
        <v>812.5</v>
      </c>
      <c r="U20" s="76"/>
      <c r="V20" s="95"/>
      <c r="Y20" s="156">
        <f t="shared" si="3"/>
        <v>0.72</v>
      </c>
      <c r="Z20" s="156">
        <f t="shared" si="4"/>
        <v>1.2066666666666668</v>
      </c>
      <c r="AA20" s="156">
        <f t="shared" si="5"/>
        <v>1.6852425180598556</v>
      </c>
      <c r="AB20" s="156">
        <f t="shared" si="6"/>
        <v>0.94173228346456694</v>
      </c>
      <c r="AC20" s="156">
        <f t="shared" si="7"/>
        <v>1.1183533447684391</v>
      </c>
      <c r="AD20" s="156">
        <f t="shared" si="0"/>
        <v>1.427710843373494</v>
      </c>
      <c r="AE20" s="156">
        <f t="shared" si="1"/>
        <v>1.7601668404588113</v>
      </c>
      <c r="AF20" s="156">
        <f t="shared" si="2"/>
        <v>0.61230769230769233</v>
      </c>
    </row>
    <row r="21" spans="2:33" s="110" customFormat="1">
      <c r="B21" s="224">
        <v>44603</v>
      </c>
      <c r="C21" s="100">
        <v>1297</v>
      </c>
      <c r="D21" s="61">
        <v>1311</v>
      </c>
      <c r="E21" s="61">
        <v>1297</v>
      </c>
      <c r="F21" s="61">
        <v>1230</v>
      </c>
      <c r="G21" s="61">
        <v>1253</v>
      </c>
      <c r="H21" s="61">
        <v>1325</v>
      </c>
      <c r="I21" s="61">
        <v>1216.5</v>
      </c>
      <c r="J21" s="61">
        <v>1234</v>
      </c>
      <c r="K21" s="101">
        <v>1281</v>
      </c>
      <c r="L21" s="100">
        <v>687.5</v>
      </c>
      <c r="M21" s="61">
        <v>581</v>
      </c>
      <c r="N21" s="61">
        <v>481</v>
      </c>
      <c r="O21" s="61">
        <v>656.5</v>
      </c>
      <c r="P21" s="61">
        <v>541.5</v>
      </c>
      <c r="Q21" s="61">
        <v>500</v>
      </c>
      <c r="R21" s="61">
        <v>497</v>
      </c>
      <c r="S21" s="61">
        <v>519</v>
      </c>
      <c r="T21" s="101">
        <v>787.5</v>
      </c>
      <c r="U21" s="76"/>
      <c r="V21" s="95"/>
      <c r="W21" s="86"/>
      <c r="X21" s="159"/>
      <c r="Y21" s="156"/>
      <c r="Z21" s="156"/>
      <c r="AA21" s="156"/>
      <c r="AB21" s="156"/>
      <c r="AC21" s="156"/>
      <c r="AD21" s="156"/>
      <c r="AE21" s="156"/>
      <c r="AF21" s="156"/>
      <c r="AG21" s="86"/>
    </row>
    <row r="22" spans="2:33" s="110" customFormat="1">
      <c r="B22" s="224">
        <v>44610.125</v>
      </c>
      <c r="C22" s="100">
        <v>1320</v>
      </c>
      <c r="D22" s="61">
        <v>1313.5709999999999</v>
      </c>
      <c r="E22" s="61">
        <v>1279.375</v>
      </c>
      <c r="F22" s="61">
        <v>1212.625</v>
      </c>
      <c r="G22" s="61">
        <v>1225</v>
      </c>
      <c r="H22" s="61">
        <v>1313.3330000000001</v>
      </c>
      <c r="I22" s="61">
        <v>1214</v>
      </c>
      <c r="J22" s="61">
        <v>1244.1669999999999</v>
      </c>
      <c r="K22" s="101">
        <v>1310</v>
      </c>
      <c r="L22" s="100">
        <v>700</v>
      </c>
      <c r="M22" s="61">
        <v>610.41700000000003</v>
      </c>
      <c r="N22" s="61">
        <v>462.5</v>
      </c>
      <c r="O22" s="61">
        <v>610</v>
      </c>
      <c r="P22" s="61">
        <v>533.33299999999997</v>
      </c>
      <c r="Q22" s="61">
        <v>500</v>
      </c>
      <c r="R22" s="61">
        <v>496.875</v>
      </c>
      <c r="S22" s="61">
        <v>580</v>
      </c>
      <c r="T22" s="101">
        <v>787.5</v>
      </c>
      <c r="U22" s="76"/>
      <c r="V22" s="95"/>
      <c r="W22" s="86"/>
      <c r="X22" s="159"/>
      <c r="Y22" s="156"/>
      <c r="Z22" s="156"/>
      <c r="AA22" s="156"/>
      <c r="AB22" s="156"/>
      <c r="AC22" s="156"/>
      <c r="AD22" s="156"/>
      <c r="AE22" s="156"/>
      <c r="AF22" s="156"/>
      <c r="AG22" s="86"/>
    </row>
    <row r="23" spans="2:33" s="110" customFormat="1">
      <c r="B23" s="224">
        <v>44617.125</v>
      </c>
      <c r="C23" s="100">
        <v>1320</v>
      </c>
      <c r="D23" s="61">
        <v>1310</v>
      </c>
      <c r="E23" s="61">
        <v>1292.6665</v>
      </c>
      <c r="F23" s="61">
        <v>1233.1334999999999</v>
      </c>
      <c r="G23" s="61">
        <v>1205</v>
      </c>
      <c r="H23" s="61">
        <v>1290</v>
      </c>
      <c r="I23" s="61">
        <v>1265</v>
      </c>
      <c r="J23" s="61">
        <v>1222.778</v>
      </c>
      <c r="K23" s="101">
        <v>1277.7860000000001</v>
      </c>
      <c r="L23" s="100">
        <v>610</v>
      </c>
      <c r="M23" s="61">
        <v>585</v>
      </c>
      <c r="N23" s="61">
        <v>475</v>
      </c>
      <c r="O23" s="61">
        <v>590.41650000000004</v>
      </c>
      <c r="P23" s="61">
        <v>525</v>
      </c>
      <c r="Q23" s="61">
        <v>400</v>
      </c>
      <c r="R23" s="61">
        <v>450</v>
      </c>
      <c r="S23" s="61">
        <v>600</v>
      </c>
      <c r="T23" s="101">
        <v>812.5</v>
      </c>
      <c r="U23" s="76"/>
      <c r="V23" s="95"/>
      <c r="W23" s="86"/>
      <c r="X23" s="159"/>
      <c r="Y23" s="156"/>
      <c r="Z23" s="156"/>
      <c r="AA23" s="156"/>
      <c r="AB23" s="156"/>
      <c r="AC23" s="156"/>
      <c r="AD23" s="156"/>
      <c r="AE23" s="156"/>
      <c r="AF23" s="156"/>
      <c r="AG23" s="86"/>
    </row>
    <row r="24" spans="2:33">
      <c r="B24" s="224">
        <v>44624.125</v>
      </c>
      <c r="C24" s="100">
        <v>1320</v>
      </c>
      <c r="D24" s="61">
        <v>1290</v>
      </c>
      <c r="E24" s="61">
        <v>1298.125</v>
      </c>
      <c r="F24" s="61">
        <v>1272.7750000000001</v>
      </c>
      <c r="G24" s="61">
        <v>1275</v>
      </c>
      <c r="H24" s="61">
        <v>1298.4375</v>
      </c>
      <c r="I24" s="61">
        <v>1190</v>
      </c>
      <c r="J24" s="61">
        <v>1262.4445000000001</v>
      </c>
      <c r="K24" s="146">
        <v>1320.4760000000001</v>
      </c>
      <c r="L24" s="100">
        <v>657.5</v>
      </c>
      <c r="M24" s="61"/>
      <c r="N24" s="61">
        <v>471.875</v>
      </c>
      <c r="O24" s="61">
        <v>589.3605</v>
      </c>
      <c r="P24" s="61">
        <v>550</v>
      </c>
      <c r="Q24" s="61">
        <v>500</v>
      </c>
      <c r="R24" s="61">
        <v>450</v>
      </c>
      <c r="S24" s="61">
        <v>476.5</v>
      </c>
      <c r="T24" s="101">
        <v>633.33349999999996</v>
      </c>
      <c r="U24" s="76"/>
      <c r="V24" s="95"/>
      <c r="Y24" s="156">
        <f t="shared" si="3"/>
        <v>1.0076045627376427</v>
      </c>
      <c r="Z24" s="156" t="str">
        <f t="shared" ref="Z24:AC25" si="8">+IF(M24="","",((D24-M24)/M24))</f>
        <v/>
      </c>
      <c r="AA24" s="156">
        <f t="shared" si="8"/>
        <v>1.7509933774834436</v>
      </c>
      <c r="AB24" s="156">
        <f t="shared" si="8"/>
        <v>1.1595865348967229</v>
      </c>
      <c r="AC24" s="156">
        <f t="shared" si="8"/>
        <v>1.3181818181818181</v>
      </c>
      <c r="AD24" s="156">
        <f t="shared" ref="AD24:AF25" si="9">+IF(R24="","",((I24-R24)/R24))</f>
        <v>1.6444444444444444</v>
      </c>
      <c r="AE24" s="156">
        <f t="shared" si="9"/>
        <v>1.6494113326337883</v>
      </c>
      <c r="AF24" s="156">
        <f t="shared" si="9"/>
        <v>1.0849615565890645</v>
      </c>
    </row>
    <row r="25" spans="2:33">
      <c r="B25" s="225">
        <v>44631.125</v>
      </c>
      <c r="C25" s="102">
        <v>1143.3330000000001</v>
      </c>
      <c r="D25" s="25">
        <v>1350</v>
      </c>
      <c r="E25" s="25">
        <v>1302</v>
      </c>
      <c r="F25" s="25">
        <v>1312.107</v>
      </c>
      <c r="G25" s="25">
        <v>1094.048</v>
      </c>
      <c r="H25" s="25">
        <v>1295</v>
      </c>
      <c r="I25" s="25">
        <v>1210</v>
      </c>
      <c r="J25" s="25">
        <v>1234.3634999999999</v>
      </c>
      <c r="K25" s="147">
        <v>1320</v>
      </c>
      <c r="L25" s="102">
        <v>620</v>
      </c>
      <c r="M25" s="25">
        <v>600</v>
      </c>
      <c r="N25" s="25">
        <v>467.1875</v>
      </c>
      <c r="O25" s="25">
        <v>605.52350000000001</v>
      </c>
      <c r="P25" s="25">
        <v>526.38900000000001</v>
      </c>
      <c r="Q25" s="25">
        <v>387.5</v>
      </c>
      <c r="R25" s="25">
        <v>503.33349999999996</v>
      </c>
      <c r="S25" s="25">
        <v>478.33300000000003</v>
      </c>
      <c r="T25" s="103">
        <v>700</v>
      </c>
      <c r="U25" s="76"/>
      <c r="V25" s="95"/>
      <c r="W25" s="94"/>
      <c r="X25" s="160"/>
      <c r="Y25" s="156">
        <f t="shared" si="3"/>
        <v>0.84408548387096782</v>
      </c>
      <c r="Z25" s="156">
        <f t="shared" si="8"/>
        <v>1.25</v>
      </c>
      <c r="AA25" s="156">
        <f t="shared" si="8"/>
        <v>1.7868896321070233</v>
      </c>
      <c r="AB25" s="156">
        <f t="shared" si="8"/>
        <v>1.1668969082124805</v>
      </c>
      <c r="AC25" s="156">
        <f t="shared" si="8"/>
        <v>1.0784020942686872</v>
      </c>
      <c r="AD25" s="156">
        <f t="shared" si="9"/>
        <v>1.4039727139163201</v>
      </c>
      <c r="AE25" s="156">
        <f t="shared" si="9"/>
        <v>1.5805526693746821</v>
      </c>
      <c r="AF25" s="156">
        <f t="shared" si="9"/>
        <v>0.88571428571428568</v>
      </c>
    </row>
    <row r="26" spans="2:33">
      <c r="B26" s="221" t="s">
        <v>224</v>
      </c>
      <c r="C26" s="221"/>
      <c r="D26" s="221"/>
      <c r="E26" s="221"/>
      <c r="F26" s="221"/>
      <c r="G26" s="221"/>
      <c r="H26" s="221"/>
      <c r="I26" s="221"/>
      <c r="J26" s="221"/>
      <c r="K26" s="221"/>
      <c r="L26" s="110"/>
      <c r="M26" s="110"/>
      <c r="N26" s="110"/>
      <c r="O26" s="110"/>
      <c r="P26" s="110"/>
      <c r="R26" s="27"/>
      <c r="S26" s="27"/>
      <c r="T26" s="110"/>
      <c r="U26" s="110"/>
      <c r="V26" s="104"/>
      <c r="W26" s="94"/>
    </row>
    <row r="27" spans="2:33">
      <c r="B27" s="110"/>
      <c r="C27" s="110"/>
      <c r="D27" s="110"/>
      <c r="E27" s="110"/>
      <c r="F27" s="110"/>
      <c r="G27" s="110"/>
      <c r="I27" s="110"/>
      <c r="J27" s="110"/>
      <c r="K27" s="110"/>
      <c r="L27" s="110"/>
      <c r="M27" s="110"/>
      <c r="N27" s="110"/>
      <c r="O27" s="110"/>
      <c r="P27" s="110"/>
      <c r="R27" s="110"/>
      <c r="S27" s="110"/>
      <c r="T27" s="110"/>
      <c r="U27" s="110"/>
      <c r="V27" s="95"/>
      <c r="X27" s="163" t="s">
        <v>108</v>
      </c>
      <c r="Y27" s="161">
        <f>+AVERAGE(C7:C25)</f>
        <v>1303.1458749999999</v>
      </c>
      <c r="Z27" s="161">
        <f>+AVERAGE(D7:D25)</f>
        <v>1312.1603684210527</v>
      </c>
      <c r="AA27" s="161">
        <f>+AVERAGE(E7:E25)</f>
        <v>1297.052657894737</v>
      </c>
      <c r="AB27" s="161">
        <f>+AVERAGE(F7:F25)</f>
        <v>1264.6763157894736</v>
      </c>
      <c r="AC27" s="161">
        <f>+AVERAGE(G7:G25)</f>
        <v>1269.0338421052631</v>
      </c>
      <c r="AD27" s="161">
        <f>+AVERAGE(I7:I25)</f>
        <v>1205.9975789473683</v>
      </c>
      <c r="AE27" s="161">
        <f>+AVERAGE(J7:J25)</f>
        <v>1257.9428157894736</v>
      </c>
      <c r="AF27" s="161">
        <f>+AVERAGE(K7:K25)</f>
        <v>1274.4863055555554</v>
      </c>
    </row>
    <row r="28" spans="2:33">
      <c r="B28" s="110"/>
      <c r="C28" s="110"/>
      <c r="D28" s="110"/>
      <c r="E28" s="110"/>
      <c r="F28" s="110"/>
      <c r="G28" s="110"/>
      <c r="I28" s="110"/>
      <c r="J28" s="110"/>
      <c r="K28" s="110"/>
      <c r="L28" s="110"/>
      <c r="M28" s="110"/>
      <c r="N28" s="110"/>
      <c r="O28" s="110"/>
      <c r="P28" s="110"/>
      <c r="R28" s="110"/>
      <c r="S28" s="110"/>
      <c r="T28" s="110"/>
      <c r="U28" s="110"/>
      <c r="V28" s="95"/>
      <c r="X28" s="163" t="s">
        <v>109</v>
      </c>
      <c r="Y28" s="161">
        <f>+AVERAGE(L7:L25)</f>
        <v>721.1309642857143</v>
      </c>
      <c r="Z28" s="161">
        <f>+AVERAGE(M7:M25)</f>
        <v>628.43283333333329</v>
      </c>
      <c r="AA28" s="161">
        <f>+AVERAGE(N7:N25)</f>
        <v>489.54057894736843</v>
      </c>
      <c r="AB28" s="161">
        <f>+AVERAGE(O7:O25)</f>
        <v>631.90163157894733</v>
      </c>
      <c r="AC28" s="161">
        <f>+AVERAGE(P7:P25)</f>
        <v>581.38886842105262</v>
      </c>
      <c r="AD28" s="161">
        <f t="shared" ref="AD28:AF28" si="10">+AVERAGE(R7:R25)</f>
        <v>500.89692105263163</v>
      </c>
      <c r="AE28" s="161">
        <f t="shared" si="10"/>
        <v>641.87718421052637</v>
      </c>
      <c r="AF28" s="161">
        <f t="shared" si="10"/>
        <v>728.72807894736843</v>
      </c>
    </row>
    <row r="29" spans="2:33">
      <c r="B29" s="110"/>
      <c r="C29" s="110"/>
      <c r="D29" s="110"/>
      <c r="E29" s="110"/>
      <c r="F29" s="110"/>
      <c r="G29" s="110"/>
      <c r="I29" s="110"/>
      <c r="J29" s="110"/>
      <c r="K29" s="110"/>
      <c r="L29" s="110"/>
      <c r="M29" s="110"/>
      <c r="N29" s="110"/>
      <c r="O29" s="110"/>
      <c r="P29" s="110"/>
      <c r="R29" s="110"/>
      <c r="S29" s="110"/>
      <c r="T29" s="110"/>
      <c r="U29" s="110"/>
      <c r="V29" s="95"/>
      <c r="X29" s="163" t="s">
        <v>110</v>
      </c>
      <c r="Y29" s="156">
        <f>+Y27/Y28-1</f>
        <v>0.80708628465396126</v>
      </c>
      <c r="Z29" s="156">
        <f t="shared" ref="Z29:AF29" si="11">+Z27/Z28-1</f>
        <v>1.0879882444414815</v>
      </c>
      <c r="AA29" s="156">
        <f t="shared" si="11"/>
        <v>1.6495304243903872</v>
      </c>
      <c r="AB29" s="156">
        <f t="shared" si="11"/>
        <v>1.0013816274368486</v>
      </c>
      <c r="AC29" s="156">
        <f t="shared" si="11"/>
        <v>1.1827625381815965</v>
      </c>
      <c r="AD29" s="156">
        <f t="shared" si="11"/>
        <v>1.4076761670105142</v>
      </c>
      <c r="AE29" s="156">
        <f t="shared" si="11"/>
        <v>0.95978739661337875</v>
      </c>
      <c r="AF29" s="156">
        <f t="shared" si="11"/>
        <v>0.74891889358308061</v>
      </c>
    </row>
    <row r="30" spans="2:33">
      <c r="B30" s="110"/>
      <c r="C30" s="110"/>
      <c r="D30" s="110"/>
      <c r="E30" s="110"/>
      <c r="F30" s="110"/>
      <c r="G30" s="110"/>
      <c r="I30" s="110"/>
      <c r="J30" s="110"/>
      <c r="K30" s="110"/>
      <c r="L30" s="110"/>
      <c r="M30" s="110"/>
      <c r="N30" s="110"/>
      <c r="O30" s="110"/>
      <c r="P30" s="110"/>
      <c r="R30" s="110"/>
      <c r="S30" s="110"/>
      <c r="T30" s="110"/>
      <c r="U30" s="110"/>
      <c r="V30" s="95"/>
    </row>
    <row r="31" spans="2:33">
      <c r="B31" s="110"/>
      <c r="C31" s="110"/>
      <c r="D31" s="110"/>
      <c r="E31" s="110"/>
      <c r="F31" s="110"/>
      <c r="G31" s="110"/>
      <c r="I31" s="110"/>
      <c r="J31" s="110"/>
      <c r="K31" s="110"/>
      <c r="L31" s="110"/>
      <c r="M31" s="110"/>
      <c r="N31" s="110"/>
      <c r="O31" s="110"/>
      <c r="P31" s="110"/>
      <c r="R31" s="110"/>
      <c r="S31" s="110"/>
      <c r="T31" s="110"/>
      <c r="U31" s="110"/>
      <c r="V31" s="95"/>
    </row>
    <row r="32" spans="2:33">
      <c r="B32" s="110"/>
      <c r="C32" s="110"/>
      <c r="D32" s="110"/>
      <c r="E32" s="110"/>
      <c r="F32" s="110"/>
      <c r="G32" s="110"/>
      <c r="I32" s="110"/>
      <c r="J32" s="110"/>
      <c r="K32" s="110"/>
      <c r="L32" s="110"/>
      <c r="M32" s="110"/>
      <c r="N32" s="110"/>
      <c r="O32" s="110"/>
      <c r="P32" s="110"/>
      <c r="R32" s="110"/>
      <c r="S32" s="110"/>
      <c r="T32" s="110"/>
      <c r="U32" s="110"/>
      <c r="V32" s="95"/>
    </row>
    <row r="33" spans="3:22">
      <c r="C33" s="110"/>
      <c r="D33" s="110"/>
      <c r="E33" s="110"/>
      <c r="F33" s="110"/>
      <c r="G33" s="110"/>
      <c r="I33" s="110"/>
      <c r="J33" s="110"/>
      <c r="K33" s="110"/>
      <c r="L33" s="110"/>
      <c r="M33" s="110"/>
      <c r="N33" s="110"/>
      <c r="O33" s="110"/>
      <c r="P33" s="110"/>
      <c r="R33" s="110"/>
      <c r="S33" s="110"/>
      <c r="T33" s="110"/>
      <c r="U33" s="110"/>
      <c r="V33" s="95"/>
    </row>
    <row r="34" spans="3:22">
      <c r="C34" s="110"/>
      <c r="D34" s="110"/>
      <c r="E34" s="110"/>
      <c r="F34" s="110"/>
      <c r="G34" s="110"/>
      <c r="I34" s="110"/>
      <c r="J34" s="110"/>
      <c r="K34" s="110"/>
      <c r="L34" s="110"/>
      <c r="M34" s="110"/>
      <c r="N34" s="110"/>
      <c r="O34" s="110"/>
      <c r="P34" s="110"/>
      <c r="R34" s="110"/>
      <c r="S34" s="110"/>
      <c r="T34" s="110"/>
      <c r="U34" s="110"/>
      <c r="V34" s="95"/>
    </row>
    <row r="35" spans="3:22">
      <c r="C35" s="110"/>
      <c r="D35" s="110"/>
      <c r="E35" s="110"/>
      <c r="F35" s="110"/>
      <c r="G35" s="110"/>
      <c r="I35" s="110"/>
      <c r="J35" s="110"/>
      <c r="K35" s="110"/>
      <c r="L35" s="110"/>
      <c r="M35" s="110"/>
      <c r="N35" s="110"/>
      <c r="O35" s="110"/>
      <c r="P35" s="110"/>
      <c r="R35" s="110"/>
      <c r="S35" s="110"/>
      <c r="T35" s="110"/>
      <c r="U35" s="110"/>
      <c r="V35" s="95"/>
    </row>
    <row r="46" spans="3:22">
      <c r="C46" s="110" t="s">
        <v>111</v>
      </c>
      <c r="D46" s="110"/>
      <c r="E46" s="110"/>
      <c r="F46" s="110"/>
      <c r="G46" s="110"/>
      <c r="I46" s="110"/>
      <c r="J46" s="110"/>
      <c r="K46" s="110"/>
      <c r="L46" s="110"/>
      <c r="M46" s="110"/>
      <c r="N46" s="110"/>
      <c r="O46" s="110"/>
      <c r="P46" s="110"/>
      <c r="R46" s="110"/>
      <c r="S46" s="110"/>
      <c r="T46" s="110"/>
      <c r="U46" s="110"/>
      <c r="V46" s="110"/>
    </row>
    <row r="57" spans="6:6">
      <c r="F57" s="27"/>
    </row>
    <row r="58" spans="6:6">
      <c r="F58" s="27"/>
    </row>
    <row r="59" spans="6:6">
      <c r="F59" s="27"/>
    </row>
    <row r="60" spans="6:6">
      <c r="F60" s="27"/>
    </row>
  </sheetData>
  <mergeCells count="5">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verticalCentered="1"/>
  <pageMargins left="0.7" right="0.7" top="0.75" bottom="0.75" header="0.3" footer="0.3"/>
  <pageSetup scale="63"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view="pageBreakPreview" topLeftCell="A13" zoomScale="96" zoomScaleNormal="80" zoomScaleSheetLayoutView="96" zoomScalePageLayoutView="80" workbookViewId="0"/>
  </sheetViews>
  <sheetFormatPr baseColWidth="10" defaultColWidth="14.33203125" defaultRowHeight="13.2"/>
  <cols>
    <col min="1" max="1" width="1.33203125" style="20" customWidth="1"/>
    <col min="2" max="7" width="18.33203125" style="20" customWidth="1"/>
    <col min="8" max="16384" width="14.33203125" style="20"/>
  </cols>
  <sheetData>
    <row r="1" spans="1:8" ht="6" customHeight="1"/>
    <row r="2" spans="1:8">
      <c r="A2" s="2"/>
      <c r="C2" s="287" t="s">
        <v>112</v>
      </c>
      <c r="D2" s="287"/>
      <c r="E2" s="287"/>
      <c r="F2" s="287"/>
      <c r="H2" s="28" t="s">
        <v>7</v>
      </c>
    </row>
    <row r="3" spans="1:8">
      <c r="A3" s="2"/>
      <c r="C3" s="287" t="s">
        <v>27</v>
      </c>
      <c r="D3" s="287"/>
      <c r="E3" s="287"/>
      <c r="F3" s="287"/>
    </row>
    <row r="4" spans="1:8">
      <c r="A4" s="2"/>
      <c r="C4" s="109"/>
      <c r="D4" s="109"/>
      <c r="E4" s="109"/>
      <c r="F4" s="109"/>
    </row>
    <row r="5" spans="1:8" ht="12.75" customHeight="1">
      <c r="A5" s="2"/>
      <c r="C5" s="288" t="s">
        <v>113</v>
      </c>
      <c r="D5" s="290" t="s">
        <v>114</v>
      </c>
      <c r="E5" s="290" t="s">
        <v>115</v>
      </c>
      <c r="F5" s="290" t="s">
        <v>116</v>
      </c>
    </row>
    <row r="6" spans="1:8">
      <c r="A6" s="2"/>
      <c r="C6" s="289"/>
      <c r="D6" s="291"/>
      <c r="E6" s="291"/>
      <c r="F6" s="291"/>
    </row>
    <row r="7" spans="1:8">
      <c r="A7" s="2"/>
      <c r="C7" s="109" t="s">
        <v>117</v>
      </c>
      <c r="D7" s="53">
        <v>56000</v>
      </c>
      <c r="E7" s="53">
        <v>1093728.3999999999</v>
      </c>
      <c r="F7" s="57">
        <v>19.530864285714287</v>
      </c>
    </row>
    <row r="8" spans="1:8">
      <c r="A8" s="2"/>
      <c r="C8" s="109" t="s">
        <v>118</v>
      </c>
      <c r="D8" s="53">
        <v>59560</v>
      </c>
      <c r="E8" s="53">
        <v>1144170</v>
      </c>
      <c r="F8" s="57">
        <v>19.210376091336467</v>
      </c>
    </row>
    <row r="9" spans="1:8" ht="12.75" customHeight="1">
      <c r="A9" s="2"/>
      <c r="C9" s="109" t="s">
        <v>119</v>
      </c>
      <c r="D9" s="53">
        <v>55620</v>
      </c>
      <c r="E9" s="53">
        <v>1115735.7</v>
      </c>
      <c r="F9" s="57">
        <v>20.059973031283707</v>
      </c>
    </row>
    <row r="10" spans="1:8">
      <c r="A10" s="2"/>
      <c r="C10" s="109" t="s">
        <v>120</v>
      </c>
      <c r="D10" s="53">
        <v>63200</v>
      </c>
      <c r="E10" s="53">
        <v>1391378.2</v>
      </c>
      <c r="F10" s="57">
        <v>22.015477848101266</v>
      </c>
    </row>
    <row r="11" spans="1:8">
      <c r="A11" s="2"/>
      <c r="C11" s="109" t="s">
        <v>121</v>
      </c>
      <c r="D11" s="53">
        <v>54145</v>
      </c>
      <c r="E11" s="53">
        <v>834859.9</v>
      </c>
      <c r="F11" s="57">
        <v>15.418965740142211</v>
      </c>
    </row>
    <row r="12" spans="1:8">
      <c r="A12" s="2"/>
      <c r="C12" s="109" t="s">
        <v>122</v>
      </c>
      <c r="D12" s="53">
        <v>55976</v>
      </c>
      <c r="E12" s="53">
        <v>965939.5</v>
      </c>
      <c r="F12" s="57">
        <v>17.25631520651708</v>
      </c>
    </row>
    <row r="13" spans="1:8">
      <c r="A13" s="2"/>
      <c r="C13" s="109" t="s">
        <v>123</v>
      </c>
      <c r="D13" s="53">
        <v>45078</v>
      </c>
      <c r="E13" s="53">
        <v>924548.1</v>
      </c>
      <c r="F13" s="57">
        <v>20.509962731265809</v>
      </c>
    </row>
    <row r="14" spans="1:8">
      <c r="A14" s="2"/>
      <c r="C14" s="109" t="s">
        <v>124</v>
      </c>
      <c r="D14" s="53">
        <v>50771</v>
      </c>
      <c r="E14" s="53">
        <v>1081349.2</v>
      </c>
      <c r="F14" s="57">
        <v>21.3</v>
      </c>
    </row>
    <row r="15" spans="1:8">
      <c r="A15" s="2"/>
      <c r="C15" s="109" t="s">
        <v>125</v>
      </c>
      <c r="D15" s="53">
        <v>53653</v>
      </c>
      <c r="E15" s="53">
        <v>1676444</v>
      </c>
      <c r="F15" s="57">
        <v>31.25</v>
      </c>
    </row>
    <row r="16" spans="1:8">
      <c r="A16" s="2"/>
      <c r="C16" s="109" t="s">
        <v>126</v>
      </c>
      <c r="D16" s="53">
        <v>41534</v>
      </c>
      <c r="E16" s="53">
        <v>1093452</v>
      </c>
      <c r="F16" s="57">
        <v>26.33</v>
      </c>
    </row>
    <row r="17" spans="1:11">
      <c r="A17" s="2"/>
      <c r="C17" s="109" t="s">
        <v>127</v>
      </c>
      <c r="D17" s="53">
        <v>49576</v>
      </c>
      <c r="E17" s="53">
        <v>1159022.1000000001</v>
      </c>
      <c r="F17" s="57">
        <v>23.378693319348098</v>
      </c>
    </row>
    <row r="18" spans="1:11">
      <c r="A18" s="2"/>
      <c r="C18" s="109" t="s">
        <v>128</v>
      </c>
      <c r="D18" s="53">
        <v>48965</v>
      </c>
      <c r="E18" s="53">
        <v>1061324.9400000002</v>
      </c>
      <c r="F18" s="57">
        <v>21.675174920861842</v>
      </c>
    </row>
    <row r="19" spans="1:11" ht="12.75" customHeight="1">
      <c r="A19" s="2"/>
      <c r="C19" s="109" t="s">
        <v>129</v>
      </c>
      <c r="D19" s="53">
        <v>50526.337967409301</v>
      </c>
      <c r="E19" s="53">
        <v>960502</v>
      </c>
      <c r="F19" s="57">
        <v>19.010000000000002</v>
      </c>
    </row>
    <row r="20" spans="1:11">
      <c r="A20" s="2"/>
      <c r="C20" s="109" t="s">
        <v>130</v>
      </c>
      <c r="D20" s="53">
        <v>53485</v>
      </c>
      <c r="E20" s="53">
        <v>1166024.8999999999</v>
      </c>
      <c r="F20" s="57">
        <v>21.8</v>
      </c>
    </row>
    <row r="21" spans="1:11" ht="12.75" customHeight="1">
      <c r="A21" s="2"/>
      <c r="C21" s="109" t="s">
        <v>131</v>
      </c>
      <c r="D21" s="53">
        <v>54082</v>
      </c>
      <c r="E21" s="53">
        <v>1426478.7500000002</v>
      </c>
      <c r="F21" s="57">
        <v>26.376220369069195</v>
      </c>
    </row>
    <row r="22" spans="1:11" ht="12.75" customHeight="1">
      <c r="A22" s="2"/>
      <c r="C22" s="109" t="s">
        <v>132</v>
      </c>
      <c r="D22" s="53">
        <v>41268</v>
      </c>
      <c r="E22" s="53">
        <v>1183356.6000000001</v>
      </c>
      <c r="F22" s="57">
        <v>28.674920034893866</v>
      </c>
    </row>
    <row r="23" spans="1:11" ht="12.75" customHeight="1">
      <c r="A23" s="2"/>
      <c r="C23" s="109" t="s">
        <v>133</v>
      </c>
      <c r="D23" s="53">
        <v>41811</v>
      </c>
      <c r="E23" s="53">
        <v>1162568</v>
      </c>
      <c r="F23" s="57">
        <v>27.80531439094975</v>
      </c>
      <c r="G23" s="176"/>
      <c r="H23" s="176"/>
      <c r="I23" s="84"/>
      <c r="J23" s="84"/>
      <c r="K23" s="84"/>
    </row>
    <row r="24" spans="1:11" ht="12.75" customHeight="1">
      <c r="A24" s="2"/>
      <c r="C24" s="109" t="s">
        <v>134</v>
      </c>
      <c r="D24" s="53">
        <v>44145</v>
      </c>
      <c r="E24" s="53">
        <v>1288153.6000000001</v>
      </c>
      <c r="F24" s="57">
        <v>29.180056631555104</v>
      </c>
      <c r="G24" s="215"/>
      <c r="H24" s="215"/>
      <c r="I24" s="84"/>
      <c r="J24" s="84"/>
      <c r="K24" s="84"/>
    </row>
    <row r="25" spans="1:11" ht="12.75" customHeight="1">
      <c r="A25" s="2"/>
      <c r="C25" s="220" t="s">
        <v>214</v>
      </c>
      <c r="D25" s="53">
        <v>36329</v>
      </c>
      <c r="E25" s="53">
        <v>994507.8</v>
      </c>
      <c r="F25" s="57">
        <v>27.375039224861698</v>
      </c>
      <c r="G25" s="215"/>
      <c r="H25" s="215"/>
      <c r="I25" s="84"/>
      <c r="J25" s="84"/>
      <c r="K25" s="84"/>
    </row>
    <row r="26" spans="1:11" ht="12.75" customHeight="1">
      <c r="A26" s="2"/>
      <c r="C26" s="109" t="s">
        <v>216</v>
      </c>
      <c r="D26" s="213">
        <v>35898</v>
      </c>
      <c r="E26" s="213">
        <f>D26*F26</f>
        <v>1022830.4244829395</v>
      </c>
      <c r="F26" s="214">
        <f>AVERAGE(F23:F24)</f>
        <v>28.492685511252425</v>
      </c>
      <c r="G26" s="176"/>
      <c r="H26" s="176"/>
      <c r="I26" s="176"/>
      <c r="J26" s="84"/>
      <c r="K26" s="84"/>
    </row>
    <row r="27" spans="1:11">
      <c r="A27" s="2"/>
      <c r="B27" s="83"/>
      <c r="C27" s="192" t="s">
        <v>135</v>
      </c>
      <c r="D27" s="193"/>
      <c r="E27" s="193"/>
      <c r="F27" s="193"/>
      <c r="G27" s="83"/>
    </row>
    <row r="28" spans="1:11" ht="27" customHeight="1">
      <c r="A28" s="2"/>
      <c r="B28" s="83"/>
      <c r="C28" s="286" t="s">
        <v>215</v>
      </c>
      <c r="D28" s="286"/>
      <c r="E28" s="286"/>
      <c r="F28" s="286"/>
      <c r="G28" s="83"/>
    </row>
    <row r="29" spans="1:11">
      <c r="A29" s="2"/>
      <c r="C29" s="145"/>
      <c r="D29" s="145"/>
      <c r="E29" s="145"/>
      <c r="F29" s="145"/>
      <c r="G29" s="145"/>
      <c r="H29" s="145"/>
    </row>
    <row r="30" spans="1:11">
      <c r="G30" s="34"/>
    </row>
    <row r="48" spans="8:8">
      <c r="H48" s="34"/>
    </row>
  </sheetData>
  <mergeCells count="7">
    <mergeCell ref="C28:F28"/>
    <mergeCell ref="C2:F2"/>
    <mergeCell ref="C3:F3"/>
    <mergeCell ref="C5:C6"/>
    <mergeCell ref="D5:D6"/>
    <mergeCell ref="E5:E6"/>
    <mergeCell ref="F5:F6"/>
  </mergeCells>
  <hyperlinks>
    <hyperlink ref="H2" location="Índice!A1" display="Volver al índice" xr:uid="{00000000-0004-0000-0A00-000000000000}"/>
  </hyperlinks>
  <printOptions horizontalCentered="1" verticalCentered="1"/>
  <pageMargins left="0.7" right="0.7" top="0.75" bottom="0.75" header="0.3" footer="0.3"/>
  <pageSetup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1"/>
  <sheetViews>
    <sheetView view="pageBreakPreview" zoomScale="90" zoomScaleNormal="80" zoomScaleSheetLayoutView="90" zoomScalePageLayoutView="80" workbookViewId="0"/>
  </sheetViews>
  <sheetFormatPr baseColWidth="10" defaultColWidth="15.88671875" defaultRowHeight="13.2"/>
  <cols>
    <col min="1" max="1" width="1.33203125" style="20" customWidth="1"/>
    <col min="2" max="2" width="9.33203125" style="20" customWidth="1"/>
    <col min="3" max="3" width="11.88671875" style="20" customWidth="1"/>
    <col min="4" max="4" width="12.33203125" style="20" customWidth="1"/>
    <col min="5" max="5" width="14.88671875" style="20" customWidth="1"/>
    <col min="6" max="6" width="11.33203125" style="20" customWidth="1"/>
    <col min="7" max="8" width="11.88671875" style="20" customWidth="1"/>
    <col min="9" max="9" width="11.6640625" style="20" customWidth="1"/>
    <col min="10" max="10" width="14.33203125" style="20" customWidth="1"/>
    <col min="11" max="11" width="11.21875" style="20" customWidth="1"/>
    <col min="12" max="12" width="12.109375" style="20" customWidth="1"/>
    <col min="13" max="13" width="10.33203125" style="20" customWidth="1"/>
    <col min="14" max="14" width="2" style="20" customWidth="1"/>
    <col min="15" max="15" width="14" style="20" customWidth="1"/>
    <col min="16" max="16" width="15.88671875" style="89"/>
    <col min="17" max="16384" width="15.88671875" style="20"/>
  </cols>
  <sheetData>
    <row r="1" spans="2:15" ht="6" customHeight="1"/>
    <row r="2" spans="2:15">
      <c r="B2" s="273" t="s">
        <v>136</v>
      </c>
      <c r="C2" s="273"/>
      <c r="D2" s="273"/>
      <c r="E2" s="273"/>
      <c r="F2" s="273"/>
      <c r="G2" s="273"/>
      <c r="H2" s="273"/>
      <c r="I2" s="273"/>
      <c r="J2" s="273"/>
      <c r="K2" s="273"/>
      <c r="L2" s="273"/>
      <c r="M2" s="273"/>
      <c r="N2" s="184"/>
      <c r="O2" s="28" t="s">
        <v>7</v>
      </c>
    </row>
    <row r="3" spans="2:15" ht="12.75" customHeight="1">
      <c r="B3" s="273" t="s">
        <v>28</v>
      </c>
      <c r="C3" s="273"/>
      <c r="D3" s="273"/>
      <c r="E3" s="273"/>
      <c r="F3" s="273"/>
      <c r="G3" s="273"/>
      <c r="H3" s="273"/>
      <c r="I3" s="273"/>
      <c r="J3" s="273"/>
      <c r="K3" s="273"/>
      <c r="L3" s="273"/>
      <c r="M3" s="273"/>
      <c r="N3" s="184"/>
    </row>
    <row r="4" spans="2:15">
      <c r="B4" s="273" t="s">
        <v>137</v>
      </c>
      <c r="C4" s="273"/>
      <c r="D4" s="273"/>
      <c r="E4" s="273"/>
      <c r="F4" s="273"/>
      <c r="G4" s="273"/>
      <c r="H4" s="273"/>
      <c r="I4" s="273"/>
      <c r="J4" s="273"/>
      <c r="K4" s="273"/>
      <c r="L4" s="273"/>
      <c r="M4" s="273"/>
      <c r="N4" s="184"/>
    </row>
    <row r="5" spans="2:15">
      <c r="B5" s="2"/>
      <c r="C5" s="2"/>
      <c r="D5" s="2"/>
      <c r="E5" s="2"/>
      <c r="F5" s="2"/>
      <c r="G5" s="2"/>
      <c r="H5" s="2"/>
      <c r="I5" s="2"/>
      <c r="J5" s="2"/>
      <c r="K5" s="32"/>
      <c r="L5" s="2"/>
    </row>
    <row r="6" spans="2:15">
      <c r="B6" s="292" t="s">
        <v>113</v>
      </c>
      <c r="C6" s="194" t="s">
        <v>138</v>
      </c>
      <c r="D6" s="194" t="s">
        <v>138</v>
      </c>
      <c r="E6" s="194" t="s">
        <v>139</v>
      </c>
      <c r="F6" s="194" t="s">
        <v>138</v>
      </c>
      <c r="G6" s="194" t="s">
        <v>140</v>
      </c>
      <c r="H6" s="194" t="s">
        <v>138</v>
      </c>
      <c r="I6" s="194" t="s">
        <v>140</v>
      </c>
      <c r="J6" s="194" t="s">
        <v>138</v>
      </c>
      <c r="K6" s="194" t="s">
        <v>138</v>
      </c>
      <c r="L6" s="194" t="s">
        <v>138</v>
      </c>
      <c r="M6" s="194" t="s">
        <v>141</v>
      </c>
      <c r="N6" s="1"/>
    </row>
    <row r="7" spans="2:15">
      <c r="B7" s="293"/>
      <c r="C7" s="186" t="s">
        <v>100</v>
      </c>
      <c r="D7" s="186" t="s">
        <v>101</v>
      </c>
      <c r="E7" s="186" t="s">
        <v>142</v>
      </c>
      <c r="F7" s="186" t="s">
        <v>143</v>
      </c>
      <c r="G7" s="186" t="s">
        <v>103</v>
      </c>
      <c r="H7" s="186" t="s">
        <v>104</v>
      </c>
      <c r="I7" s="186" t="s">
        <v>105</v>
      </c>
      <c r="J7" s="186" t="s">
        <v>106</v>
      </c>
      <c r="K7" s="186" t="s">
        <v>144</v>
      </c>
      <c r="L7" s="186" t="s">
        <v>107</v>
      </c>
      <c r="M7" s="186" t="s">
        <v>145</v>
      </c>
      <c r="N7" s="1"/>
    </row>
    <row r="8" spans="2:15">
      <c r="B8" s="41" t="s">
        <v>118</v>
      </c>
      <c r="C8" s="40">
        <v>5400</v>
      </c>
      <c r="D8" s="40">
        <v>1200</v>
      </c>
      <c r="E8" s="40">
        <v>4000</v>
      </c>
      <c r="F8" s="40">
        <v>3450</v>
      </c>
      <c r="G8" s="40">
        <v>3800</v>
      </c>
      <c r="H8" s="40" t="s">
        <v>146</v>
      </c>
      <c r="I8" s="40">
        <v>6400</v>
      </c>
      <c r="J8" s="40">
        <v>16800</v>
      </c>
      <c r="K8" s="41" t="s">
        <v>146</v>
      </c>
      <c r="L8" s="40">
        <v>17200</v>
      </c>
      <c r="M8" s="40">
        <v>1310</v>
      </c>
      <c r="N8" s="40"/>
    </row>
    <row r="9" spans="2:15">
      <c r="B9" s="41" t="s">
        <v>119</v>
      </c>
      <c r="C9" s="40">
        <v>4960</v>
      </c>
      <c r="D9" s="40">
        <v>1550</v>
      </c>
      <c r="E9" s="40">
        <v>3260</v>
      </c>
      <c r="F9" s="40">
        <v>2820</v>
      </c>
      <c r="G9" s="40">
        <v>2800</v>
      </c>
      <c r="H9" s="40" t="s">
        <v>146</v>
      </c>
      <c r="I9" s="40">
        <v>6290</v>
      </c>
      <c r="J9" s="40">
        <v>15620</v>
      </c>
      <c r="K9" s="41" t="s">
        <v>146</v>
      </c>
      <c r="L9" s="40">
        <v>17010</v>
      </c>
      <c r="M9" s="40">
        <v>1310</v>
      </c>
      <c r="N9" s="40"/>
    </row>
    <row r="10" spans="2:15">
      <c r="B10" s="41" t="s">
        <v>120</v>
      </c>
      <c r="C10" s="40">
        <v>5590</v>
      </c>
      <c r="D10" s="40">
        <v>1870</v>
      </c>
      <c r="E10" s="40">
        <v>4000</v>
      </c>
      <c r="F10" s="40">
        <v>3410</v>
      </c>
      <c r="G10" s="40">
        <v>3740</v>
      </c>
      <c r="H10" s="40" t="s">
        <v>146</v>
      </c>
      <c r="I10" s="40">
        <v>6600</v>
      </c>
      <c r="J10" s="40">
        <v>17980</v>
      </c>
      <c r="K10" s="41" t="s">
        <v>146</v>
      </c>
      <c r="L10" s="40">
        <v>18700</v>
      </c>
      <c r="M10" s="40">
        <v>1310</v>
      </c>
      <c r="N10" s="40"/>
    </row>
    <row r="11" spans="2:15">
      <c r="B11" s="41" t="s">
        <v>121</v>
      </c>
      <c r="C11" s="40">
        <v>3236.8</v>
      </c>
      <c r="D11" s="40">
        <v>2188.7800000000002</v>
      </c>
      <c r="E11" s="40">
        <v>5236.7</v>
      </c>
      <c r="F11" s="40">
        <v>1711.1</v>
      </c>
      <c r="G11" s="40">
        <v>3368.74</v>
      </c>
      <c r="H11" s="40" t="s">
        <v>146</v>
      </c>
      <c r="I11" s="40">
        <v>8440.58</v>
      </c>
      <c r="J11" s="40">
        <v>14058.9</v>
      </c>
      <c r="K11" s="41">
        <v>3971.3</v>
      </c>
      <c r="L11" s="40">
        <v>11228.6</v>
      </c>
      <c r="M11" s="40">
        <v>703.66</v>
      </c>
      <c r="N11" s="40"/>
    </row>
    <row r="12" spans="2:15">
      <c r="B12" s="41" t="s">
        <v>122</v>
      </c>
      <c r="C12" s="42">
        <v>3520</v>
      </c>
      <c r="D12" s="175">
        <v>2040</v>
      </c>
      <c r="E12" s="42">
        <v>5610</v>
      </c>
      <c r="F12" s="42">
        <v>1570</v>
      </c>
      <c r="G12" s="42">
        <v>3430</v>
      </c>
      <c r="H12" s="42" t="s">
        <v>146</v>
      </c>
      <c r="I12" s="42">
        <v>8100</v>
      </c>
      <c r="J12" s="42">
        <v>14800</v>
      </c>
      <c r="K12" s="42">
        <v>4240</v>
      </c>
      <c r="L12" s="42">
        <v>11960</v>
      </c>
      <c r="M12" s="42">
        <v>706</v>
      </c>
      <c r="N12" s="42"/>
    </row>
    <row r="13" spans="2:15">
      <c r="B13" s="41" t="s">
        <v>123</v>
      </c>
      <c r="C13" s="40">
        <v>2996</v>
      </c>
      <c r="D13" s="40">
        <v>606</v>
      </c>
      <c r="E13" s="40">
        <v>2760</v>
      </c>
      <c r="F13" s="40">
        <v>259</v>
      </c>
      <c r="G13" s="40">
        <v>2183</v>
      </c>
      <c r="H13" s="40" t="s">
        <v>146</v>
      </c>
      <c r="I13" s="40">
        <v>7025</v>
      </c>
      <c r="J13" s="40">
        <v>13473</v>
      </c>
      <c r="K13" s="40">
        <v>4567</v>
      </c>
      <c r="L13" s="40">
        <v>10522</v>
      </c>
      <c r="M13" s="40">
        <v>687</v>
      </c>
      <c r="N13" s="40"/>
    </row>
    <row r="14" spans="2:15">
      <c r="B14" s="41" t="s">
        <v>124</v>
      </c>
      <c r="C14" s="40">
        <v>3421</v>
      </c>
      <c r="D14" s="40">
        <v>447</v>
      </c>
      <c r="E14" s="40">
        <v>3493</v>
      </c>
      <c r="F14" s="40">
        <v>1981</v>
      </c>
      <c r="G14" s="40">
        <v>4589</v>
      </c>
      <c r="H14" s="40" t="s">
        <v>146</v>
      </c>
      <c r="I14" s="40">
        <v>8958</v>
      </c>
      <c r="J14" s="40">
        <v>16756</v>
      </c>
      <c r="K14" s="40">
        <v>3767</v>
      </c>
      <c r="L14" s="40">
        <v>6672</v>
      </c>
      <c r="M14" s="40">
        <v>687</v>
      </c>
      <c r="N14" s="40"/>
    </row>
    <row r="15" spans="2:15">
      <c r="B15" s="41" t="s">
        <v>125</v>
      </c>
      <c r="C15" s="40">
        <v>3208</v>
      </c>
      <c r="D15" s="40">
        <v>1493</v>
      </c>
      <c r="E15" s="40">
        <v>3750</v>
      </c>
      <c r="F15" s="40">
        <v>887</v>
      </c>
      <c r="G15" s="40">
        <v>4584</v>
      </c>
      <c r="H15" s="40" t="s">
        <v>146</v>
      </c>
      <c r="I15" s="40">
        <v>9385</v>
      </c>
      <c r="J15" s="40">
        <v>17757</v>
      </c>
      <c r="K15" s="40">
        <v>3839</v>
      </c>
      <c r="L15" s="40">
        <v>8063</v>
      </c>
      <c r="M15" s="40">
        <v>687</v>
      </c>
      <c r="N15" s="40"/>
    </row>
    <row r="16" spans="2:15">
      <c r="B16" s="41" t="s">
        <v>126</v>
      </c>
      <c r="C16" s="40">
        <v>1865</v>
      </c>
      <c r="D16" s="40">
        <v>1421</v>
      </c>
      <c r="E16" s="40">
        <v>3607</v>
      </c>
      <c r="F16" s="40">
        <v>1681</v>
      </c>
      <c r="G16" s="40">
        <v>2080</v>
      </c>
      <c r="H16" s="40" t="s">
        <v>146</v>
      </c>
      <c r="I16" s="40">
        <v>5998</v>
      </c>
      <c r="J16" s="40">
        <v>10383</v>
      </c>
      <c r="K16" s="40">
        <v>3393</v>
      </c>
      <c r="L16" s="40">
        <v>10419</v>
      </c>
      <c r="M16" s="40">
        <v>687</v>
      </c>
      <c r="N16" s="40"/>
    </row>
    <row r="17" spans="2:18">
      <c r="B17" s="41" t="s">
        <v>127</v>
      </c>
      <c r="C17" s="40">
        <v>2546</v>
      </c>
      <c r="D17" s="40">
        <v>1103</v>
      </c>
      <c r="E17" s="40">
        <v>5104</v>
      </c>
      <c r="F17" s="40">
        <v>942</v>
      </c>
      <c r="G17" s="40">
        <v>3017</v>
      </c>
      <c r="H17" s="40" t="s">
        <v>146</v>
      </c>
      <c r="I17" s="40">
        <v>8372</v>
      </c>
      <c r="J17" s="40">
        <v>14459</v>
      </c>
      <c r="K17" s="40">
        <v>3334</v>
      </c>
      <c r="L17" s="40">
        <v>10012</v>
      </c>
      <c r="M17" s="40">
        <v>687</v>
      </c>
      <c r="N17" s="40"/>
    </row>
    <row r="18" spans="2:18">
      <c r="B18" s="41" t="s">
        <v>128</v>
      </c>
      <c r="C18" s="40">
        <v>2197</v>
      </c>
      <c r="D18" s="40">
        <v>1480</v>
      </c>
      <c r="E18" s="40">
        <v>3299</v>
      </c>
      <c r="F18" s="40">
        <v>1394</v>
      </c>
      <c r="G18" s="40">
        <v>3557</v>
      </c>
      <c r="H18" s="40" t="s">
        <v>146</v>
      </c>
      <c r="I18" s="40">
        <v>8532</v>
      </c>
      <c r="J18" s="40">
        <v>13054</v>
      </c>
      <c r="K18" s="40">
        <v>4007</v>
      </c>
      <c r="L18" s="40">
        <v>10758</v>
      </c>
      <c r="M18" s="40">
        <v>687</v>
      </c>
      <c r="N18" s="40"/>
    </row>
    <row r="19" spans="2:18">
      <c r="B19" s="41" t="s">
        <v>129</v>
      </c>
      <c r="C19" s="40">
        <v>1874.8517657009927</v>
      </c>
      <c r="D19" s="40">
        <v>1451.3199862357419</v>
      </c>
      <c r="E19" s="40">
        <v>4939.8094869007145</v>
      </c>
      <c r="F19" s="40">
        <v>2047.8950515475051</v>
      </c>
      <c r="G19" s="40">
        <v>3593.5396570323278</v>
      </c>
      <c r="H19" s="40" t="s">
        <v>146</v>
      </c>
      <c r="I19" s="40">
        <v>8685.4599664461075</v>
      </c>
      <c r="J19" s="40">
        <v>16788.425585779605</v>
      </c>
      <c r="K19" s="40">
        <v>3490.6066401256444</v>
      </c>
      <c r="L19" s="40">
        <v>6967.4298276406953</v>
      </c>
      <c r="M19" s="40">
        <v>687</v>
      </c>
      <c r="N19" s="40"/>
    </row>
    <row r="20" spans="2:18">
      <c r="B20" s="41" t="s">
        <v>130</v>
      </c>
      <c r="C20" s="40">
        <v>2244</v>
      </c>
      <c r="D20" s="40">
        <v>776</v>
      </c>
      <c r="E20" s="40">
        <v>4449</v>
      </c>
      <c r="F20" s="40">
        <v>2251</v>
      </c>
      <c r="G20" s="40">
        <v>5243</v>
      </c>
      <c r="H20" s="40" t="s">
        <v>146</v>
      </c>
      <c r="I20" s="40">
        <v>8946</v>
      </c>
      <c r="J20" s="40">
        <v>14976</v>
      </c>
      <c r="K20" s="40">
        <v>3369</v>
      </c>
      <c r="L20" s="40">
        <v>10544</v>
      </c>
      <c r="M20" s="40">
        <v>687</v>
      </c>
      <c r="N20" s="40"/>
    </row>
    <row r="21" spans="2:18">
      <c r="B21" s="41" t="s">
        <v>131</v>
      </c>
      <c r="C21" s="40">
        <v>2193</v>
      </c>
      <c r="D21" s="40">
        <v>1721</v>
      </c>
      <c r="E21" s="40">
        <v>5339</v>
      </c>
      <c r="F21" s="40">
        <v>1195</v>
      </c>
      <c r="G21" s="40">
        <v>4168</v>
      </c>
      <c r="H21" s="40" t="s">
        <v>146</v>
      </c>
      <c r="I21" s="40">
        <v>9892</v>
      </c>
      <c r="J21" s="40">
        <v>13886</v>
      </c>
      <c r="K21" s="40">
        <v>3979</v>
      </c>
      <c r="L21" s="40">
        <v>11022</v>
      </c>
      <c r="M21" s="40">
        <v>687</v>
      </c>
      <c r="N21" s="40"/>
    </row>
    <row r="22" spans="2:18">
      <c r="B22" s="41" t="s">
        <v>132</v>
      </c>
      <c r="C22" s="40">
        <v>2137</v>
      </c>
      <c r="D22" s="40">
        <v>625</v>
      </c>
      <c r="E22" s="40">
        <v>3197</v>
      </c>
      <c r="F22" s="40">
        <v>725</v>
      </c>
      <c r="G22" s="40">
        <v>3920</v>
      </c>
      <c r="H22" s="40">
        <v>3015</v>
      </c>
      <c r="I22" s="40">
        <v>4409</v>
      </c>
      <c r="J22" s="40">
        <v>12486</v>
      </c>
      <c r="K22" s="40">
        <v>2935</v>
      </c>
      <c r="L22" s="40">
        <v>7132</v>
      </c>
      <c r="M22" s="40">
        <v>687</v>
      </c>
      <c r="N22" s="40"/>
    </row>
    <row r="23" spans="2:18">
      <c r="B23" s="41" t="s">
        <v>133</v>
      </c>
      <c r="C23" s="40">
        <v>1934</v>
      </c>
      <c r="D23" s="40">
        <v>854</v>
      </c>
      <c r="E23" s="40">
        <v>3432</v>
      </c>
      <c r="F23" s="40">
        <v>1679</v>
      </c>
      <c r="G23" s="40">
        <v>4602</v>
      </c>
      <c r="H23" s="40">
        <v>2503</v>
      </c>
      <c r="I23" s="40">
        <v>4266</v>
      </c>
      <c r="J23" s="40">
        <v>10501</v>
      </c>
      <c r="K23" s="40">
        <v>2666</v>
      </c>
      <c r="L23" s="40">
        <v>8687</v>
      </c>
      <c r="M23" s="40">
        <v>687</v>
      </c>
      <c r="N23" s="40"/>
    </row>
    <row r="24" spans="2:18">
      <c r="B24" s="41" t="s">
        <v>134</v>
      </c>
      <c r="C24" s="40">
        <v>1633</v>
      </c>
      <c r="D24" s="40">
        <v>513</v>
      </c>
      <c r="E24" s="40">
        <v>3599</v>
      </c>
      <c r="F24" s="40">
        <v>826</v>
      </c>
      <c r="G24" s="40">
        <v>5389</v>
      </c>
      <c r="H24" s="40">
        <v>2341</v>
      </c>
      <c r="I24" s="40">
        <v>4463</v>
      </c>
      <c r="J24" s="40">
        <v>11578</v>
      </c>
      <c r="K24" s="40">
        <v>2514</v>
      </c>
      <c r="L24" s="40">
        <v>10602</v>
      </c>
      <c r="M24" s="40">
        <v>687</v>
      </c>
      <c r="N24" s="40"/>
      <c r="O24" s="84"/>
    </row>
    <row r="25" spans="2:18">
      <c r="B25" s="41" t="s">
        <v>214</v>
      </c>
      <c r="C25" s="40">
        <v>1825</v>
      </c>
      <c r="D25" s="40">
        <v>608</v>
      </c>
      <c r="E25" s="40">
        <v>1254</v>
      </c>
      <c r="F25" s="40">
        <v>1041</v>
      </c>
      <c r="G25" s="40">
        <v>3315</v>
      </c>
      <c r="H25" s="40">
        <v>2369</v>
      </c>
      <c r="I25" s="40">
        <v>4379</v>
      </c>
      <c r="J25" s="40">
        <v>9061</v>
      </c>
      <c r="K25" s="40">
        <v>3047</v>
      </c>
      <c r="L25" s="40">
        <v>8743</v>
      </c>
      <c r="M25" s="40">
        <v>687</v>
      </c>
      <c r="N25" s="40"/>
      <c r="O25" s="84"/>
    </row>
    <row r="26" spans="2:18">
      <c r="B26" s="294" t="s">
        <v>147</v>
      </c>
      <c r="C26" s="295"/>
      <c r="D26" s="295"/>
      <c r="E26" s="295"/>
      <c r="F26" s="295"/>
      <c r="G26" s="295"/>
      <c r="H26" s="295"/>
      <c r="I26" s="295"/>
      <c r="J26" s="295"/>
      <c r="K26" s="295"/>
      <c r="L26" s="295"/>
      <c r="M26" s="295"/>
      <c r="N26" s="40"/>
    </row>
    <row r="28" spans="2:18">
      <c r="N28" s="116"/>
    </row>
    <row r="29" spans="2:18">
      <c r="B29" s="89"/>
      <c r="C29" s="87"/>
      <c r="D29" s="87"/>
      <c r="E29" s="87"/>
      <c r="F29" s="87"/>
      <c r="G29" s="87"/>
      <c r="H29" s="87"/>
      <c r="I29" s="87"/>
      <c r="J29" s="87"/>
      <c r="K29" s="87"/>
      <c r="L29" s="87"/>
      <c r="M29" s="87"/>
      <c r="N29" s="113"/>
    </row>
    <row r="30" spans="2:18">
      <c r="B30" s="89"/>
      <c r="C30" s="87"/>
      <c r="D30" s="87"/>
      <c r="E30" s="87"/>
      <c r="F30" s="87"/>
      <c r="G30" s="87"/>
      <c r="H30" s="87"/>
      <c r="I30" s="87"/>
      <c r="J30" s="87"/>
      <c r="K30" s="87"/>
      <c r="L30" s="87"/>
      <c r="M30" s="87"/>
      <c r="N30" s="113"/>
    </row>
    <row r="31" spans="2:18">
      <c r="B31" s="89"/>
      <c r="C31" s="87"/>
      <c r="D31" s="87"/>
      <c r="E31" s="87"/>
      <c r="F31" s="87"/>
      <c r="G31" s="87"/>
      <c r="H31" s="87"/>
      <c r="I31" s="87"/>
      <c r="J31" s="87"/>
      <c r="K31" s="87"/>
      <c r="L31" s="87"/>
      <c r="M31" s="87"/>
      <c r="N31" s="113"/>
      <c r="O31" s="85"/>
      <c r="P31" s="85"/>
      <c r="Q31" s="85"/>
      <c r="R31" s="85"/>
    </row>
    <row r="32" spans="2:18">
      <c r="B32" s="114"/>
      <c r="C32" s="115"/>
      <c r="D32" s="115"/>
      <c r="E32" s="115"/>
      <c r="F32" s="115"/>
      <c r="G32" s="115"/>
      <c r="H32" s="115"/>
      <c r="I32" s="115"/>
      <c r="J32" s="115"/>
      <c r="K32" s="115"/>
      <c r="L32" s="115"/>
      <c r="M32" s="115"/>
      <c r="N32" s="117"/>
      <c r="O32" s="85"/>
      <c r="P32" s="85"/>
      <c r="Q32" s="85"/>
      <c r="R32" s="85"/>
    </row>
    <row r="33" spans="2:18">
      <c r="O33" s="89"/>
      <c r="Q33" s="89"/>
      <c r="R33" s="89"/>
    </row>
    <row r="48" spans="2:18">
      <c r="B48" s="30"/>
    </row>
    <row r="49" spans="15:18" s="85" customFormat="1" hidden="1">
      <c r="O49" s="20"/>
      <c r="P49" s="89"/>
      <c r="Q49" s="20"/>
      <c r="R49" s="20"/>
    </row>
    <row r="50" spans="15:18" s="85" customFormat="1" hidden="1">
      <c r="O50" s="20"/>
      <c r="P50" s="89"/>
      <c r="Q50" s="20"/>
      <c r="R50" s="20"/>
    </row>
    <row r="51" spans="15:18" s="89" customFormat="1">
      <c r="O51" s="20"/>
      <c r="Q51" s="20"/>
      <c r="R51" s="20"/>
    </row>
  </sheetData>
  <mergeCells count="5">
    <mergeCell ref="B6:B7"/>
    <mergeCell ref="B2:M2"/>
    <mergeCell ref="B3:M3"/>
    <mergeCell ref="B4:M4"/>
    <mergeCell ref="B26:M26"/>
  </mergeCells>
  <phoneticPr fontId="79" type="noConversion"/>
  <hyperlinks>
    <hyperlink ref="O2" location="Índice!A1" display="Volver al índice" xr:uid="{00000000-0004-0000-0B00-000000000000}"/>
  </hyperlinks>
  <printOptions horizontalCentered="1" verticalCentered="1"/>
  <pageMargins left="0.7" right="0.7" top="0.75" bottom="0.75" header="0.3" footer="0.3"/>
  <pageSetup scale="80"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50"/>
  <sheetViews>
    <sheetView view="pageBreakPreview" zoomScale="90" zoomScaleNormal="80" zoomScaleSheetLayoutView="90" zoomScalePageLayoutView="80" workbookViewId="0"/>
  </sheetViews>
  <sheetFormatPr baseColWidth="10" defaultColWidth="10.88671875" defaultRowHeight="13.2"/>
  <cols>
    <col min="1" max="1" width="1.33203125" style="20" customWidth="1"/>
    <col min="2" max="2" width="10.88671875" style="20"/>
    <col min="3" max="4" width="11.6640625" style="20" customWidth="1"/>
    <col min="5" max="5" width="14.33203125" style="20" customWidth="1"/>
    <col min="6" max="6" width="10.88671875" style="20"/>
    <col min="7" max="8" width="11.88671875" style="20" customWidth="1"/>
    <col min="9" max="9" width="12.33203125" style="20" customWidth="1"/>
    <col min="10" max="10" width="13.33203125" style="20" customWidth="1"/>
    <col min="11" max="11" width="10.88671875" style="20"/>
    <col min="12" max="12" width="11.33203125" style="20" customWidth="1"/>
    <col min="13" max="13" width="10.88671875" style="20"/>
    <col min="14" max="14" width="2" style="20" customWidth="1"/>
    <col min="15" max="15" width="12.6640625" style="20" bestFit="1" customWidth="1"/>
    <col min="16" max="24" width="10.88671875" style="85" hidden="1" customWidth="1"/>
    <col min="25" max="25" width="10.88671875" style="89"/>
    <col min="26" max="16384" width="10.88671875" style="20"/>
  </cols>
  <sheetData>
    <row r="1" spans="2:25" ht="6.75" customHeight="1"/>
    <row r="2" spans="2:25">
      <c r="B2" s="298" t="s">
        <v>148</v>
      </c>
      <c r="C2" s="298"/>
      <c r="D2" s="298"/>
      <c r="E2" s="298"/>
      <c r="F2" s="298"/>
      <c r="G2" s="298"/>
      <c r="H2" s="298"/>
      <c r="I2" s="298"/>
      <c r="J2" s="298"/>
      <c r="K2" s="298"/>
      <c r="L2" s="298"/>
      <c r="M2" s="298"/>
      <c r="O2" s="28" t="s">
        <v>7</v>
      </c>
    </row>
    <row r="3" spans="2:25" ht="14.25" customHeight="1">
      <c r="B3" s="298" t="s">
        <v>29</v>
      </c>
      <c r="C3" s="298"/>
      <c r="D3" s="298"/>
      <c r="E3" s="298"/>
      <c r="F3" s="298"/>
      <c r="G3" s="298"/>
      <c r="H3" s="298"/>
      <c r="I3" s="298"/>
      <c r="J3" s="298"/>
      <c r="K3" s="298"/>
      <c r="L3" s="298"/>
      <c r="M3" s="298"/>
    </row>
    <row r="4" spans="2:25">
      <c r="B4" s="298" t="s">
        <v>149</v>
      </c>
      <c r="C4" s="298"/>
      <c r="D4" s="298"/>
      <c r="E4" s="298"/>
      <c r="F4" s="298"/>
      <c r="G4" s="298"/>
      <c r="H4" s="298"/>
      <c r="I4" s="298"/>
      <c r="J4" s="298"/>
      <c r="K4" s="298"/>
      <c r="L4" s="298"/>
      <c r="M4" s="298"/>
    </row>
    <row r="5" spans="2:25">
      <c r="B5" s="77"/>
      <c r="C5" s="77"/>
      <c r="D5" s="77"/>
      <c r="E5" s="77"/>
      <c r="F5" s="77"/>
      <c r="G5" s="77"/>
      <c r="H5" s="77"/>
      <c r="I5" s="77"/>
      <c r="J5" s="77"/>
      <c r="K5" s="78"/>
      <c r="L5" s="77"/>
      <c r="M5" s="79"/>
      <c r="P5" s="20"/>
      <c r="Q5" s="20"/>
      <c r="R5" s="20"/>
      <c r="S5" s="20"/>
      <c r="T5" s="20"/>
      <c r="U5" s="20"/>
      <c r="V5" s="20"/>
      <c r="W5" s="20"/>
      <c r="X5" s="20"/>
      <c r="Y5" s="20"/>
    </row>
    <row r="6" spans="2:25">
      <c r="B6" s="296" t="s">
        <v>113</v>
      </c>
      <c r="C6" s="187" t="s">
        <v>138</v>
      </c>
      <c r="D6" s="187" t="s">
        <v>138</v>
      </c>
      <c r="E6" s="187" t="s">
        <v>139</v>
      </c>
      <c r="F6" s="187" t="s">
        <v>138</v>
      </c>
      <c r="G6" s="187" t="s">
        <v>140</v>
      </c>
      <c r="H6" s="194" t="s">
        <v>138</v>
      </c>
      <c r="I6" s="187" t="s">
        <v>140</v>
      </c>
      <c r="J6" s="187" t="s">
        <v>138</v>
      </c>
      <c r="K6" s="187" t="s">
        <v>138</v>
      </c>
      <c r="L6" s="187" t="s">
        <v>138</v>
      </c>
      <c r="M6" s="187" t="s">
        <v>141</v>
      </c>
      <c r="P6" s="20"/>
      <c r="Q6" s="20"/>
      <c r="R6" s="20"/>
      <c r="S6" s="20"/>
      <c r="T6" s="20"/>
      <c r="U6" s="20"/>
      <c r="V6" s="20"/>
      <c r="W6" s="20"/>
      <c r="X6" s="20"/>
      <c r="Y6" s="20"/>
    </row>
    <row r="7" spans="2:25">
      <c r="B7" s="297"/>
      <c r="C7" s="188" t="s">
        <v>100</v>
      </c>
      <c r="D7" s="188" t="s">
        <v>101</v>
      </c>
      <c r="E7" s="188" t="s">
        <v>142</v>
      </c>
      <c r="F7" s="188" t="s">
        <v>143</v>
      </c>
      <c r="G7" s="188" t="s">
        <v>103</v>
      </c>
      <c r="H7" s="186" t="s">
        <v>104</v>
      </c>
      <c r="I7" s="188" t="s">
        <v>105</v>
      </c>
      <c r="J7" s="188" t="s">
        <v>106</v>
      </c>
      <c r="K7" s="188" t="s">
        <v>144</v>
      </c>
      <c r="L7" s="188" t="s">
        <v>107</v>
      </c>
      <c r="M7" s="188" t="s">
        <v>145</v>
      </c>
      <c r="P7" s="20"/>
      <c r="Q7" s="20"/>
      <c r="R7" s="20"/>
      <c r="S7" s="20"/>
      <c r="T7" s="20"/>
      <c r="U7" s="20"/>
      <c r="V7" s="20"/>
      <c r="W7" s="20"/>
      <c r="X7" s="20"/>
      <c r="Y7" s="20"/>
    </row>
    <row r="8" spans="2:25">
      <c r="B8" s="41" t="s">
        <v>118</v>
      </c>
      <c r="C8" s="40">
        <v>109620</v>
      </c>
      <c r="D8" s="40">
        <v>15000</v>
      </c>
      <c r="E8" s="40">
        <v>63360</v>
      </c>
      <c r="F8" s="40">
        <v>65550</v>
      </c>
      <c r="G8" s="40">
        <v>57190</v>
      </c>
      <c r="H8" s="40" t="s">
        <v>146</v>
      </c>
      <c r="I8" s="40">
        <v>128320</v>
      </c>
      <c r="J8" s="40">
        <v>302400</v>
      </c>
      <c r="K8" s="41" t="s">
        <v>146</v>
      </c>
      <c r="L8" s="40">
        <v>390784</v>
      </c>
      <c r="M8" s="40">
        <v>11946</v>
      </c>
      <c r="P8" s="20"/>
      <c r="Q8" s="20"/>
      <c r="R8" s="20"/>
      <c r="S8" s="20"/>
      <c r="T8" s="20"/>
      <c r="U8" s="20"/>
      <c r="V8" s="20"/>
      <c r="W8" s="20"/>
      <c r="X8" s="20"/>
      <c r="Y8" s="20"/>
    </row>
    <row r="9" spans="2:25">
      <c r="B9" s="41" t="s">
        <v>119</v>
      </c>
      <c r="C9" s="40">
        <v>106540.8</v>
      </c>
      <c r="D9" s="40">
        <v>25575</v>
      </c>
      <c r="E9" s="40">
        <v>43227.6</v>
      </c>
      <c r="F9" s="40">
        <v>56512.800000000003</v>
      </c>
      <c r="G9" s="40">
        <v>42448</v>
      </c>
      <c r="H9" s="40" t="s">
        <v>146</v>
      </c>
      <c r="I9" s="40">
        <v>127498.3</v>
      </c>
      <c r="J9" s="40">
        <v>321303.40000000002</v>
      </c>
      <c r="K9" s="41" t="s">
        <v>146</v>
      </c>
      <c r="L9" s="40">
        <v>380683.8</v>
      </c>
      <c r="M9" s="40">
        <v>11946</v>
      </c>
      <c r="P9" s="20"/>
      <c r="Q9" s="20"/>
      <c r="R9" s="20"/>
      <c r="S9" s="20"/>
      <c r="T9" s="20"/>
      <c r="U9" s="20"/>
      <c r="V9" s="20"/>
      <c r="W9" s="20"/>
      <c r="X9" s="20"/>
      <c r="Y9" s="20"/>
    </row>
    <row r="10" spans="2:25">
      <c r="B10" s="41" t="s">
        <v>120</v>
      </c>
      <c r="C10" s="40">
        <v>120464.5</v>
      </c>
      <c r="D10" s="40">
        <v>31322.5</v>
      </c>
      <c r="E10" s="40">
        <v>59440</v>
      </c>
      <c r="F10" s="40">
        <v>44261.8</v>
      </c>
      <c r="G10" s="40">
        <v>63355.6</v>
      </c>
      <c r="H10" s="40" t="s">
        <v>146</v>
      </c>
      <c r="I10" s="40">
        <v>131670</v>
      </c>
      <c r="J10" s="40">
        <v>446083.8</v>
      </c>
      <c r="K10" s="41" t="s">
        <v>146</v>
      </c>
      <c r="L10" s="40">
        <v>482834</v>
      </c>
      <c r="M10" s="40">
        <v>11946</v>
      </c>
      <c r="P10" s="20"/>
      <c r="Q10" s="20"/>
      <c r="R10" s="20"/>
      <c r="S10" s="20"/>
      <c r="T10" s="20"/>
      <c r="U10" s="20"/>
      <c r="V10" s="20"/>
      <c r="W10" s="20"/>
      <c r="X10" s="20"/>
      <c r="Y10" s="20"/>
    </row>
    <row r="11" spans="2:25">
      <c r="B11" s="41" t="s">
        <v>121</v>
      </c>
      <c r="C11" s="40">
        <v>56405.8</v>
      </c>
      <c r="D11" s="40">
        <v>20414.599999999999</v>
      </c>
      <c r="E11" s="40">
        <v>87051.9</v>
      </c>
      <c r="F11" s="40">
        <v>22726.799999999999</v>
      </c>
      <c r="G11" s="40">
        <v>44973.2</v>
      </c>
      <c r="H11" s="40" t="s">
        <v>146</v>
      </c>
      <c r="I11" s="40">
        <v>97715.5</v>
      </c>
      <c r="J11" s="40">
        <v>212544.8</v>
      </c>
      <c r="K11" s="41">
        <v>72423.3</v>
      </c>
      <c r="L11" s="40">
        <v>213984.4</v>
      </c>
      <c r="M11" s="40">
        <v>6619.6</v>
      </c>
      <c r="P11" s="20"/>
      <c r="Q11" s="20"/>
      <c r="R11" s="20"/>
      <c r="S11" s="20"/>
      <c r="T11" s="20"/>
      <c r="U11" s="20"/>
      <c r="V11" s="20"/>
      <c r="W11" s="20"/>
      <c r="X11" s="20"/>
      <c r="Y11" s="20"/>
    </row>
    <row r="12" spans="2:25">
      <c r="B12" s="41" t="s">
        <v>122</v>
      </c>
      <c r="C12" s="40">
        <v>66880</v>
      </c>
      <c r="D12" s="40">
        <v>27744</v>
      </c>
      <c r="E12" s="40">
        <v>86001.3</v>
      </c>
      <c r="F12" s="40">
        <v>26690</v>
      </c>
      <c r="G12" s="40">
        <v>58550.1</v>
      </c>
      <c r="H12" s="40" t="s">
        <v>146</v>
      </c>
      <c r="I12" s="40">
        <v>135270</v>
      </c>
      <c r="J12" s="40">
        <v>220224</v>
      </c>
      <c r="K12" s="41">
        <v>86623.2</v>
      </c>
      <c r="L12" s="40">
        <v>251518.8</v>
      </c>
      <c r="M12" s="40">
        <v>6438.07</v>
      </c>
      <c r="P12" s="20"/>
      <c r="Q12" s="20"/>
      <c r="R12" s="20"/>
      <c r="S12" s="20"/>
      <c r="T12" s="20"/>
      <c r="U12" s="20"/>
      <c r="V12" s="20"/>
      <c r="W12" s="20"/>
      <c r="X12" s="20"/>
      <c r="Y12" s="20"/>
    </row>
    <row r="13" spans="2:25">
      <c r="B13" s="41" t="s">
        <v>123</v>
      </c>
      <c r="C13" s="40">
        <v>51591.1</v>
      </c>
      <c r="D13" s="40">
        <v>8350.7000000000007</v>
      </c>
      <c r="E13" s="40">
        <v>53081.5</v>
      </c>
      <c r="F13" s="40">
        <v>3752.9</v>
      </c>
      <c r="G13" s="40">
        <v>31915.5</v>
      </c>
      <c r="H13" s="40" t="s">
        <v>146</v>
      </c>
      <c r="I13" s="40">
        <v>109800.8</v>
      </c>
      <c r="J13" s="40">
        <v>265552.8</v>
      </c>
      <c r="K13" s="40">
        <v>121619.2</v>
      </c>
      <c r="L13" s="40">
        <v>272625</v>
      </c>
      <c r="M13" s="40">
        <v>6258.6</v>
      </c>
      <c r="P13" s="20"/>
      <c r="Q13" s="20"/>
      <c r="R13" s="20"/>
      <c r="S13" s="20"/>
      <c r="T13" s="20"/>
      <c r="U13" s="20"/>
      <c r="V13" s="20"/>
      <c r="W13" s="20"/>
      <c r="X13" s="20"/>
      <c r="Y13" s="20"/>
    </row>
    <row r="14" spans="2:25">
      <c r="B14" s="41" t="s">
        <v>124</v>
      </c>
      <c r="C14" s="40">
        <v>78466.3</v>
      </c>
      <c r="D14" s="40">
        <v>11764.2</v>
      </c>
      <c r="E14" s="40">
        <v>86174.8</v>
      </c>
      <c r="F14" s="40">
        <v>38358</v>
      </c>
      <c r="G14" s="40">
        <v>57455.5</v>
      </c>
      <c r="H14" s="40" t="s">
        <v>146</v>
      </c>
      <c r="I14" s="40">
        <v>165633.4</v>
      </c>
      <c r="J14" s="40">
        <v>315519.2</v>
      </c>
      <c r="K14" s="40">
        <v>124687.7</v>
      </c>
      <c r="L14" s="40">
        <v>197024.2</v>
      </c>
      <c r="M14" s="40">
        <v>6265.9</v>
      </c>
      <c r="P14" s="20"/>
      <c r="Q14" s="20"/>
      <c r="R14" s="20"/>
      <c r="S14" s="20"/>
      <c r="T14" s="20"/>
      <c r="U14" s="20"/>
      <c r="V14" s="20"/>
      <c r="W14" s="20"/>
      <c r="X14" s="20"/>
      <c r="Y14" s="20"/>
    </row>
    <row r="15" spans="2:25">
      <c r="B15" s="41" t="s">
        <v>125</v>
      </c>
      <c r="C15" s="40">
        <v>75516.320000000007</v>
      </c>
      <c r="D15" s="40">
        <v>31084.26</v>
      </c>
      <c r="E15" s="40">
        <v>79125</v>
      </c>
      <c r="F15" s="40">
        <v>15806.34</v>
      </c>
      <c r="G15" s="40">
        <v>111620.4</v>
      </c>
      <c r="H15" s="40" t="s">
        <v>146</v>
      </c>
      <c r="I15" s="40">
        <v>255835.1</v>
      </c>
      <c r="J15" s="40">
        <v>615990.32999999996</v>
      </c>
      <c r="K15" s="40">
        <v>142119.78</v>
      </c>
      <c r="L15" s="40">
        <v>343080.65</v>
      </c>
      <c r="M15" s="40">
        <v>6265.9</v>
      </c>
      <c r="P15" s="20"/>
      <c r="Q15" s="20"/>
      <c r="R15" s="20"/>
      <c r="S15" s="20"/>
      <c r="T15" s="20"/>
      <c r="U15" s="20"/>
      <c r="V15" s="20"/>
      <c r="W15" s="20"/>
      <c r="X15" s="20"/>
      <c r="Y15" s="20"/>
    </row>
    <row r="16" spans="2:25">
      <c r="B16" s="41" t="s">
        <v>126</v>
      </c>
      <c r="C16" s="40">
        <v>41067.300000000003</v>
      </c>
      <c r="D16" s="40">
        <v>16000.460000000001</v>
      </c>
      <c r="E16" s="40">
        <v>88299.36</v>
      </c>
      <c r="F16" s="40">
        <v>25652.06</v>
      </c>
      <c r="G16" s="40">
        <v>34486.400000000001</v>
      </c>
      <c r="H16" s="40" t="s">
        <v>146</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127</v>
      </c>
      <c r="C17" s="40">
        <v>51863.119903167018</v>
      </c>
      <c r="D17" s="40">
        <v>16391.720884117247</v>
      </c>
      <c r="E17" s="40">
        <v>112644.46653744439</v>
      </c>
      <c r="F17" s="40">
        <v>19220.222324539445</v>
      </c>
      <c r="G17" s="40">
        <v>69067.986200520332</v>
      </c>
      <c r="H17" s="40" t="s">
        <v>146</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128</v>
      </c>
      <c r="C18" s="40">
        <v>47235.5</v>
      </c>
      <c r="D18" s="40">
        <v>18070.8</v>
      </c>
      <c r="E18" s="40">
        <v>77889.39</v>
      </c>
      <c r="F18" s="40">
        <v>17620.16</v>
      </c>
      <c r="G18" s="40">
        <v>45494.03</v>
      </c>
      <c r="H18" s="40" t="s">
        <v>146</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129</v>
      </c>
      <c r="C19" s="40">
        <v>43406.3</v>
      </c>
      <c r="D19" s="40">
        <v>21881.1</v>
      </c>
      <c r="E19" s="40">
        <v>112928.4</v>
      </c>
      <c r="F19" s="40">
        <v>33402.9</v>
      </c>
      <c r="G19" s="40">
        <v>59085.4</v>
      </c>
      <c r="H19" s="40" t="s">
        <v>146</v>
      </c>
      <c r="I19" s="40">
        <v>137049.29999999999</v>
      </c>
      <c r="J19" s="40">
        <v>305709.5</v>
      </c>
      <c r="K19" s="40">
        <v>62139.8</v>
      </c>
      <c r="L19" s="40">
        <v>178633.9</v>
      </c>
      <c r="M19" s="40">
        <v>6265.44</v>
      </c>
      <c r="P19" s="20"/>
      <c r="Q19" s="20"/>
      <c r="R19" s="20"/>
      <c r="S19" s="20"/>
      <c r="T19" s="20"/>
      <c r="U19" s="20"/>
      <c r="V19" s="20"/>
      <c r="W19" s="20"/>
      <c r="X19" s="20"/>
      <c r="Y19" s="20"/>
    </row>
    <row r="20" spans="2:25">
      <c r="B20" s="41" t="s">
        <v>130</v>
      </c>
      <c r="C20" s="40">
        <v>54372.1</v>
      </c>
      <c r="D20" s="40">
        <v>13820.6</v>
      </c>
      <c r="E20" s="40">
        <v>76522.8</v>
      </c>
      <c r="F20" s="40">
        <v>30906.2</v>
      </c>
      <c r="G20" s="40">
        <v>88711.6</v>
      </c>
      <c r="H20" s="40" t="s">
        <v>146</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131</v>
      </c>
      <c r="C21" s="40">
        <v>54517.979999999996</v>
      </c>
      <c r="D21" s="40">
        <v>23887.480000000003</v>
      </c>
      <c r="E21" s="40">
        <v>90763</v>
      </c>
      <c r="F21" s="40">
        <v>18426.900000000001</v>
      </c>
      <c r="G21" s="40">
        <v>92237.84</v>
      </c>
      <c r="H21" s="40" t="s">
        <v>146</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132</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133</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134</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41" t="s">
        <v>214</v>
      </c>
      <c r="C25" s="40">
        <v>53923.9</v>
      </c>
      <c r="D25" s="40">
        <v>10978.3</v>
      </c>
      <c r="E25" s="40">
        <v>27533.1</v>
      </c>
      <c r="F25" s="40">
        <v>15776.8</v>
      </c>
      <c r="G25" s="40">
        <v>60045.8</v>
      </c>
      <c r="H25" s="40">
        <v>32786.699999999997</v>
      </c>
      <c r="I25" s="40">
        <v>50630.1</v>
      </c>
      <c r="J25" s="40">
        <v>209525.8</v>
      </c>
      <c r="K25" s="40">
        <v>149235.9</v>
      </c>
      <c r="L25" s="40">
        <v>377806</v>
      </c>
      <c r="M25" s="40">
        <v>6265.4</v>
      </c>
      <c r="O25" s="33"/>
      <c r="P25" s="20"/>
      <c r="Q25" s="20"/>
      <c r="R25" s="20"/>
      <c r="S25" s="20"/>
      <c r="T25" s="20"/>
      <c r="U25" s="20"/>
      <c r="V25" s="20"/>
      <c r="W25" s="20"/>
      <c r="X25" s="20"/>
      <c r="Y25" s="20"/>
    </row>
    <row r="26" spans="2:25">
      <c r="B26" s="299" t="s">
        <v>135</v>
      </c>
      <c r="C26" s="300"/>
      <c r="D26" s="300"/>
      <c r="E26" s="300"/>
      <c r="F26" s="300"/>
      <c r="G26" s="300"/>
      <c r="H26" s="300"/>
      <c r="I26" s="300"/>
      <c r="J26" s="300"/>
      <c r="K26" s="300"/>
      <c r="L26" s="300"/>
      <c r="M26" s="300"/>
      <c r="P26" s="20"/>
      <c r="Q26" s="20"/>
      <c r="R26" s="20"/>
      <c r="S26" s="20"/>
      <c r="T26" s="20"/>
      <c r="U26" s="20"/>
      <c r="V26" s="20"/>
      <c r="W26" s="20"/>
      <c r="X26" s="20"/>
      <c r="Y26" s="20"/>
    </row>
    <row r="27" spans="2:25">
      <c r="B27" s="79"/>
      <c r="C27" s="79"/>
      <c r="D27" s="79"/>
      <c r="E27" s="79"/>
      <c r="F27" s="79"/>
      <c r="G27" s="79"/>
      <c r="H27" s="79"/>
      <c r="I27" s="79"/>
      <c r="J27" s="79"/>
      <c r="K27" s="79"/>
      <c r="L27" s="79"/>
      <c r="M27" s="79"/>
    </row>
    <row r="28" spans="2:25">
      <c r="B28" s="118"/>
      <c r="C28" s="119"/>
      <c r="D28" s="119"/>
      <c r="E28" s="119"/>
      <c r="F28" s="119"/>
      <c r="G28" s="119"/>
      <c r="H28" s="119"/>
      <c r="I28" s="119"/>
      <c r="J28" s="119"/>
      <c r="K28" s="119"/>
      <c r="L28" s="119"/>
      <c r="M28" s="119"/>
    </row>
    <row r="29" spans="2:25">
      <c r="B29" s="118"/>
      <c r="C29" s="119"/>
      <c r="D29" s="119"/>
      <c r="E29" s="119"/>
      <c r="F29" s="119"/>
      <c r="G29" s="119"/>
      <c r="H29" s="119"/>
      <c r="I29" s="119"/>
      <c r="J29" s="119"/>
      <c r="K29" s="119"/>
      <c r="L29" s="119"/>
      <c r="M29" s="119"/>
    </row>
    <row r="30" spans="2:25">
      <c r="B30" s="118"/>
      <c r="C30" s="119"/>
      <c r="D30" s="119"/>
      <c r="E30" s="119"/>
      <c r="F30" s="119"/>
      <c r="G30" s="119"/>
      <c r="H30" s="119"/>
      <c r="I30" s="119"/>
      <c r="J30" s="119"/>
      <c r="K30" s="119"/>
      <c r="L30" s="119"/>
      <c r="M30" s="119"/>
    </row>
    <row r="31" spans="2:25">
      <c r="B31" s="118"/>
      <c r="C31" s="120"/>
      <c r="D31" s="120"/>
      <c r="E31" s="120"/>
      <c r="F31" s="120"/>
      <c r="G31" s="120"/>
      <c r="H31" s="120"/>
      <c r="I31" s="120"/>
      <c r="J31" s="120"/>
      <c r="K31" s="120"/>
      <c r="L31" s="120"/>
      <c r="M31" s="120"/>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B48" s="79"/>
      <c r="C48" s="79"/>
      <c r="D48" s="79"/>
      <c r="E48" s="79"/>
      <c r="F48" s="79"/>
      <c r="G48" s="79"/>
      <c r="H48" s="79"/>
      <c r="I48" s="79"/>
      <c r="J48" s="79"/>
      <c r="K48" s="79"/>
      <c r="L48" s="79"/>
      <c r="M48" s="79"/>
    </row>
    <row r="49" spans="2:13">
      <c r="C49" s="79"/>
      <c r="D49" s="79"/>
      <c r="E49" s="79"/>
      <c r="F49" s="79"/>
      <c r="G49" s="79"/>
      <c r="H49" s="79"/>
      <c r="I49" s="79"/>
      <c r="J49" s="79"/>
      <c r="K49" s="79"/>
      <c r="L49" s="79"/>
      <c r="M49" s="79"/>
    </row>
    <row r="50" spans="2:13">
      <c r="B50" s="79"/>
      <c r="C50" s="79"/>
      <c r="D50" s="79"/>
      <c r="E50" s="79"/>
      <c r="F50" s="79"/>
      <c r="G50" s="79"/>
      <c r="H50" s="79"/>
      <c r="I50" s="79"/>
      <c r="J50" s="79"/>
      <c r="K50" s="79"/>
      <c r="L50" s="79"/>
      <c r="M50" s="79"/>
    </row>
  </sheetData>
  <mergeCells count="5">
    <mergeCell ref="B6:B7"/>
    <mergeCell ref="B2:M2"/>
    <mergeCell ref="B3:M3"/>
    <mergeCell ref="B4:M4"/>
    <mergeCell ref="B26:M26"/>
  </mergeCells>
  <phoneticPr fontId="79" type="noConversion"/>
  <hyperlinks>
    <hyperlink ref="O2" location="Índice!A1" display="Volver al índice" xr:uid="{00000000-0004-0000-0C00-000000000000}"/>
  </hyperlinks>
  <printOptions horizontalCentered="1" verticalCentered="1"/>
  <pageMargins left="0.7" right="0.7" top="0.75" bottom="0.75" header="0.3" footer="0.3"/>
  <pageSetup scale="77"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1"/>
  <sheetViews>
    <sheetView view="pageBreakPreview" zoomScale="87" zoomScaleNormal="80" zoomScaleSheetLayoutView="87" zoomScalePageLayoutView="80" workbookViewId="0"/>
  </sheetViews>
  <sheetFormatPr baseColWidth="10" defaultColWidth="10.88671875" defaultRowHeight="13.2"/>
  <cols>
    <col min="1" max="1" width="1.33203125" style="20" customWidth="1"/>
    <col min="2" max="2" width="11.33203125" style="20" customWidth="1"/>
    <col min="3" max="4" width="12" style="20" customWidth="1"/>
    <col min="5" max="5" width="14.88671875" style="20" customWidth="1"/>
    <col min="6" max="9" width="12" style="20" customWidth="1"/>
    <col min="10" max="10" width="13.6640625" style="20" customWidth="1"/>
    <col min="11" max="12" width="12" style="20" customWidth="1"/>
    <col min="13" max="13" width="10.88671875" style="20"/>
    <col min="14" max="14" width="1.21875" style="20" customWidth="1"/>
    <col min="15" max="15" width="10.88671875" style="20"/>
    <col min="16" max="16" width="10.88671875" style="89"/>
    <col min="17" max="25" width="10.88671875" style="85" hidden="1" customWidth="1"/>
    <col min="26" max="26" width="10.88671875" style="89"/>
    <col min="27" max="16384" width="10.88671875" style="20"/>
  </cols>
  <sheetData>
    <row r="1" spans="2:26" ht="6.75" customHeight="1"/>
    <row r="2" spans="2:26">
      <c r="B2" s="273" t="s">
        <v>150</v>
      </c>
      <c r="C2" s="273"/>
      <c r="D2" s="273"/>
      <c r="E2" s="273"/>
      <c r="F2" s="273"/>
      <c r="G2" s="273"/>
      <c r="H2" s="273"/>
      <c r="I2" s="273"/>
      <c r="J2" s="273"/>
      <c r="K2" s="273"/>
      <c r="L2" s="273"/>
      <c r="M2" s="273"/>
      <c r="N2" s="184"/>
      <c r="O2" s="28" t="s">
        <v>7</v>
      </c>
      <c r="P2" s="111"/>
      <c r="Q2" s="152"/>
    </row>
    <row r="3" spans="2:26">
      <c r="B3" s="273" t="s">
        <v>30</v>
      </c>
      <c r="C3" s="273"/>
      <c r="D3" s="273"/>
      <c r="E3" s="273"/>
      <c r="F3" s="273"/>
      <c r="G3" s="273"/>
      <c r="H3" s="273"/>
      <c r="I3" s="273"/>
      <c r="J3" s="273"/>
      <c r="K3" s="273"/>
      <c r="L3" s="273"/>
      <c r="M3" s="273"/>
      <c r="N3" s="184"/>
      <c r="O3" s="184"/>
      <c r="P3" s="111"/>
      <c r="Q3" s="152"/>
    </row>
    <row r="4" spans="2:26" ht="15" customHeight="1">
      <c r="B4" s="273" t="s">
        <v>151</v>
      </c>
      <c r="C4" s="273"/>
      <c r="D4" s="273"/>
      <c r="E4" s="273"/>
      <c r="F4" s="273"/>
      <c r="G4" s="273"/>
      <c r="H4" s="273"/>
      <c r="I4" s="273"/>
      <c r="J4" s="273"/>
      <c r="K4" s="273"/>
      <c r="L4" s="273"/>
      <c r="M4" s="273"/>
      <c r="N4" s="184"/>
      <c r="O4" s="184"/>
      <c r="P4" s="111"/>
      <c r="Q4" s="152"/>
    </row>
    <row r="5" spans="2:26">
      <c r="B5" s="2"/>
      <c r="C5" s="2"/>
      <c r="D5" s="2"/>
      <c r="E5" s="2"/>
      <c r="F5" s="2"/>
      <c r="G5" s="2"/>
      <c r="H5" s="2"/>
      <c r="I5" s="2"/>
      <c r="J5" s="2"/>
      <c r="K5" s="2"/>
      <c r="L5" s="2"/>
      <c r="M5" s="2"/>
      <c r="N5" s="2"/>
      <c r="O5" s="2"/>
      <c r="P5" s="123"/>
      <c r="Q5" s="153"/>
    </row>
    <row r="6" spans="2:26" ht="15" customHeight="1">
      <c r="B6" s="296" t="s">
        <v>113</v>
      </c>
      <c r="C6" s="187" t="s">
        <v>138</v>
      </c>
      <c r="D6" s="187" t="s">
        <v>138</v>
      </c>
      <c r="E6" s="187" t="s">
        <v>139</v>
      </c>
      <c r="F6" s="187" t="s">
        <v>138</v>
      </c>
      <c r="G6" s="187" t="s">
        <v>140</v>
      </c>
      <c r="H6" s="194" t="s">
        <v>138</v>
      </c>
      <c r="I6" s="187" t="s">
        <v>140</v>
      </c>
      <c r="J6" s="187" t="s">
        <v>138</v>
      </c>
      <c r="K6" s="187" t="s">
        <v>138</v>
      </c>
      <c r="L6" s="187" t="s">
        <v>138</v>
      </c>
      <c r="M6" s="187" t="s">
        <v>141</v>
      </c>
      <c r="N6" s="1"/>
      <c r="O6" s="1"/>
      <c r="P6" s="124"/>
      <c r="Q6" s="154"/>
    </row>
    <row r="7" spans="2:26" ht="15" customHeight="1">
      <c r="B7" s="297"/>
      <c r="C7" s="188" t="s">
        <v>100</v>
      </c>
      <c r="D7" s="188" t="s">
        <v>101</v>
      </c>
      <c r="E7" s="188" t="s">
        <v>142</v>
      </c>
      <c r="F7" s="188" t="s">
        <v>143</v>
      </c>
      <c r="G7" s="188" t="s">
        <v>103</v>
      </c>
      <c r="H7" s="186" t="s">
        <v>104</v>
      </c>
      <c r="I7" s="188" t="s">
        <v>105</v>
      </c>
      <c r="J7" s="188" t="s">
        <v>106</v>
      </c>
      <c r="K7" s="188" t="s">
        <v>144</v>
      </c>
      <c r="L7" s="188" t="s">
        <v>107</v>
      </c>
      <c r="M7" s="188" t="s">
        <v>145</v>
      </c>
      <c r="N7" s="1"/>
      <c r="O7" s="1"/>
      <c r="P7" s="124"/>
      <c r="Q7" s="151" t="str">
        <f>+C7</f>
        <v>Coquimbo</v>
      </c>
      <c r="R7" s="151" t="str">
        <f>+D7</f>
        <v>Valparaíso</v>
      </c>
      <c r="S7" s="151" t="str">
        <f>+E7</f>
        <v>Metropolitana</v>
      </c>
      <c r="T7" s="151" t="str">
        <f>+F7</f>
        <v>O´Higgins</v>
      </c>
      <c r="U7" s="151" t="str">
        <f>+G7</f>
        <v>Maule</v>
      </c>
      <c r="V7" s="151" t="str">
        <f t="shared" ref="V7:W7" si="0">+I7</f>
        <v>Bío Bío</v>
      </c>
      <c r="W7" s="151" t="str">
        <f t="shared" si="0"/>
        <v>La Araucanía</v>
      </c>
      <c r="X7" s="151" t="str">
        <f>+K7</f>
        <v>Los Ríos</v>
      </c>
      <c r="Y7" s="151" t="str">
        <f>+L7</f>
        <v>Los Lagos</v>
      </c>
      <c r="Z7" s="124"/>
    </row>
    <row r="8" spans="2:26" ht="12.75" customHeight="1">
      <c r="B8" s="41" t="s">
        <v>118</v>
      </c>
      <c r="C8" s="54">
        <v>20.3</v>
      </c>
      <c r="D8" s="55">
        <v>12.5</v>
      </c>
      <c r="E8" s="55">
        <v>15.84</v>
      </c>
      <c r="F8" s="55">
        <v>19</v>
      </c>
      <c r="G8" s="55">
        <v>15.05</v>
      </c>
      <c r="H8" s="40" t="s">
        <v>146</v>
      </c>
      <c r="I8" s="55">
        <v>20.05</v>
      </c>
      <c r="J8" s="55">
        <v>18</v>
      </c>
      <c r="K8" s="41" t="s">
        <v>146</v>
      </c>
      <c r="L8" s="55">
        <v>22.72</v>
      </c>
      <c r="M8" s="55">
        <v>9.1190839694656489</v>
      </c>
      <c r="N8" s="55"/>
      <c r="O8" s="29"/>
      <c r="P8" s="125"/>
      <c r="Z8" s="125"/>
    </row>
    <row r="9" spans="2:26" ht="12.75" customHeight="1">
      <c r="B9" s="41" t="s">
        <v>119</v>
      </c>
      <c r="C9" s="55">
        <v>21.48</v>
      </c>
      <c r="D9" s="55">
        <v>16.5</v>
      </c>
      <c r="E9" s="55">
        <v>13.26</v>
      </c>
      <c r="F9" s="55">
        <v>20.04</v>
      </c>
      <c r="G9" s="55">
        <v>15.16</v>
      </c>
      <c r="H9" s="40" t="s">
        <v>146</v>
      </c>
      <c r="I9" s="55">
        <v>20.27</v>
      </c>
      <c r="J9" s="55">
        <v>20.57</v>
      </c>
      <c r="K9" s="41" t="s">
        <v>146</v>
      </c>
      <c r="L9" s="55">
        <v>22.380000000000003</v>
      </c>
      <c r="M9" s="55">
        <v>9.1190839694656489</v>
      </c>
      <c r="N9" s="55"/>
      <c r="O9" s="29"/>
      <c r="P9" s="125"/>
      <c r="Q9" s="150">
        <f t="shared" ref="Q9:Q23" si="1">+C9/C8-1</f>
        <v>5.8128078817734075E-2</v>
      </c>
      <c r="R9" s="150">
        <f t="shared" ref="R9:R23" si="2">+D9/D8-1</f>
        <v>0.32000000000000006</v>
      </c>
      <c r="S9" s="150">
        <f t="shared" ref="S9:S23" si="3">+E9/E8-1</f>
        <v>-0.16287878787878785</v>
      </c>
      <c r="T9" s="150">
        <f t="shared" ref="T9:T23" si="4">+F9/F8-1</f>
        <v>5.4736842105263195E-2</v>
      </c>
      <c r="U9" s="150">
        <f t="shared" ref="U9:U23" si="5">+G9/G8-1</f>
        <v>7.3089700996677998E-3</v>
      </c>
      <c r="V9" s="150">
        <f t="shared" ref="V9:Y21" si="6">+I9/I8-1</f>
        <v>1.0972568578553554E-2</v>
      </c>
      <c r="W9" s="150">
        <f t="shared" si="6"/>
        <v>0.14277777777777789</v>
      </c>
      <c r="X9" s="150" t="e">
        <f t="shared" si="6"/>
        <v>#VALUE!</v>
      </c>
      <c r="Y9" s="150">
        <f t="shared" si="6"/>
        <v>-1.4964788732394152E-2</v>
      </c>
      <c r="Z9" s="125"/>
    </row>
    <row r="10" spans="2:26" ht="12.75" customHeight="1">
      <c r="B10" s="41" t="s">
        <v>120</v>
      </c>
      <c r="C10" s="55">
        <v>21.55</v>
      </c>
      <c r="D10" s="55">
        <v>16.75</v>
      </c>
      <c r="E10" s="55">
        <v>14.86</v>
      </c>
      <c r="F10" s="55">
        <v>12.98</v>
      </c>
      <c r="G10" s="55">
        <v>16.940000000000001</v>
      </c>
      <c r="H10" s="40" t="s">
        <v>146</v>
      </c>
      <c r="I10" s="55">
        <v>19.95</v>
      </c>
      <c r="J10" s="55">
        <v>24.81</v>
      </c>
      <c r="K10" s="41" t="s">
        <v>146</v>
      </c>
      <c r="L10" s="55">
        <v>25.82</v>
      </c>
      <c r="M10" s="55">
        <v>9.4073842480743544</v>
      </c>
      <c r="N10" s="55"/>
      <c r="O10" s="29"/>
      <c r="P10" s="125"/>
      <c r="Q10" s="150">
        <f t="shared" si="1"/>
        <v>3.2588454376163423E-3</v>
      </c>
      <c r="R10" s="150">
        <f t="shared" si="2"/>
        <v>1.5151515151515138E-2</v>
      </c>
      <c r="S10" s="150">
        <f t="shared" si="3"/>
        <v>0.1206636500754148</v>
      </c>
      <c r="T10" s="150">
        <f t="shared" si="4"/>
        <v>-0.35229540918163671</v>
      </c>
      <c r="U10" s="150">
        <f t="shared" si="5"/>
        <v>0.11741424802110823</v>
      </c>
      <c r="V10" s="150">
        <f t="shared" si="6"/>
        <v>-1.5786877158362134E-2</v>
      </c>
      <c r="W10" s="150">
        <f t="shared" si="6"/>
        <v>0.20612542537676215</v>
      </c>
      <c r="X10" s="150" t="e">
        <f t="shared" si="6"/>
        <v>#VALUE!</v>
      </c>
      <c r="Y10" s="150">
        <f t="shared" si="6"/>
        <v>0.15370866845397657</v>
      </c>
      <c r="Z10" s="125"/>
    </row>
    <row r="11" spans="2:26" ht="12.75" customHeight="1">
      <c r="B11" s="41" t="s">
        <v>121</v>
      </c>
      <c r="C11" s="55">
        <v>17.426408798813643</v>
      </c>
      <c r="D11" s="55">
        <v>9.3375088133761874</v>
      </c>
      <c r="E11" s="55">
        <v>16.623426967364942</v>
      </c>
      <c r="F11" s="55">
        <v>13.281982350534744</v>
      </c>
      <c r="G11" s="55">
        <v>13.350154657230894</v>
      </c>
      <c r="H11" s="40" t="s">
        <v>146</v>
      </c>
      <c r="I11" s="55">
        <v>11.576870309860222</v>
      </c>
      <c r="J11" s="55">
        <v>15.118167139676645</v>
      </c>
      <c r="K11" s="41">
        <v>18.236673129705636</v>
      </c>
      <c r="L11" s="55">
        <v>19.057086368736975</v>
      </c>
      <c r="M11" s="55">
        <v>9.1190793201133147</v>
      </c>
      <c r="N11" s="55"/>
      <c r="O11" s="29"/>
      <c r="P11" s="125"/>
      <c r="Q11" s="150">
        <f t="shared" si="1"/>
        <v>-0.1913499397302254</v>
      </c>
      <c r="R11" s="150">
        <f t="shared" si="2"/>
        <v>-0.44253678726112311</v>
      </c>
      <c r="S11" s="150">
        <f t="shared" si="3"/>
        <v>0.11866937869212268</v>
      </c>
      <c r="T11" s="150">
        <f t="shared" si="4"/>
        <v>2.3265204201444067E-2</v>
      </c>
      <c r="U11" s="150">
        <f t="shared" si="5"/>
        <v>-0.21191530949050219</v>
      </c>
      <c r="V11" s="150">
        <f t="shared" si="6"/>
        <v>-0.41970574887918688</v>
      </c>
      <c r="W11" s="150">
        <f t="shared" si="6"/>
        <v>-0.39064219509566123</v>
      </c>
      <c r="X11" s="150" t="e">
        <f t="shared" si="6"/>
        <v>#VALUE!</v>
      </c>
      <c r="Y11" s="150">
        <f t="shared" si="6"/>
        <v>-0.26192539238044243</v>
      </c>
      <c r="Z11" s="125"/>
    </row>
    <row r="12" spans="2:26" ht="12.75" customHeight="1">
      <c r="B12" s="41" t="s">
        <v>122</v>
      </c>
      <c r="C12" s="55">
        <v>19</v>
      </c>
      <c r="D12" s="55">
        <v>13.6</v>
      </c>
      <c r="E12" s="55">
        <v>15.330000000000002</v>
      </c>
      <c r="F12" s="55">
        <v>17</v>
      </c>
      <c r="G12" s="55">
        <v>17.07</v>
      </c>
      <c r="H12" s="40" t="s">
        <v>146</v>
      </c>
      <c r="I12" s="55">
        <v>16.7</v>
      </c>
      <c r="J12" s="55">
        <v>14.88</v>
      </c>
      <c r="K12" s="41">
        <v>20.43</v>
      </c>
      <c r="L12" s="55">
        <v>21.03</v>
      </c>
      <c r="M12" s="55">
        <v>9.1100436681222714</v>
      </c>
      <c r="N12" s="55"/>
      <c r="O12" s="29"/>
      <c r="P12" s="125"/>
      <c r="Q12" s="150">
        <f t="shared" si="1"/>
        <v>9.0299224547830237E-2</v>
      </c>
      <c r="R12" s="150">
        <f t="shared" si="2"/>
        <v>0.456491262478671</v>
      </c>
      <c r="S12" s="150">
        <f t="shared" si="3"/>
        <v>-7.7807480365161275E-2</v>
      </c>
      <c r="T12" s="150">
        <f t="shared" si="4"/>
        <v>0.2799294225319886</v>
      </c>
      <c r="U12" s="150">
        <f t="shared" si="5"/>
        <v>0.27863687262636416</v>
      </c>
      <c r="V12" s="150">
        <f t="shared" si="6"/>
        <v>0.44253149193321439</v>
      </c>
      <c r="W12" s="150">
        <f t="shared" si="6"/>
        <v>-1.5753704630741217E-2</v>
      </c>
      <c r="X12" s="150">
        <f t="shared" si="6"/>
        <v>0.12027012025135564</v>
      </c>
      <c r="Y12" s="150">
        <f t="shared" si="6"/>
        <v>0.10352650940909713</v>
      </c>
      <c r="Z12" s="125"/>
    </row>
    <row r="13" spans="2:26" ht="12.75" customHeight="1">
      <c r="B13" s="41" t="s">
        <v>123</v>
      </c>
      <c r="C13" s="55">
        <v>17.22</v>
      </c>
      <c r="D13" s="55">
        <v>13.780000000000001</v>
      </c>
      <c r="E13" s="55">
        <v>19.23</v>
      </c>
      <c r="F13" s="55">
        <v>14.49</v>
      </c>
      <c r="G13" s="55">
        <v>14.62</v>
      </c>
      <c r="H13" s="40" t="s">
        <v>146</v>
      </c>
      <c r="I13" s="55">
        <v>15.63</v>
      </c>
      <c r="J13" s="55">
        <v>19.71</v>
      </c>
      <c r="K13" s="55">
        <v>26.630000000000003</v>
      </c>
      <c r="L13" s="55">
        <v>25.910000000000004</v>
      </c>
      <c r="M13" s="55">
        <v>9.1206695778748177</v>
      </c>
      <c r="N13" s="55"/>
      <c r="O13" s="29"/>
      <c r="P13" s="125"/>
      <c r="Q13" s="150">
        <f t="shared" si="1"/>
        <v>-9.3684210526315814E-2</v>
      </c>
      <c r="R13" s="150">
        <f t="shared" si="2"/>
        <v>1.3235294117647234E-2</v>
      </c>
      <c r="S13" s="150">
        <f t="shared" si="3"/>
        <v>0.25440313111545976</v>
      </c>
      <c r="T13" s="150">
        <f t="shared" si="4"/>
        <v>-0.14764705882352935</v>
      </c>
      <c r="U13" s="150">
        <f t="shared" si="5"/>
        <v>-0.14352665495020511</v>
      </c>
      <c r="V13" s="150">
        <f t="shared" si="6"/>
        <v>-6.4071856287425066E-2</v>
      </c>
      <c r="W13" s="150">
        <f t="shared" si="6"/>
        <v>0.32459677419354827</v>
      </c>
      <c r="X13" s="150">
        <f t="shared" si="6"/>
        <v>0.30347528144884994</v>
      </c>
      <c r="Y13" s="150">
        <f t="shared" si="6"/>
        <v>0.23204945316214931</v>
      </c>
      <c r="Z13" s="125"/>
    </row>
    <row r="14" spans="2:26" ht="12.75" customHeight="1">
      <c r="B14" s="41" t="s">
        <v>124</v>
      </c>
      <c r="C14" s="55">
        <v>22.94</v>
      </c>
      <c r="D14" s="55">
        <v>26.330000000000002</v>
      </c>
      <c r="E14" s="55">
        <v>24.669999999999998</v>
      </c>
      <c r="F14" s="55">
        <v>19.36</v>
      </c>
      <c r="G14" s="55">
        <v>12.52</v>
      </c>
      <c r="H14" s="40" t="s">
        <v>146</v>
      </c>
      <c r="I14" s="55">
        <v>18.490000000000002</v>
      </c>
      <c r="J14" s="55">
        <v>18.830000000000002</v>
      </c>
      <c r="K14" s="55">
        <v>33.1</v>
      </c>
      <c r="L14" s="55">
        <v>29.53</v>
      </c>
      <c r="M14" s="55">
        <v>9.1206695778748177</v>
      </c>
      <c r="N14" s="55"/>
      <c r="O14" s="29"/>
      <c r="P14" s="125"/>
      <c r="Q14" s="150">
        <f t="shared" si="1"/>
        <v>0.33217189314750306</v>
      </c>
      <c r="R14" s="150">
        <f t="shared" si="2"/>
        <v>0.91074020319303339</v>
      </c>
      <c r="S14" s="150">
        <f t="shared" si="3"/>
        <v>0.28289131565262604</v>
      </c>
      <c r="T14" s="150">
        <f t="shared" si="4"/>
        <v>0.33609385783298817</v>
      </c>
      <c r="U14" s="150">
        <f t="shared" si="5"/>
        <v>-0.14363885088919282</v>
      </c>
      <c r="V14" s="150">
        <f t="shared" si="6"/>
        <v>0.18298144593730004</v>
      </c>
      <c r="W14" s="150">
        <f t="shared" si="6"/>
        <v>-4.4647387113140535E-2</v>
      </c>
      <c r="X14" s="150">
        <f t="shared" si="6"/>
        <v>0.24295906871948914</v>
      </c>
      <c r="Y14" s="150">
        <f t="shared" si="6"/>
        <v>0.13971439598610558</v>
      </c>
      <c r="Z14" s="125"/>
    </row>
    <row r="15" spans="2:26" ht="12.75" customHeight="1">
      <c r="B15" s="41" t="s">
        <v>125</v>
      </c>
      <c r="C15" s="55">
        <v>23.54</v>
      </c>
      <c r="D15" s="55">
        <v>20.52</v>
      </c>
      <c r="E15" s="55">
        <v>21.1</v>
      </c>
      <c r="F15" s="55">
        <v>17.82</v>
      </c>
      <c r="G15" s="55">
        <v>24.35</v>
      </c>
      <c r="H15" s="40" t="s">
        <v>146</v>
      </c>
      <c r="I15" s="55">
        <v>27.26</v>
      </c>
      <c r="J15" s="55">
        <v>34.69</v>
      </c>
      <c r="K15" s="55">
        <v>37.019999999999996</v>
      </c>
      <c r="L15" s="55">
        <v>42.55</v>
      </c>
      <c r="M15" s="55">
        <v>9.1206695778748177</v>
      </c>
      <c r="N15" s="55"/>
      <c r="O15" s="29"/>
      <c r="P15" s="125"/>
      <c r="Q15" s="150">
        <f t="shared" si="1"/>
        <v>2.6155187445509931E-2</v>
      </c>
      <c r="R15" s="150">
        <f t="shared" si="2"/>
        <v>-0.22066084314470191</v>
      </c>
      <c r="S15" s="150">
        <f t="shared" si="3"/>
        <v>-0.14471017430077004</v>
      </c>
      <c r="T15" s="150">
        <f t="shared" si="4"/>
        <v>-7.9545454545454475E-2</v>
      </c>
      <c r="U15" s="150">
        <f t="shared" si="5"/>
        <v>0.94488817891373822</v>
      </c>
      <c r="V15" s="150">
        <f t="shared" si="6"/>
        <v>0.4743104380746348</v>
      </c>
      <c r="W15" s="150">
        <f t="shared" si="6"/>
        <v>0.84227296866702051</v>
      </c>
      <c r="X15" s="150">
        <f t="shared" si="6"/>
        <v>0.11842900302114789</v>
      </c>
      <c r="Y15" s="150">
        <f t="shared" si="6"/>
        <v>0.44090755164239748</v>
      </c>
      <c r="Z15" s="125"/>
    </row>
    <row r="16" spans="2:26" ht="12.75" customHeight="1">
      <c r="B16" s="41" t="s">
        <v>126</v>
      </c>
      <c r="C16" s="55">
        <v>22.02</v>
      </c>
      <c r="D16" s="55">
        <v>11.26</v>
      </c>
      <c r="E16" s="55">
        <v>24.48</v>
      </c>
      <c r="F16" s="55">
        <v>15.260000000000002</v>
      </c>
      <c r="G16" s="55">
        <v>16.580000000000002</v>
      </c>
      <c r="H16" s="40" t="s">
        <v>146</v>
      </c>
      <c r="I16" s="55">
        <v>16.84</v>
      </c>
      <c r="J16" s="55">
        <v>26.2</v>
      </c>
      <c r="K16" s="55">
        <v>36.230000000000004</v>
      </c>
      <c r="L16" s="55">
        <v>37.019999999999996</v>
      </c>
      <c r="M16" s="55">
        <v>9.2662299854439585</v>
      </c>
      <c r="N16" s="55"/>
      <c r="O16" s="29"/>
      <c r="P16" s="125"/>
      <c r="Q16" s="150">
        <f t="shared" si="1"/>
        <v>-6.457094307561595E-2</v>
      </c>
      <c r="R16" s="150">
        <f t="shared" si="2"/>
        <v>-0.45126705653021437</v>
      </c>
      <c r="S16" s="150">
        <f t="shared" si="3"/>
        <v>0.16018957345971563</v>
      </c>
      <c r="T16" s="150">
        <f t="shared" si="4"/>
        <v>-0.14365881032547689</v>
      </c>
      <c r="U16" s="150">
        <f t="shared" si="5"/>
        <v>-0.31909650924024635</v>
      </c>
      <c r="V16" s="150">
        <f t="shared" si="6"/>
        <v>-0.38224504768892154</v>
      </c>
      <c r="W16" s="150">
        <f t="shared" si="6"/>
        <v>-0.24473911790141245</v>
      </c>
      <c r="X16" s="150">
        <f t="shared" si="6"/>
        <v>-2.1339816315504967E-2</v>
      </c>
      <c r="Y16" s="150">
        <f t="shared" si="6"/>
        <v>-0.12996474735605179</v>
      </c>
      <c r="Z16" s="125"/>
    </row>
    <row r="17" spans="2:26" ht="12.75" customHeight="1">
      <c r="B17" s="41" t="s">
        <v>127</v>
      </c>
      <c r="C17" s="55">
        <v>20.370432012241562</v>
      </c>
      <c r="D17" s="55">
        <v>14.861034346434494</v>
      </c>
      <c r="E17" s="55">
        <v>22.069840622540045</v>
      </c>
      <c r="F17" s="55">
        <v>20.403633040912361</v>
      </c>
      <c r="G17" s="55">
        <v>22.892935432721355</v>
      </c>
      <c r="H17" s="40" t="s">
        <v>146</v>
      </c>
      <c r="I17" s="55">
        <v>18.231266095438755</v>
      </c>
      <c r="J17" s="55">
        <v>21.756812355395361</v>
      </c>
      <c r="K17" s="55">
        <v>22.805810423147129</v>
      </c>
      <c r="L17" s="55">
        <v>33.981243498108171</v>
      </c>
      <c r="M17" s="55">
        <v>9.1199999999999992</v>
      </c>
      <c r="N17" s="55"/>
      <c r="O17" s="29"/>
      <c r="P17" s="125"/>
      <c r="Q17" s="150">
        <f t="shared" si="1"/>
        <v>-7.4912261024452254E-2</v>
      </c>
      <c r="R17" s="150">
        <f t="shared" si="2"/>
        <v>0.31980766842224639</v>
      </c>
      <c r="S17" s="150">
        <f t="shared" si="3"/>
        <v>-9.8454222935455693E-2</v>
      </c>
      <c r="T17" s="150">
        <f t="shared" si="4"/>
        <v>0.3370663853808884</v>
      </c>
      <c r="U17" s="150">
        <f t="shared" si="5"/>
        <v>0.38075605746208407</v>
      </c>
      <c r="V17" s="150">
        <f t="shared" si="6"/>
        <v>8.2616751510614872E-2</v>
      </c>
      <c r="W17" s="150">
        <f t="shared" si="6"/>
        <v>-0.16958731467956634</v>
      </c>
      <c r="X17" s="150">
        <f t="shared" si="6"/>
        <v>-0.3705268997199247</v>
      </c>
      <c r="Y17" s="150">
        <f t="shared" si="6"/>
        <v>-8.2084184275846184E-2</v>
      </c>
      <c r="Z17" s="125"/>
    </row>
    <row r="18" spans="2:26" ht="12.75" customHeight="1">
      <c r="B18" s="41" t="s">
        <v>128</v>
      </c>
      <c r="C18" s="55">
        <v>21.5</v>
      </c>
      <c r="D18" s="55">
        <v>12.209999999999999</v>
      </c>
      <c r="E18" s="55">
        <v>23.61</v>
      </c>
      <c r="F18" s="55">
        <v>12.64</v>
      </c>
      <c r="G18" s="55">
        <v>12.79</v>
      </c>
      <c r="H18" s="40" t="s">
        <v>146</v>
      </c>
      <c r="I18" s="55">
        <v>15.45</v>
      </c>
      <c r="J18" s="55">
        <v>20.84</v>
      </c>
      <c r="K18" s="55">
        <v>25.14</v>
      </c>
      <c r="L18" s="55">
        <v>31.990000000000002</v>
      </c>
      <c r="M18" s="55">
        <v>9.1206695778748177</v>
      </c>
      <c r="N18" s="55"/>
      <c r="O18" s="29"/>
      <c r="P18" s="125"/>
      <c r="Q18" s="150">
        <f t="shared" si="1"/>
        <v>5.545135160018333E-2</v>
      </c>
      <c r="R18" s="150">
        <f t="shared" si="2"/>
        <v>-0.17838827935086088</v>
      </c>
      <c r="S18" s="150">
        <f t="shared" si="3"/>
        <v>6.9785704564036655E-2</v>
      </c>
      <c r="T18" s="150">
        <f t="shared" si="4"/>
        <v>-0.38050248332466607</v>
      </c>
      <c r="U18" s="150">
        <f t="shared" si="5"/>
        <v>-0.44131236303934263</v>
      </c>
      <c r="V18" s="150">
        <f t="shared" si="6"/>
        <v>-0.15255474199537877</v>
      </c>
      <c r="W18" s="150">
        <f t="shared" si="6"/>
        <v>-4.2139093743114753E-2</v>
      </c>
      <c r="X18" s="150">
        <f t="shared" si="6"/>
        <v>0.10235065246722153</v>
      </c>
      <c r="Y18" s="150">
        <f t="shared" si="6"/>
        <v>-5.8598311689771698E-2</v>
      </c>
      <c r="Z18" s="125"/>
    </row>
    <row r="19" spans="2:26" ht="12.75" customHeight="1">
      <c r="B19" s="41" t="s">
        <v>129</v>
      </c>
      <c r="C19" s="55">
        <v>23.15</v>
      </c>
      <c r="D19" s="55">
        <v>15.08</v>
      </c>
      <c r="E19" s="55">
        <v>22.86</v>
      </c>
      <c r="F19" s="55">
        <v>16.309999999999999</v>
      </c>
      <c r="G19" s="55">
        <v>16.440000000000001</v>
      </c>
      <c r="H19" s="40" t="s">
        <v>146</v>
      </c>
      <c r="I19" s="55">
        <v>15.78</v>
      </c>
      <c r="J19" s="55">
        <v>18.21</v>
      </c>
      <c r="K19" s="55">
        <v>17.8</v>
      </c>
      <c r="L19" s="55">
        <v>25.64</v>
      </c>
      <c r="M19" s="55">
        <v>9.1199999999999992</v>
      </c>
      <c r="N19" s="55"/>
      <c r="O19" s="29"/>
      <c r="P19" s="125"/>
      <c r="Q19" s="150">
        <f t="shared" si="1"/>
        <v>7.6744186046511453E-2</v>
      </c>
      <c r="R19" s="150">
        <f t="shared" si="2"/>
        <v>0.23505323505323505</v>
      </c>
      <c r="S19" s="150">
        <f t="shared" si="3"/>
        <v>-3.1766200762388785E-2</v>
      </c>
      <c r="T19" s="150">
        <f t="shared" si="4"/>
        <v>0.29034810126582267</v>
      </c>
      <c r="U19" s="150">
        <f t="shared" si="5"/>
        <v>0.28537920250195481</v>
      </c>
      <c r="V19" s="150">
        <f t="shared" si="6"/>
        <v>2.1359223300970953E-2</v>
      </c>
      <c r="W19" s="150">
        <f t="shared" si="6"/>
        <v>-0.1261996161228407</v>
      </c>
      <c r="X19" s="150">
        <f t="shared" si="6"/>
        <v>-0.29196499602227521</v>
      </c>
      <c r="Y19" s="150">
        <f t="shared" si="6"/>
        <v>-0.19849953110346985</v>
      </c>
      <c r="Z19" s="125"/>
    </row>
    <row r="20" spans="2:26" ht="12.75" customHeight="1">
      <c r="B20" s="41" t="s">
        <v>130</v>
      </c>
      <c r="C20" s="55">
        <v>24.23</v>
      </c>
      <c r="D20" s="55">
        <v>17.809999999999999</v>
      </c>
      <c r="E20" s="55">
        <v>17.2</v>
      </c>
      <c r="F20" s="55">
        <v>13.73</v>
      </c>
      <c r="G20" s="55">
        <v>16.919999999999998</v>
      </c>
      <c r="H20" s="40" t="s">
        <v>146</v>
      </c>
      <c r="I20" s="55">
        <v>14.809999999999999</v>
      </c>
      <c r="J20" s="55">
        <v>22.619999999999997</v>
      </c>
      <c r="K20" s="55">
        <v>22</v>
      </c>
      <c r="L20" s="55">
        <v>33.200000000000003</v>
      </c>
      <c r="M20" s="55">
        <v>9.120000000000001</v>
      </c>
      <c r="N20" s="55"/>
      <c r="O20" s="29"/>
      <c r="P20" s="125"/>
      <c r="Q20" s="150">
        <f t="shared" si="1"/>
        <v>4.6652267818574567E-2</v>
      </c>
      <c r="R20" s="150">
        <f t="shared" si="2"/>
        <v>0.18103448275862055</v>
      </c>
      <c r="S20" s="150">
        <f t="shared" si="3"/>
        <v>-0.24759405074365703</v>
      </c>
      <c r="T20" s="150">
        <f t="shared" si="4"/>
        <v>-0.15818516247700787</v>
      </c>
      <c r="U20" s="150">
        <f t="shared" si="5"/>
        <v>2.9197080291970545E-2</v>
      </c>
      <c r="V20" s="150">
        <f t="shared" si="6"/>
        <v>-6.1470215462610889E-2</v>
      </c>
      <c r="W20" s="150">
        <f t="shared" si="6"/>
        <v>0.24217462932454681</v>
      </c>
      <c r="X20" s="150">
        <f t="shared" si="6"/>
        <v>0.23595505617977519</v>
      </c>
      <c r="Y20" s="150">
        <f t="shared" si="6"/>
        <v>0.29485179407176298</v>
      </c>
      <c r="Z20" s="125"/>
    </row>
    <row r="21" spans="2:26" ht="12.75" customHeight="1">
      <c r="B21" s="41" t="s">
        <v>131</v>
      </c>
      <c r="C21" s="55">
        <v>24.86</v>
      </c>
      <c r="D21" s="55">
        <v>13.88</v>
      </c>
      <c r="E21" s="55">
        <v>17</v>
      </c>
      <c r="F21" s="55">
        <v>15.419999999999998</v>
      </c>
      <c r="G21" s="55">
        <v>22.130000000000003</v>
      </c>
      <c r="H21" s="40" t="s">
        <v>146</v>
      </c>
      <c r="I21" s="55">
        <v>17.25</v>
      </c>
      <c r="J21" s="55">
        <v>26.639999999999997</v>
      </c>
      <c r="K21" s="55">
        <v>31.689999999999998</v>
      </c>
      <c r="L21" s="55">
        <v>42.980000000000004</v>
      </c>
      <c r="M21" s="55">
        <v>9.120000000000001</v>
      </c>
      <c r="N21" s="55"/>
      <c r="O21" s="29"/>
      <c r="P21" s="125"/>
      <c r="Q21" s="150">
        <f t="shared" si="1"/>
        <v>2.6000825423029283E-2</v>
      </c>
      <c r="R21" s="150">
        <f t="shared" si="2"/>
        <v>-0.22066254912970229</v>
      </c>
      <c r="S21" s="150">
        <f t="shared" si="3"/>
        <v>-1.1627906976744096E-2</v>
      </c>
      <c r="T21" s="150">
        <f t="shared" si="4"/>
        <v>0.12308812818645287</v>
      </c>
      <c r="U21" s="150">
        <f t="shared" si="5"/>
        <v>0.30791962174940934</v>
      </c>
      <c r="V21" s="150">
        <f t="shared" si="6"/>
        <v>0.16475354490209337</v>
      </c>
      <c r="W21" s="150">
        <f t="shared" si="6"/>
        <v>0.17771883289124668</v>
      </c>
      <c r="X21" s="150">
        <f t="shared" si="6"/>
        <v>0.44045454545454543</v>
      </c>
      <c r="Y21" s="150">
        <f t="shared" si="6"/>
        <v>0.29457831325301198</v>
      </c>
      <c r="Z21" s="125"/>
    </row>
    <row r="22" spans="2:26" ht="12.75" customHeight="1">
      <c r="B22" s="41" t="s">
        <v>132</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25"/>
      <c r="Q22" s="150">
        <f t="shared" si="1"/>
        <v>0.14154956423241738</v>
      </c>
      <c r="R22" s="150">
        <f t="shared" si="2"/>
        <v>0.17147384387554432</v>
      </c>
      <c r="S22" s="150">
        <f t="shared" si="3"/>
        <v>0.11476593247026479</v>
      </c>
      <c r="T22" s="150">
        <f t="shared" si="4"/>
        <v>-6.0334885472301258E-2</v>
      </c>
      <c r="U22" s="150">
        <f t="shared" si="5"/>
        <v>-0.15371015304278268</v>
      </c>
      <c r="V22" s="150">
        <f t="shared" ref="V22:Y22" si="7">+I22/I21-1</f>
        <v>3.6729877293153468E-3</v>
      </c>
      <c r="W22" s="150">
        <f t="shared" si="7"/>
        <v>0.19214991097377521</v>
      </c>
      <c r="X22" s="150">
        <f t="shared" si="7"/>
        <v>0.52691181307634261</v>
      </c>
      <c r="Y22" s="150">
        <f t="shared" si="7"/>
        <v>-7.2512308981293128E-2</v>
      </c>
      <c r="Z22" s="125"/>
    </row>
    <row r="23" spans="2:26" ht="12.75" customHeight="1">
      <c r="B23" s="41" t="s">
        <v>133</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25"/>
      <c r="Q23" s="150">
        <f t="shared" si="1"/>
        <v>5.4354987198072635E-2</v>
      </c>
      <c r="R23" s="150">
        <f t="shared" si="2"/>
        <v>6.2250168833564601E-2</v>
      </c>
      <c r="S23" s="150">
        <f t="shared" si="3"/>
        <v>0.2171312634565743</v>
      </c>
      <c r="T23" s="150">
        <f t="shared" si="4"/>
        <v>-0.24396065495538011</v>
      </c>
      <c r="U23" s="150">
        <f t="shared" si="5"/>
        <v>0.33327616178356378</v>
      </c>
      <c r="V23" s="150">
        <f t="shared" ref="V23:Y23" si="8">+I23/I22-1</f>
        <v>-0.34448154072788351</v>
      </c>
      <c r="W23" s="150">
        <f t="shared" si="8"/>
        <v>-0.22182442897049359</v>
      </c>
      <c r="X23" s="150">
        <f t="shared" si="8"/>
        <v>-0.122534323896757</v>
      </c>
      <c r="Y23" s="150">
        <f t="shared" si="8"/>
        <v>9.5270221681439837E-2</v>
      </c>
      <c r="Z23" s="125"/>
    </row>
    <row r="24" spans="2:26" ht="12.75" customHeight="1">
      <c r="B24" s="41" t="s">
        <v>134</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25"/>
      <c r="Q24" s="150"/>
      <c r="R24" s="150"/>
      <c r="S24" s="150"/>
      <c r="T24" s="150"/>
      <c r="U24" s="150"/>
      <c r="V24" s="150"/>
      <c r="W24" s="150"/>
      <c r="X24" s="150"/>
      <c r="Y24" s="150"/>
      <c r="Z24" s="125"/>
    </row>
    <row r="25" spans="2:26" ht="12.75" customHeight="1">
      <c r="B25" s="41" t="s">
        <v>214</v>
      </c>
      <c r="C25" s="55">
        <v>29.547342465753424</v>
      </c>
      <c r="D25" s="55">
        <v>18.05641447368421</v>
      </c>
      <c r="E25" s="55">
        <v>21.95622009569378</v>
      </c>
      <c r="F25" s="55">
        <v>15.155427473583094</v>
      </c>
      <c r="G25" s="55">
        <v>18.113363499245853</v>
      </c>
      <c r="H25" s="55">
        <v>13.839890249050232</v>
      </c>
      <c r="I25" s="55">
        <v>11.562023292989267</v>
      </c>
      <c r="J25" s="55">
        <v>23.12391568259574</v>
      </c>
      <c r="K25" s="55">
        <v>48.97797833935018</v>
      </c>
      <c r="L25" s="55">
        <v>43.21239849022075</v>
      </c>
      <c r="M25" s="55">
        <v>9.1199417758369723</v>
      </c>
      <c r="N25" s="55"/>
      <c r="O25" s="29"/>
      <c r="P25" s="125"/>
      <c r="Q25" s="150"/>
      <c r="R25" s="150"/>
      <c r="S25" s="150"/>
      <c r="T25" s="150"/>
      <c r="U25" s="150"/>
      <c r="V25" s="150"/>
      <c r="W25" s="150"/>
      <c r="X25" s="150"/>
      <c r="Y25" s="150"/>
      <c r="Z25" s="125"/>
    </row>
    <row r="26" spans="2:26">
      <c r="B26" s="294" t="s">
        <v>135</v>
      </c>
      <c r="C26" s="295"/>
      <c r="D26" s="295"/>
      <c r="E26" s="295"/>
      <c r="F26" s="295"/>
      <c r="G26" s="295"/>
      <c r="H26" s="295"/>
      <c r="I26" s="295"/>
      <c r="J26" s="295"/>
      <c r="K26" s="295"/>
      <c r="L26" s="295"/>
      <c r="M26" s="295"/>
    </row>
    <row r="27" spans="2:26" ht="12.75" customHeight="1">
      <c r="B27" s="121"/>
      <c r="C27" s="122"/>
      <c r="D27" s="122"/>
      <c r="E27" s="122"/>
      <c r="F27" s="122"/>
      <c r="G27" s="122"/>
      <c r="H27" s="122"/>
      <c r="I27" s="30"/>
      <c r="J27" s="30"/>
      <c r="K27" s="30"/>
      <c r="L27" s="30"/>
    </row>
    <row r="28" spans="2:26">
      <c r="B28" s="2"/>
      <c r="C28" s="2"/>
      <c r="D28" s="2"/>
      <c r="E28" s="2"/>
      <c r="F28" s="2"/>
      <c r="G28" s="2"/>
      <c r="H28" s="2"/>
      <c r="I28" s="2"/>
      <c r="J28" s="2"/>
      <c r="K28" s="2"/>
      <c r="L28" s="2"/>
    </row>
    <row r="33" spans="15:17">
      <c r="Q33" s="153"/>
    </row>
    <row r="48" spans="15:17">
      <c r="O48" s="2"/>
    </row>
    <row r="50" spans="3:13">
      <c r="C50" s="84"/>
      <c r="D50" s="84"/>
      <c r="E50" s="84"/>
      <c r="F50" s="84"/>
      <c r="G50" s="84"/>
      <c r="H50" s="84"/>
      <c r="I50" s="84"/>
      <c r="J50" s="84"/>
      <c r="K50" s="84"/>
      <c r="L50" s="84"/>
      <c r="M50" s="84"/>
    </row>
    <row r="51" spans="3:13">
      <c r="C51" s="55"/>
      <c r="D51" s="55"/>
      <c r="E51" s="55"/>
      <c r="F51" s="55"/>
      <c r="G51" s="55"/>
      <c r="H51" s="55"/>
      <c r="I51" s="55"/>
      <c r="J51" s="55"/>
      <c r="K51" s="55"/>
      <c r="L51" s="55"/>
      <c r="M51" s="55"/>
    </row>
  </sheetData>
  <mergeCells count="5">
    <mergeCell ref="B6:B7"/>
    <mergeCell ref="B3:M3"/>
    <mergeCell ref="B2:M2"/>
    <mergeCell ref="B4:M4"/>
    <mergeCell ref="B26:M26"/>
  </mergeCells>
  <phoneticPr fontId="79" type="noConversion"/>
  <hyperlinks>
    <hyperlink ref="O2" location="Índice!A1" display="Volver al índice" xr:uid="{00000000-0004-0000-0D00-000000000000}"/>
  </hyperlinks>
  <printOptions horizontalCentered="1" verticalCentered="1"/>
  <pageMargins left="0.7" right="0.7" top="0.75" bottom="0.75" header="0.3" footer="0.3"/>
  <pageSetup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26"/>
  <sheetViews>
    <sheetView view="pageBreakPreview" zoomScale="91" zoomScaleNormal="90" zoomScaleSheetLayoutView="91" workbookViewId="0"/>
  </sheetViews>
  <sheetFormatPr baseColWidth="10" defaultColWidth="10.88671875" defaultRowHeight="13.2"/>
  <cols>
    <col min="1" max="1" width="1.33203125" style="26" customWidth="1"/>
    <col min="2" max="2" width="13.88671875" style="26" customWidth="1"/>
    <col min="3" max="3" width="17.5546875" style="26" customWidth="1"/>
    <col min="4" max="4" width="11.6640625" style="26" customWidth="1"/>
    <col min="5" max="6" width="10.109375" style="26" customWidth="1"/>
    <col min="7" max="7" width="10.33203125" style="26" customWidth="1"/>
    <col min="8" max="8" width="11.21875" style="26" customWidth="1"/>
    <col min="9" max="10" width="10.109375" style="26" customWidth="1"/>
    <col min="11" max="11" width="10" style="26" customWidth="1"/>
    <col min="12" max="12" width="2.109375" style="26" customWidth="1"/>
    <col min="13" max="13" width="10.88671875" style="86"/>
    <col min="14" max="16384" width="10.88671875" style="26"/>
  </cols>
  <sheetData>
    <row r="2" spans="2:14">
      <c r="B2" s="302" t="s">
        <v>152</v>
      </c>
      <c r="C2" s="302"/>
      <c r="D2" s="302"/>
      <c r="E2" s="302"/>
      <c r="F2" s="302"/>
      <c r="G2" s="302"/>
      <c r="H2" s="302"/>
      <c r="I2" s="302"/>
      <c r="J2" s="302"/>
      <c r="K2" s="302"/>
      <c r="L2" s="189"/>
      <c r="M2" s="149" t="s">
        <v>7</v>
      </c>
      <c r="N2" s="110"/>
    </row>
    <row r="3" spans="2:14">
      <c r="B3" s="189"/>
      <c r="C3" s="189"/>
      <c r="D3" s="189"/>
      <c r="E3" s="189"/>
      <c r="F3" s="189"/>
      <c r="G3" s="189"/>
      <c r="H3" s="189"/>
      <c r="I3" s="189"/>
      <c r="J3" s="189"/>
      <c r="K3" s="189"/>
      <c r="L3" s="189"/>
      <c r="M3" s="88"/>
      <c r="N3" s="110"/>
    </row>
    <row r="4" spans="2:14">
      <c r="B4" s="306" t="s">
        <v>153</v>
      </c>
      <c r="C4" s="306" t="s">
        <v>154</v>
      </c>
      <c r="D4" s="303" t="s">
        <v>155</v>
      </c>
      <c r="E4" s="304"/>
      <c r="F4" s="304"/>
      <c r="G4" s="305"/>
      <c r="H4" s="304" t="s">
        <v>156</v>
      </c>
      <c r="I4" s="304"/>
      <c r="J4" s="304"/>
      <c r="K4" s="305"/>
      <c r="L4" s="189"/>
      <c r="N4" s="110"/>
    </row>
    <row r="5" spans="2:14" ht="31.5" customHeight="1">
      <c r="B5" s="307"/>
      <c r="C5" s="307"/>
      <c r="D5" s="217">
        <v>2021</v>
      </c>
      <c r="E5" s="209" t="s">
        <v>236</v>
      </c>
      <c r="F5" s="209" t="s">
        <v>237</v>
      </c>
      <c r="G5" s="211" t="s">
        <v>157</v>
      </c>
      <c r="H5" s="219">
        <f>+D5</f>
        <v>2021</v>
      </c>
      <c r="I5" s="210" t="str">
        <f>+E5</f>
        <v>ene-feb 2021</v>
      </c>
      <c r="J5" s="210" t="str">
        <f>+F5</f>
        <v>ene-feb 2022</v>
      </c>
      <c r="K5" s="211" t="str">
        <f>+G5</f>
        <v>variación (%)</v>
      </c>
      <c r="L5" s="74"/>
      <c r="M5" s="94"/>
      <c r="N5" s="110"/>
    </row>
    <row r="6" spans="2:14" s="110" customFormat="1" ht="14.7" customHeight="1">
      <c r="B6" s="308" t="s">
        <v>158</v>
      </c>
      <c r="C6" s="314" t="s">
        <v>160</v>
      </c>
      <c r="D6" s="227">
        <v>177672.21</v>
      </c>
      <c r="E6" s="228">
        <v>21074.880000000001</v>
      </c>
      <c r="F6" s="228">
        <v>30757.68</v>
      </c>
      <c r="G6" s="229">
        <v>45.944745592857458</v>
      </c>
      <c r="H6" s="228">
        <v>598321</v>
      </c>
      <c r="I6" s="228">
        <v>69834.600000000006</v>
      </c>
      <c r="J6" s="228">
        <v>100554.9</v>
      </c>
      <c r="K6" s="229">
        <v>43.990085144040322</v>
      </c>
      <c r="L6" s="74"/>
      <c r="M6" s="94"/>
    </row>
    <row r="7" spans="2:14" s="110" customFormat="1" ht="14.4">
      <c r="B7" s="309"/>
      <c r="C7" s="251" t="s">
        <v>169</v>
      </c>
      <c r="D7" s="230">
        <v>26819.29</v>
      </c>
      <c r="E7" s="253">
        <v>26819.29</v>
      </c>
      <c r="F7" s="253">
        <v>0</v>
      </c>
      <c r="G7" s="232">
        <v>-100</v>
      </c>
      <c r="H7" s="231">
        <v>134151.51999999999</v>
      </c>
      <c r="I7" s="231">
        <v>134151.51999999999</v>
      </c>
      <c r="J7" s="231">
        <v>0</v>
      </c>
      <c r="K7" s="232">
        <v>-100</v>
      </c>
      <c r="L7" s="74"/>
      <c r="M7" s="94"/>
    </row>
    <row r="8" spans="2:14" s="110" customFormat="1" ht="14.4">
      <c r="B8" s="309"/>
      <c r="C8" s="251" t="s">
        <v>161</v>
      </c>
      <c r="D8" s="230">
        <v>2549</v>
      </c>
      <c r="E8" s="253">
        <v>0</v>
      </c>
      <c r="F8" s="253">
        <v>0</v>
      </c>
      <c r="G8" s="232" t="s">
        <v>165</v>
      </c>
      <c r="H8" s="231">
        <v>20266.8</v>
      </c>
      <c r="I8" s="231">
        <v>0</v>
      </c>
      <c r="J8" s="231">
        <v>0</v>
      </c>
      <c r="K8" s="232" t="s">
        <v>165</v>
      </c>
      <c r="L8" s="74"/>
      <c r="M8" s="94"/>
    </row>
    <row r="9" spans="2:14" s="110" customFormat="1" ht="14.4">
      <c r="B9" s="309"/>
      <c r="C9" s="251" t="s">
        <v>163</v>
      </c>
      <c r="D9" s="230">
        <v>4000</v>
      </c>
      <c r="E9" s="253">
        <v>0</v>
      </c>
      <c r="F9" s="253">
        <v>0</v>
      </c>
      <c r="G9" s="232" t="s">
        <v>165</v>
      </c>
      <c r="H9" s="231">
        <v>11166.37</v>
      </c>
      <c r="I9" s="231">
        <v>0</v>
      </c>
      <c r="J9" s="231">
        <v>0</v>
      </c>
      <c r="K9" s="232" t="s">
        <v>165</v>
      </c>
      <c r="L9" s="74"/>
      <c r="M9" s="94"/>
    </row>
    <row r="10" spans="2:14" s="110" customFormat="1" ht="14.4">
      <c r="B10" s="309"/>
      <c r="C10" s="251" t="s">
        <v>164</v>
      </c>
      <c r="D10" s="230">
        <v>850.5</v>
      </c>
      <c r="E10" s="253">
        <v>0</v>
      </c>
      <c r="F10" s="253">
        <v>0</v>
      </c>
      <c r="G10" s="232" t="s">
        <v>165</v>
      </c>
      <c r="H10" s="231">
        <v>6300</v>
      </c>
      <c r="I10" s="231">
        <v>0</v>
      </c>
      <c r="J10" s="231">
        <v>0</v>
      </c>
      <c r="K10" s="232" t="s">
        <v>165</v>
      </c>
      <c r="L10" s="74"/>
      <c r="M10" s="94"/>
    </row>
    <row r="11" spans="2:14" s="110" customFormat="1" ht="14.4">
      <c r="B11" s="310"/>
      <c r="C11" s="234" t="s">
        <v>210</v>
      </c>
      <c r="D11" s="230">
        <v>226.8</v>
      </c>
      <c r="E11" s="253">
        <v>0</v>
      </c>
      <c r="F11" s="253">
        <v>0</v>
      </c>
      <c r="G11" s="232" t="s">
        <v>165</v>
      </c>
      <c r="H11" s="231">
        <v>3780</v>
      </c>
      <c r="I11" s="231">
        <v>0</v>
      </c>
      <c r="J11" s="231">
        <v>0</v>
      </c>
      <c r="K11" s="232" t="s">
        <v>165</v>
      </c>
      <c r="L11" s="74"/>
      <c r="M11" s="94"/>
    </row>
    <row r="12" spans="2:14" s="110" customFormat="1" ht="14.4">
      <c r="B12" s="235" t="s">
        <v>167</v>
      </c>
      <c r="C12" s="236"/>
      <c r="D12" s="237">
        <v>212117.8</v>
      </c>
      <c r="E12" s="238">
        <v>47894.17</v>
      </c>
      <c r="F12" s="238">
        <v>30757.68</v>
      </c>
      <c r="G12" s="239">
        <v>-35.779908076494479</v>
      </c>
      <c r="H12" s="238">
        <v>773985.69</v>
      </c>
      <c r="I12" s="238">
        <v>203986.12</v>
      </c>
      <c r="J12" s="238">
        <v>100554.9</v>
      </c>
      <c r="K12" s="239">
        <v>-50.705028361733625</v>
      </c>
      <c r="L12" s="74"/>
      <c r="M12" s="94"/>
    </row>
    <row r="13" spans="2:14" s="110" customFormat="1" ht="14.4">
      <c r="B13" s="226" t="s">
        <v>168</v>
      </c>
      <c r="C13" s="226" t="s">
        <v>169</v>
      </c>
      <c r="D13" s="240">
        <v>450000</v>
      </c>
      <c r="E13" s="241">
        <v>0</v>
      </c>
      <c r="F13" s="241">
        <v>0</v>
      </c>
      <c r="G13" s="242" t="s">
        <v>165</v>
      </c>
      <c r="H13" s="241">
        <v>459900</v>
      </c>
      <c r="I13" s="241">
        <v>0</v>
      </c>
      <c r="J13" s="241">
        <v>0</v>
      </c>
      <c r="K13" s="242" t="s">
        <v>165</v>
      </c>
      <c r="L13" s="74"/>
      <c r="M13" s="94"/>
    </row>
    <row r="14" spans="2:14" s="110" customFormat="1" ht="14.4">
      <c r="B14" s="233"/>
      <c r="C14" s="234" t="s">
        <v>170</v>
      </c>
      <c r="D14" s="230">
        <v>192000</v>
      </c>
      <c r="E14" s="253">
        <v>0</v>
      </c>
      <c r="F14" s="253">
        <v>0</v>
      </c>
      <c r="G14" s="232" t="s">
        <v>165</v>
      </c>
      <c r="H14" s="231">
        <v>207360</v>
      </c>
      <c r="I14" s="231">
        <v>0</v>
      </c>
      <c r="J14" s="231">
        <v>0</v>
      </c>
      <c r="K14" s="232" t="s">
        <v>165</v>
      </c>
      <c r="L14" s="74"/>
      <c r="M14" s="94"/>
    </row>
    <row r="15" spans="2:14" s="110" customFormat="1" ht="14.4">
      <c r="B15" s="235" t="s">
        <v>171</v>
      </c>
      <c r="C15" s="236"/>
      <c r="D15" s="237">
        <v>642000</v>
      </c>
      <c r="E15" s="238">
        <v>0</v>
      </c>
      <c r="F15" s="238">
        <v>0</v>
      </c>
      <c r="G15" s="239" t="s">
        <v>165</v>
      </c>
      <c r="H15" s="238">
        <v>667260</v>
      </c>
      <c r="I15" s="238">
        <v>0</v>
      </c>
      <c r="J15" s="238">
        <v>0</v>
      </c>
      <c r="K15" s="239" t="s">
        <v>165</v>
      </c>
      <c r="L15" s="74"/>
      <c r="M15" s="94"/>
    </row>
    <row r="16" spans="2:14" s="110" customFormat="1" ht="14.4">
      <c r="B16" s="243" t="s">
        <v>184</v>
      </c>
      <c r="C16" s="244" t="s">
        <v>207</v>
      </c>
      <c r="D16" s="240">
        <v>98061</v>
      </c>
      <c r="E16" s="241">
        <v>5867</v>
      </c>
      <c r="F16" s="241">
        <v>0</v>
      </c>
      <c r="G16" s="242">
        <v>-100</v>
      </c>
      <c r="H16" s="241">
        <v>60045.25</v>
      </c>
      <c r="I16" s="241">
        <v>4957</v>
      </c>
      <c r="J16" s="241">
        <v>0</v>
      </c>
      <c r="K16" s="242">
        <v>-100</v>
      </c>
      <c r="L16" s="74"/>
      <c r="M16" s="94"/>
    </row>
    <row r="17" spans="2:13" s="110" customFormat="1" ht="14.7" customHeight="1">
      <c r="B17" s="235" t="s">
        <v>185</v>
      </c>
      <c r="C17" s="236"/>
      <c r="D17" s="237">
        <v>98061</v>
      </c>
      <c r="E17" s="238">
        <v>5867</v>
      </c>
      <c r="F17" s="238">
        <v>0</v>
      </c>
      <c r="G17" s="239">
        <v>-100</v>
      </c>
      <c r="H17" s="238">
        <v>60045.25</v>
      </c>
      <c r="I17" s="238">
        <v>4957</v>
      </c>
      <c r="J17" s="238">
        <v>0</v>
      </c>
      <c r="K17" s="239">
        <v>-100</v>
      </c>
      <c r="L17" s="74"/>
      <c r="M17" s="94"/>
    </row>
    <row r="18" spans="2:13" s="110" customFormat="1" ht="14.7" customHeight="1">
      <c r="B18" s="226" t="s">
        <v>176</v>
      </c>
      <c r="C18" s="245" t="s">
        <v>177</v>
      </c>
      <c r="D18" s="240">
        <v>13122</v>
      </c>
      <c r="E18" s="241">
        <v>2865</v>
      </c>
      <c r="F18" s="241">
        <v>1450</v>
      </c>
      <c r="G18" s="242">
        <v>-49.389179755671897</v>
      </c>
      <c r="H18" s="241">
        <v>52990.84</v>
      </c>
      <c r="I18" s="241">
        <v>9500.15</v>
      </c>
      <c r="J18" s="241">
        <v>3662</v>
      </c>
      <c r="K18" s="242">
        <v>-61.453240211996651</v>
      </c>
      <c r="L18" s="74"/>
      <c r="M18" s="94"/>
    </row>
    <row r="19" spans="2:13" s="110" customFormat="1" ht="14.4">
      <c r="B19" s="233"/>
      <c r="C19" s="234" t="s">
        <v>161</v>
      </c>
      <c r="D19" s="230">
        <v>1200</v>
      </c>
      <c r="E19" s="253">
        <v>0</v>
      </c>
      <c r="F19" s="253">
        <v>0</v>
      </c>
      <c r="G19" s="232" t="s">
        <v>165</v>
      </c>
      <c r="H19" s="231">
        <v>3138</v>
      </c>
      <c r="I19" s="231">
        <v>0</v>
      </c>
      <c r="J19" s="231">
        <v>0</v>
      </c>
      <c r="K19" s="232" t="s">
        <v>165</v>
      </c>
      <c r="L19" s="74"/>
      <c r="M19" s="94"/>
    </row>
    <row r="20" spans="2:13" s="110" customFormat="1" ht="14.4">
      <c r="B20" s="235" t="s">
        <v>179</v>
      </c>
      <c r="C20" s="236"/>
      <c r="D20" s="237">
        <v>14322</v>
      </c>
      <c r="E20" s="238">
        <v>2865</v>
      </c>
      <c r="F20" s="238">
        <v>1450</v>
      </c>
      <c r="G20" s="239">
        <v>-49.389179755671897</v>
      </c>
      <c r="H20" s="238">
        <v>56128.84</v>
      </c>
      <c r="I20" s="238">
        <v>9500.15</v>
      </c>
      <c r="J20" s="238">
        <v>3662</v>
      </c>
      <c r="K20" s="239">
        <v>-61.453240211996651</v>
      </c>
      <c r="L20" s="74"/>
      <c r="M20" s="94"/>
    </row>
    <row r="21" spans="2:13" s="110" customFormat="1" ht="28.8">
      <c r="B21" s="252" t="s">
        <v>172</v>
      </c>
      <c r="C21" s="243" t="s">
        <v>159</v>
      </c>
      <c r="D21" s="240">
        <v>105040</v>
      </c>
      <c r="E21" s="241">
        <v>0</v>
      </c>
      <c r="F21" s="241">
        <v>28000</v>
      </c>
      <c r="G21" s="242" t="s">
        <v>165</v>
      </c>
      <c r="H21" s="241">
        <v>39854</v>
      </c>
      <c r="I21" s="241">
        <v>0</v>
      </c>
      <c r="J21" s="241">
        <v>8400</v>
      </c>
      <c r="K21" s="242" t="s">
        <v>165</v>
      </c>
      <c r="L21" s="74"/>
      <c r="M21" s="94"/>
    </row>
    <row r="22" spans="2:13" s="110" customFormat="1" ht="14.4">
      <c r="B22" s="235" t="s">
        <v>173</v>
      </c>
      <c r="C22" s="236"/>
      <c r="D22" s="237">
        <v>105040</v>
      </c>
      <c r="E22" s="238">
        <v>0</v>
      </c>
      <c r="F22" s="238">
        <v>28000</v>
      </c>
      <c r="G22" s="239" t="s">
        <v>165</v>
      </c>
      <c r="H22" s="238">
        <v>39854</v>
      </c>
      <c r="I22" s="238">
        <v>0</v>
      </c>
      <c r="J22" s="238">
        <v>8400</v>
      </c>
      <c r="K22" s="239" t="s">
        <v>165</v>
      </c>
      <c r="L22" s="74"/>
      <c r="M22" s="94"/>
    </row>
    <row r="23" spans="2:13" s="110" customFormat="1" ht="28.8">
      <c r="B23" s="252" t="s">
        <v>182</v>
      </c>
      <c r="C23" s="243" t="s">
        <v>222</v>
      </c>
      <c r="D23" s="240">
        <v>8820</v>
      </c>
      <c r="E23" s="241">
        <v>0</v>
      </c>
      <c r="F23" s="241">
        <v>0</v>
      </c>
      <c r="G23" s="242" t="s">
        <v>165</v>
      </c>
      <c r="H23" s="241">
        <v>10329.780000000001</v>
      </c>
      <c r="I23" s="241">
        <v>0</v>
      </c>
      <c r="J23" s="241">
        <v>0</v>
      </c>
      <c r="K23" s="242" t="s">
        <v>165</v>
      </c>
      <c r="L23" s="74"/>
      <c r="M23" s="94"/>
    </row>
    <row r="24" spans="2:13" s="110" customFormat="1" ht="14.4">
      <c r="B24" s="235" t="s">
        <v>183</v>
      </c>
      <c r="C24" s="236"/>
      <c r="D24" s="237">
        <v>8820</v>
      </c>
      <c r="E24" s="238">
        <v>0</v>
      </c>
      <c r="F24" s="238">
        <v>0</v>
      </c>
      <c r="G24" s="239" t="s">
        <v>165</v>
      </c>
      <c r="H24" s="238">
        <v>10329.780000000001</v>
      </c>
      <c r="I24" s="238">
        <v>0</v>
      </c>
      <c r="J24" s="238">
        <v>0</v>
      </c>
      <c r="K24" s="239" t="s">
        <v>165</v>
      </c>
      <c r="L24" s="74"/>
      <c r="M24" s="94"/>
    </row>
    <row r="25" spans="2:13" ht="14.4">
      <c r="B25" s="246" t="s">
        <v>188</v>
      </c>
      <c r="C25" s="247"/>
      <c r="D25" s="248">
        <v>1080360.8</v>
      </c>
      <c r="E25" s="249">
        <v>56626.17</v>
      </c>
      <c r="F25" s="249">
        <v>60207.68</v>
      </c>
      <c r="G25" s="250">
        <v>6.3248317871401172</v>
      </c>
      <c r="H25" s="249">
        <v>1607603.5599999998</v>
      </c>
      <c r="I25" s="249">
        <v>218443.27</v>
      </c>
      <c r="J25" s="249">
        <v>112616.9</v>
      </c>
      <c r="K25" s="250">
        <v>-48.445699425759372</v>
      </c>
    </row>
    <row r="26" spans="2:13">
      <c r="B26" s="301" t="s">
        <v>189</v>
      </c>
      <c r="C26" s="301"/>
      <c r="D26" s="301"/>
      <c r="E26" s="301"/>
      <c r="F26" s="301"/>
      <c r="G26" s="301"/>
      <c r="H26" s="301"/>
      <c r="I26" s="301"/>
      <c r="J26" s="301"/>
      <c r="K26" s="301"/>
    </row>
  </sheetData>
  <mergeCells count="7">
    <mergeCell ref="B26:K26"/>
    <mergeCell ref="B2:K2"/>
    <mergeCell ref="D4:G4"/>
    <mergeCell ref="H4:K4"/>
    <mergeCell ref="B4:B5"/>
    <mergeCell ref="C4:C5"/>
    <mergeCell ref="B6:B11"/>
  </mergeCells>
  <hyperlinks>
    <hyperlink ref="M2" location="Índice!A1" display="Volver al índice" xr:uid="{00000000-0004-0000-0F00-000000000000}"/>
  </hyperlinks>
  <printOptions horizontalCentered="1" verticalCentered="1"/>
  <pageMargins left="0.7" right="0.7" top="0.75" bottom="0.75" header="0.3" footer="0.3"/>
  <pageSetup scale="78" orientation="portrait"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0"/>
  <sheetViews>
    <sheetView view="pageBreakPreview" zoomScaleNormal="90" zoomScaleSheetLayoutView="100" workbookViewId="0"/>
  </sheetViews>
  <sheetFormatPr baseColWidth="10" defaultColWidth="10.88671875" defaultRowHeight="13.2"/>
  <cols>
    <col min="1" max="1" width="1.33203125" style="26" customWidth="1"/>
    <col min="2" max="2" width="18" style="26" customWidth="1"/>
    <col min="3" max="3" width="17.33203125" style="26" customWidth="1"/>
    <col min="4" max="11" width="11.109375" style="26" customWidth="1"/>
    <col min="12" max="12" width="2.88671875" style="26" customWidth="1"/>
    <col min="13" max="13" width="13.33203125" style="26" bestFit="1" customWidth="1"/>
    <col min="14" max="16384" width="10.88671875" style="26"/>
  </cols>
  <sheetData>
    <row r="2" spans="2:13">
      <c r="B2" s="302" t="s">
        <v>190</v>
      </c>
      <c r="C2" s="302"/>
      <c r="D2" s="302"/>
      <c r="E2" s="302"/>
      <c r="F2" s="302"/>
      <c r="G2" s="302"/>
      <c r="H2" s="302"/>
      <c r="I2" s="302"/>
      <c r="J2" s="302"/>
      <c r="K2" s="302"/>
      <c r="L2" s="189"/>
      <c r="M2" s="149" t="s">
        <v>7</v>
      </c>
    </row>
    <row r="3" spans="2:13">
      <c r="B3" s="189"/>
      <c r="C3" s="189"/>
      <c r="D3" s="189"/>
      <c r="E3" s="189"/>
      <c r="F3" s="189"/>
      <c r="G3" s="189"/>
      <c r="H3" s="189"/>
      <c r="I3" s="189"/>
      <c r="J3" s="189"/>
      <c r="K3" s="189"/>
      <c r="L3" s="189"/>
      <c r="M3" s="28"/>
    </row>
    <row r="4" spans="2:13">
      <c r="B4" s="312" t="s">
        <v>153</v>
      </c>
      <c r="C4" s="312" t="s">
        <v>154</v>
      </c>
      <c r="D4" s="303" t="s">
        <v>155</v>
      </c>
      <c r="E4" s="304"/>
      <c r="F4" s="304"/>
      <c r="G4" s="305"/>
      <c r="H4" s="303" t="s">
        <v>191</v>
      </c>
      <c r="I4" s="304"/>
      <c r="J4" s="304"/>
      <c r="K4" s="305"/>
      <c r="L4" s="189"/>
      <c r="M4" s="110"/>
    </row>
    <row r="5" spans="2:13" ht="26.4">
      <c r="B5" s="313"/>
      <c r="C5" s="313"/>
      <c r="D5" s="218">
        <f>+export!D5</f>
        <v>2021</v>
      </c>
      <c r="E5" s="195" t="str">
        <f>+export!E5</f>
        <v>ene-feb 2021</v>
      </c>
      <c r="F5" s="195" t="str">
        <f>+export!F5</f>
        <v>ene-feb 2022</v>
      </c>
      <c r="G5" s="196" t="str">
        <f>+export!G5</f>
        <v>variación (%)</v>
      </c>
      <c r="H5" s="218">
        <f>+export!H5</f>
        <v>2021</v>
      </c>
      <c r="I5" s="197" t="str">
        <f>+export!I5</f>
        <v>ene-feb 2021</v>
      </c>
      <c r="J5" s="197" t="str">
        <f>+export!J5</f>
        <v>ene-feb 2022</v>
      </c>
      <c r="K5" s="212" t="str">
        <f>+export!K5</f>
        <v>variación (%)</v>
      </c>
      <c r="L5" s="74"/>
      <c r="M5" s="110"/>
    </row>
    <row r="6" spans="2:13" ht="15" customHeight="1">
      <c r="B6" s="329" t="s">
        <v>182</v>
      </c>
      <c r="C6" s="315" t="s">
        <v>192</v>
      </c>
      <c r="D6" s="227">
        <v>87789064.065599993</v>
      </c>
      <c r="E6" s="228">
        <v>10013185.859999999</v>
      </c>
      <c r="F6" s="228">
        <v>12745937.505999999</v>
      </c>
      <c r="G6" s="229">
        <v>27.291530230319715</v>
      </c>
      <c r="H6" s="241">
        <v>68785664.390000001</v>
      </c>
      <c r="I6" s="241">
        <v>7810868.0099999998</v>
      </c>
      <c r="J6" s="241">
        <v>10943328.220000001</v>
      </c>
      <c r="K6" s="316">
        <v>40.103868174313192</v>
      </c>
      <c r="L6" s="110"/>
      <c r="M6" s="177"/>
    </row>
    <row r="7" spans="2:13" ht="14.4">
      <c r="B7" s="330"/>
      <c r="C7" s="317" t="s">
        <v>193</v>
      </c>
      <c r="D7" s="230">
        <v>25227887.300099999</v>
      </c>
      <c r="E7" s="231">
        <v>3877237.6</v>
      </c>
      <c r="F7" s="231">
        <v>3415284.6360999998</v>
      </c>
      <c r="G7" s="232">
        <v>-11.914486847543216</v>
      </c>
      <c r="H7" s="231">
        <v>21746618.23</v>
      </c>
      <c r="I7" s="231">
        <v>3257891.32</v>
      </c>
      <c r="J7" s="231">
        <v>3075082.99</v>
      </c>
      <c r="K7" s="318">
        <v>-5.6112470320219154</v>
      </c>
      <c r="L7" s="110"/>
      <c r="M7" s="110"/>
    </row>
    <row r="8" spans="2:13" ht="14.4">
      <c r="B8" s="330"/>
      <c r="C8" s="317" t="s">
        <v>159</v>
      </c>
      <c r="D8" s="230">
        <v>14872477.5207</v>
      </c>
      <c r="E8" s="231">
        <v>1279120.7929</v>
      </c>
      <c r="F8" s="231">
        <v>2591437</v>
      </c>
      <c r="G8" s="232">
        <v>102.59517430912371</v>
      </c>
      <c r="H8" s="231">
        <v>15428174.01</v>
      </c>
      <c r="I8" s="231">
        <v>1227764.68</v>
      </c>
      <c r="J8" s="231">
        <v>2836397.88</v>
      </c>
      <c r="K8" s="318">
        <v>131.02129636112352</v>
      </c>
      <c r="L8" s="110"/>
      <c r="M8" s="110"/>
    </row>
    <row r="9" spans="2:13" ht="14.4">
      <c r="B9" s="330"/>
      <c r="C9" s="317" t="s">
        <v>166</v>
      </c>
      <c r="D9" s="230">
        <v>14326283</v>
      </c>
      <c r="E9" s="231">
        <v>2188803</v>
      </c>
      <c r="F9" s="231">
        <v>1456620</v>
      </c>
      <c r="G9" s="232">
        <v>-33.451297352936734</v>
      </c>
      <c r="H9" s="231">
        <v>11511353.43</v>
      </c>
      <c r="I9" s="231">
        <v>1683684.09</v>
      </c>
      <c r="J9" s="231">
        <v>1267867.5900000001</v>
      </c>
      <c r="K9" s="318">
        <v>-24.696824212432865</v>
      </c>
      <c r="L9" s="110"/>
      <c r="M9" s="110"/>
    </row>
    <row r="10" spans="2:13" ht="14.4">
      <c r="B10" s="330"/>
      <c r="C10" s="317" t="s">
        <v>194</v>
      </c>
      <c r="D10" s="230">
        <v>2967706.66</v>
      </c>
      <c r="E10" s="231">
        <v>731374</v>
      </c>
      <c r="F10" s="231">
        <v>119775</v>
      </c>
      <c r="G10" s="232">
        <v>-83.623289862642096</v>
      </c>
      <c r="H10" s="231">
        <v>3055746.15</v>
      </c>
      <c r="I10" s="231">
        <v>726556.05</v>
      </c>
      <c r="J10" s="231">
        <v>106812.5</v>
      </c>
      <c r="K10" s="318">
        <v>-85.298794222414088</v>
      </c>
      <c r="L10" s="110"/>
      <c r="M10" s="110"/>
    </row>
    <row r="11" spans="2:13" ht="14.4">
      <c r="B11" s="330"/>
      <c r="C11" s="317" t="s">
        <v>163</v>
      </c>
      <c r="D11" s="230">
        <v>799781.54669999995</v>
      </c>
      <c r="E11" s="231">
        <v>155028.19080000001</v>
      </c>
      <c r="F11" s="231">
        <v>43701.8753</v>
      </c>
      <c r="G11" s="232">
        <v>-71.810368762943739</v>
      </c>
      <c r="H11" s="231">
        <v>1320299.98</v>
      </c>
      <c r="I11" s="231">
        <v>213569.5</v>
      </c>
      <c r="J11" s="231">
        <v>87410.21</v>
      </c>
      <c r="K11" s="318">
        <v>-59.071772888919064</v>
      </c>
      <c r="L11" s="110"/>
      <c r="M11" s="110"/>
    </row>
    <row r="12" spans="2:13" ht="14.4">
      <c r="B12" s="330"/>
      <c r="C12" s="317" t="s">
        <v>199</v>
      </c>
      <c r="D12" s="230">
        <v>145831</v>
      </c>
      <c r="E12" s="231">
        <v>0</v>
      </c>
      <c r="F12" s="231">
        <v>22680</v>
      </c>
      <c r="G12" s="232" t="s">
        <v>165</v>
      </c>
      <c r="H12" s="231">
        <v>131539.82999999999</v>
      </c>
      <c r="I12" s="231">
        <v>0</v>
      </c>
      <c r="J12" s="231">
        <v>23672.97</v>
      </c>
      <c r="K12" s="318" t="s">
        <v>165</v>
      </c>
      <c r="L12" s="110"/>
      <c r="M12" s="110"/>
    </row>
    <row r="13" spans="2:13" ht="14.4">
      <c r="B13" s="330"/>
      <c r="C13" s="317" t="s">
        <v>197</v>
      </c>
      <c r="D13" s="230">
        <v>151200</v>
      </c>
      <c r="E13" s="231">
        <v>0</v>
      </c>
      <c r="F13" s="231">
        <v>24600</v>
      </c>
      <c r="G13" s="232" t="s">
        <v>165</v>
      </c>
      <c r="H13" s="231">
        <v>121086</v>
      </c>
      <c r="I13" s="231">
        <v>0</v>
      </c>
      <c r="J13" s="231">
        <v>20748</v>
      </c>
      <c r="K13" s="318" t="s">
        <v>165</v>
      </c>
      <c r="L13" s="110"/>
      <c r="M13" s="110"/>
    </row>
    <row r="14" spans="2:13" ht="14.4">
      <c r="B14" s="330"/>
      <c r="C14" s="317" t="s">
        <v>196</v>
      </c>
      <c r="D14" s="230">
        <v>68328</v>
      </c>
      <c r="E14" s="231">
        <v>19440</v>
      </c>
      <c r="F14" s="231">
        <v>0</v>
      </c>
      <c r="G14" s="232">
        <v>-100</v>
      </c>
      <c r="H14" s="231">
        <v>74417.149999999994</v>
      </c>
      <c r="I14" s="231">
        <v>24210.46</v>
      </c>
      <c r="J14" s="231">
        <v>0</v>
      </c>
      <c r="K14" s="318">
        <v>-100</v>
      </c>
      <c r="L14" s="110"/>
      <c r="M14" s="110"/>
    </row>
    <row r="15" spans="2:13" ht="14.4">
      <c r="B15" s="330"/>
      <c r="C15" s="317" t="s">
        <v>160</v>
      </c>
      <c r="D15" s="230">
        <v>46656</v>
      </c>
      <c r="E15" s="231">
        <v>0</v>
      </c>
      <c r="F15" s="231">
        <v>0</v>
      </c>
      <c r="G15" s="232" t="s">
        <v>165</v>
      </c>
      <c r="H15" s="231">
        <v>56835.81</v>
      </c>
      <c r="I15" s="231">
        <v>0</v>
      </c>
      <c r="J15" s="231">
        <v>0</v>
      </c>
      <c r="K15" s="318" t="s">
        <v>165</v>
      </c>
      <c r="L15" s="110"/>
      <c r="M15" s="110"/>
    </row>
    <row r="16" spans="2:13" ht="14.4">
      <c r="B16" s="330"/>
      <c r="C16" s="317" t="s">
        <v>162</v>
      </c>
      <c r="D16" s="230">
        <v>16097</v>
      </c>
      <c r="E16" s="231">
        <v>12515</v>
      </c>
      <c r="F16" s="231">
        <v>0</v>
      </c>
      <c r="G16" s="232">
        <v>-100</v>
      </c>
      <c r="H16" s="231">
        <v>37097.58</v>
      </c>
      <c r="I16" s="231">
        <v>30187.98</v>
      </c>
      <c r="J16" s="231">
        <v>0</v>
      </c>
      <c r="K16" s="318">
        <v>-100</v>
      </c>
      <c r="L16" s="110"/>
      <c r="M16" s="110"/>
    </row>
    <row r="17" spans="2:13" ht="14.4">
      <c r="B17" s="330"/>
      <c r="C17" s="317" t="s">
        <v>169</v>
      </c>
      <c r="D17" s="230">
        <v>20452</v>
      </c>
      <c r="E17" s="231">
        <v>0</v>
      </c>
      <c r="F17" s="231">
        <v>0</v>
      </c>
      <c r="G17" s="232" t="s">
        <v>165</v>
      </c>
      <c r="H17" s="231">
        <v>22170.41</v>
      </c>
      <c r="I17" s="231">
        <v>0</v>
      </c>
      <c r="J17" s="231">
        <v>0</v>
      </c>
      <c r="K17" s="318" t="s">
        <v>165</v>
      </c>
      <c r="L17" s="110"/>
      <c r="M17" s="110"/>
    </row>
    <row r="18" spans="2:13" ht="14.4">
      <c r="B18" s="330"/>
      <c r="C18" s="317" t="s">
        <v>212</v>
      </c>
      <c r="D18" s="230">
        <v>24115.5</v>
      </c>
      <c r="E18" s="231">
        <v>0</v>
      </c>
      <c r="F18" s="231">
        <v>0</v>
      </c>
      <c r="G18" s="232" t="s">
        <v>165</v>
      </c>
      <c r="H18" s="231">
        <v>21374.93</v>
      </c>
      <c r="I18" s="231">
        <v>0</v>
      </c>
      <c r="J18" s="231">
        <v>0</v>
      </c>
      <c r="K18" s="318" t="s">
        <v>165</v>
      </c>
      <c r="L18" s="110"/>
      <c r="M18" s="110"/>
    </row>
    <row r="19" spans="2:13" s="110" customFormat="1" ht="14.4">
      <c r="B19" s="330"/>
      <c r="C19" s="317" t="s">
        <v>198</v>
      </c>
      <c r="D19" s="230">
        <v>17122.73</v>
      </c>
      <c r="E19" s="231">
        <v>14905.73</v>
      </c>
      <c r="F19" s="231">
        <v>0</v>
      </c>
      <c r="G19" s="232">
        <v>-100</v>
      </c>
      <c r="H19" s="231">
        <v>21179.040000000001</v>
      </c>
      <c r="I19" s="231">
        <v>16410.2</v>
      </c>
      <c r="J19" s="231">
        <v>0</v>
      </c>
      <c r="K19" s="318">
        <v>-100</v>
      </c>
    </row>
    <row r="20" spans="2:13" ht="14.4">
      <c r="B20" s="330"/>
      <c r="C20" s="317" t="s">
        <v>195</v>
      </c>
      <c r="D20" s="230">
        <v>23000</v>
      </c>
      <c r="E20" s="231">
        <v>0</v>
      </c>
      <c r="F20" s="231">
        <v>3330.0154000000002</v>
      </c>
      <c r="G20" s="232" t="s">
        <v>165</v>
      </c>
      <c r="H20" s="231">
        <v>14192.35</v>
      </c>
      <c r="I20" s="231">
        <v>0</v>
      </c>
      <c r="J20" s="231">
        <v>9655.99</v>
      </c>
      <c r="K20" s="318" t="s">
        <v>165</v>
      </c>
      <c r="L20" s="110"/>
      <c r="M20" s="177"/>
    </row>
    <row r="21" spans="2:13" ht="14.4">
      <c r="B21" s="330"/>
      <c r="C21" s="317" t="s">
        <v>200</v>
      </c>
      <c r="D21" s="230">
        <v>2690.2611000000002</v>
      </c>
      <c r="E21" s="231">
        <v>2653.5</v>
      </c>
      <c r="F21" s="231">
        <v>0</v>
      </c>
      <c r="G21" s="232">
        <v>-100</v>
      </c>
      <c r="H21" s="231">
        <v>6542.17</v>
      </c>
      <c r="I21" s="231">
        <v>6503.27</v>
      </c>
      <c r="J21" s="231">
        <v>0</v>
      </c>
      <c r="K21" s="318">
        <v>-100</v>
      </c>
      <c r="L21" s="110"/>
      <c r="M21" s="110"/>
    </row>
    <row r="22" spans="2:13" ht="15" customHeight="1">
      <c r="B22" s="330"/>
      <c r="C22" s="317" t="s">
        <v>213</v>
      </c>
      <c r="D22" s="230">
        <v>416.56099999999998</v>
      </c>
      <c r="E22" s="231">
        <v>0</v>
      </c>
      <c r="F22" s="231">
        <v>0</v>
      </c>
      <c r="G22" s="232" t="s">
        <v>165</v>
      </c>
      <c r="H22" s="231">
        <v>1496.77</v>
      </c>
      <c r="I22" s="231">
        <v>0</v>
      </c>
      <c r="J22" s="231">
        <v>0</v>
      </c>
      <c r="K22" s="318" t="s">
        <v>165</v>
      </c>
      <c r="L22" s="110"/>
      <c r="M22" s="177"/>
    </row>
    <row r="23" spans="2:13" ht="14.85" customHeight="1">
      <c r="B23" s="330"/>
      <c r="C23" s="317" t="s">
        <v>205</v>
      </c>
      <c r="D23" s="230">
        <v>432</v>
      </c>
      <c r="E23" s="231">
        <v>0</v>
      </c>
      <c r="F23" s="231">
        <v>0</v>
      </c>
      <c r="G23" s="232" t="s">
        <v>165</v>
      </c>
      <c r="H23" s="231">
        <v>1060.3699999999999</v>
      </c>
      <c r="I23" s="231">
        <v>0</v>
      </c>
      <c r="J23" s="231">
        <v>0</v>
      </c>
      <c r="K23" s="318" t="s">
        <v>165</v>
      </c>
      <c r="L23" s="110"/>
      <c r="M23" s="177"/>
    </row>
    <row r="24" spans="2:13" ht="14.85" customHeight="1">
      <c r="B24" s="331"/>
      <c r="C24" s="317" t="s">
        <v>226</v>
      </c>
      <c r="D24" s="230">
        <v>0</v>
      </c>
      <c r="E24" s="231">
        <v>0</v>
      </c>
      <c r="F24" s="231">
        <v>96000</v>
      </c>
      <c r="G24" s="232" t="s">
        <v>165</v>
      </c>
      <c r="H24" s="231">
        <v>0</v>
      </c>
      <c r="I24" s="231">
        <v>0</v>
      </c>
      <c r="J24" s="231">
        <v>66281.84</v>
      </c>
      <c r="K24" s="318" t="s">
        <v>165</v>
      </c>
      <c r="L24" s="110"/>
      <c r="M24" s="110"/>
    </row>
    <row r="25" spans="2:13" ht="14.85" customHeight="1">
      <c r="B25" s="319" t="s">
        <v>183</v>
      </c>
      <c r="C25" s="320"/>
      <c r="D25" s="321">
        <v>146499541.14519995</v>
      </c>
      <c r="E25" s="322">
        <v>18294263.673700001</v>
      </c>
      <c r="F25" s="322">
        <v>20519366.0328</v>
      </c>
      <c r="G25" s="323">
        <v>12.162841854623686</v>
      </c>
      <c r="H25" s="322">
        <v>122356848.60000002</v>
      </c>
      <c r="I25" s="322">
        <v>14997645.560000001</v>
      </c>
      <c r="J25" s="322">
        <v>18437258.189999998</v>
      </c>
      <c r="K25" s="324">
        <v>22.934350703511331</v>
      </c>
      <c r="L25" s="110"/>
      <c r="M25" s="110"/>
    </row>
    <row r="26" spans="2:13" ht="14.4" customHeight="1">
      <c r="B26" s="329" t="s">
        <v>158</v>
      </c>
      <c r="C26" s="315" t="s">
        <v>163</v>
      </c>
      <c r="D26" s="240">
        <v>677023.05409999995</v>
      </c>
      <c r="E26" s="241">
        <v>17460.414199999999</v>
      </c>
      <c r="F26" s="241">
        <v>101212.598</v>
      </c>
      <c r="G26" s="242">
        <v>479.66894049970483</v>
      </c>
      <c r="H26" s="241">
        <v>4368531.07</v>
      </c>
      <c r="I26" s="241">
        <v>158414.43</v>
      </c>
      <c r="J26" s="241">
        <v>684552.48</v>
      </c>
      <c r="K26" s="316">
        <v>332.12760352702719</v>
      </c>
      <c r="L26" s="110"/>
      <c r="M26" s="110"/>
    </row>
    <row r="27" spans="2:13" ht="14.4">
      <c r="B27" s="330"/>
      <c r="C27" s="317" t="s">
        <v>198</v>
      </c>
      <c r="D27" s="230">
        <v>358135.587</v>
      </c>
      <c r="E27" s="231">
        <v>94753.206900000005</v>
      </c>
      <c r="F27" s="231">
        <v>96288.213499999998</v>
      </c>
      <c r="G27" s="232">
        <v>1.6200049056070531</v>
      </c>
      <c r="H27" s="231">
        <v>2026107.29</v>
      </c>
      <c r="I27" s="231">
        <v>507929.84</v>
      </c>
      <c r="J27" s="231">
        <v>604889.79</v>
      </c>
      <c r="K27" s="318">
        <v>19.08924075025795</v>
      </c>
      <c r="L27" s="110"/>
      <c r="M27" s="110"/>
    </row>
    <row r="28" spans="2:13" ht="14.4">
      <c r="B28" s="330"/>
      <c r="C28" s="317" t="s">
        <v>193</v>
      </c>
      <c r="D28" s="230">
        <v>1520348.8</v>
      </c>
      <c r="E28" s="231">
        <v>329780</v>
      </c>
      <c r="F28" s="231">
        <v>161340</v>
      </c>
      <c r="G28" s="232">
        <v>-51.076475225908183</v>
      </c>
      <c r="H28" s="231">
        <v>1883082.09</v>
      </c>
      <c r="I28" s="231">
        <v>397660.79</v>
      </c>
      <c r="J28" s="231">
        <v>167121.64000000001</v>
      </c>
      <c r="K28" s="318">
        <v>-57.973819847815513</v>
      </c>
      <c r="L28" s="110"/>
      <c r="M28" s="110"/>
    </row>
    <row r="29" spans="2:13" ht="14.4">
      <c r="B29" s="330"/>
      <c r="C29" s="317" t="s">
        <v>194</v>
      </c>
      <c r="D29" s="230">
        <v>919981.88</v>
      </c>
      <c r="E29" s="231">
        <v>570</v>
      </c>
      <c r="F29" s="231">
        <v>140000</v>
      </c>
      <c r="G29" s="232">
        <v>24461.403508771928</v>
      </c>
      <c r="H29" s="231">
        <v>1388497.72</v>
      </c>
      <c r="I29" s="231">
        <v>1825.72</v>
      </c>
      <c r="J29" s="231">
        <v>207052.9</v>
      </c>
      <c r="K29" s="318">
        <v>11240.890169357841</v>
      </c>
      <c r="L29" s="110"/>
      <c r="M29" s="110"/>
    </row>
    <row r="30" spans="2:13" ht="14.4">
      <c r="B30" s="330"/>
      <c r="C30" s="317" t="s">
        <v>159</v>
      </c>
      <c r="D30" s="230">
        <v>184822.33540000001</v>
      </c>
      <c r="E30" s="231">
        <v>0</v>
      </c>
      <c r="F30" s="231">
        <v>18512.64</v>
      </c>
      <c r="G30" s="232" t="s">
        <v>165</v>
      </c>
      <c r="H30" s="231">
        <v>1016519.33</v>
      </c>
      <c r="I30" s="231">
        <v>0</v>
      </c>
      <c r="J30" s="231">
        <v>105060.56</v>
      </c>
      <c r="K30" s="318" t="s">
        <v>165</v>
      </c>
      <c r="L30" s="110"/>
      <c r="M30" s="110"/>
    </row>
    <row r="31" spans="2:13" ht="14.4">
      <c r="B31" s="330"/>
      <c r="C31" s="317" t="s">
        <v>192</v>
      </c>
      <c r="D31" s="230">
        <v>1084149.6000000001</v>
      </c>
      <c r="E31" s="231">
        <v>982800</v>
      </c>
      <c r="F31" s="231">
        <v>48372</v>
      </c>
      <c r="G31" s="232">
        <v>-95.078144078144078</v>
      </c>
      <c r="H31" s="231">
        <v>734937.72</v>
      </c>
      <c r="I31" s="231">
        <v>646913.89</v>
      </c>
      <c r="J31" s="231">
        <v>43987.01</v>
      </c>
      <c r="K31" s="318">
        <v>-93.200484534348149</v>
      </c>
      <c r="L31" s="110"/>
      <c r="M31" s="110"/>
    </row>
    <row r="32" spans="2:13" ht="14.4">
      <c r="B32" s="330"/>
      <c r="C32" s="317" t="s">
        <v>200</v>
      </c>
      <c r="D32" s="230">
        <v>97740.689599999998</v>
      </c>
      <c r="E32" s="231">
        <v>2893.1</v>
      </c>
      <c r="F32" s="231">
        <v>29692.16</v>
      </c>
      <c r="G32" s="232">
        <v>926.30949500535758</v>
      </c>
      <c r="H32" s="231">
        <v>390526.56</v>
      </c>
      <c r="I32" s="231">
        <v>9506.93</v>
      </c>
      <c r="J32" s="231">
        <v>108093.4</v>
      </c>
      <c r="K32" s="318">
        <v>1036.9958546029054</v>
      </c>
      <c r="L32" s="110"/>
      <c r="M32" s="110"/>
    </row>
    <row r="33" spans="2:11" ht="14.4">
      <c r="B33" s="330"/>
      <c r="C33" s="317" t="s">
        <v>195</v>
      </c>
      <c r="D33" s="230">
        <v>33177.592299999997</v>
      </c>
      <c r="E33" s="231">
        <v>0</v>
      </c>
      <c r="F33" s="231">
        <v>13344.918600000001</v>
      </c>
      <c r="G33" s="232" t="s">
        <v>165</v>
      </c>
      <c r="H33" s="231">
        <v>227690.96</v>
      </c>
      <c r="I33" s="231">
        <v>0</v>
      </c>
      <c r="J33" s="231">
        <v>79282.990000000005</v>
      </c>
      <c r="K33" s="318" t="s">
        <v>165</v>
      </c>
    </row>
    <row r="34" spans="2:11" ht="14.4">
      <c r="B34" s="330"/>
      <c r="C34" s="317" t="s">
        <v>178</v>
      </c>
      <c r="D34" s="230">
        <v>36917.8462</v>
      </c>
      <c r="E34" s="231">
        <v>0</v>
      </c>
      <c r="F34" s="231">
        <v>30444.615399999999</v>
      </c>
      <c r="G34" s="232" t="s">
        <v>165</v>
      </c>
      <c r="H34" s="231">
        <v>189561.64</v>
      </c>
      <c r="I34" s="231">
        <v>0</v>
      </c>
      <c r="J34" s="231">
        <v>151649.31</v>
      </c>
      <c r="K34" s="318" t="s">
        <v>165</v>
      </c>
    </row>
    <row r="35" spans="2:11" ht="14.4">
      <c r="B35" s="330"/>
      <c r="C35" s="317" t="s">
        <v>162</v>
      </c>
      <c r="D35" s="230">
        <v>66604.886700000003</v>
      </c>
      <c r="E35" s="231">
        <v>16575.05</v>
      </c>
      <c r="F35" s="231">
        <v>12584.629000000001</v>
      </c>
      <c r="G35" s="232">
        <v>-24.074865535850563</v>
      </c>
      <c r="H35" s="231">
        <v>172501.33</v>
      </c>
      <c r="I35" s="231">
        <v>2268.7399999999998</v>
      </c>
      <c r="J35" s="231">
        <v>89808.82</v>
      </c>
      <c r="K35" s="318">
        <v>3858.5329301726956</v>
      </c>
    </row>
    <row r="36" spans="2:11" ht="14.4">
      <c r="B36" s="330"/>
      <c r="C36" s="317" t="s">
        <v>203</v>
      </c>
      <c r="D36" s="230">
        <v>34851.201399999998</v>
      </c>
      <c r="E36" s="231">
        <v>9.4499999999999993</v>
      </c>
      <c r="F36" s="231">
        <v>31608</v>
      </c>
      <c r="G36" s="232">
        <v>334376.19047619053</v>
      </c>
      <c r="H36" s="231">
        <v>155379.71</v>
      </c>
      <c r="I36" s="231">
        <v>230.9</v>
      </c>
      <c r="J36" s="231">
        <v>177022.84</v>
      </c>
      <c r="K36" s="318">
        <v>76566.453009961013</v>
      </c>
    </row>
    <row r="37" spans="2:11" ht="14.4">
      <c r="B37" s="330"/>
      <c r="C37" s="317" t="s">
        <v>223</v>
      </c>
      <c r="D37" s="230">
        <v>11400</v>
      </c>
      <c r="E37" s="231">
        <v>0</v>
      </c>
      <c r="F37" s="231">
        <v>0</v>
      </c>
      <c r="G37" s="232" t="s">
        <v>165</v>
      </c>
      <c r="H37" s="231">
        <v>90447.51</v>
      </c>
      <c r="I37" s="231">
        <v>0</v>
      </c>
      <c r="J37" s="231">
        <v>0</v>
      </c>
      <c r="K37" s="318" t="s">
        <v>165</v>
      </c>
    </row>
    <row r="38" spans="2:11" s="110" customFormat="1" ht="14.4">
      <c r="B38" s="330"/>
      <c r="C38" s="317" t="s">
        <v>201</v>
      </c>
      <c r="D38" s="230">
        <v>14330.92</v>
      </c>
      <c r="E38" s="231">
        <v>2323.52</v>
      </c>
      <c r="F38" s="231">
        <v>2077.13</v>
      </c>
      <c r="G38" s="232">
        <v>-10.604169535876595</v>
      </c>
      <c r="H38" s="231">
        <v>44453.02</v>
      </c>
      <c r="I38" s="231">
        <v>5749.55</v>
      </c>
      <c r="J38" s="231">
        <v>11981.03</v>
      </c>
      <c r="K38" s="318">
        <v>108.38204729065754</v>
      </c>
    </row>
    <row r="39" spans="2:11" ht="14.4">
      <c r="B39" s="330"/>
      <c r="C39" s="317" t="s">
        <v>196</v>
      </c>
      <c r="D39" s="230">
        <v>23000</v>
      </c>
      <c r="E39" s="231">
        <v>23000</v>
      </c>
      <c r="F39" s="231">
        <v>0</v>
      </c>
      <c r="G39" s="232">
        <v>-100</v>
      </c>
      <c r="H39" s="231">
        <v>28181.34</v>
      </c>
      <c r="I39" s="231">
        <v>28181.34</v>
      </c>
      <c r="J39" s="231">
        <v>0</v>
      </c>
      <c r="K39" s="318">
        <v>-100</v>
      </c>
    </row>
    <row r="40" spans="2:11" ht="14.4">
      <c r="B40" s="330"/>
      <c r="C40" s="317" t="s">
        <v>199</v>
      </c>
      <c r="D40" s="230">
        <v>1322.7213999999999</v>
      </c>
      <c r="E40" s="231">
        <v>0</v>
      </c>
      <c r="F40" s="231">
        <v>0</v>
      </c>
      <c r="G40" s="232" t="s">
        <v>165</v>
      </c>
      <c r="H40" s="231">
        <v>10940.92</v>
      </c>
      <c r="I40" s="231">
        <v>0</v>
      </c>
      <c r="J40" s="231">
        <v>0</v>
      </c>
      <c r="K40" s="318" t="s">
        <v>165</v>
      </c>
    </row>
    <row r="41" spans="2:11" ht="14.4">
      <c r="B41" s="330"/>
      <c r="C41" s="317" t="s">
        <v>209</v>
      </c>
      <c r="D41" s="230">
        <v>222.42</v>
      </c>
      <c r="E41" s="231">
        <v>0</v>
      </c>
      <c r="F41" s="231">
        <v>0</v>
      </c>
      <c r="G41" s="232" t="s">
        <v>165</v>
      </c>
      <c r="H41" s="231">
        <v>6257.96</v>
      </c>
      <c r="I41" s="231">
        <v>0</v>
      </c>
      <c r="J41" s="231">
        <v>0</v>
      </c>
      <c r="K41" s="318" t="s">
        <v>165</v>
      </c>
    </row>
    <row r="42" spans="2:11" ht="14.4">
      <c r="B42" s="330"/>
      <c r="C42" s="317" t="s">
        <v>177</v>
      </c>
      <c r="D42" s="230">
        <v>7425</v>
      </c>
      <c r="E42" s="231">
        <v>0</v>
      </c>
      <c r="F42" s="231">
        <v>0</v>
      </c>
      <c r="G42" s="232" t="s">
        <v>165</v>
      </c>
      <c r="H42" s="231">
        <v>4234.53</v>
      </c>
      <c r="I42" s="231">
        <v>0</v>
      </c>
      <c r="J42" s="231">
        <v>0</v>
      </c>
      <c r="K42" s="318" t="s">
        <v>165</v>
      </c>
    </row>
    <row r="43" spans="2:11" ht="14.4">
      <c r="B43" s="330"/>
      <c r="C43" s="317" t="s">
        <v>205</v>
      </c>
      <c r="D43" s="230">
        <v>134.4</v>
      </c>
      <c r="E43" s="231">
        <v>0</v>
      </c>
      <c r="F43" s="231">
        <v>0</v>
      </c>
      <c r="G43" s="232" t="s">
        <v>165</v>
      </c>
      <c r="H43" s="231">
        <v>2722.74</v>
      </c>
      <c r="I43" s="231">
        <v>0</v>
      </c>
      <c r="J43" s="231">
        <v>0</v>
      </c>
      <c r="K43" s="318" t="s">
        <v>165</v>
      </c>
    </row>
    <row r="44" spans="2:11" ht="14.4">
      <c r="B44" s="330"/>
      <c r="C44" s="317" t="s">
        <v>217</v>
      </c>
      <c r="D44" s="230">
        <v>199.2</v>
      </c>
      <c r="E44" s="231">
        <v>0</v>
      </c>
      <c r="F44" s="231">
        <v>0</v>
      </c>
      <c r="G44" s="232" t="s">
        <v>165</v>
      </c>
      <c r="H44" s="231">
        <v>1286.33</v>
      </c>
      <c r="I44" s="231">
        <v>0</v>
      </c>
      <c r="J44" s="231">
        <v>0</v>
      </c>
      <c r="K44" s="318" t="s">
        <v>165</v>
      </c>
    </row>
    <row r="45" spans="2:11" ht="14.4">
      <c r="B45" s="330"/>
      <c r="C45" s="317" t="s">
        <v>202</v>
      </c>
      <c r="D45" s="230">
        <v>78</v>
      </c>
      <c r="E45" s="231">
        <v>0</v>
      </c>
      <c r="F45" s="231">
        <v>0</v>
      </c>
      <c r="G45" s="232" t="s">
        <v>165</v>
      </c>
      <c r="H45" s="231">
        <v>1274.8499999999999</v>
      </c>
      <c r="I45" s="231">
        <v>0</v>
      </c>
      <c r="J45" s="231">
        <v>0</v>
      </c>
      <c r="K45" s="318" t="s">
        <v>165</v>
      </c>
    </row>
    <row r="46" spans="2:11" ht="14.4">
      <c r="B46" s="330"/>
      <c r="C46" s="317" t="s">
        <v>210</v>
      </c>
      <c r="D46" s="230">
        <v>16.615400000000001</v>
      </c>
      <c r="E46" s="231">
        <v>0</v>
      </c>
      <c r="F46" s="231">
        <v>0</v>
      </c>
      <c r="G46" s="232" t="s">
        <v>165</v>
      </c>
      <c r="H46" s="231">
        <v>1270.53</v>
      </c>
      <c r="I46" s="231">
        <v>0</v>
      </c>
      <c r="J46" s="231">
        <v>0</v>
      </c>
      <c r="K46" s="318" t="s">
        <v>165</v>
      </c>
    </row>
    <row r="47" spans="2:11" s="110" customFormat="1" ht="14.4">
      <c r="B47" s="330"/>
      <c r="C47" s="317" t="s">
        <v>169</v>
      </c>
      <c r="D47" s="230">
        <v>39.68</v>
      </c>
      <c r="E47" s="231">
        <v>0.36</v>
      </c>
      <c r="F47" s="231">
        <v>45.45</v>
      </c>
      <c r="G47" s="232">
        <v>12525.000000000002</v>
      </c>
      <c r="H47" s="231">
        <v>1101.75</v>
      </c>
      <c r="I47" s="231">
        <v>72.930000000000007</v>
      </c>
      <c r="J47" s="231">
        <v>2685.1</v>
      </c>
      <c r="K47" s="318">
        <v>3581.7496229260933</v>
      </c>
    </row>
    <row r="48" spans="2:11" s="110" customFormat="1" ht="14.4">
      <c r="B48" s="330"/>
      <c r="C48" s="317" t="s">
        <v>211</v>
      </c>
      <c r="D48" s="230">
        <v>15.384600000000001</v>
      </c>
      <c r="E48" s="231">
        <v>0</v>
      </c>
      <c r="F48" s="231">
        <v>0</v>
      </c>
      <c r="G48" s="232" t="s">
        <v>165</v>
      </c>
      <c r="H48" s="231">
        <v>176.02</v>
      </c>
      <c r="I48" s="231">
        <v>0</v>
      </c>
      <c r="J48" s="231">
        <v>0</v>
      </c>
      <c r="K48" s="318" t="s">
        <v>165</v>
      </c>
    </row>
    <row r="49" spans="2:11" s="110" customFormat="1" ht="14.4">
      <c r="B49" s="331"/>
      <c r="C49" s="317" t="s">
        <v>235</v>
      </c>
      <c r="D49" s="230">
        <v>0</v>
      </c>
      <c r="E49" s="231">
        <v>0</v>
      </c>
      <c r="F49" s="231">
        <v>75</v>
      </c>
      <c r="G49" s="232" t="s">
        <v>165</v>
      </c>
      <c r="H49" s="231">
        <v>0</v>
      </c>
      <c r="I49" s="231">
        <v>0</v>
      </c>
      <c r="J49" s="231">
        <v>384.41</v>
      </c>
      <c r="K49" s="318" t="s">
        <v>165</v>
      </c>
    </row>
    <row r="50" spans="2:11" ht="14.4">
      <c r="B50" s="319" t="s">
        <v>167</v>
      </c>
      <c r="C50" s="320"/>
      <c r="D50" s="321">
        <v>5071937.814100001</v>
      </c>
      <c r="E50" s="322">
        <v>1470165.1011000001</v>
      </c>
      <c r="F50" s="322">
        <v>685597.3544999999</v>
      </c>
      <c r="G50" s="323">
        <v>-53.365961823809762</v>
      </c>
      <c r="H50" s="322">
        <v>12745682.92</v>
      </c>
      <c r="I50" s="322">
        <v>1758755.06</v>
      </c>
      <c r="J50" s="322">
        <v>2433572.2800000003</v>
      </c>
      <c r="K50" s="324">
        <v>38.36902791910093</v>
      </c>
    </row>
    <row r="51" spans="2:11" ht="12.75" customHeight="1">
      <c r="B51" s="329" t="s">
        <v>176</v>
      </c>
      <c r="C51" s="315" t="s">
        <v>166</v>
      </c>
      <c r="D51" s="240">
        <v>3452368.12</v>
      </c>
      <c r="E51" s="241">
        <v>639086</v>
      </c>
      <c r="F51" s="241">
        <v>333146.03999999998</v>
      </c>
      <c r="G51" s="242">
        <v>-47.871485214822421</v>
      </c>
      <c r="H51" s="241">
        <v>4764687.38</v>
      </c>
      <c r="I51" s="241">
        <v>872080.39</v>
      </c>
      <c r="J51" s="241">
        <v>488486.81</v>
      </c>
      <c r="K51" s="316">
        <v>-43.986034360891892</v>
      </c>
    </row>
    <row r="52" spans="2:11" ht="14.4">
      <c r="B52" s="330"/>
      <c r="C52" s="317" t="s">
        <v>193</v>
      </c>
      <c r="D52" s="230">
        <v>1098807</v>
      </c>
      <c r="E52" s="231">
        <v>247602</v>
      </c>
      <c r="F52" s="231">
        <v>0</v>
      </c>
      <c r="G52" s="232">
        <v>-100</v>
      </c>
      <c r="H52" s="231">
        <v>1449346.09</v>
      </c>
      <c r="I52" s="231">
        <v>311113.11</v>
      </c>
      <c r="J52" s="231">
        <v>0</v>
      </c>
      <c r="K52" s="318">
        <v>-100</v>
      </c>
    </row>
    <row r="53" spans="2:11" ht="14.4">
      <c r="B53" s="330"/>
      <c r="C53" s="317" t="s">
        <v>192</v>
      </c>
      <c r="D53" s="230">
        <v>669928</v>
      </c>
      <c r="E53" s="231">
        <v>0</v>
      </c>
      <c r="F53" s="231">
        <v>41220</v>
      </c>
      <c r="G53" s="232" t="s">
        <v>165</v>
      </c>
      <c r="H53" s="231">
        <v>882279.76</v>
      </c>
      <c r="I53" s="231">
        <v>0</v>
      </c>
      <c r="J53" s="231">
        <v>63789.47</v>
      </c>
      <c r="K53" s="318" t="s">
        <v>165</v>
      </c>
    </row>
    <row r="54" spans="2:11" ht="14.4">
      <c r="B54" s="330"/>
      <c r="C54" s="317" t="s">
        <v>163</v>
      </c>
      <c r="D54" s="230">
        <v>140480.17970000001</v>
      </c>
      <c r="E54" s="231">
        <v>0</v>
      </c>
      <c r="F54" s="231">
        <v>0</v>
      </c>
      <c r="G54" s="232" t="s">
        <v>165</v>
      </c>
      <c r="H54" s="231">
        <v>274214.15000000002</v>
      </c>
      <c r="I54" s="231">
        <v>0</v>
      </c>
      <c r="J54" s="231">
        <v>0</v>
      </c>
      <c r="K54" s="318" t="s">
        <v>165</v>
      </c>
    </row>
    <row r="55" spans="2:11" ht="14.4">
      <c r="B55" s="330"/>
      <c r="C55" s="317" t="s">
        <v>204</v>
      </c>
      <c r="D55" s="230">
        <v>135005</v>
      </c>
      <c r="E55" s="231">
        <v>69003</v>
      </c>
      <c r="F55" s="231">
        <v>0</v>
      </c>
      <c r="G55" s="232">
        <v>-100</v>
      </c>
      <c r="H55" s="231">
        <v>166383.79</v>
      </c>
      <c r="I55" s="231">
        <v>82261.350000000006</v>
      </c>
      <c r="J55" s="231">
        <v>0</v>
      </c>
      <c r="K55" s="318">
        <v>-100</v>
      </c>
    </row>
    <row r="56" spans="2:11" ht="14.4">
      <c r="B56" s="330"/>
      <c r="C56" s="317" t="s">
        <v>203</v>
      </c>
      <c r="D56" s="230">
        <v>12348</v>
      </c>
      <c r="E56" s="231">
        <v>0</v>
      </c>
      <c r="F56" s="231">
        <v>0</v>
      </c>
      <c r="G56" s="232" t="s">
        <v>165</v>
      </c>
      <c r="H56" s="231">
        <v>36039.65</v>
      </c>
      <c r="I56" s="231">
        <v>0</v>
      </c>
      <c r="J56" s="231">
        <v>0</v>
      </c>
      <c r="K56" s="318" t="s">
        <v>165</v>
      </c>
    </row>
    <row r="57" spans="2:11" ht="14.4">
      <c r="B57" s="330"/>
      <c r="C57" s="317" t="s">
        <v>196</v>
      </c>
      <c r="D57" s="230">
        <v>4420</v>
      </c>
      <c r="E57" s="231">
        <v>0</v>
      </c>
      <c r="F57" s="231">
        <v>0</v>
      </c>
      <c r="G57" s="232" t="s">
        <v>165</v>
      </c>
      <c r="H57" s="231">
        <v>6865.53</v>
      </c>
      <c r="I57" s="231">
        <v>0</v>
      </c>
      <c r="J57" s="231">
        <v>0</v>
      </c>
      <c r="K57" s="318" t="s">
        <v>165</v>
      </c>
    </row>
    <row r="58" spans="2:11" s="110" customFormat="1" ht="14.4">
      <c r="B58" s="330"/>
      <c r="C58" s="317" t="s">
        <v>209</v>
      </c>
      <c r="D58" s="230">
        <v>10</v>
      </c>
      <c r="E58" s="231">
        <v>0</v>
      </c>
      <c r="F58" s="231">
        <v>0</v>
      </c>
      <c r="G58" s="232" t="s">
        <v>165</v>
      </c>
      <c r="H58" s="231">
        <v>28.6</v>
      </c>
      <c r="I58" s="231">
        <v>0</v>
      </c>
      <c r="J58" s="231">
        <v>0</v>
      </c>
      <c r="K58" s="318" t="s">
        <v>165</v>
      </c>
    </row>
    <row r="59" spans="2:11" ht="14.4">
      <c r="B59" s="331"/>
      <c r="C59" s="317" t="s">
        <v>162</v>
      </c>
      <c r="D59" s="230">
        <v>0</v>
      </c>
      <c r="E59" s="231">
        <v>0</v>
      </c>
      <c r="F59" s="231">
        <v>2000</v>
      </c>
      <c r="G59" s="232" t="s">
        <v>165</v>
      </c>
      <c r="H59" s="231">
        <v>0</v>
      </c>
      <c r="I59" s="231">
        <v>0</v>
      </c>
      <c r="J59" s="231">
        <v>384.22</v>
      </c>
      <c r="K59" s="318" t="s">
        <v>165</v>
      </c>
    </row>
    <row r="60" spans="2:11" ht="14.4">
      <c r="B60" s="319" t="s">
        <v>179</v>
      </c>
      <c r="C60" s="320"/>
      <c r="D60" s="321">
        <v>5513366.2997000003</v>
      </c>
      <c r="E60" s="322">
        <v>955691</v>
      </c>
      <c r="F60" s="322">
        <v>376366.04</v>
      </c>
      <c r="G60" s="323">
        <v>-60.618438386465925</v>
      </c>
      <c r="H60" s="321">
        <v>7579844.9500000002</v>
      </c>
      <c r="I60" s="322">
        <v>1265454.8500000001</v>
      </c>
      <c r="J60" s="322">
        <v>552660.5</v>
      </c>
      <c r="K60" s="323">
        <v>-56.327126171273513</v>
      </c>
    </row>
    <row r="61" spans="2:11" ht="14.4">
      <c r="B61" s="329" t="s">
        <v>186</v>
      </c>
      <c r="C61" s="315" t="s">
        <v>193</v>
      </c>
      <c r="D61" s="240">
        <v>742661.8</v>
      </c>
      <c r="E61" s="241">
        <v>72500</v>
      </c>
      <c r="F61" s="241">
        <v>125160</v>
      </c>
      <c r="G61" s="242">
        <v>72.634482758620706</v>
      </c>
      <c r="H61" s="241">
        <v>671831.94</v>
      </c>
      <c r="I61" s="241">
        <v>67442.600000000006</v>
      </c>
      <c r="J61" s="241">
        <v>117475</v>
      </c>
      <c r="K61" s="316">
        <v>74.185158935153737</v>
      </c>
    </row>
    <row r="62" spans="2:11" ht="14.4">
      <c r="B62" s="330"/>
      <c r="C62" s="317" t="s">
        <v>166</v>
      </c>
      <c r="D62" s="230">
        <v>578285.15370000002</v>
      </c>
      <c r="E62" s="231">
        <v>21000</v>
      </c>
      <c r="F62" s="231">
        <v>60000</v>
      </c>
      <c r="G62" s="232">
        <v>185.71428571428572</v>
      </c>
      <c r="H62" s="231">
        <v>421050.31</v>
      </c>
      <c r="I62" s="231">
        <v>14196</v>
      </c>
      <c r="J62" s="231">
        <v>45140</v>
      </c>
      <c r="K62" s="318">
        <v>217.9768948999718</v>
      </c>
    </row>
    <row r="63" spans="2:11" ht="14.4">
      <c r="B63" s="330"/>
      <c r="C63" s="317" t="s">
        <v>197</v>
      </c>
      <c r="D63" s="230">
        <v>404000</v>
      </c>
      <c r="E63" s="231">
        <v>0</v>
      </c>
      <c r="F63" s="231">
        <v>108000</v>
      </c>
      <c r="G63" s="232" t="s">
        <v>165</v>
      </c>
      <c r="H63" s="231">
        <v>330068.94</v>
      </c>
      <c r="I63" s="231">
        <v>0</v>
      </c>
      <c r="J63" s="231">
        <v>98413.34</v>
      </c>
      <c r="K63" s="318" t="s">
        <v>165</v>
      </c>
    </row>
    <row r="64" spans="2:11" ht="14.4">
      <c r="B64" s="330"/>
      <c r="C64" s="317" t="s">
        <v>196</v>
      </c>
      <c r="D64" s="230">
        <v>230000</v>
      </c>
      <c r="E64" s="231">
        <v>126000</v>
      </c>
      <c r="F64" s="231">
        <v>21000</v>
      </c>
      <c r="G64" s="232">
        <v>-83.333333333333343</v>
      </c>
      <c r="H64" s="231">
        <v>168622.91</v>
      </c>
      <c r="I64" s="231">
        <v>86016</v>
      </c>
      <c r="J64" s="231">
        <v>17430</v>
      </c>
      <c r="K64" s="318">
        <v>-79.736328125</v>
      </c>
    </row>
    <row r="65" spans="2:11" ht="14.4">
      <c r="B65" s="330"/>
      <c r="C65" s="317" t="s">
        <v>194</v>
      </c>
      <c r="D65" s="230">
        <v>47250</v>
      </c>
      <c r="E65" s="231">
        <v>0</v>
      </c>
      <c r="F65" s="231">
        <v>0</v>
      </c>
      <c r="G65" s="232" t="s">
        <v>165</v>
      </c>
      <c r="H65" s="231">
        <v>45076.51</v>
      </c>
      <c r="I65" s="231">
        <v>0</v>
      </c>
      <c r="J65" s="231">
        <v>0</v>
      </c>
      <c r="K65" s="318" t="s">
        <v>165</v>
      </c>
    </row>
    <row r="66" spans="2:11" s="110" customFormat="1" ht="14.4">
      <c r="B66" s="330"/>
      <c r="C66" s="317" t="s">
        <v>203</v>
      </c>
      <c r="D66" s="230">
        <v>66000</v>
      </c>
      <c r="E66" s="231">
        <v>0</v>
      </c>
      <c r="F66" s="231">
        <v>22000</v>
      </c>
      <c r="G66" s="232" t="s">
        <v>165</v>
      </c>
      <c r="H66" s="231">
        <v>42680</v>
      </c>
      <c r="I66" s="231">
        <v>0</v>
      </c>
      <c r="J66" s="231">
        <v>14850</v>
      </c>
      <c r="K66" s="318" t="s">
        <v>165</v>
      </c>
    </row>
    <row r="67" spans="2:11" ht="14.4">
      <c r="B67" s="330"/>
      <c r="C67" s="317" t="s">
        <v>169</v>
      </c>
      <c r="D67" s="230">
        <v>50000</v>
      </c>
      <c r="E67" s="231">
        <v>0</v>
      </c>
      <c r="F67" s="231">
        <v>0</v>
      </c>
      <c r="G67" s="232" t="s">
        <v>165</v>
      </c>
      <c r="H67" s="231">
        <v>39568.959999999999</v>
      </c>
      <c r="I67" s="231">
        <v>0</v>
      </c>
      <c r="J67" s="231">
        <v>0</v>
      </c>
      <c r="K67" s="318" t="s">
        <v>165</v>
      </c>
    </row>
    <row r="68" spans="2:11" ht="12.75" customHeight="1">
      <c r="B68" s="330"/>
      <c r="C68" s="317" t="s">
        <v>205</v>
      </c>
      <c r="D68" s="230">
        <v>40000</v>
      </c>
      <c r="E68" s="231">
        <v>0</v>
      </c>
      <c r="F68" s="231">
        <v>0</v>
      </c>
      <c r="G68" s="232" t="s">
        <v>165</v>
      </c>
      <c r="H68" s="231">
        <v>26204.26</v>
      </c>
      <c r="I68" s="231">
        <v>0</v>
      </c>
      <c r="J68" s="231">
        <v>0</v>
      </c>
      <c r="K68" s="318" t="s">
        <v>165</v>
      </c>
    </row>
    <row r="69" spans="2:11" ht="14.4">
      <c r="B69" s="330"/>
      <c r="C69" s="317" t="s">
        <v>162</v>
      </c>
      <c r="D69" s="230">
        <v>4989.5721000000003</v>
      </c>
      <c r="E69" s="231">
        <v>0</v>
      </c>
      <c r="F69" s="231">
        <v>0</v>
      </c>
      <c r="G69" s="232" t="s">
        <v>165</v>
      </c>
      <c r="H69" s="231">
        <v>2488.67</v>
      </c>
      <c r="I69" s="231">
        <v>0</v>
      </c>
      <c r="J69" s="231">
        <v>0</v>
      </c>
      <c r="K69" s="318" t="s">
        <v>165</v>
      </c>
    </row>
    <row r="70" spans="2:11" s="110" customFormat="1" ht="14.4">
      <c r="B70" s="330"/>
      <c r="C70" s="317" t="s">
        <v>198</v>
      </c>
      <c r="D70" s="230">
        <v>468.23079999999999</v>
      </c>
      <c r="E70" s="231">
        <v>468.23079999999999</v>
      </c>
      <c r="F70" s="231">
        <v>5000</v>
      </c>
      <c r="G70" s="232">
        <v>967.84944518814234</v>
      </c>
      <c r="H70" s="231">
        <v>1271.33</v>
      </c>
      <c r="I70" s="231">
        <v>1271.33</v>
      </c>
      <c r="J70" s="231">
        <v>3089.06</v>
      </c>
      <c r="K70" s="318">
        <v>142.97861294864433</v>
      </c>
    </row>
    <row r="71" spans="2:11" ht="14.4">
      <c r="B71" s="330"/>
      <c r="C71" s="317" t="s">
        <v>201</v>
      </c>
      <c r="D71" s="230">
        <v>240</v>
      </c>
      <c r="E71" s="231">
        <v>0</v>
      </c>
      <c r="F71" s="231">
        <v>0</v>
      </c>
      <c r="G71" s="232" t="s">
        <v>165</v>
      </c>
      <c r="H71" s="231">
        <v>772.74</v>
      </c>
      <c r="I71" s="231">
        <v>0</v>
      </c>
      <c r="J71" s="231">
        <v>0</v>
      </c>
      <c r="K71" s="318" t="s">
        <v>165</v>
      </c>
    </row>
    <row r="72" spans="2:11" s="110" customFormat="1" ht="14.4">
      <c r="B72" s="330"/>
      <c r="C72" s="317" t="s">
        <v>213</v>
      </c>
      <c r="D72" s="230">
        <v>375</v>
      </c>
      <c r="E72" s="231">
        <v>0</v>
      </c>
      <c r="F72" s="231">
        <v>0</v>
      </c>
      <c r="G72" s="232" t="s">
        <v>165</v>
      </c>
      <c r="H72" s="231">
        <v>322.45</v>
      </c>
      <c r="I72" s="231">
        <v>0</v>
      </c>
      <c r="J72" s="231">
        <v>0</v>
      </c>
      <c r="K72" s="318" t="s">
        <v>165</v>
      </c>
    </row>
    <row r="73" spans="2:11" ht="14.4">
      <c r="B73" s="330"/>
      <c r="C73" s="317" t="s">
        <v>192</v>
      </c>
      <c r="D73" s="230">
        <v>2.4500000000000002</v>
      </c>
      <c r="E73" s="231">
        <v>0</v>
      </c>
      <c r="F73" s="231">
        <v>0</v>
      </c>
      <c r="G73" s="232" t="s">
        <v>165</v>
      </c>
      <c r="H73" s="231">
        <v>88.67</v>
      </c>
      <c r="I73" s="231">
        <v>0</v>
      </c>
      <c r="J73" s="231">
        <v>0</v>
      </c>
      <c r="K73" s="318" t="s">
        <v>165</v>
      </c>
    </row>
    <row r="74" spans="2:11" ht="12.6" customHeight="1">
      <c r="B74" s="331"/>
      <c r="C74" s="317" t="s">
        <v>217</v>
      </c>
      <c r="D74" s="230">
        <v>2</v>
      </c>
      <c r="E74" s="231">
        <v>0</v>
      </c>
      <c r="F74" s="231">
        <v>0</v>
      </c>
      <c r="G74" s="232" t="s">
        <v>165</v>
      </c>
      <c r="H74" s="231">
        <v>87.66</v>
      </c>
      <c r="I74" s="231">
        <v>0</v>
      </c>
      <c r="J74" s="231">
        <v>0</v>
      </c>
      <c r="K74" s="318" t="s">
        <v>165</v>
      </c>
    </row>
    <row r="75" spans="2:11" s="110" customFormat="1" ht="14.4">
      <c r="B75" s="319" t="s">
        <v>187</v>
      </c>
      <c r="C75" s="320"/>
      <c r="D75" s="321">
        <v>2164274.2066000002</v>
      </c>
      <c r="E75" s="322">
        <v>219968.23080000002</v>
      </c>
      <c r="F75" s="322">
        <v>341160</v>
      </c>
      <c r="G75" s="323">
        <v>55.09512385458526</v>
      </c>
      <c r="H75" s="322">
        <v>1750135.3499999996</v>
      </c>
      <c r="I75" s="322">
        <v>168925.93</v>
      </c>
      <c r="J75" s="322">
        <v>296397.40000000002</v>
      </c>
      <c r="K75" s="324">
        <v>75.459978228327657</v>
      </c>
    </row>
    <row r="76" spans="2:11" ht="14.4">
      <c r="B76" s="329" t="s">
        <v>184</v>
      </c>
      <c r="C76" s="315" t="s">
        <v>192</v>
      </c>
      <c r="D76" s="240">
        <v>740250</v>
      </c>
      <c r="E76" s="241">
        <v>0</v>
      </c>
      <c r="F76" s="241">
        <v>0</v>
      </c>
      <c r="G76" s="242" t="s">
        <v>165</v>
      </c>
      <c r="H76" s="241">
        <v>845614.28</v>
      </c>
      <c r="I76" s="241">
        <v>0</v>
      </c>
      <c r="J76" s="241">
        <v>0</v>
      </c>
      <c r="K76" s="316" t="s">
        <v>165</v>
      </c>
    </row>
    <row r="77" spans="2:11" ht="14.4">
      <c r="B77" s="330"/>
      <c r="C77" s="317" t="s">
        <v>166</v>
      </c>
      <c r="D77" s="230">
        <v>399775</v>
      </c>
      <c r="E77" s="231">
        <v>0</v>
      </c>
      <c r="F77" s="231">
        <v>225000</v>
      </c>
      <c r="G77" s="232" t="s">
        <v>165</v>
      </c>
      <c r="H77" s="231">
        <v>531958.63</v>
      </c>
      <c r="I77" s="231">
        <v>0</v>
      </c>
      <c r="J77" s="231">
        <v>301214.63</v>
      </c>
      <c r="K77" s="318" t="s">
        <v>165</v>
      </c>
    </row>
    <row r="78" spans="2:11" s="110" customFormat="1" ht="14.4">
      <c r="B78" s="330"/>
      <c r="C78" s="317" t="s">
        <v>193</v>
      </c>
      <c r="D78" s="230">
        <v>327285</v>
      </c>
      <c r="E78" s="231">
        <v>0</v>
      </c>
      <c r="F78" s="231">
        <v>335275</v>
      </c>
      <c r="G78" s="232" t="s">
        <v>165</v>
      </c>
      <c r="H78" s="231">
        <v>346386.81</v>
      </c>
      <c r="I78" s="231">
        <v>0</v>
      </c>
      <c r="J78" s="231">
        <v>391351.28</v>
      </c>
      <c r="K78" s="318" t="s">
        <v>165</v>
      </c>
    </row>
    <row r="79" spans="2:11" ht="14.4">
      <c r="B79" s="330"/>
      <c r="C79" s="317" t="s">
        <v>163</v>
      </c>
      <c r="D79" s="230">
        <v>669.11</v>
      </c>
      <c r="E79" s="231">
        <v>0</v>
      </c>
      <c r="F79" s="231">
        <v>0</v>
      </c>
      <c r="G79" s="232" t="s">
        <v>165</v>
      </c>
      <c r="H79" s="231">
        <v>7465.12</v>
      </c>
      <c r="I79" s="231">
        <v>0</v>
      </c>
      <c r="J79" s="231">
        <v>0</v>
      </c>
      <c r="K79" s="318" t="s">
        <v>165</v>
      </c>
    </row>
    <row r="80" spans="2:11" s="110" customFormat="1" ht="14.4">
      <c r="B80" s="330"/>
      <c r="C80" s="317" t="s">
        <v>201</v>
      </c>
      <c r="D80" s="230">
        <v>4585.5200000000004</v>
      </c>
      <c r="E80" s="231">
        <v>1835.52</v>
      </c>
      <c r="F80" s="231">
        <v>0</v>
      </c>
      <c r="G80" s="232">
        <v>-100</v>
      </c>
      <c r="H80" s="231">
        <v>6301.47</v>
      </c>
      <c r="I80" s="231">
        <v>3263.84</v>
      </c>
      <c r="J80" s="231">
        <v>0</v>
      </c>
      <c r="K80" s="318">
        <v>-100</v>
      </c>
    </row>
    <row r="81" spans="2:11" s="110" customFormat="1" ht="14.4">
      <c r="B81" s="330"/>
      <c r="C81" s="317" t="s">
        <v>198</v>
      </c>
      <c r="D81" s="230">
        <v>1470.5</v>
      </c>
      <c r="E81" s="231">
        <v>0</v>
      </c>
      <c r="F81" s="231">
        <v>341.26069999999999</v>
      </c>
      <c r="G81" s="232" t="s">
        <v>165</v>
      </c>
      <c r="H81" s="231">
        <v>3792.62</v>
      </c>
      <c r="I81" s="231">
        <v>0</v>
      </c>
      <c r="J81" s="231">
        <v>626.62</v>
      </c>
      <c r="K81" s="318" t="s">
        <v>165</v>
      </c>
    </row>
    <row r="82" spans="2:11" s="110" customFormat="1" ht="14.4">
      <c r="B82" s="330"/>
      <c r="C82" s="317" t="s">
        <v>162</v>
      </c>
      <c r="D82" s="230">
        <v>1075</v>
      </c>
      <c r="E82" s="231">
        <v>650</v>
      </c>
      <c r="F82" s="231">
        <v>0</v>
      </c>
      <c r="G82" s="232">
        <v>-100</v>
      </c>
      <c r="H82" s="231">
        <v>646.5</v>
      </c>
      <c r="I82" s="231">
        <v>274.97000000000003</v>
      </c>
      <c r="J82" s="231">
        <v>0</v>
      </c>
      <c r="K82" s="318">
        <v>-100</v>
      </c>
    </row>
    <row r="83" spans="2:11" s="110" customFormat="1" ht="14.4">
      <c r="B83" s="330"/>
      <c r="C83" s="317" t="s">
        <v>218</v>
      </c>
      <c r="D83" s="230">
        <v>539.28</v>
      </c>
      <c r="E83" s="231">
        <v>0</v>
      </c>
      <c r="F83" s="231">
        <v>0</v>
      </c>
      <c r="G83" s="232" t="s">
        <v>165</v>
      </c>
      <c r="H83" s="231">
        <v>464.17</v>
      </c>
      <c r="I83" s="231">
        <v>0</v>
      </c>
      <c r="J83" s="231">
        <v>0</v>
      </c>
      <c r="K83" s="318" t="s">
        <v>165</v>
      </c>
    </row>
    <row r="84" spans="2:11" s="110" customFormat="1" ht="14.85" customHeight="1">
      <c r="B84" s="330"/>
      <c r="C84" s="317" t="s">
        <v>195</v>
      </c>
      <c r="D84" s="230">
        <v>4.8461999999999996</v>
      </c>
      <c r="E84" s="231">
        <v>0</v>
      </c>
      <c r="F84" s="231">
        <v>0</v>
      </c>
      <c r="G84" s="232" t="s">
        <v>165</v>
      </c>
      <c r="H84" s="231">
        <v>219.53</v>
      </c>
      <c r="I84" s="231">
        <v>0</v>
      </c>
      <c r="J84" s="231">
        <v>0</v>
      </c>
      <c r="K84" s="318" t="s">
        <v>165</v>
      </c>
    </row>
    <row r="85" spans="2:11" s="110" customFormat="1" ht="14.85" customHeight="1">
      <c r="B85" s="331"/>
      <c r="C85" s="317" t="s">
        <v>200</v>
      </c>
      <c r="D85" s="230">
        <v>0.35</v>
      </c>
      <c r="E85" s="231">
        <v>0</v>
      </c>
      <c r="F85" s="231">
        <v>0</v>
      </c>
      <c r="G85" s="232" t="s">
        <v>165</v>
      </c>
      <c r="H85" s="231">
        <v>36.07</v>
      </c>
      <c r="I85" s="231">
        <v>0</v>
      </c>
      <c r="J85" s="231">
        <v>0</v>
      </c>
      <c r="K85" s="318" t="s">
        <v>165</v>
      </c>
    </row>
    <row r="86" spans="2:11" ht="14.4">
      <c r="B86" s="319" t="s">
        <v>185</v>
      </c>
      <c r="C86" s="320"/>
      <c r="D86" s="321">
        <v>1475654.6062000003</v>
      </c>
      <c r="E86" s="322">
        <v>2485.52</v>
      </c>
      <c r="F86" s="322">
        <v>560616.26069999998</v>
      </c>
      <c r="G86" s="323">
        <v>22455.290671569732</v>
      </c>
      <c r="H86" s="322">
        <v>1742885.2000000004</v>
      </c>
      <c r="I86" s="322">
        <v>3538.8100000000004</v>
      </c>
      <c r="J86" s="322">
        <v>693192.53</v>
      </c>
      <c r="K86" s="324">
        <v>19488.294652722241</v>
      </c>
    </row>
    <row r="87" spans="2:11" ht="14.4">
      <c r="B87" s="329" t="s">
        <v>180</v>
      </c>
      <c r="C87" s="315" t="s">
        <v>192</v>
      </c>
      <c r="D87" s="240">
        <v>302689.65000000002</v>
      </c>
      <c r="E87" s="241">
        <v>0</v>
      </c>
      <c r="F87" s="241">
        <v>0</v>
      </c>
      <c r="G87" s="242" t="s">
        <v>165</v>
      </c>
      <c r="H87" s="241">
        <v>251884.29</v>
      </c>
      <c r="I87" s="241">
        <v>0</v>
      </c>
      <c r="J87" s="241">
        <v>0</v>
      </c>
      <c r="K87" s="316" t="s">
        <v>165</v>
      </c>
    </row>
    <row r="88" spans="2:11" ht="14.4">
      <c r="B88" s="330"/>
      <c r="C88" s="317" t="s">
        <v>193</v>
      </c>
      <c r="D88" s="230">
        <v>326400</v>
      </c>
      <c r="E88" s="231">
        <v>100800</v>
      </c>
      <c r="F88" s="231">
        <v>0</v>
      </c>
      <c r="G88" s="232">
        <v>-100</v>
      </c>
      <c r="H88" s="231">
        <v>229569.17</v>
      </c>
      <c r="I88" s="231">
        <v>73396.36</v>
      </c>
      <c r="J88" s="231">
        <v>0</v>
      </c>
      <c r="K88" s="318">
        <v>-100</v>
      </c>
    </row>
    <row r="89" spans="2:11" ht="14.4">
      <c r="B89" s="330"/>
      <c r="C89" s="317" t="s">
        <v>162</v>
      </c>
      <c r="D89" s="230">
        <v>63453.91</v>
      </c>
      <c r="E89" s="231">
        <v>2351.06</v>
      </c>
      <c r="F89" s="231">
        <v>1312.5</v>
      </c>
      <c r="G89" s="232">
        <v>-44.174117206706768</v>
      </c>
      <c r="H89" s="231">
        <v>139998.76</v>
      </c>
      <c r="I89" s="231">
        <v>8269.34</v>
      </c>
      <c r="J89" s="231">
        <v>3211.69</v>
      </c>
      <c r="K89" s="318">
        <v>-61.161471169404095</v>
      </c>
    </row>
    <row r="90" spans="2:11" s="110" customFormat="1" ht="14.4">
      <c r="B90" s="330"/>
      <c r="C90" s="317" t="s">
        <v>198</v>
      </c>
      <c r="D90" s="230">
        <v>102000</v>
      </c>
      <c r="E90" s="231">
        <v>12000</v>
      </c>
      <c r="F90" s="231">
        <v>36000</v>
      </c>
      <c r="G90" s="232">
        <v>200</v>
      </c>
      <c r="H90" s="231">
        <v>117360</v>
      </c>
      <c r="I90" s="231">
        <v>11400</v>
      </c>
      <c r="J90" s="231">
        <v>49800</v>
      </c>
      <c r="K90" s="318">
        <v>336.84210526315786</v>
      </c>
    </row>
    <row r="91" spans="2:11" s="110" customFormat="1" ht="14.4">
      <c r="B91" s="330"/>
      <c r="C91" s="317" t="s">
        <v>200</v>
      </c>
      <c r="D91" s="230">
        <v>32289.84</v>
      </c>
      <c r="E91" s="231">
        <v>4892.3999999999996</v>
      </c>
      <c r="F91" s="231">
        <v>4403.16</v>
      </c>
      <c r="G91" s="232">
        <v>-9.9999999999999982</v>
      </c>
      <c r="H91" s="231">
        <v>90129.84</v>
      </c>
      <c r="I91" s="231">
        <v>13493.78</v>
      </c>
      <c r="J91" s="231">
        <v>12692.9</v>
      </c>
      <c r="K91" s="318">
        <v>-5.9351790232240358</v>
      </c>
    </row>
    <row r="92" spans="2:11" ht="14.4">
      <c r="B92" s="330"/>
      <c r="C92" s="317" t="s">
        <v>159</v>
      </c>
      <c r="D92" s="230">
        <v>5835</v>
      </c>
      <c r="E92" s="231">
        <v>0</v>
      </c>
      <c r="F92" s="231">
        <v>0</v>
      </c>
      <c r="G92" s="232" t="s">
        <v>165</v>
      </c>
      <c r="H92" s="231">
        <v>8693.93</v>
      </c>
      <c r="I92" s="231">
        <v>0</v>
      </c>
      <c r="J92" s="231">
        <v>0</v>
      </c>
      <c r="K92" s="318" t="s">
        <v>165</v>
      </c>
    </row>
    <row r="93" spans="2:11" ht="14.4">
      <c r="B93" s="330"/>
      <c r="C93" s="317" t="s">
        <v>178</v>
      </c>
      <c r="D93" s="230">
        <v>13.61</v>
      </c>
      <c r="E93" s="231">
        <v>0</v>
      </c>
      <c r="F93" s="231">
        <v>0</v>
      </c>
      <c r="G93" s="232" t="s">
        <v>165</v>
      </c>
      <c r="H93" s="231">
        <v>24.01</v>
      </c>
      <c r="I93" s="231">
        <v>0</v>
      </c>
      <c r="J93" s="231">
        <v>0</v>
      </c>
      <c r="K93" s="318" t="s">
        <v>165</v>
      </c>
    </row>
    <row r="94" spans="2:11" ht="14.7" customHeight="1">
      <c r="B94" s="331"/>
      <c r="C94" s="317" t="s">
        <v>201</v>
      </c>
      <c r="D94" s="230">
        <v>0</v>
      </c>
      <c r="E94" s="231">
        <v>0</v>
      </c>
      <c r="F94" s="231">
        <v>52.123100000000001</v>
      </c>
      <c r="G94" s="232" t="s">
        <v>165</v>
      </c>
      <c r="H94" s="231">
        <v>0</v>
      </c>
      <c r="I94" s="231">
        <v>0</v>
      </c>
      <c r="J94" s="231">
        <v>280.77999999999997</v>
      </c>
      <c r="K94" s="318" t="s">
        <v>165</v>
      </c>
    </row>
    <row r="95" spans="2:11" ht="14.4">
      <c r="B95" s="319" t="s">
        <v>181</v>
      </c>
      <c r="C95" s="320"/>
      <c r="D95" s="321">
        <v>832682.01</v>
      </c>
      <c r="E95" s="322">
        <v>120043.45999999999</v>
      </c>
      <c r="F95" s="322">
        <v>41767.783100000001</v>
      </c>
      <c r="G95" s="323">
        <v>-65.206115268586885</v>
      </c>
      <c r="H95" s="322">
        <v>837660</v>
      </c>
      <c r="I95" s="322">
        <v>106559.48</v>
      </c>
      <c r="J95" s="322">
        <v>65985.37</v>
      </c>
      <c r="K95" s="324">
        <v>-38.076490238128038</v>
      </c>
    </row>
    <row r="96" spans="2:11" ht="14.4" customHeight="1">
      <c r="B96" s="329" t="s">
        <v>174</v>
      </c>
      <c r="C96" s="315" t="s">
        <v>163</v>
      </c>
      <c r="D96" s="240">
        <v>2350.7431000000001</v>
      </c>
      <c r="E96" s="241">
        <v>0</v>
      </c>
      <c r="F96" s="241">
        <v>0</v>
      </c>
      <c r="G96" s="242" t="s">
        <v>165</v>
      </c>
      <c r="H96" s="241">
        <v>182785.19</v>
      </c>
      <c r="I96" s="241">
        <v>0</v>
      </c>
      <c r="J96" s="241">
        <v>0</v>
      </c>
      <c r="K96" s="316" t="s">
        <v>165</v>
      </c>
    </row>
    <row r="97" spans="2:11" ht="14.4">
      <c r="B97" s="331"/>
      <c r="C97" s="317" t="s">
        <v>193</v>
      </c>
      <c r="D97" s="230">
        <v>39.469200000000001</v>
      </c>
      <c r="E97" s="231">
        <v>0</v>
      </c>
      <c r="F97" s="231">
        <v>0</v>
      </c>
      <c r="G97" s="232" t="s">
        <v>165</v>
      </c>
      <c r="H97" s="231">
        <v>926.1</v>
      </c>
      <c r="I97" s="231">
        <v>0</v>
      </c>
      <c r="J97" s="231">
        <v>0</v>
      </c>
      <c r="K97" s="318" t="s">
        <v>165</v>
      </c>
    </row>
    <row r="98" spans="2:11" ht="14.55" customHeight="1">
      <c r="B98" s="319" t="s">
        <v>175</v>
      </c>
      <c r="C98" s="320"/>
      <c r="D98" s="321">
        <v>2390.2123000000001</v>
      </c>
      <c r="E98" s="322">
        <v>0</v>
      </c>
      <c r="F98" s="322">
        <v>0</v>
      </c>
      <c r="G98" s="323" t="s">
        <v>165</v>
      </c>
      <c r="H98" s="322">
        <v>183711.29</v>
      </c>
      <c r="I98" s="322">
        <v>0</v>
      </c>
      <c r="J98" s="322">
        <v>0</v>
      </c>
      <c r="K98" s="324" t="s">
        <v>165</v>
      </c>
    </row>
    <row r="99" spans="2:11" ht="14.4">
      <c r="B99" s="325" t="s">
        <v>206</v>
      </c>
      <c r="C99" s="326"/>
      <c r="D99" s="248">
        <v>161559846.29409999</v>
      </c>
      <c r="E99" s="249">
        <v>21062616.985599998</v>
      </c>
      <c r="F99" s="249">
        <v>22524873.471099999</v>
      </c>
      <c r="G99" s="250">
        <v>6.9424254664067098</v>
      </c>
      <c r="H99" s="327">
        <v>147196768.31</v>
      </c>
      <c r="I99" s="327">
        <v>18300879.690000001</v>
      </c>
      <c r="J99" s="327">
        <v>22479066.27</v>
      </c>
      <c r="K99" s="328">
        <v>22.830523181260244</v>
      </c>
    </row>
    <row r="100" spans="2:11">
      <c r="B100" s="311" t="s">
        <v>189</v>
      </c>
      <c r="C100" s="311"/>
      <c r="D100" s="311"/>
      <c r="E100" s="311"/>
      <c r="F100" s="311"/>
      <c r="G100" s="311"/>
      <c r="H100" s="311"/>
      <c r="I100" s="311"/>
      <c r="J100" s="311"/>
      <c r="K100" s="311"/>
    </row>
  </sheetData>
  <mergeCells count="13">
    <mergeCell ref="B76:B85"/>
    <mergeCell ref="B87:B94"/>
    <mergeCell ref="B96:B97"/>
    <mergeCell ref="B100:K100"/>
    <mergeCell ref="B2:K2"/>
    <mergeCell ref="D4:G4"/>
    <mergeCell ref="H4:K4"/>
    <mergeCell ref="B4:B5"/>
    <mergeCell ref="C4:C5"/>
    <mergeCell ref="B6:B24"/>
    <mergeCell ref="B61:B74"/>
    <mergeCell ref="B26:B49"/>
    <mergeCell ref="B51:B59"/>
  </mergeCells>
  <hyperlinks>
    <hyperlink ref="M2" location="Índice!A1" display="Volver al índice" xr:uid="{9DA08D03-3792-4A22-826B-F9F185623CAC}"/>
  </hyperlinks>
  <printOptions horizontalCentered="1" verticalCentered="1"/>
  <pageMargins left="0.7" right="0.7" top="0.75" bottom="0.75" header="0.3" footer="0.3"/>
  <pageSetup scale="47"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8671875" defaultRowHeight="14.4"/>
  <cols>
    <col min="1" max="9" width="10.33203125" style="67" customWidth="1"/>
    <col min="10" max="22" width="10.88671875" style="67"/>
    <col min="23" max="23" width="10.88671875" style="67" customWidth="1"/>
    <col min="24" max="16384" width="10.88671875" style="67"/>
  </cols>
  <sheetData>
    <row r="2" spans="2:8" ht="15.6">
      <c r="B2" s="44"/>
      <c r="C2" s="44"/>
      <c r="D2" s="45"/>
      <c r="E2" s="105" t="s">
        <v>0</v>
      </c>
      <c r="F2" s="45"/>
      <c r="G2" s="44"/>
      <c r="H2" s="44"/>
    </row>
    <row r="3" spans="2:8" ht="15" customHeight="1">
      <c r="B3" s="44"/>
      <c r="C3" s="44"/>
      <c r="E3" s="82" t="str">
        <f>+Portada!D49</f>
        <v>Marzo 2022</v>
      </c>
      <c r="F3" s="81"/>
      <c r="G3" s="44"/>
      <c r="H3" s="44"/>
    </row>
    <row r="4" spans="2:8">
      <c r="B4" s="44"/>
      <c r="C4" s="44"/>
      <c r="D4" s="45"/>
      <c r="E4" s="68" t="s">
        <v>229</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231</v>
      </c>
      <c r="F17" s="80"/>
      <c r="G17" s="80"/>
      <c r="H17" s="80"/>
    </row>
    <row r="18" spans="2:8">
      <c r="B18" s="45"/>
      <c r="E18" s="80" t="s">
        <v>230</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06"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 right="0.7" top="0.75" bottom="0.75" header="0.3" footer="0.3"/>
  <pageSetup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8671875" defaultRowHeight="13.8"/>
  <cols>
    <col min="1" max="1" width="1.21875" style="107" customWidth="1"/>
    <col min="2" max="9" width="11" style="107" customWidth="1"/>
    <col min="10" max="10" width="2" style="107" customWidth="1"/>
    <col min="11" max="18" width="10.88671875" style="107"/>
    <col min="19" max="20" width="10.88671875" style="107" customWidth="1"/>
    <col min="21" max="25" width="10.88671875" style="107"/>
    <col min="26" max="26" width="10.88671875" style="107" customWidth="1"/>
    <col min="27" max="16384" width="10.88671875" style="107"/>
  </cols>
  <sheetData>
    <row r="2" spans="2:11" ht="14.4">
      <c r="B2" s="258" t="s">
        <v>6</v>
      </c>
      <c r="C2" s="258"/>
      <c r="D2" s="258"/>
      <c r="E2" s="258"/>
      <c r="F2" s="258"/>
      <c r="G2" s="258"/>
      <c r="H2" s="258"/>
      <c r="I2" s="258"/>
      <c r="J2" s="181"/>
      <c r="K2" s="39" t="s">
        <v>7</v>
      </c>
    </row>
    <row r="3" spans="2:11">
      <c r="B3" s="108"/>
      <c r="C3" s="108"/>
      <c r="D3" s="108"/>
      <c r="E3" s="108"/>
      <c r="F3" s="108"/>
      <c r="G3" s="108"/>
      <c r="H3" s="108"/>
      <c r="I3" s="108"/>
      <c r="J3" s="108"/>
    </row>
    <row r="4" spans="2:11" ht="34.5" customHeight="1">
      <c r="B4" s="259" t="s">
        <v>8</v>
      </c>
      <c r="C4" s="259"/>
      <c r="D4" s="259"/>
      <c r="E4" s="259"/>
      <c r="F4" s="259"/>
      <c r="G4" s="259"/>
      <c r="H4" s="259"/>
      <c r="I4" s="259"/>
      <c r="J4" s="182"/>
    </row>
    <row r="5" spans="2:11" ht="29.25" customHeight="1">
      <c r="B5" s="259" t="s">
        <v>9</v>
      </c>
      <c r="C5" s="259"/>
      <c r="D5" s="259"/>
      <c r="E5" s="259"/>
      <c r="F5" s="259"/>
      <c r="G5" s="259"/>
      <c r="H5" s="259"/>
      <c r="I5" s="259"/>
      <c r="J5" s="182"/>
    </row>
    <row r="6" spans="2:11" ht="18" customHeight="1">
      <c r="B6" s="257" t="s">
        <v>10</v>
      </c>
      <c r="C6" s="257"/>
      <c r="D6" s="257"/>
      <c r="E6" s="257"/>
      <c r="F6" s="257"/>
      <c r="G6" s="257"/>
      <c r="H6" s="257"/>
      <c r="I6" s="257"/>
      <c r="J6" s="182"/>
    </row>
    <row r="7" spans="2:11" ht="34.5" customHeight="1">
      <c r="B7" s="257" t="s">
        <v>11</v>
      </c>
      <c r="C7" s="257"/>
      <c r="D7" s="257"/>
      <c r="E7" s="257"/>
      <c r="F7" s="257"/>
      <c r="G7" s="257"/>
      <c r="H7" s="257"/>
      <c r="I7" s="257"/>
      <c r="J7" s="182"/>
    </row>
    <row r="8" spans="2:11" ht="34.5" customHeight="1">
      <c r="B8" s="257" t="s">
        <v>12</v>
      </c>
      <c r="C8" s="257"/>
      <c r="D8" s="257"/>
      <c r="E8" s="257"/>
      <c r="F8" s="257"/>
      <c r="G8" s="257"/>
      <c r="H8" s="257"/>
      <c r="I8" s="257"/>
      <c r="J8" s="182"/>
    </row>
    <row r="9" spans="2:11">
      <c r="B9" s="257" t="s">
        <v>13</v>
      </c>
      <c r="C9" s="257"/>
      <c r="D9" s="257"/>
      <c r="E9" s="257"/>
      <c r="F9" s="257"/>
      <c r="G9" s="257"/>
      <c r="H9" s="257"/>
      <c r="I9" s="257"/>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verticalCentered="1"/>
  <pageMargins left="0.7" right="0.7" top="0.75" bottom="0.75" header="0.3" footer="0.3"/>
  <pageSetup scale="99" firstPageNumber="4"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6"/>
  <sheetViews>
    <sheetView view="pageBreakPreview" zoomScale="87" zoomScaleNormal="80" zoomScaleSheetLayoutView="87" zoomScalePageLayoutView="80" workbookViewId="0"/>
  </sheetViews>
  <sheetFormatPr baseColWidth="10" defaultColWidth="10.88671875" defaultRowHeight="13.2"/>
  <cols>
    <col min="1" max="1" width="1.33203125" style="5" customWidth="1"/>
    <col min="2" max="2" width="14.33203125" style="7" customWidth="1"/>
    <col min="3" max="3" width="86.88671875" style="6" customWidth="1"/>
    <col min="4" max="4" width="7.33203125" style="6" customWidth="1"/>
    <col min="5" max="5" width="1.88671875" style="5" customWidth="1"/>
    <col min="6" max="7" width="9.33203125" style="5" customWidth="1"/>
    <col min="8" max="13" width="10.88671875" style="5"/>
    <col min="14" max="14" width="10.88671875" style="5" customWidth="1"/>
    <col min="15" max="16384" width="10.88671875" style="5"/>
  </cols>
  <sheetData>
    <row r="1" spans="2:4" ht="4.5" customHeight="1"/>
    <row r="2" spans="2:4">
      <c r="B2" s="260" t="s">
        <v>14</v>
      </c>
      <c r="C2" s="260"/>
      <c r="D2" s="260"/>
    </row>
    <row r="3" spans="2:4">
      <c r="B3" s="6"/>
      <c r="C3" s="37"/>
    </row>
    <row r="4" spans="2:4">
      <c r="B4" s="198" t="s">
        <v>15</v>
      </c>
      <c r="C4" s="198" t="s">
        <v>16</v>
      </c>
      <c r="D4" s="199" t="s">
        <v>17</v>
      </c>
    </row>
    <row r="5" spans="2:4" ht="8.25" customHeight="1">
      <c r="B5" s="183"/>
      <c r="C5" s="19"/>
      <c r="D5" s="18"/>
    </row>
    <row r="6" spans="2:4">
      <c r="B6" s="9">
        <v>1</v>
      </c>
      <c r="C6" s="38" t="s">
        <v>18</v>
      </c>
      <c r="D6" s="22">
        <v>5</v>
      </c>
    </row>
    <row r="7" spans="2:4">
      <c r="B7" s="9">
        <v>2</v>
      </c>
      <c r="C7" s="38" t="s">
        <v>19</v>
      </c>
      <c r="D7" s="22">
        <v>5</v>
      </c>
    </row>
    <row r="8" spans="2:4">
      <c r="B8" s="9">
        <v>3</v>
      </c>
      <c r="C8" s="38" t="s">
        <v>20</v>
      </c>
      <c r="D8" s="22">
        <v>5</v>
      </c>
    </row>
    <row r="9" spans="2:4">
      <c r="B9" s="9">
        <v>4</v>
      </c>
      <c r="C9" s="56" t="s">
        <v>21</v>
      </c>
      <c r="D9" s="22">
        <v>5</v>
      </c>
    </row>
    <row r="10" spans="2:4" ht="7.5" customHeight="1">
      <c r="B10" s="17"/>
      <c r="C10" s="16"/>
      <c r="D10" s="15"/>
    </row>
    <row r="11" spans="2:4">
      <c r="B11" s="198" t="s">
        <v>22</v>
      </c>
      <c r="C11" s="198" t="s">
        <v>16</v>
      </c>
      <c r="D11" s="199" t="s">
        <v>17</v>
      </c>
    </row>
    <row r="12" spans="2:4" ht="8.25" customHeight="1">
      <c r="B12" s="10"/>
      <c r="C12" s="12"/>
      <c r="D12" s="14"/>
    </row>
    <row r="13" spans="2:4">
      <c r="B13" s="10">
        <v>1</v>
      </c>
      <c r="C13" s="8" t="s">
        <v>23</v>
      </c>
      <c r="D13" s="23">
        <v>6</v>
      </c>
    </row>
    <row r="14" spans="2:4">
      <c r="B14" s="10">
        <v>2</v>
      </c>
      <c r="C14" s="8" t="s">
        <v>24</v>
      </c>
      <c r="D14" s="24">
        <v>7</v>
      </c>
    </row>
    <row r="15" spans="2:4">
      <c r="B15" s="10">
        <v>3</v>
      </c>
      <c r="C15" s="8" t="s">
        <v>25</v>
      </c>
      <c r="D15" s="24">
        <v>8</v>
      </c>
    </row>
    <row r="16" spans="2:4">
      <c r="B16" s="10">
        <v>4</v>
      </c>
      <c r="C16" s="8" t="s">
        <v>220</v>
      </c>
      <c r="D16" s="24">
        <v>9</v>
      </c>
    </row>
    <row r="17" spans="2:4">
      <c r="B17" s="10">
        <v>5</v>
      </c>
      <c r="C17" s="8" t="s">
        <v>26</v>
      </c>
      <c r="D17" s="24">
        <v>10</v>
      </c>
    </row>
    <row r="18" spans="2:4">
      <c r="B18" s="10">
        <v>6</v>
      </c>
      <c r="C18" s="8" t="s">
        <v>27</v>
      </c>
      <c r="D18" s="24">
        <v>11</v>
      </c>
    </row>
    <row r="19" spans="2:4">
      <c r="B19" s="10">
        <v>7</v>
      </c>
      <c r="C19" s="8" t="s">
        <v>28</v>
      </c>
      <c r="D19" s="23">
        <v>12</v>
      </c>
    </row>
    <row r="20" spans="2:4">
      <c r="B20" s="10">
        <v>8</v>
      </c>
      <c r="C20" s="8" t="s">
        <v>29</v>
      </c>
      <c r="D20" s="23">
        <v>13</v>
      </c>
    </row>
    <row r="21" spans="2:4">
      <c r="B21" s="10">
        <v>9</v>
      </c>
      <c r="C21" s="8" t="s">
        <v>30</v>
      </c>
      <c r="D21" s="23">
        <v>14</v>
      </c>
    </row>
    <row r="22" spans="2:4">
      <c r="B22" s="10">
        <v>11</v>
      </c>
      <c r="C22" s="8" t="s">
        <v>31</v>
      </c>
      <c r="D22" s="23">
        <v>15</v>
      </c>
    </row>
    <row r="23" spans="2:4">
      <c r="B23" s="10">
        <v>12</v>
      </c>
      <c r="C23" s="8" t="s">
        <v>32</v>
      </c>
      <c r="D23" s="23">
        <v>16</v>
      </c>
    </row>
    <row r="24" spans="2:4" ht="6.75" customHeight="1">
      <c r="B24" s="10"/>
      <c r="C24" s="12"/>
      <c r="D24" s="11"/>
    </row>
    <row r="25" spans="2:4">
      <c r="B25" s="198" t="s">
        <v>33</v>
      </c>
      <c r="C25" s="200" t="s">
        <v>16</v>
      </c>
      <c r="D25" s="199" t="s">
        <v>17</v>
      </c>
    </row>
    <row r="26" spans="2:4" ht="7.5" customHeight="1">
      <c r="B26" s="13"/>
      <c r="C26" s="12"/>
      <c r="D26" s="11"/>
    </row>
    <row r="27" spans="2:4">
      <c r="B27" s="10">
        <v>1</v>
      </c>
      <c r="C27" s="21" t="s">
        <v>34</v>
      </c>
      <c r="D27" s="23">
        <v>6</v>
      </c>
    </row>
    <row r="28" spans="2:4">
      <c r="B28" s="10">
        <v>2</v>
      </c>
      <c r="C28" s="6" t="s">
        <v>35</v>
      </c>
      <c r="D28" s="23">
        <v>7</v>
      </c>
    </row>
    <row r="29" spans="2:4">
      <c r="B29" s="10">
        <v>3</v>
      </c>
      <c r="C29" s="6" t="s">
        <v>36</v>
      </c>
      <c r="D29" s="23">
        <v>8</v>
      </c>
    </row>
    <row r="30" spans="2:4">
      <c r="B30" s="10">
        <v>4</v>
      </c>
      <c r="C30" s="6" t="s">
        <v>221</v>
      </c>
      <c r="D30" s="24">
        <v>9</v>
      </c>
    </row>
    <row r="31" spans="2:4">
      <c r="B31" s="10">
        <v>5</v>
      </c>
      <c r="C31" s="8" t="s">
        <v>37</v>
      </c>
      <c r="D31" s="24">
        <v>10</v>
      </c>
    </row>
    <row r="32" spans="2:4">
      <c r="B32" s="10">
        <v>6</v>
      </c>
      <c r="C32" s="8" t="s">
        <v>38</v>
      </c>
      <c r="D32" s="24">
        <v>10</v>
      </c>
    </row>
    <row r="33" spans="2:4">
      <c r="B33" s="10">
        <v>7</v>
      </c>
      <c r="C33" s="6" t="s">
        <v>39</v>
      </c>
      <c r="D33" s="24">
        <v>11</v>
      </c>
    </row>
    <row r="34" spans="2:4">
      <c r="B34" s="10">
        <v>8</v>
      </c>
      <c r="C34" s="6" t="s">
        <v>28</v>
      </c>
      <c r="D34" s="23">
        <v>12</v>
      </c>
    </row>
    <row r="35" spans="2:4">
      <c r="B35" s="10">
        <v>9</v>
      </c>
      <c r="C35" s="6" t="s">
        <v>29</v>
      </c>
      <c r="D35" s="23">
        <v>13</v>
      </c>
    </row>
    <row r="36" spans="2:4">
      <c r="B36" s="10">
        <v>10</v>
      </c>
      <c r="C36" s="6" t="s">
        <v>30</v>
      </c>
      <c r="D36" s="23">
        <v>14</v>
      </c>
    </row>
  </sheetData>
  <mergeCells count="1">
    <mergeCell ref="B2:D2"/>
  </mergeCells>
  <hyperlinks>
    <hyperlink ref="D13" location="'precio mayorista'!A1" display="'precio mayorista'!A1" xr:uid="{00000000-0004-0000-0300-000000000000}"/>
    <hyperlink ref="D19" location="'sup región'!A1" display="'sup región'!A1" xr:uid="{00000000-0004-0000-0300-000001000000}"/>
    <hyperlink ref="D20" location="'prod región'!A1" display="'prod región'!A1" xr:uid="{00000000-0004-0000-0300-000002000000}"/>
    <hyperlink ref="D21" location="'rend región'!A1" display="'rend región'!A1" xr:uid="{00000000-0004-0000-0300-000003000000}"/>
    <hyperlink ref="D27" location="'precio mayorista'!A23" display="'precio mayorista'!A23" xr:uid="{00000000-0004-0000-0300-000004000000}"/>
    <hyperlink ref="D14" location="'precio mayorista2'!A1" display="'precio mayorista2'!A1" xr:uid="{00000000-0004-0000-0300-000005000000}"/>
    <hyperlink ref="D16" location="'precio minorista'!A1" display="'precio minorista'!A1" xr:uid="{00000000-0004-0000-0300-000006000000}"/>
    <hyperlink ref="D18" location="'sup, prod y rend'!A1" display="'sup, prod y rend'!A1" xr:uid="{00000000-0004-0000-0300-000007000000}"/>
    <hyperlink ref="D22" location="export!A1" display="export!A1" xr:uid="{00000000-0004-0000-0300-000008000000}"/>
    <hyperlink ref="D23" location="import!A1" display="import!A1" xr:uid="{00000000-0004-0000-0300-000009000000}"/>
    <hyperlink ref="D28" location="'precio mayorista2'!A42" display="'precio mayorista2'!A42" xr:uid="{00000000-0004-0000-0300-00000A000000}"/>
    <hyperlink ref="D30" location="'precio minorista'!A23" display="'precio minorista'!A23" xr:uid="{00000000-0004-0000-0300-00000B000000}"/>
    <hyperlink ref="D33" location="'sup, prod y rend'!A22" display="'sup, prod y rend'!A22" xr:uid="{00000000-0004-0000-0300-00000C000000}"/>
    <hyperlink ref="D34" location="'sup región'!A22" display="'sup región'!A22" xr:uid="{00000000-0004-0000-0300-00000D000000}"/>
    <hyperlink ref="D35" location="'prod región'!A22" display="'prod región'!A22" xr:uid="{00000000-0004-0000-0300-00000E000000}"/>
    <hyperlink ref="D36" location="'rend región'!A22" display="'rend región'!A22" xr:uid="{00000000-0004-0000-0300-00000F000000}"/>
    <hyperlink ref="D15" location="'precio mayorista3'!A1" display="'precio mayorista3'!A1" xr:uid="{00000000-0004-0000-0300-000010000000}"/>
    <hyperlink ref="D17" location="'precio minorista regiones'!A1" display="'precio minorista regiones'!A1" xr:uid="{00000000-0004-0000-0300-000011000000}"/>
    <hyperlink ref="D29" location="'precio mayorista3'!A43" display="'precio mayorista3'!A43" xr:uid="{00000000-0004-0000-0300-000012000000}"/>
    <hyperlink ref="D31" location="'precio minorista regiones'!A25" display="'precio minorista regiones'!A25" xr:uid="{00000000-0004-0000-0300-000013000000}"/>
    <hyperlink ref="D32"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9" location="Comentarios!A1" display="Comentarios!A1" xr:uid="{00000000-0004-0000-0300-000018000000}"/>
  </hyperlinks>
  <printOptions horizontalCentered="1" verticalCentered="1"/>
  <pageMargins left="0.7" right="0.7" top="0.75" bottom="0.75" header="0.3" footer="0.3"/>
  <pageSetup scale="80" orientation="portrait" r:id="rId1"/>
  <headerFooter differentFirst="1">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0"/>
  <sheetViews>
    <sheetView view="pageBreakPreview" zoomScale="90" zoomScaleNormal="90" zoomScaleSheetLayoutView="90" zoomScalePageLayoutView="80" workbookViewId="0"/>
  </sheetViews>
  <sheetFormatPr baseColWidth="10" defaultColWidth="10.88671875" defaultRowHeight="13.2"/>
  <cols>
    <col min="1" max="1" width="1.21875" style="20" customWidth="1"/>
    <col min="2" max="10" width="15.88671875" style="20" customWidth="1"/>
    <col min="11" max="11" width="2" style="20" customWidth="1"/>
    <col min="12" max="17" width="10.88671875" style="20"/>
    <col min="18" max="18" width="10.88671875" style="20" customWidth="1"/>
    <col min="19" max="16384" width="10.88671875" style="20"/>
  </cols>
  <sheetData>
    <row r="1" spans="2:12" ht="7.5" customHeight="1"/>
    <row r="2" spans="2:12" ht="16.5" customHeight="1">
      <c r="B2" s="267" t="s">
        <v>40</v>
      </c>
      <c r="C2" s="267"/>
      <c r="D2" s="267"/>
      <c r="E2" s="267"/>
      <c r="F2" s="267"/>
      <c r="G2" s="267"/>
      <c r="H2" s="267"/>
      <c r="I2" s="267"/>
      <c r="J2" s="267"/>
      <c r="K2" s="185"/>
      <c r="L2" s="39" t="s">
        <v>7</v>
      </c>
    </row>
    <row r="3" spans="2:12" ht="16.5" customHeight="1">
      <c r="B3" s="157"/>
      <c r="C3" s="157"/>
      <c r="D3" s="157"/>
      <c r="E3" s="157"/>
      <c r="F3" s="157"/>
      <c r="G3" s="157"/>
      <c r="H3" s="157"/>
      <c r="I3" s="157"/>
      <c r="J3" s="157"/>
      <c r="K3" s="185"/>
      <c r="L3" s="39"/>
    </row>
    <row r="4" spans="2:12" s="178" customFormat="1" ht="119.4" customHeight="1">
      <c r="B4" s="268" t="s">
        <v>240</v>
      </c>
      <c r="C4" s="268"/>
      <c r="D4" s="268"/>
      <c r="E4" s="268"/>
      <c r="F4" s="268"/>
      <c r="G4" s="268"/>
      <c r="H4" s="268"/>
      <c r="I4" s="268"/>
      <c r="J4" s="268"/>
      <c r="K4" s="93"/>
    </row>
    <row r="5" spans="2:12" ht="119.4" customHeight="1">
      <c r="B5" s="268" t="s">
        <v>238</v>
      </c>
      <c r="C5" s="268"/>
      <c r="D5" s="268"/>
      <c r="E5" s="268"/>
      <c r="F5" s="268"/>
      <c r="G5" s="268"/>
      <c r="H5" s="268"/>
      <c r="I5" s="268"/>
      <c r="J5" s="268"/>
      <c r="K5" s="93"/>
    </row>
    <row r="6" spans="2:12" ht="222.6" customHeight="1">
      <c r="B6" s="268" t="s">
        <v>227</v>
      </c>
      <c r="C6" s="268"/>
      <c r="D6" s="268"/>
      <c r="E6" s="268"/>
      <c r="F6" s="268"/>
      <c r="G6" s="268"/>
      <c r="H6" s="268"/>
      <c r="I6" s="268"/>
      <c r="J6" s="268"/>
      <c r="K6" s="93"/>
    </row>
    <row r="7" spans="2:12" ht="110.85" customHeight="1">
      <c r="B7" s="268" t="s">
        <v>239</v>
      </c>
      <c r="C7" s="268"/>
      <c r="D7" s="268"/>
      <c r="E7" s="268"/>
      <c r="F7" s="268"/>
      <c r="G7" s="268"/>
      <c r="H7" s="268"/>
      <c r="I7" s="268"/>
      <c r="J7" s="268"/>
    </row>
    <row r="8" spans="2:12" ht="116.25" customHeight="1">
      <c r="B8" s="261" t="s">
        <v>41</v>
      </c>
      <c r="C8" s="262"/>
      <c r="D8" s="262"/>
      <c r="E8" s="262"/>
      <c r="F8" s="262"/>
      <c r="G8" s="262"/>
      <c r="H8" s="262"/>
      <c r="I8" s="262"/>
      <c r="J8" s="263"/>
    </row>
    <row r="9" spans="2:12" ht="14.4">
      <c r="B9" s="264" t="s">
        <v>42</v>
      </c>
      <c r="C9" s="265"/>
      <c r="D9" s="265"/>
      <c r="E9" s="265"/>
      <c r="F9" s="265"/>
      <c r="G9" s="265"/>
      <c r="H9" s="265"/>
      <c r="I9" s="265"/>
      <c r="J9" s="266"/>
    </row>
    <row r="10" spans="2:12">
      <c r="B10" s="172"/>
      <c r="C10" s="173"/>
      <c r="D10" s="173"/>
      <c r="E10" s="173"/>
      <c r="F10" s="173"/>
      <c r="G10" s="173"/>
      <c r="H10" s="173"/>
      <c r="I10" s="173"/>
      <c r="J10" s="174"/>
    </row>
  </sheetData>
  <mergeCells count="7">
    <mergeCell ref="B8:J8"/>
    <mergeCell ref="B9:J9"/>
    <mergeCell ref="B2:J2"/>
    <mergeCell ref="B4:J4"/>
    <mergeCell ref="B5:J5"/>
    <mergeCell ref="B6:J6"/>
    <mergeCell ref="B7:J7"/>
  </mergeCells>
  <hyperlinks>
    <hyperlink ref="L2" location="Índice!A1" display="Volver al índice" xr:uid="{00000000-0004-0000-0400-000000000000}"/>
    <hyperlink ref="B9" r:id="rId1" xr:uid="{00000000-0004-0000-0400-000001000000}"/>
  </hyperlinks>
  <printOptions horizontalCentered="1" verticalCentered="1"/>
  <pageMargins left="0.7" right="0.7" top="0.75" bottom="0.75" header="0.3" footer="0.3"/>
  <pageSetup scale="63" firstPageNumber="4"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8671875" defaultRowHeight="13.2"/>
  <cols>
    <col min="1" max="1" width="1.33203125" style="20" customWidth="1"/>
    <col min="2" max="2" width="38.33203125" style="20" customWidth="1"/>
    <col min="3" max="7" width="10.88671875" style="20" customWidth="1"/>
    <col min="8" max="8" width="2.88671875" style="20" customWidth="1"/>
    <col min="9" max="9" width="10.88671875" style="20" customWidth="1"/>
    <col min="10" max="16384" width="10.88671875" style="20"/>
  </cols>
  <sheetData>
    <row r="1" spans="2:9" ht="13.5" customHeight="1"/>
    <row r="2" spans="2:9" ht="12.75" customHeight="1">
      <c r="B2" s="273" t="s">
        <v>43</v>
      </c>
      <c r="C2" s="273"/>
      <c r="D2" s="273"/>
      <c r="E2" s="273"/>
      <c r="F2" s="273"/>
      <c r="G2" s="273"/>
      <c r="I2" s="28" t="s">
        <v>7</v>
      </c>
    </row>
    <row r="3" spans="2:9" ht="12.75" customHeight="1">
      <c r="B3" s="273" t="s">
        <v>44</v>
      </c>
      <c r="C3" s="273"/>
      <c r="D3" s="273"/>
      <c r="E3" s="273"/>
      <c r="F3" s="273"/>
      <c r="G3" s="273"/>
    </row>
    <row r="4" spans="2:9">
      <c r="B4" s="273" t="s">
        <v>45</v>
      </c>
      <c r="C4" s="273"/>
      <c r="D4" s="273"/>
      <c r="E4" s="273"/>
      <c r="F4" s="273"/>
      <c r="G4" s="273"/>
    </row>
    <row r="5" spans="2:9">
      <c r="B5" s="2"/>
      <c r="C5" s="2"/>
      <c r="D5" s="2"/>
      <c r="E5" s="2"/>
      <c r="F5" s="2"/>
      <c r="G5" s="2"/>
      <c r="I5" s="89"/>
    </row>
    <row r="6" spans="2:9">
      <c r="B6" s="271" t="s">
        <v>46</v>
      </c>
      <c r="C6" s="270" t="s">
        <v>47</v>
      </c>
      <c r="D6" s="270"/>
      <c r="E6" s="270"/>
      <c r="F6" s="270" t="s">
        <v>48</v>
      </c>
      <c r="G6" s="270"/>
      <c r="I6" s="89"/>
    </row>
    <row r="7" spans="2:9">
      <c r="B7" s="272"/>
      <c r="C7" s="216">
        <v>2020</v>
      </c>
      <c r="D7" s="216">
        <v>2021</v>
      </c>
      <c r="E7" s="184">
        <v>2022</v>
      </c>
      <c r="F7" s="126" t="s">
        <v>49</v>
      </c>
      <c r="G7" s="126" t="s">
        <v>50</v>
      </c>
    </row>
    <row r="8" spans="2:9">
      <c r="B8" s="63" t="s">
        <v>51</v>
      </c>
      <c r="C8" s="164">
        <v>6996.4758299064879</v>
      </c>
      <c r="D8" s="164">
        <v>9812.8626906781883</v>
      </c>
      <c r="E8" s="164">
        <v>9081.0319145877802</v>
      </c>
      <c r="F8" s="90">
        <f>(E8/D19-1)*100</f>
        <v>-6.7491147068960871</v>
      </c>
      <c r="G8" s="90">
        <f t="shared" ref="G8" si="0">(E8/D8-1)*100</f>
        <v>-7.4578723779108458</v>
      </c>
    </row>
    <row r="9" spans="2:9">
      <c r="B9" s="64" t="s">
        <v>52</v>
      </c>
      <c r="C9" s="165">
        <v>6660.5768464141256</v>
      </c>
      <c r="D9" s="165">
        <v>6909.4892411052388</v>
      </c>
      <c r="E9" s="165">
        <v>8105.5006594220849</v>
      </c>
      <c r="F9" s="90">
        <f>(E9/E8-1)*100</f>
        <v>-10.742515435923094</v>
      </c>
      <c r="G9" s="90">
        <f t="shared" ref="G9" si="1">(E9/D9-1)*100</f>
        <v>17.30969361963335</v>
      </c>
    </row>
    <row r="10" spans="2:9">
      <c r="B10" s="64" t="s">
        <v>53</v>
      </c>
      <c r="C10" s="165">
        <v>7486.6751897722734</v>
      </c>
      <c r="D10" s="165">
        <v>6695.26796255928</v>
      </c>
      <c r="E10" s="165"/>
      <c r="F10" s="90"/>
      <c r="G10" s="90"/>
    </row>
    <row r="11" spans="2:9">
      <c r="B11" s="64" t="s">
        <v>54</v>
      </c>
      <c r="C11" s="166">
        <v>6919.7180452344728</v>
      </c>
      <c r="D11" s="165">
        <v>6724.6320877316975</v>
      </c>
      <c r="E11" s="165"/>
      <c r="F11" s="90"/>
      <c r="G11" s="90"/>
    </row>
    <row r="12" spans="2:9">
      <c r="B12" s="64" t="s">
        <v>55</v>
      </c>
      <c r="C12" s="166">
        <v>6187.3496540866881</v>
      </c>
      <c r="D12" s="165">
        <v>6445.2399126539394</v>
      </c>
      <c r="E12" s="165"/>
      <c r="F12" s="90"/>
      <c r="G12" s="90"/>
    </row>
    <row r="13" spans="2:9">
      <c r="B13" s="64" t="s">
        <v>56</v>
      </c>
      <c r="C13" s="165">
        <v>6232.5832779402645</v>
      </c>
      <c r="D13" s="165">
        <v>6783.5719298181393</v>
      </c>
      <c r="E13" s="165"/>
      <c r="F13" s="90"/>
      <c r="G13" s="90"/>
    </row>
    <row r="14" spans="2:9">
      <c r="B14" s="64" t="s">
        <v>57</v>
      </c>
      <c r="C14" s="166">
        <v>6432.9370278956067</v>
      </c>
      <c r="D14" s="165">
        <v>7746.428260260569</v>
      </c>
      <c r="E14" s="165"/>
      <c r="F14" s="90"/>
      <c r="G14" s="90"/>
    </row>
    <row r="15" spans="2:9">
      <c r="B15" s="64" t="s">
        <v>58</v>
      </c>
      <c r="C15" s="166">
        <v>6404.302482276833</v>
      </c>
      <c r="D15" s="165">
        <v>8269.0626341726111</v>
      </c>
      <c r="E15" s="165"/>
      <c r="F15" s="90"/>
      <c r="G15" s="90"/>
    </row>
    <row r="16" spans="2:9">
      <c r="B16" s="64" t="s">
        <v>59</v>
      </c>
      <c r="C16" s="165">
        <v>8398.6247788841083</v>
      </c>
      <c r="D16" s="165">
        <v>9441.7282004049484</v>
      </c>
      <c r="E16" s="165"/>
      <c r="F16" s="90"/>
      <c r="G16" s="90"/>
    </row>
    <row r="17" spans="2:9">
      <c r="B17" s="64" t="s">
        <v>60</v>
      </c>
      <c r="C17" s="165">
        <v>7905.7815144399037</v>
      </c>
      <c r="D17" s="165">
        <v>10833.45011651602</v>
      </c>
      <c r="E17" s="165"/>
      <c r="F17" s="90"/>
      <c r="G17" s="90"/>
    </row>
    <row r="18" spans="2:9">
      <c r="B18" s="64" t="s">
        <v>61</v>
      </c>
      <c r="C18" s="165">
        <v>9867.2044520165618</v>
      </c>
      <c r="D18" s="165">
        <v>10884.808075996356</v>
      </c>
      <c r="E18" s="165"/>
      <c r="F18" s="90"/>
      <c r="G18" s="90"/>
    </row>
    <row r="19" spans="2:9">
      <c r="B19" s="2" t="s">
        <v>62</v>
      </c>
      <c r="C19" s="167">
        <v>11232.454614277336</v>
      </c>
      <c r="D19" s="167">
        <v>9738.2795734801894</v>
      </c>
      <c r="E19" s="167"/>
      <c r="F19" s="90"/>
      <c r="G19" s="90"/>
    </row>
    <row r="20" spans="2:9">
      <c r="B20" s="4" t="s">
        <v>63</v>
      </c>
      <c r="C20" s="168">
        <f>AVERAGE(C8:C19)</f>
        <v>7560.3903094287207</v>
      </c>
      <c r="D20" s="168">
        <f>AVERAGE(D8:D19)</f>
        <v>8357.0683904480975</v>
      </c>
      <c r="E20" s="168">
        <f>AVERAGE(E8:E19)</f>
        <v>8593.2662870049317</v>
      </c>
      <c r="F20" s="91"/>
      <c r="G20" s="91">
        <f t="shared" ref="G20" si="2">(E20/D20-1)*100</f>
        <v>2.8263248010127695</v>
      </c>
    </row>
    <row r="21" spans="2:9">
      <c r="B21" s="3" t="s">
        <v>232</v>
      </c>
      <c r="C21" s="169">
        <f>AVERAGE(C8:C9)</f>
        <v>6828.5263381603072</v>
      </c>
      <c r="D21" s="169">
        <f>AVERAGE(D8:D9)</f>
        <v>8361.1759658917144</v>
      </c>
      <c r="E21" s="169">
        <f>AVERAGE(E8:E19)</f>
        <v>8593.2662870049317</v>
      </c>
      <c r="F21" s="92"/>
      <c r="G21" s="92">
        <f>(E21/D21-1)*100</f>
        <v>2.7758095519099024</v>
      </c>
    </row>
    <row r="22" spans="2:9" ht="82.35" customHeight="1">
      <c r="B22" s="269" t="s">
        <v>64</v>
      </c>
      <c r="C22" s="269"/>
      <c r="D22" s="269"/>
      <c r="E22" s="269"/>
      <c r="F22" s="269"/>
      <c r="G22" s="269"/>
      <c r="H22" s="11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verticalCentered="1"/>
  <pageMargins left="0.7" right="0.7" top="0.75" bottom="0.75" header="0.3" footer="0.3"/>
  <pageSetup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8671875" defaultRowHeight="13.2"/>
  <cols>
    <col min="1" max="1" width="1.33203125" style="110" customWidth="1"/>
    <col min="2" max="12" width="11.5546875" style="110" customWidth="1"/>
    <col min="13" max="16384" width="10.88671875" style="110"/>
  </cols>
  <sheetData>
    <row r="1" spans="2:13" ht="6.75" customHeight="1"/>
    <row r="2" spans="2:13">
      <c r="B2" s="275" t="s">
        <v>65</v>
      </c>
      <c r="C2" s="275"/>
      <c r="D2" s="275"/>
      <c r="E2" s="275"/>
      <c r="F2" s="275"/>
      <c r="G2" s="275"/>
      <c r="H2" s="275"/>
      <c r="I2" s="275"/>
      <c r="J2" s="275"/>
      <c r="K2" s="275"/>
      <c r="L2" s="275"/>
      <c r="M2" s="28" t="s">
        <v>7</v>
      </c>
    </row>
    <row r="3" spans="2:13">
      <c r="B3" s="275" t="s">
        <v>24</v>
      </c>
      <c r="C3" s="275"/>
      <c r="D3" s="275"/>
      <c r="E3" s="275"/>
      <c r="F3" s="275"/>
      <c r="G3" s="275"/>
      <c r="H3" s="275"/>
      <c r="I3" s="275"/>
      <c r="J3" s="275"/>
      <c r="K3" s="275"/>
      <c r="L3" s="275"/>
    </row>
    <row r="4" spans="2:13">
      <c r="B4" s="276" t="s">
        <v>45</v>
      </c>
      <c r="C4" s="276"/>
      <c r="D4" s="276"/>
      <c r="E4" s="276"/>
      <c r="F4" s="276"/>
      <c r="G4" s="276"/>
      <c r="H4" s="276"/>
      <c r="I4" s="276"/>
      <c r="J4" s="276"/>
      <c r="K4" s="276"/>
      <c r="L4" s="276"/>
    </row>
    <row r="5" spans="2:13" ht="28.8" customHeight="1">
      <c r="B5" s="201" t="s">
        <v>66</v>
      </c>
      <c r="C5" s="202" t="s">
        <v>67</v>
      </c>
      <c r="D5" s="202" t="s">
        <v>68</v>
      </c>
      <c r="E5" s="202" t="s">
        <v>69</v>
      </c>
      <c r="F5" s="202" t="s">
        <v>70</v>
      </c>
      <c r="G5" s="202" t="s">
        <v>71</v>
      </c>
      <c r="H5" s="202" t="s">
        <v>72</v>
      </c>
      <c r="I5" s="202" t="s">
        <v>73</v>
      </c>
      <c r="J5" s="202" t="s">
        <v>233</v>
      </c>
      <c r="K5" s="202" t="s">
        <v>208</v>
      </c>
      <c r="L5" s="202" t="s">
        <v>74</v>
      </c>
    </row>
    <row r="6" spans="2:13">
      <c r="B6" s="190">
        <v>44593</v>
      </c>
      <c r="C6" s="132">
        <v>9414.526093088858</v>
      </c>
      <c r="D6" s="132"/>
      <c r="E6" s="132"/>
      <c r="F6" s="132">
        <v>7093.6049618320612</v>
      </c>
      <c r="G6" s="132"/>
      <c r="H6" s="132">
        <v>6750</v>
      </c>
      <c r="I6" s="132">
        <v>7394.4728915662654</v>
      </c>
      <c r="J6" s="132"/>
      <c r="K6" s="132">
        <v>8941.3382352941171</v>
      </c>
      <c r="L6" s="132">
        <v>8641.2565130260518</v>
      </c>
    </row>
    <row r="7" spans="2:13">
      <c r="B7" s="62">
        <v>44594</v>
      </c>
      <c r="C7" s="59">
        <v>9206.8194574368572</v>
      </c>
      <c r="D7" s="59"/>
      <c r="E7" s="59"/>
      <c r="F7" s="59">
        <v>6956.4358974358975</v>
      </c>
      <c r="G7" s="59"/>
      <c r="H7" s="59">
        <v>7187.25</v>
      </c>
      <c r="I7" s="59">
        <v>7759</v>
      </c>
      <c r="J7" s="59"/>
      <c r="K7" s="59">
        <v>8935.9148936170204</v>
      </c>
      <c r="L7" s="59">
        <v>8584.7894983591177</v>
      </c>
    </row>
    <row r="8" spans="2:13">
      <c r="B8" s="62">
        <v>44595</v>
      </c>
      <c r="C8" s="59">
        <v>9080.5616099071212</v>
      </c>
      <c r="D8" s="59">
        <v>11500</v>
      </c>
      <c r="E8" s="59"/>
      <c r="F8" s="59">
        <v>7010.3092783505153</v>
      </c>
      <c r="G8" s="59"/>
      <c r="H8" s="59">
        <v>7138.916666666667</v>
      </c>
      <c r="I8" s="59">
        <v>7758</v>
      </c>
      <c r="J8" s="59"/>
      <c r="K8" s="59">
        <v>8603</v>
      </c>
      <c r="L8" s="59">
        <v>8595.3815439219161</v>
      </c>
    </row>
    <row r="9" spans="2:13">
      <c r="B9" s="62">
        <v>44596</v>
      </c>
      <c r="C9" s="59">
        <v>9524.0594159113789</v>
      </c>
      <c r="D9" s="59"/>
      <c r="E9" s="59"/>
      <c r="F9" s="59">
        <v>7142.7617328519855</v>
      </c>
      <c r="G9" s="59"/>
      <c r="H9" s="59">
        <v>6625</v>
      </c>
      <c r="I9" s="59">
        <v>7506.7746478873241</v>
      </c>
      <c r="J9" s="59"/>
      <c r="K9" s="59">
        <v>8583.4761904761908</v>
      </c>
      <c r="L9" s="59">
        <v>8415.672772689426</v>
      </c>
    </row>
    <row r="10" spans="2:13">
      <c r="B10" s="62">
        <v>44599</v>
      </c>
      <c r="C10" s="59">
        <v>8878.4064610330352</v>
      </c>
      <c r="D10" s="59"/>
      <c r="E10" s="59"/>
      <c r="F10" s="59">
        <v>7315.042016806723</v>
      </c>
      <c r="G10" s="59"/>
      <c r="H10" s="59"/>
      <c r="I10" s="59">
        <v>6538.8461538461543</v>
      </c>
      <c r="J10" s="59"/>
      <c r="K10" s="59">
        <v>7417</v>
      </c>
      <c r="L10" s="59">
        <v>8311.6149832277297</v>
      </c>
    </row>
    <row r="11" spans="2:13">
      <c r="B11" s="62">
        <v>44600</v>
      </c>
      <c r="C11" s="59">
        <v>8523.5169811320757</v>
      </c>
      <c r="D11" s="59"/>
      <c r="E11" s="59"/>
      <c r="F11" s="59">
        <v>7333.4313725490192</v>
      </c>
      <c r="G11" s="59"/>
      <c r="H11" s="59">
        <v>8292.6153846153848</v>
      </c>
      <c r="I11" s="59">
        <v>7426.8045112781956</v>
      </c>
      <c r="J11" s="59"/>
      <c r="K11" s="59">
        <v>6429</v>
      </c>
      <c r="L11" s="59">
        <v>7996.9784172661866</v>
      </c>
    </row>
    <row r="12" spans="2:13">
      <c r="B12" s="62">
        <v>44601</v>
      </c>
      <c r="C12" s="59">
        <v>9593.8847736625521</v>
      </c>
      <c r="D12" s="59"/>
      <c r="E12" s="59"/>
      <c r="F12" s="59">
        <v>7464.6457765667574</v>
      </c>
      <c r="G12" s="59"/>
      <c r="H12" s="59">
        <v>7000</v>
      </c>
      <c r="I12" s="59">
        <v>6686.1744966442957</v>
      </c>
      <c r="J12" s="59"/>
      <c r="K12" s="59">
        <v>8466.5333333333328</v>
      </c>
      <c r="L12" s="59">
        <v>8649.073367260391</v>
      </c>
    </row>
    <row r="13" spans="2:13">
      <c r="B13" s="62">
        <v>44602</v>
      </c>
      <c r="C13" s="59">
        <v>8984.7987594762235</v>
      </c>
      <c r="D13" s="59"/>
      <c r="E13" s="59"/>
      <c r="F13" s="59">
        <v>6769.3823529411766</v>
      </c>
      <c r="G13" s="59"/>
      <c r="H13" s="59">
        <v>8000</v>
      </c>
      <c r="I13" s="59">
        <v>6663.5565749235475</v>
      </c>
      <c r="J13" s="59"/>
      <c r="K13" s="59">
        <v>7556.0243902439024</v>
      </c>
      <c r="L13" s="59">
        <v>8065.9005784526389</v>
      </c>
    </row>
    <row r="14" spans="2:13">
      <c r="B14" s="62">
        <v>44603</v>
      </c>
      <c r="C14" s="59">
        <v>8358.4022878932319</v>
      </c>
      <c r="D14" s="59"/>
      <c r="E14" s="59"/>
      <c r="F14" s="59">
        <v>6754.1245791245792</v>
      </c>
      <c r="G14" s="59"/>
      <c r="H14" s="59">
        <v>7000</v>
      </c>
      <c r="I14" s="59">
        <v>7184.7232472324722</v>
      </c>
      <c r="J14" s="59"/>
      <c r="K14" s="59"/>
      <c r="L14" s="59">
        <v>7674.9487049263589</v>
      </c>
    </row>
    <row r="15" spans="2:13">
      <c r="B15" s="62">
        <v>44606</v>
      </c>
      <c r="C15" s="59">
        <v>8803.8210227272721</v>
      </c>
      <c r="D15" s="59"/>
      <c r="E15" s="59"/>
      <c r="F15" s="59">
        <v>6531.073446327684</v>
      </c>
      <c r="G15" s="59"/>
      <c r="H15" s="59">
        <v>7438</v>
      </c>
      <c r="I15" s="59">
        <v>7583.5074626865671</v>
      </c>
      <c r="J15" s="59"/>
      <c r="K15" s="59"/>
      <c r="L15" s="59">
        <v>8121.4890154597233</v>
      </c>
    </row>
    <row r="16" spans="2:13">
      <c r="B16" s="62">
        <v>44607</v>
      </c>
      <c r="C16" s="59">
        <v>8482.0566037735844</v>
      </c>
      <c r="D16" s="59"/>
      <c r="E16" s="59">
        <v>7190</v>
      </c>
      <c r="F16" s="59">
        <v>7079.833333333333</v>
      </c>
      <c r="G16" s="59"/>
      <c r="H16" s="59"/>
      <c r="I16" s="59">
        <v>8637.8034934497809</v>
      </c>
      <c r="J16" s="59"/>
      <c r="K16" s="59">
        <v>8182</v>
      </c>
      <c r="L16" s="59">
        <v>8040.3997979117548</v>
      </c>
    </row>
    <row r="17" spans="2:12">
      <c r="B17" s="62">
        <v>44608</v>
      </c>
      <c r="C17" s="59">
        <v>8841.4361702127662</v>
      </c>
      <c r="D17" s="59"/>
      <c r="E17" s="59"/>
      <c r="F17" s="59">
        <v>6506.5737704918029</v>
      </c>
      <c r="G17" s="59"/>
      <c r="H17" s="59"/>
      <c r="I17" s="59">
        <v>7603.9047619047615</v>
      </c>
      <c r="J17" s="59"/>
      <c r="K17" s="59">
        <v>7967.7580645161288</v>
      </c>
      <c r="L17" s="59">
        <v>8065.253829321663</v>
      </c>
    </row>
    <row r="18" spans="2:12">
      <c r="B18" s="62">
        <v>44609</v>
      </c>
      <c r="C18" s="59">
        <v>8274.1976893453138</v>
      </c>
      <c r="D18" s="59"/>
      <c r="E18" s="59"/>
      <c r="F18" s="59">
        <v>6913.7343358395992</v>
      </c>
      <c r="G18" s="59"/>
      <c r="H18" s="59"/>
      <c r="I18" s="59">
        <v>6355.9100204498982</v>
      </c>
      <c r="J18" s="59"/>
      <c r="K18" s="59">
        <v>8157.3076923076924</v>
      </c>
      <c r="L18" s="59">
        <v>7612.6570048309177</v>
      </c>
    </row>
    <row r="19" spans="2:12">
      <c r="B19" s="62">
        <v>44610</v>
      </c>
      <c r="C19" s="59">
        <v>8622.8525121555922</v>
      </c>
      <c r="D19" s="59"/>
      <c r="E19" s="59"/>
      <c r="F19" s="59">
        <v>6452.4761904761908</v>
      </c>
      <c r="G19" s="59">
        <v>6714</v>
      </c>
      <c r="H19" s="59"/>
      <c r="I19" s="59">
        <v>6276.5668202764973</v>
      </c>
      <c r="J19" s="59"/>
      <c r="K19" s="59">
        <v>7962.7611940298511</v>
      </c>
      <c r="L19" s="59">
        <v>7606.8848332284451</v>
      </c>
    </row>
    <row r="20" spans="2:12">
      <c r="B20" s="62">
        <v>44613</v>
      </c>
      <c r="C20" s="59">
        <v>8801.0101010101007</v>
      </c>
      <c r="D20" s="59"/>
      <c r="E20" s="59"/>
      <c r="F20" s="59">
        <v>6445.1541095890407</v>
      </c>
      <c r="G20" s="59"/>
      <c r="H20" s="59"/>
      <c r="I20" s="59">
        <v>6852</v>
      </c>
      <c r="J20" s="59"/>
      <c r="K20" s="59">
        <v>7798.0638297872338</v>
      </c>
      <c r="L20" s="59">
        <v>7862.1995271867609</v>
      </c>
    </row>
    <row r="21" spans="2:12">
      <c r="B21" s="62">
        <v>44614</v>
      </c>
      <c r="C21" s="59">
        <v>8591.0651289009493</v>
      </c>
      <c r="D21" s="59"/>
      <c r="E21" s="59">
        <v>6353</v>
      </c>
      <c r="F21" s="59">
        <v>6447.9375</v>
      </c>
      <c r="G21" s="59"/>
      <c r="H21" s="59"/>
      <c r="I21" s="59">
        <v>6830</v>
      </c>
      <c r="J21" s="59"/>
      <c r="K21" s="59">
        <v>7651.333333333333</v>
      </c>
      <c r="L21" s="59">
        <v>7821.3175450300196</v>
      </c>
    </row>
    <row r="22" spans="2:12">
      <c r="B22" s="62">
        <v>44615</v>
      </c>
      <c r="C22" s="59">
        <v>8538.9072164948448</v>
      </c>
      <c r="D22" s="59"/>
      <c r="E22" s="59"/>
      <c r="F22" s="59">
        <v>6648.8046166529266</v>
      </c>
      <c r="G22" s="59">
        <v>5742</v>
      </c>
      <c r="H22" s="59"/>
      <c r="I22" s="59">
        <v>7010.2535787321067</v>
      </c>
      <c r="J22" s="59"/>
      <c r="K22" s="59">
        <v>8262</v>
      </c>
      <c r="L22" s="59">
        <v>7717.4024968547374</v>
      </c>
    </row>
    <row r="23" spans="2:12">
      <c r="B23" s="62">
        <v>44616</v>
      </c>
      <c r="C23" s="59">
        <v>8494.5535444947218</v>
      </c>
      <c r="D23" s="59"/>
      <c r="E23" s="59"/>
      <c r="F23" s="59">
        <v>6817.1923076923076</v>
      </c>
      <c r="G23" s="59"/>
      <c r="H23" s="59">
        <v>9245</v>
      </c>
      <c r="I23" s="59">
        <v>6757.7780979827094</v>
      </c>
      <c r="J23" s="59"/>
      <c r="K23" s="59">
        <v>8265.2692307692305</v>
      </c>
      <c r="L23" s="59">
        <v>8013.6302578018995</v>
      </c>
    </row>
    <row r="24" spans="2:12">
      <c r="B24" s="62">
        <v>44617</v>
      </c>
      <c r="C24" s="59">
        <v>8806.2030497592295</v>
      </c>
      <c r="D24" s="59"/>
      <c r="E24" s="59"/>
      <c r="F24" s="59">
        <v>6715.217391304348</v>
      </c>
      <c r="G24" s="59"/>
      <c r="H24" s="59">
        <v>9500</v>
      </c>
      <c r="I24" s="59">
        <v>7420.4497816593885</v>
      </c>
      <c r="J24" s="59"/>
      <c r="K24" s="59">
        <v>8393.3888888888887</v>
      </c>
      <c r="L24" s="59">
        <v>8322.291827293755</v>
      </c>
    </row>
    <row r="25" spans="2:12">
      <c r="B25" s="62">
        <v>44620</v>
      </c>
      <c r="C25" s="59">
        <v>8529.4078480283988</v>
      </c>
      <c r="D25" s="59"/>
      <c r="E25" s="59"/>
      <c r="F25" s="59">
        <v>6931.0344827586205</v>
      </c>
      <c r="G25" s="59"/>
      <c r="H25" s="59">
        <v>8250</v>
      </c>
      <c r="I25" s="59">
        <v>7145.2077922077924</v>
      </c>
      <c r="J25" s="59"/>
      <c r="K25" s="59">
        <v>7740</v>
      </c>
      <c r="L25" s="59">
        <v>8030.4062454541045</v>
      </c>
    </row>
    <row r="26" spans="2:12">
      <c r="B26" s="62">
        <v>44621</v>
      </c>
      <c r="C26" s="59">
        <v>8652.5352498288848</v>
      </c>
      <c r="D26" s="59"/>
      <c r="E26" s="59"/>
      <c r="F26" s="59">
        <v>7182.8873239436616</v>
      </c>
      <c r="G26" s="59"/>
      <c r="H26" s="59">
        <v>7484</v>
      </c>
      <c r="I26" s="59">
        <v>7178.6607142857147</v>
      </c>
      <c r="J26" s="59"/>
      <c r="K26" s="59">
        <v>7920.0560155869462</v>
      </c>
      <c r="L26" s="59">
        <v>8130.5089450956202</v>
      </c>
    </row>
    <row r="27" spans="2:12">
      <c r="B27" s="62">
        <v>44622</v>
      </c>
      <c r="C27" s="59">
        <v>8619.7665952890784</v>
      </c>
      <c r="D27" s="59"/>
      <c r="E27" s="59">
        <v>7192</v>
      </c>
      <c r="F27" s="59">
        <v>7078.9473684210525</v>
      </c>
      <c r="G27" s="59"/>
      <c r="H27" s="59">
        <v>7760</v>
      </c>
      <c r="I27" s="59">
        <v>6782.5279503105594</v>
      </c>
      <c r="J27" s="59"/>
      <c r="K27" s="59">
        <v>8324.59805959806</v>
      </c>
      <c r="L27" s="59">
        <v>7831.6011851088497</v>
      </c>
    </row>
    <row r="28" spans="2:12">
      <c r="B28" s="62">
        <v>44623</v>
      </c>
      <c r="C28" s="59">
        <v>8868.1693333333333</v>
      </c>
      <c r="D28" s="59"/>
      <c r="E28" s="59">
        <v>7722</v>
      </c>
      <c r="F28" s="59">
        <v>8364.9206349206343</v>
      </c>
      <c r="G28" s="59"/>
      <c r="H28" s="59">
        <v>8860</v>
      </c>
      <c r="I28" s="59">
        <v>7181.1010101010097</v>
      </c>
      <c r="J28" s="59"/>
      <c r="K28" s="59">
        <v>8505.5052631578947</v>
      </c>
      <c r="L28" s="59">
        <v>8495.3054650741942</v>
      </c>
    </row>
    <row r="29" spans="2:12">
      <c r="B29" s="62">
        <v>44624</v>
      </c>
      <c r="C29" s="59">
        <v>8984.5080091533182</v>
      </c>
      <c r="D29" s="59"/>
      <c r="E29" s="59"/>
      <c r="F29" s="59">
        <v>7318.4931506849316</v>
      </c>
      <c r="G29" s="59"/>
      <c r="H29" s="59"/>
      <c r="I29" s="59">
        <v>6825.5223880597014</v>
      </c>
      <c r="J29" s="59"/>
      <c r="K29" s="59">
        <v>8410.90625</v>
      </c>
      <c r="L29" s="59">
        <v>8248.0102755721618</v>
      </c>
    </row>
    <row r="30" spans="2:12">
      <c r="B30" s="62">
        <v>44627</v>
      </c>
      <c r="C30" s="59">
        <v>9610.17812197483</v>
      </c>
      <c r="D30" s="59"/>
      <c r="E30" s="59"/>
      <c r="F30" s="59">
        <v>6593.7569573283863</v>
      </c>
      <c r="G30" s="59"/>
      <c r="H30" s="59">
        <v>9743.2490272373543</v>
      </c>
      <c r="I30" s="59">
        <v>7591.0810810810808</v>
      </c>
      <c r="J30" s="59"/>
      <c r="K30" s="59">
        <v>9108.9041095890407</v>
      </c>
      <c r="L30" s="59">
        <v>8833.0695878686383</v>
      </c>
    </row>
    <row r="31" spans="2:12">
      <c r="B31" s="62">
        <v>44628</v>
      </c>
      <c r="C31" s="59">
        <v>9040.6258223684217</v>
      </c>
      <c r="D31" s="59"/>
      <c r="E31" s="59"/>
      <c r="F31" s="59">
        <v>6830.2641509433961</v>
      </c>
      <c r="G31" s="59"/>
      <c r="H31" s="59"/>
      <c r="I31" s="59">
        <v>6929.7226027397264</v>
      </c>
      <c r="J31" s="59"/>
      <c r="K31" s="59">
        <v>8085.9245283018872</v>
      </c>
      <c r="L31" s="59">
        <v>8273.0881342998855</v>
      </c>
    </row>
    <row r="32" spans="2:12">
      <c r="B32" s="62">
        <v>44629</v>
      </c>
      <c r="C32" s="59">
        <v>9285.4267515923566</v>
      </c>
      <c r="D32" s="59"/>
      <c r="E32" s="59"/>
      <c r="F32" s="59">
        <v>7198.0395232120454</v>
      </c>
      <c r="G32" s="59"/>
      <c r="H32" s="59"/>
      <c r="I32" s="59">
        <v>6863.6631016042784</v>
      </c>
      <c r="J32" s="59"/>
      <c r="K32" s="59">
        <v>8866.5833333333339</v>
      </c>
      <c r="L32" s="59">
        <v>8247.3045147291996</v>
      </c>
    </row>
    <row r="33" spans="2:12">
      <c r="B33" s="62">
        <v>44630</v>
      </c>
      <c r="C33" s="59">
        <v>9002.9399061032873</v>
      </c>
      <c r="D33" s="59"/>
      <c r="E33" s="59"/>
      <c r="F33" s="59">
        <v>7131.2777777777774</v>
      </c>
      <c r="G33" s="59"/>
      <c r="H33" s="59">
        <v>7000</v>
      </c>
      <c r="I33" s="59">
        <v>7164.9475308641977</v>
      </c>
      <c r="J33" s="59"/>
      <c r="K33" s="59">
        <v>8706.9310344827591</v>
      </c>
      <c r="L33" s="59">
        <v>8186.4831093352705</v>
      </c>
    </row>
    <row r="34" spans="2:12">
      <c r="B34" s="62">
        <v>44631</v>
      </c>
      <c r="C34" s="59">
        <v>9243.6020558002929</v>
      </c>
      <c r="D34" s="59"/>
      <c r="E34" s="59">
        <v>6795</v>
      </c>
      <c r="F34" s="59">
        <v>7042.9988081048868</v>
      </c>
      <c r="G34" s="59"/>
      <c r="H34" s="59">
        <v>10583</v>
      </c>
      <c r="I34" s="59">
        <v>6988.5087719298244</v>
      </c>
      <c r="J34" s="59"/>
      <c r="K34" s="59">
        <v>8368.5789473684217</v>
      </c>
      <c r="L34" s="59">
        <v>7951.2918163672657</v>
      </c>
    </row>
    <row r="35" spans="2:12">
      <c r="B35" s="62">
        <v>44634</v>
      </c>
      <c r="C35" s="59">
        <v>8885.0475125768589</v>
      </c>
      <c r="D35" s="59"/>
      <c r="E35" s="59"/>
      <c r="F35" s="59">
        <v>7028.2716049382716</v>
      </c>
      <c r="G35" s="59">
        <v>7500</v>
      </c>
      <c r="H35" s="59"/>
      <c r="I35" s="59">
        <v>7443.1933701657463</v>
      </c>
      <c r="J35" s="59">
        <v>9000</v>
      </c>
      <c r="K35" s="179">
        <v>9238</v>
      </c>
      <c r="L35" s="133">
        <v>8126.3605339757105</v>
      </c>
    </row>
    <row r="36" spans="2:12" ht="69" customHeight="1">
      <c r="B36" s="274" t="s">
        <v>75</v>
      </c>
      <c r="C36" s="274"/>
      <c r="D36" s="274"/>
      <c r="E36" s="274"/>
      <c r="F36" s="274"/>
      <c r="G36" s="274"/>
      <c r="H36" s="274"/>
      <c r="I36" s="274"/>
      <c r="J36" s="274"/>
      <c r="K36" s="274"/>
      <c r="L36" s="274"/>
    </row>
  </sheetData>
  <mergeCells count="4">
    <mergeCell ref="B36:L36"/>
    <mergeCell ref="B2:L2"/>
    <mergeCell ref="B3:L3"/>
    <mergeCell ref="B4:L4"/>
  </mergeCells>
  <hyperlinks>
    <hyperlink ref="M2" location="Índice!A1" display="Volver al índice" xr:uid="{00000000-0004-0000-0600-000000000000}"/>
  </hyperlinks>
  <printOptions horizontalCentered="1" verticalCentered="1"/>
  <pageMargins left="0.7" right="0.7" top="0.75" bottom="0.75" header="0.3" footer="0.3"/>
  <pageSetup scale="71"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topLeftCell="A40" zoomScale="80" zoomScaleNormal="80" zoomScaleSheetLayoutView="80" workbookViewId="0">
      <selection activeCell="M6" sqref="M6"/>
    </sheetView>
  </sheetViews>
  <sheetFormatPr baseColWidth="10" defaultColWidth="10.88671875" defaultRowHeight="13.2"/>
  <cols>
    <col min="1" max="1" width="1.88671875" style="26" customWidth="1"/>
    <col min="2" max="2" width="12.21875" style="26" customWidth="1"/>
    <col min="3" max="3" width="10.33203125" style="36" customWidth="1"/>
    <col min="4" max="4" width="12.33203125" style="36" customWidth="1"/>
    <col min="5" max="5" width="10" style="36" customWidth="1"/>
    <col min="6" max="6" width="12.88671875" style="26" customWidth="1"/>
    <col min="7" max="7" width="15.6640625" style="26" customWidth="1"/>
    <col min="8" max="8" width="12.33203125" style="26" customWidth="1"/>
    <col min="9" max="9" width="14.21875" style="26" customWidth="1"/>
    <col min="10" max="10" width="15" style="26" customWidth="1"/>
    <col min="11" max="11" width="12.33203125" style="26" customWidth="1"/>
    <col min="12" max="12" width="14.109375" style="26" customWidth="1"/>
    <col min="13" max="13" width="12.21875" style="26" customWidth="1"/>
    <col min="14" max="14" width="1.88671875" style="26" customWidth="1"/>
    <col min="15" max="16384" width="10.88671875" style="26"/>
  </cols>
  <sheetData>
    <row r="1" spans="2:15" ht="4.5" customHeight="1">
      <c r="B1" s="110"/>
      <c r="F1" s="110"/>
      <c r="G1" s="110"/>
      <c r="H1" s="110"/>
      <c r="I1" s="110"/>
      <c r="J1" s="110"/>
      <c r="K1" s="110"/>
      <c r="L1" s="110"/>
      <c r="M1" s="110"/>
      <c r="N1" s="110"/>
      <c r="O1" s="110"/>
    </row>
    <row r="2" spans="2:15">
      <c r="B2" s="273" t="s">
        <v>76</v>
      </c>
      <c r="C2" s="273"/>
      <c r="D2" s="273"/>
      <c r="E2" s="273"/>
      <c r="F2" s="273"/>
      <c r="G2" s="273"/>
      <c r="H2" s="273"/>
      <c r="I2" s="273"/>
      <c r="J2" s="273"/>
      <c r="K2" s="273"/>
      <c r="L2" s="273"/>
      <c r="M2" s="273"/>
      <c r="N2" s="184"/>
      <c r="O2" s="28" t="s">
        <v>7</v>
      </c>
    </row>
    <row r="3" spans="2:15">
      <c r="B3" s="273" t="s">
        <v>25</v>
      </c>
      <c r="C3" s="273"/>
      <c r="D3" s="273"/>
      <c r="E3" s="273"/>
      <c r="F3" s="273"/>
      <c r="G3" s="273"/>
      <c r="H3" s="273"/>
      <c r="I3" s="273"/>
      <c r="J3" s="273"/>
      <c r="K3" s="273"/>
      <c r="L3" s="273"/>
      <c r="M3" s="273"/>
      <c r="N3" s="184"/>
      <c r="O3" s="110"/>
    </row>
    <row r="4" spans="2:15">
      <c r="B4" s="273" t="s">
        <v>45</v>
      </c>
      <c r="C4" s="273"/>
      <c r="D4" s="273"/>
      <c r="E4" s="273"/>
      <c r="F4" s="273"/>
      <c r="G4" s="273"/>
      <c r="H4" s="273"/>
      <c r="I4" s="273"/>
      <c r="J4" s="273"/>
      <c r="K4" s="273"/>
      <c r="L4" s="273"/>
      <c r="M4" s="273"/>
      <c r="N4" s="184"/>
      <c r="O4" s="110"/>
    </row>
    <row r="5" spans="2:15" ht="43.8" customHeight="1">
      <c r="B5" s="203" t="s">
        <v>77</v>
      </c>
      <c r="C5" s="204" t="s">
        <v>78</v>
      </c>
      <c r="D5" s="204" t="s">
        <v>79</v>
      </c>
      <c r="E5" s="204" t="s">
        <v>80</v>
      </c>
      <c r="F5" s="204" t="s">
        <v>234</v>
      </c>
      <c r="G5" s="204" t="s">
        <v>81</v>
      </c>
      <c r="H5" s="204" t="s">
        <v>82</v>
      </c>
      <c r="I5" s="204" t="s">
        <v>83</v>
      </c>
      <c r="J5" s="204" t="s">
        <v>84</v>
      </c>
      <c r="K5" s="204" t="s">
        <v>85</v>
      </c>
      <c r="L5" s="204" t="s">
        <v>86</v>
      </c>
      <c r="M5" s="204" t="s">
        <v>74</v>
      </c>
      <c r="N5" s="75"/>
      <c r="O5" s="110"/>
    </row>
    <row r="6" spans="2:15">
      <c r="B6" s="60">
        <v>44593</v>
      </c>
      <c r="C6" s="61"/>
      <c r="D6" s="61">
        <v>9750</v>
      </c>
      <c r="E6" s="61">
        <v>7750</v>
      </c>
      <c r="F6" s="61">
        <v>8706.1909282700417</v>
      </c>
      <c r="G6" s="61">
        <v>7984.606060606061</v>
      </c>
      <c r="H6" s="61">
        <v>6000</v>
      </c>
      <c r="I6" s="61"/>
      <c r="J6" s="61">
        <v>9500</v>
      </c>
      <c r="K6" s="61">
        <v>6750</v>
      </c>
      <c r="L6" s="61">
        <v>8750</v>
      </c>
      <c r="M6" s="61">
        <v>8641.2565130260518</v>
      </c>
      <c r="N6" s="76"/>
      <c r="O6" s="110"/>
    </row>
    <row r="7" spans="2:15">
      <c r="B7" s="60">
        <v>44594</v>
      </c>
      <c r="C7" s="61"/>
      <c r="D7" s="61">
        <v>9750</v>
      </c>
      <c r="E7" s="61">
        <v>7805.7244897959181</v>
      </c>
      <c r="F7" s="61">
        <v>8810.1021897810224</v>
      </c>
      <c r="G7" s="61">
        <v>8467</v>
      </c>
      <c r="H7" s="61">
        <v>7000</v>
      </c>
      <c r="I7" s="61">
        <v>6250</v>
      </c>
      <c r="J7" s="61"/>
      <c r="K7" s="61">
        <v>6416.666666666667</v>
      </c>
      <c r="L7" s="61">
        <v>8767</v>
      </c>
      <c r="M7" s="61">
        <v>8584.7894983591177</v>
      </c>
      <c r="N7" s="76"/>
      <c r="O7" s="110"/>
    </row>
    <row r="8" spans="2:15">
      <c r="B8" s="60">
        <v>44595</v>
      </c>
      <c r="C8" s="61"/>
      <c r="D8" s="61">
        <v>10545.454545454546</v>
      </c>
      <c r="E8" s="61">
        <v>7719.4205607476633</v>
      </c>
      <c r="F8" s="61">
        <v>8617.8115183246082</v>
      </c>
      <c r="G8" s="61">
        <v>8333</v>
      </c>
      <c r="H8" s="61">
        <v>7000</v>
      </c>
      <c r="I8" s="61"/>
      <c r="J8" s="61">
        <v>8750</v>
      </c>
      <c r="K8" s="61">
        <v>6566.666666666667</v>
      </c>
      <c r="L8" s="61">
        <v>8800</v>
      </c>
      <c r="M8" s="61">
        <v>8595.3815439219161</v>
      </c>
      <c r="N8" s="76"/>
      <c r="O8" s="110"/>
    </row>
    <row r="9" spans="2:15">
      <c r="B9" s="60">
        <v>44596</v>
      </c>
      <c r="C9" s="61"/>
      <c r="D9" s="61">
        <v>9750</v>
      </c>
      <c r="E9" s="61">
        <v>7769</v>
      </c>
      <c r="F9" s="61">
        <v>8656.2312500000007</v>
      </c>
      <c r="G9" s="61">
        <v>7857</v>
      </c>
      <c r="H9" s="61">
        <v>6500</v>
      </c>
      <c r="I9" s="61">
        <v>6750</v>
      </c>
      <c r="J9" s="61"/>
      <c r="K9" s="61">
        <v>6666.666666666667</v>
      </c>
      <c r="L9" s="61">
        <v>8750</v>
      </c>
      <c r="M9" s="61">
        <v>8415.672772689426</v>
      </c>
      <c r="N9" s="76"/>
      <c r="O9" s="110"/>
    </row>
    <row r="10" spans="2:15">
      <c r="B10" s="60">
        <v>44599</v>
      </c>
      <c r="C10" s="61"/>
      <c r="D10" s="61">
        <v>9750</v>
      </c>
      <c r="E10" s="61">
        <v>7241.3807106598988</v>
      </c>
      <c r="F10" s="61">
        <v>8229.4897959183672</v>
      </c>
      <c r="G10" s="61">
        <v>8481</v>
      </c>
      <c r="H10" s="61">
        <v>7000</v>
      </c>
      <c r="I10" s="61">
        <v>6750</v>
      </c>
      <c r="J10" s="61"/>
      <c r="K10" s="61">
        <v>7636</v>
      </c>
      <c r="L10" s="61">
        <v>8800</v>
      </c>
      <c r="M10" s="61">
        <v>8311.6149832277297</v>
      </c>
      <c r="N10" s="76"/>
      <c r="O10" s="110"/>
    </row>
    <row r="11" spans="2:15">
      <c r="B11" s="58">
        <v>44600</v>
      </c>
      <c r="C11" s="59"/>
      <c r="D11" s="59">
        <v>9750</v>
      </c>
      <c r="E11" s="59">
        <v>7123</v>
      </c>
      <c r="F11" s="59">
        <v>7987.7195121951218</v>
      </c>
      <c r="G11" s="59">
        <v>7417</v>
      </c>
      <c r="H11" s="59">
        <v>7000</v>
      </c>
      <c r="I11" s="59">
        <v>6750</v>
      </c>
      <c r="J11" s="59">
        <v>7030</v>
      </c>
      <c r="K11" s="59">
        <v>7454.636363636364</v>
      </c>
      <c r="L11" s="59">
        <v>8250</v>
      </c>
      <c r="M11" s="59">
        <v>7996.9784172661866</v>
      </c>
      <c r="N11" s="76"/>
      <c r="O11" s="27"/>
    </row>
    <row r="12" spans="2:15">
      <c r="B12" s="58">
        <v>44601</v>
      </c>
      <c r="C12" s="59">
        <v>10500</v>
      </c>
      <c r="D12" s="59">
        <v>9750</v>
      </c>
      <c r="E12" s="59">
        <v>7882.4489795918371</v>
      </c>
      <c r="F12" s="59">
        <v>8556.3208191126287</v>
      </c>
      <c r="G12" s="59">
        <v>10175.324675324675</v>
      </c>
      <c r="H12" s="59">
        <v>6000</v>
      </c>
      <c r="I12" s="59">
        <v>6750</v>
      </c>
      <c r="J12" s="59"/>
      <c r="K12" s="59">
        <v>7322.9032258064517</v>
      </c>
      <c r="L12" s="59">
        <v>8233</v>
      </c>
      <c r="M12" s="59">
        <v>8649.073367260391</v>
      </c>
      <c r="N12" s="76"/>
      <c r="O12" s="110"/>
    </row>
    <row r="13" spans="2:15">
      <c r="B13" s="58">
        <v>44602</v>
      </c>
      <c r="C13" s="59"/>
      <c r="D13" s="59">
        <v>10000</v>
      </c>
      <c r="E13" s="59">
        <v>7783.3</v>
      </c>
      <c r="F13" s="59">
        <v>7559.0384615384619</v>
      </c>
      <c r="G13" s="59">
        <v>10381.355932203391</v>
      </c>
      <c r="H13" s="59">
        <v>6500</v>
      </c>
      <c r="I13" s="59"/>
      <c r="J13" s="59">
        <v>6778</v>
      </c>
      <c r="K13" s="59">
        <v>8000</v>
      </c>
      <c r="L13" s="59">
        <v>8250</v>
      </c>
      <c r="M13" s="59">
        <v>8065.9005784526389</v>
      </c>
      <c r="N13" s="76"/>
      <c r="O13" s="110"/>
    </row>
    <row r="14" spans="2:15">
      <c r="B14" s="58">
        <v>44603</v>
      </c>
      <c r="C14" s="59"/>
      <c r="D14" s="59">
        <v>9750</v>
      </c>
      <c r="E14" s="59">
        <v>7758.4269662921351</v>
      </c>
      <c r="F14" s="59">
        <v>7087.1284403669724</v>
      </c>
      <c r="G14" s="59">
        <v>10381.355932203391</v>
      </c>
      <c r="H14" s="59">
        <v>6500</v>
      </c>
      <c r="I14" s="59">
        <v>6250</v>
      </c>
      <c r="J14" s="59">
        <v>7264.588235294118</v>
      </c>
      <c r="K14" s="59">
        <v>7394</v>
      </c>
      <c r="L14" s="59">
        <v>8000</v>
      </c>
      <c r="M14" s="59">
        <v>7674.9487049263589</v>
      </c>
      <c r="N14" s="76"/>
      <c r="O14" s="110"/>
    </row>
    <row r="15" spans="2:15">
      <c r="B15" s="58">
        <v>44606</v>
      </c>
      <c r="C15" s="59"/>
      <c r="D15" s="59">
        <v>9750</v>
      </c>
      <c r="E15" s="59">
        <v>7749.6341463414637</v>
      </c>
      <c r="F15" s="59">
        <v>7853.9444444444443</v>
      </c>
      <c r="G15" s="59">
        <v>11700</v>
      </c>
      <c r="H15" s="59">
        <v>6500</v>
      </c>
      <c r="I15" s="59">
        <v>6750</v>
      </c>
      <c r="J15" s="59"/>
      <c r="K15" s="59"/>
      <c r="L15" s="59">
        <v>6600</v>
      </c>
      <c r="M15" s="59">
        <v>8121.4890154597233</v>
      </c>
      <c r="N15" s="76"/>
      <c r="O15" s="110"/>
    </row>
    <row r="16" spans="2:15">
      <c r="B16" s="58">
        <v>44607</v>
      </c>
      <c r="C16" s="59"/>
      <c r="D16" s="59">
        <v>9750</v>
      </c>
      <c r="E16" s="59">
        <v>7449</v>
      </c>
      <c r="F16" s="59">
        <v>7943.406779661017</v>
      </c>
      <c r="G16" s="59">
        <v>9203.2180451127824</v>
      </c>
      <c r="H16" s="59">
        <v>6000</v>
      </c>
      <c r="I16" s="59">
        <v>6750</v>
      </c>
      <c r="J16" s="59">
        <v>8167</v>
      </c>
      <c r="K16" s="59">
        <v>6636</v>
      </c>
      <c r="L16" s="59">
        <v>6250</v>
      </c>
      <c r="M16" s="59">
        <v>8040.3997979117548</v>
      </c>
      <c r="N16" s="76"/>
      <c r="O16" s="110"/>
    </row>
    <row r="17" spans="2:15">
      <c r="B17" s="58">
        <v>44608</v>
      </c>
      <c r="C17" s="59"/>
      <c r="D17" s="59">
        <v>9750</v>
      </c>
      <c r="E17" s="59">
        <v>7264</v>
      </c>
      <c r="F17" s="59">
        <v>8024.0136986301368</v>
      </c>
      <c r="G17" s="59">
        <v>9381.3559322033907</v>
      </c>
      <c r="H17" s="59">
        <v>6000</v>
      </c>
      <c r="I17" s="59">
        <v>6750</v>
      </c>
      <c r="J17" s="59"/>
      <c r="K17" s="59">
        <v>7524.0952380952385</v>
      </c>
      <c r="L17" s="59">
        <v>6267</v>
      </c>
      <c r="M17" s="59">
        <v>8065.253829321663</v>
      </c>
      <c r="N17" s="76"/>
      <c r="O17" s="110"/>
    </row>
    <row r="18" spans="2:15">
      <c r="B18" s="58">
        <v>44609</v>
      </c>
      <c r="C18" s="59"/>
      <c r="D18" s="59">
        <v>9500</v>
      </c>
      <c r="E18" s="59">
        <v>6874.8611111111113</v>
      </c>
      <c r="F18" s="59">
        <v>7560.3560209424086</v>
      </c>
      <c r="G18" s="59">
        <v>8449.1525423728817</v>
      </c>
      <c r="H18" s="59">
        <v>6000</v>
      </c>
      <c r="I18" s="59">
        <v>6750</v>
      </c>
      <c r="J18" s="59">
        <v>7750</v>
      </c>
      <c r="K18" s="59">
        <v>7190.6190476190477</v>
      </c>
      <c r="L18" s="59">
        <v>6400</v>
      </c>
      <c r="M18" s="59">
        <v>7612.6570048309177</v>
      </c>
      <c r="N18" s="76"/>
      <c r="O18" s="110"/>
    </row>
    <row r="19" spans="2:15">
      <c r="B19" s="58">
        <v>44610</v>
      </c>
      <c r="C19" s="59"/>
      <c r="D19" s="59">
        <v>9500</v>
      </c>
      <c r="E19" s="59">
        <v>7235</v>
      </c>
      <c r="F19" s="59">
        <v>7524.767634854772</v>
      </c>
      <c r="G19" s="59">
        <v>9381.3559322033907</v>
      </c>
      <c r="H19" s="59">
        <v>6000</v>
      </c>
      <c r="I19" s="59"/>
      <c r="J19" s="59"/>
      <c r="K19" s="59">
        <v>6555.5555555555557</v>
      </c>
      <c r="L19" s="59">
        <v>6500</v>
      </c>
      <c r="M19" s="59">
        <v>7606.8848332284451</v>
      </c>
      <c r="N19" s="76"/>
      <c r="O19" s="110"/>
    </row>
    <row r="20" spans="2:15">
      <c r="B20" s="58">
        <v>44613</v>
      </c>
      <c r="C20" s="59"/>
      <c r="D20" s="59">
        <v>9500</v>
      </c>
      <c r="E20" s="59">
        <v>6814.1142857142859</v>
      </c>
      <c r="F20" s="59">
        <v>7973.3358778625952</v>
      </c>
      <c r="G20" s="59">
        <v>10860</v>
      </c>
      <c r="H20" s="59">
        <v>6000</v>
      </c>
      <c r="I20" s="59">
        <v>6250</v>
      </c>
      <c r="J20" s="59"/>
      <c r="K20" s="59">
        <v>6750</v>
      </c>
      <c r="L20" s="59">
        <v>7000</v>
      </c>
      <c r="M20" s="59">
        <v>7862.1995271867609</v>
      </c>
      <c r="N20" s="76"/>
      <c r="O20" s="110"/>
    </row>
    <row r="21" spans="2:15">
      <c r="B21" s="58">
        <v>44614</v>
      </c>
      <c r="C21" s="59">
        <v>9500</v>
      </c>
      <c r="D21" s="59">
        <v>9500</v>
      </c>
      <c r="E21" s="59">
        <v>6830</v>
      </c>
      <c r="F21" s="59">
        <v>7643.0051020408164</v>
      </c>
      <c r="G21" s="59">
        <v>8805.0847457627115</v>
      </c>
      <c r="H21" s="59">
        <v>6000</v>
      </c>
      <c r="I21" s="59">
        <v>6750</v>
      </c>
      <c r="J21" s="59">
        <v>8250</v>
      </c>
      <c r="K21" s="59">
        <v>7000</v>
      </c>
      <c r="L21" s="59">
        <v>7000</v>
      </c>
      <c r="M21" s="59">
        <v>7821.3175450300196</v>
      </c>
      <c r="N21" s="76"/>
      <c r="O21" s="110"/>
    </row>
    <row r="22" spans="2:15">
      <c r="B22" s="58">
        <v>44615</v>
      </c>
      <c r="C22" s="59">
        <v>11500</v>
      </c>
      <c r="D22" s="59"/>
      <c r="E22" s="59">
        <v>7046</v>
      </c>
      <c r="F22" s="59">
        <v>7627.0174216027872</v>
      </c>
      <c r="G22" s="59">
        <v>8878.5046728971956</v>
      </c>
      <c r="H22" s="59">
        <v>6000</v>
      </c>
      <c r="I22" s="59">
        <v>6750</v>
      </c>
      <c r="J22" s="59"/>
      <c r="K22" s="59">
        <v>7750</v>
      </c>
      <c r="L22" s="59">
        <v>7000</v>
      </c>
      <c r="M22" s="59">
        <v>7717.4024968547374</v>
      </c>
      <c r="N22" s="76"/>
      <c r="O22" s="110"/>
    </row>
    <row r="23" spans="2:15">
      <c r="B23" s="58">
        <v>44616</v>
      </c>
      <c r="C23" s="59"/>
      <c r="D23" s="59">
        <v>9500</v>
      </c>
      <c r="E23" s="59">
        <v>6769.0897435897432</v>
      </c>
      <c r="F23" s="59">
        <v>8222.0164585698076</v>
      </c>
      <c r="G23" s="59">
        <v>8805.0847457627115</v>
      </c>
      <c r="H23" s="59">
        <v>6000</v>
      </c>
      <c r="I23" s="59">
        <v>7250</v>
      </c>
      <c r="J23" s="59">
        <v>7750</v>
      </c>
      <c r="K23" s="59">
        <v>6921.0526315789475</v>
      </c>
      <c r="L23" s="59">
        <v>7000</v>
      </c>
      <c r="M23" s="59">
        <v>8013.6302578018995</v>
      </c>
      <c r="N23" s="76"/>
      <c r="O23" s="110"/>
    </row>
    <row r="24" spans="2:15" s="110" customFormat="1">
      <c r="B24" s="58">
        <v>44617</v>
      </c>
      <c r="C24" s="59">
        <v>10500</v>
      </c>
      <c r="D24" s="59">
        <v>9500</v>
      </c>
      <c r="E24" s="59">
        <v>7051.4948453608249</v>
      </c>
      <c r="F24" s="59">
        <v>8206.7051671732515</v>
      </c>
      <c r="G24" s="59">
        <v>9245.7627118644068</v>
      </c>
      <c r="H24" s="59">
        <v>6000</v>
      </c>
      <c r="I24" s="59"/>
      <c r="J24" s="59"/>
      <c r="K24" s="59">
        <v>7000</v>
      </c>
      <c r="L24" s="59">
        <v>7250</v>
      </c>
      <c r="M24" s="59">
        <v>8322.291827293755</v>
      </c>
      <c r="N24" s="76"/>
    </row>
    <row r="25" spans="2:15">
      <c r="B25" s="58">
        <v>44620</v>
      </c>
      <c r="C25" s="59"/>
      <c r="D25" s="59">
        <v>9500</v>
      </c>
      <c r="E25" s="59">
        <v>6933</v>
      </c>
      <c r="F25" s="59">
        <v>7924.7465753424658</v>
      </c>
      <c r="G25" s="59">
        <v>9936.5073995771672</v>
      </c>
      <c r="H25" s="59">
        <v>7000</v>
      </c>
      <c r="I25" s="59">
        <v>6750</v>
      </c>
      <c r="J25" s="59"/>
      <c r="K25" s="59">
        <v>7000</v>
      </c>
      <c r="L25" s="59">
        <v>7000</v>
      </c>
      <c r="M25" s="59">
        <v>8030.4062454541045</v>
      </c>
      <c r="N25" s="76"/>
      <c r="O25" s="110"/>
    </row>
    <row r="26" spans="2:15" s="110" customFormat="1">
      <c r="B26" s="58">
        <v>44621</v>
      </c>
      <c r="C26" s="59"/>
      <c r="D26" s="59">
        <v>9500</v>
      </c>
      <c r="E26" s="59">
        <v>6679.72</v>
      </c>
      <c r="F26" s="59">
        <v>8064.8100263852239</v>
      </c>
      <c r="G26" s="59">
        <v>8878.5046728971956</v>
      </c>
      <c r="H26" s="59"/>
      <c r="I26" s="59">
        <v>7250</v>
      </c>
      <c r="J26" s="59">
        <v>8283.3711340206191</v>
      </c>
      <c r="K26" s="59">
        <v>7000</v>
      </c>
      <c r="L26" s="59">
        <v>7000</v>
      </c>
      <c r="M26" s="59">
        <v>8130.5089450956202</v>
      </c>
      <c r="N26" s="76"/>
    </row>
    <row r="27" spans="2:15" s="110" customFormat="1">
      <c r="B27" s="58">
        <v>44622</v>
      </c>
      <c r="C27" s="59"/>
      <c r="D27" s="59"/>
      <c r="E27" s="59">
        <v>6762</v>
      </c>
      <c r="F27" s="59">
        <v>7845.96875</v>
      </c>
      <c r="G27" s="59">
        <v>9462.6168224299072</v>
      </c>
      <c r="H27" s="59">
        <v>7000</v>
      </c>
      <c r="I27" s="59">
        <v>7250</v>
      </c>
      <c r="J27" s="59"/>
      <c r="K27" s="59">
        <v>7000</v>
      </c>
      <c r="L27" s="59">
        <v>7000</v>
      </c>
      <c r="M27" s="59">
        <v>7831.6011851088497</v>
      </c>
      <c r="N27" s="76"/>
    </row>
    <row r="28" spans="2:15" s="110" customFormat="1">
      <c r="B28" s="58">
        <v>44623</v>
      </c>
      <c r="C28" s="59">
        <v>9500</v>
      </c>
      <c r="D28" s="59">
        <v>9500</v>
      </c>
      <c r="E28" s="59">
        <v>6741</v>
      </c>
      <c r="F28" s="59">
        <v>8493.4025974025972</v>
      </c>
      <c r="G28" s="59">
        <v>9381.3559322033907</v>
      </c>
      <c r="H28" s="59"/>
      <c r="I28" s="59"/>
      <c r="J28" s="59">
        <v>7722</v>
      </c>
      <c r="K28" s="59">
        <v>7666.5</v>
      </c>
      <c r="L28" s="59">
        <v>7000</v>
      </c>
      <c r="M28" s="59">
        <v>8495.3054650741942</v>
      </c>
      <c r="N28" s="76"/>
    </row>
    <row r="29" spans="2:15" s="110" customFormat="1">
      <c r="B29" s="58">
        <v>44624</v>
      </c>
      <c r="C29" s="59"/>
      <c r="D29" s="59">
        <v>9500</v>
      </c>
      <c r="E29" s="59">
        <v>6988.25</v>
      </c>
      <c r="F29" s="59">
        <v>8089.0410958904113</v>
      </c>
      <c r="G29" s="59">
        <v>9381.3559322033907</v>
      </c>
      <c r="H29" s="59"/>
      <c r="I29" s="59">
        <v>7250</v>
      </c>
      <c r="J29" s="59">
        <v>8435.1304347826081</v>
      </c>
      <c r="K29" s="59">
        <v>8000</v>
      </c>
      <c r="L29" s="59">
        <v>7000</v>
      </c>
      <c r="M29" s="59">
        <v>8248.0102755721618</v>
      </c>
      <c r="N29" s="76"/>
    </row>
    <row r="30" spans="2:15" s="110" customFormat="1">
      <c r="B30" s="58">
        <v>44627</v>
      </c>
      <c r="C30" s="59"/>
      <c r="D30" s="59">
        <v>9500</v>
      </c>
      <c r="E30" s="59">
        <v>7013.6146788990827</v>
      </c>
      <c r="F30" s="59">
        <v>9225.9109589041091</v>
      </c>
      <c r="G30" s="59">
        <v>9836.8923327895591</v>
      </c>
      <c r="H30" s="59">
        <v>6000</v>
      </c>
      <c r="I30" s="59">
        <v>8272.7272727272721</v>
      </c>
      <c r="J30" s="59"/>
      <c r="K30" s="59">
        <v>7179.666666666667</v>
      </c>
      <c r="L30" s="59">
        <v>7000</v>
      </c>
      <c r="M30" s="59">
        <v>8833.0695878686383</v>
      </c>
      <c r="N30" s="76"/>
    </row>
    <row r="31" spans="2:15">
      <c r="B31" s="58">
        <v>44628</v>
      </c>
      <c r="C31" s="59"/>
      <c r="D31" s="59">
        <v>9500</v>
      </c>
      <c r="E31" s="59">
        <v>7257</v>
      </c>
      <c r="F31" s="59">
        <v>8219.4370290635088</v>
      </c>
      <c r="G31" s="59">
        <v>10076.271186440677</v>
      </c>
      <c r="H31" s="59">
        <v>6000</v>
      </c>
      <c r="I31" s="59"/>
      <c r="J31" s="59">
        <v>8904.0769230769238</v>
      </c>
      <c r="K31" s="59">
        <v>8364</v>
      </c>
      <c r="L31" s="59">
        <v>7500</v>
      </c>
      <c r="M31" s="59">
        <v>8273.0881342998855</v>
      </c>
      <c r="N31" s="76"/>
      <c r="O31" s="110"/>
    </row>
    <row r="32" spans="2:15">
      <c r="B32" s="58">
        <v>44629</v>
      </c>
      <c r="C32" s="59"/>
      <c r="D32" s="59"/>
      <c r="E32" s="59">
        <v>7265</v>
      </c>
      <c r="F32" s="59">
        <v>8366.8630490956075</v>
      </c>
      <c r="G32" s="59">
        <v>10951.737451737452</v>
      </c>
      <c r="H32" s="59">
        <v>6400</v>
      </c>
      <c r="I32" s="59">
        <v>8500</v>
      </c>
      <c r="J32" s="59"/>
      <c r="K32" s="59">
        <v>8000</v>
      </c>
      <c r="L32" s="59">
        <v>7600</v>
      </c>
      <c r="M32" s="59">
        <v>8247.3045147291996</v>
      </c>
      <c r="N32" s="76"/>
      <c r="O32" s="110"/>
    </row>
    <row r="33" spans="2:15">
      <c r="B33" s="58">
        <v>44630</v>
      </c>
      <c r="C33" s="59"/>
      <c r="D33" s="59">
        <v>9500</v>
      </c>
      <c r="E33" s="59">
        <v>7666.9411764705883</v>
      </c>
      <c r="F33" s="59">
        <v>8165.6881188118814</v>
      </c>
      <c r="G33" s="59">
        <v>10381.355932203391</v>
      </c>
      <c r="H33" s="59">
        <v>6454.545454545455</v>
      </c>
      <c r="I33" s="59">
        <v>6750</v>
      </c>
      <c r="J33" s="59">
        <v>7957.3191489361698</v>
      </c>
      <c r="K33" s="59"/>
      <c r="L33" s="59"/>
      <c r="M33" s="59">
        <v>8186.4831093352705</v>
      </c>
      <c r="N33" s="76"/>
      <c r="O33" s="110"/>
    </row>
    <row r="34" spans="2:15">
      <c r="B34" s="58">
        <v>44631</v>
      </c>
      <c r="C34" s="59"/>
      <c r="D34" s="59">
        <v>9912</v>
      </c>
      <c r="E34" s="59">
        <v>7745</v>
      </c>
      <c r="F34" s="59">
        <v>8002.2779056386653</v>
      </c>
      <c r="G34" s="59">
        <v>11244.266666666666</v>
      </c>
      <c r="H34" s="59">
        <v>6884.6153846153848</v>
      </c>
      <c r="I34" s="59">
        <v>7500</v>
      </c>
      <c r="J34" s="59">
        <v>8161.3870967741932</v>
      </c>
      <c r="K34" s="59">
        <v>6789.9473684210525</v>
      </c>
      <c r="L34" s="59"/>
      <c r="M34" s="59">
        <v>7951.2918163672657</v>
      </c>
      <c r="N34" s="76"/>
      <c r="O34" s="110"/>
    </row>
    <row r="35" spans="2:15">
      <c r="B35" s="58">
        <v>44634</v>
      </c>
      <c r="C35" s="59"/>
      <c r="D35" s="59">
        <v>9500</v>
      </c>
      <c r="E35" s="59">
        <v>7709.6285714285714</v>
      </c>
      <c r="F35" s="59">
        <v>8195.9803921568619</v>
      </c>
      <c r="G35" s="59">
        <v>10904.494382022473</v>
      </c>
      <c r="H35" s="59">
        <v>7000</v>
      </c>
      <c r="I35" s="59">
        <v>7500</v>
      </c>
      <c r="J35" s="59"/>
      <c r="K35" s="59">
        <v>6888.8888888888887</v>
      </c>
      <c r="L35" s="59">
        <v>7600</v>
      </c>
      <c r="M35" s="59">
        <v>8126.3605339757105</v>
      </c>
      <c r="N35" s="76"/>
      <c r="O35" s="110"/>
    </row>
    <row r="36" spans="2:15" ht="29.85" customHeight="1">
      <c r="B36" s="277" t="s">
        <v>87</v>
      </c>
      <c r="C36" s="277"/>
      <c r="D36" s="277"/>
      <c r="E36" s="277"/>
      <c r="F36" s="277"/>
      <c r="G36" s="277"/>
      <c r="H36" s="277"/>
      <c r="I36" s="277"/>
      <c r="J36" s="277"/>
      <c r="K36" s="277"/>
      <c r="L36" s="277"/>
      <c r="M36" s="277"/>
      <c r="N36" s="110"/>
      <c r="O36" s="110"/>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verticalCentered="1"/>
  <pageMargins left="0.7" right="0.7" top="0.75" bottom="0.75" header="0.3" footer="0.3"/>
  <pageSetup scale="60"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R42"/>
  <sheetViews>
    <sheetView view="pageBreakPreview" zoomScaleNormal="80" zoomScaleSheetLayoutView="100" zoomScalePageLayoutView="80" workbookViewId="0"/>
  </sheetViews>
  <sheetFormatPr baseColWidth="10" defaultColWidth="10.88671875" defaultRowHeight="13.2"/>
  <cols>
    <col min="1" max="1" width="1.6640625" style="20" customWidth="1"/>
    <col min="2" max="2" width="17.5546875" style="20" customWidth="1"/>
    <col min="3" max="12" width="8.88671875" style="20" customWidth="1"/>
    <col min="13" max="13" width="2.33203125" style="20" customWidth="1"/>
    <col min="14" max="14" width="10.88671875" style="20"/>
    <col min="15" max="15" width="8.21875" style="89" customWidth="1"/>
    <col min="16" max="16" width="7.6640625" style="85" hidden="1" customWidth="1"/>
    <col min="17" max="17" width="10.88671875" style="89"/>
    <col min="18" max="16384" width="10.88671875" style="20"/>
  </cols>
  <sheetData>
    <row r="1" spans="2:18" ht="6.75" customHeight="1"/>
    <row r="2" spans="2:18">
      <c r="B2" s="273" t="s">
        <v>88</v>
      </c>
      <c r="C2" s="273"/>
      <c r="D2" s="273"/>
      <c r="E2" s="273"/>
      <c r="F2" s="273"/>
      <c r="G2" s="273"/>
      <c r="H2" s="273"/>
      <c r="I2" s="273"/>
      <c r="J2" s="273"/>
      <c r="K2" s="273"/>
      <c r="L2" s="273"/>
      <c r="M2" s="184"/>
      <c r="N2" s="28" t="s">
        <v>7</v>
      </c>
    </row>
    <row r="3" spans="2:18">
      <c r="B3" s="273" t="s">
        <v>219</v>
      </c>
      <c r="C3" s="273"/>
      <c r="D3" s="273"/>
      <c r="E3" s="273"/>
      <c r="F3" s="273"/>
      <c r="G3" s="273"/>
      <c r="H3" s="273"/>
      <c r="I3" s="273"/>
      <c r="J3" s="273"/>
      <c r="K3" s="273"/>
      <c r="L3" s="273"/>
      <c r="M3" s="184"/>
    </row>
    <row r="4" spans="2:18">
      <c r="B4" s="273" t="s">
        <v>89</v>
      </c>
      <c r="C4" s="273"/>
      <c r="D4" s="273"/>
      <c r="E4" s="273"/>
      <c r="F4" s="273"/>
      <c r="G4" s="273"/>
      <c r="H4" s="273"/>
      <c r="I4" s="273"/>
      <c r="J4" s="273"/>
      <c r="K4" s="273"/>
      <c r="L4" s="273"/>
      <c r="M4" s="184"/>
    </row>
    <row r="5" spans="2:18" ht="15" customHeight="1">
      <c r="B5" s="279" t="s">
        <v>46</v>
      </c>
      <c r="C5" s="282" t="s">
        <v>90</v>
      </c>
      <c r="D5" s="283"/>
      <c r="E5" s="283"/>
      <c r="F5" s="283"/>
      <c r="G5" s="284"/>
      <c r="H5" s="282" t="s">
        <v>91</v>
      </c>
      <c r="I5" s="283"/>
      <c r="J5" s="283"/>
      <c r="K5" s="283"/>
      <c r="L5" s="284"/>
      <c r="M5" s="184"/>
      <c r="N5" s="89"/>
    </row>
    <row r="6" spans="2:18" ht="12.75" customHeight="1">
      <c r="B6" s="280"/>
      <c r="C6" s="282" t="s">
        <v>47</v>
      </c>
      <c r="D6" s="283"/>
      <c r="E6" s="283"/>
      <c r="F6" s="283" t="s">
        <v>48</v>
      </c>
      <c r="G6" s="284"/>
      <c r="H6" s="282" t="s">
        <v>47</v>
      </c>
      <c r="I6" s="283"/>
      <c r="J6" s="283"/>
      <c r="K6" s="283" t="s">
        <v>48</v>
      </c>
      <c r="L6" s="284"/>
      <c r="M6" s="184"/>
    </row>
    <row r="7" spans="2:18">
      <c r="B7" s="281"/>
      <c r="C7" s="191">
        <v>2020</v>
      </c>
      <c r="D7" s="191">
        <v>2021</v>
      </c>
      <c r="E7" s="191">
        <v>2022</v>
      </c>
      <c r="F7" s="191" t="s">
        <v>49</v>
      </c>
      <c r="G7" s="205" t="s">
        <v>50</v>
      </c>
      <c r="H7" s="206">
        <v>2020</v>
      </c>
      <c r="I7" s="222">
        <v>2021</v>
      </c>
      <c r="J7" s="206">
        <v>2022</v>
      </c>
      <c r="K7" s="206" t="s">
        <v>49</v>
      </c>
      <c r="L7" s="207" t="s">
        <v>50</v>
      </c>
      <c r="M7" s="184"/>
      <c r="N7" s="85"/>
    </row>
    <row r="8" spans="2:18" ht="12.75" customHeight="1">
      <c r="B8" s="139" t="s">
        <v>51</v>
      </c>
      <c r="C8" s="132">
        <v>1176.8</v>
      </c>
      <c r="D8" s="132">
        <v>1287.0066666666667</v>
      </c>
      <c r="E8" s="132">
        <v>1271.9939999999999</v>
      </c>
      <c r="F8" s="129">
        <f>+(E8/D19-1)*100</f>
        <v>0.40893943741520111</v>
      </c>
      <c r="G8" s="130">
        <f>(E8/D8-1)*100</f>
        <v>-1.1664793241164317</v>
      </c>
      <c r="H8" s="132">
        <v>506.62149999999997</v>
      </c>
      <c r="I8" s="132">
        <v>687.60833333333323</v>
      </c>
      <c r="J8" s="132">
        <v>585.87199999999996</v>
      </c>
      <c r="K8" s="129">
        <f>+(J8/I19-1)*100</f>
        <v>-9.4810710759737127</v>
      </c>
      <c r="L8" s="130">
        <f>(J8/I8-1)*100</f>
        <v>-14.795680680620016</v>
      </c>
      <c r="M8" s="52"/>
      <c r="N8" s="170"/>
      <c r="O8" s="170"/>
      <c r="P8" s="171"/>
      <c r="Q8" s="170"/>
      <c r="R8" s="170"/>
    </row>
    <row r="9" spans="2:18" ht="12.75" customHeight="1">
      <c r="B9" s="140" t="s">
        <v>52</v>
      </c>
      <c r="C9" s="59">
        <v>1157.5284999999999</v>
      </c>
      <c r="D9" s="59">
        <v>1289.1990000000001</v>
      </c>
      <c r="E9" s="59">
        <v>1227.5</v>
      </c>
      <c r="F9" s="127">
        <f>+(E9/E8-1)*100</f>
        <v>-3.4979724747129293</v>
      </c>
      <c r="G9" s="131">
        <f>(E9/D9-1)*100</f>
        <v>-4.7858398897299814</v>
      </c>
      <c r="H9" s="59">
        <v>509.41500000000002</v>
      </c>
      <c r="I9" s="59">
        <v>596.5915</v>
      </c>
      <c r="J9" s="59">
        <v>623</v>
      </c>
      <c r="K9" s="127">
        <f>+(J9/J8-1)*100</f>
        <v>6.3372204167463364</v>
      </c>
      <c r="L9" s="131">
        <f>(J9/I9-1)*100</f>
        <v>4.4265632346421224</v>
      </c>
      <c r="M9" s="52"/>
      <c r="N9" s="170"/>
      <c r="O9" s="170"/>
      <c r="P9" s="171"/>
      <c r="Q9" s="170"/>
      <c r="R9" s="170"/>
    </row>
    <row r="10" spans="2:18" ht="12.75" customHeight="1">
      <c r="B10" s="140" t="s">
        <v>53</v>
      </c>
      <c r="C10" s="59">
        <v>1196.8879999999999</v>
      </c>
      <c r="D10" s="59">
        <v>1286.5464999999999</v>
      </c>
      <c r="E10" s="59"/>
      <c r="F10" s="127"/>
      <c r="G10" s="131"/>
      <c r="H10" s="59">
        <v>519.09850000000006</v>
      </c>
      <c r="I10" s="59">
        <v>545.93700000000001</v>
      </c>
      <c r="J10" s="59"/>
      <c r="K10" s="127"/>
      <c r="L10" s="131"/>
      <c r="M10" s="52"/>
      <c r="N10" s="170"/>
      <c r="O10" s="170"/>
      <c r="P10" s="171"/>
      <c r="Q10" s="170"/>
      <c r="R10" s="170"/>
    </row>
    <row r="11" spans="2:18">
      <c r="B11" s="140" t="s">
        <v>54</v>
      </c>
      <c r="C11" s="59">
        <v>1194.3920000000001</v>
      </c>
      <c r="D11" s="59">
        <v>1289.0259999999998</v>
      </c>
      <c r="E11" s="59"/>
      <c r="F11" s="127"/>
      <c r="G11" s="131"/>
      <c r="H11" s="59">
        <v>542.77499999999998</v>
      </c>
      <c r="I11" s="59">
        <v>528.61099999999999</v>
      </c>
      <c r="J11" s="59"/>
      <c r="K11" s="127"/>
      <c r="L11" s="131"/>
      <c r="M11" s="52"/>
      <c r="N11" s="170"/>
      <c r="O11" s="170"/>
      <c r="P11" s="171"/>
      <c r="Q11" s="170"/>
      <c r="R11" s="170"/>
    </row>
    <row r="12" spans="2:18" ht="12.75" customHeight="1">
      <c r="B12" s="140" t="s">
        <v>55</v>
      </c>
      <c r="C12" s="59">
        <v>1180.2285000000002</v>
      </c>
      <c r="D12" s="59">
        <v>1253.568</v>
      </c>
      <c r="E12" s="59"/>
      <c r="F12" s="127"/>
      <c r="G12" s="131"/>
      <c r="H12" s="59">
        <v>521.02966666666669</v>
      </c>
      <c r="I12" s="59">
        <v>516.72550000000001</v>
      </c>
      <c r="J12" s="59"/>
      <c r="K12" s="127"/>
      <c r="L12" s="131"/>
      <c r="M12" s="52"/>
      <c r="N12" s="170"/>
      <c r="O12" s="170"/>
      <c r="P12" s="171"/>
      <c r="Q12" s="170"/>
      <c r="R12" s="170"/>
    </row>
    <row r="13" spans="2:18" ht="12.75" customHeight="1">
      <c r="B13" s="140" t="s">
        <v>56</v>
      </c>
      <c r="C13" s="59">
        <v>1109.6554999999998</v>
      </c>
      <c r="D13" s="59">
        <v>1222.2629999999999</v>
      </c>
      <c r="E13" s="59"/>
      <c r="F13" s="127"/>
      <c r="G13" s="131"/>
      <c r="H13" s="59">
        <v>484.15599999999995</v>
      </c>
      <c r="I13" s="59">
        <v>511.68299999999999</v>
      </c>
      <c r="J13" s="59"/>
      <c r="K13" s="127"/>
      <c r="L13" s="131"/>
      <c r="M13" s="52"/>
      <c r="N13" s="170"/>
      <c r="O13" s="170"/>
      <c r="P13" s="171"/>
      <c r="Q13" s="171"/>
      <c r="R13" s="170"/>
    </row>
    <row r="14" spans="2:18">
      <c r="B14" s="140" t="s">
        <v>57</v>
      </c>
      <c r="C14" s="59">
        <v>1141.729</v>
      </c>
      <c r="D14" s="59">
        <v>1241.011</v>
      </c>
      <c r="E14" s="59"/>
      <c r="F14" s="127"/>
      <c r="G14" s="131"/>
      <c r="H14" s="59">
        <v>513.51250000000005</v>
      </c>
      <c r="I14" s="59">
        <v>554.38800000000003</v>
      </c>
      <c r="J14" s="59"/>
      <c r="K14" s="127"/>
      <c r="L14" s="131"/>
      <c r="M14" s="52"/>
      <c r="N14" s="170"/>
      <c r="O14" s="84"/>
      <c r="P14" s="171"/>
      <c r="Q14" s="170"/>
      <c r="R14" s="170"/>
    </row>
    <row r="15" spans="2:18" ht="13.5" customHeight="1">
      <c r="B15" s="140" t="s">
        <v>58</v>
      </c>
      <c r="C15" s="59">
        <v>1172.127</v>
      </c>
      <c r="D15" s="59">
        <v>1239.9645</v>
      </c>
      <c r="E15" s="59"/>
      <c r="F15" s="127"/>
      <c r="G15" s="131"/>
      <c r="H15" s="59">
        <v>468.57499999999999</v>
      </c>
      <c r="I15" s="59">
        <v>579.7835</v>
      </c>
      <c r="J15" s="59"/>
      <c r="K15" s="127"/>
      <c r="L15" s="131"/>
      <c r="M15" s="52"/>
      <c r="N15" s="170"/>
      <c r="O15" s="170"/>
      <c r="P15" s="171"/>
      <c r="Q15" s="170"/>
      <c r="R15" s="170"/>
    </row>
    <row r="16" spans="2:18">
      <c r="B16" s="140" t="s">
        <v>59</v>
      </c>
      <c r="C16" s="59">
        <v>1197.6914999999999</v>
      </c>
      <c r="D16" s="59">
        <v>1236.0055</v>
      </c>
      <c r="E16" s="59"/>
      <c r="F16" s="127"/>
      <c r="G16" s="131"/>
      <c r="H16" s="59">
        <v>569.41200000000003</v>
      </c>
      <c r="I16" s="59">
        <v>596.81949999999995</v>
      </c>
      <c r="J16" s="59"/>
      <c r="K16" s="127"/>
      <c r="L16" s="131"/>
      <c r="M16" s="52"/>
      <c r="N16" s="170"/>
      <c r="O16" s="170"/>
      <c r="P16" s="171"/>
      <c r="Q16" s="170"/>
      <c r="R16" s="170"/>
    </row>
    <row r="17" spans="2:18" ht="12.75" customHeight="1">
      <c r="B17" s="140" t="s">
        <v>60</v>
      </c>
      <c r="C17" s="59">
        <v>1187.0155</v>
      </c>
      <c r="D17" s="59">
        <v>1256.3275000000001</v>
      </c>
      <c r="E17" s="59"/>
      <c r="F17" s="127"/>
      <c r="G17" s="131"/>
      <c r="H17" s="59">
        <v>523.54999999999995</v>
      </c>
      <c r="I17" s="59">
        <v>632.80600000000004</v>
      </c>
      <c r="J17" s="59"/>
      <c r="K17" s="127"/>
      <c r="L17" s="131"/>
      <c r="M17" s="52"/>
      <c r="N17" s="170"/>
      <c r="O17" s="170"/>
      <c r="P17" s="171"/>
      <c r="Q17" s="170"/>
      <c r="R17" s="170"/>
    </row>
    <row r="18" spans="2:18">
      <c r="B18" s="140" t="s">
        <v>61</v>
      </c>
      <c r="C18" s="59">
        <v>1230.2035000000001</v>
      </c>
      <c r="D18" s="59">
        <v>1278.8119999999999</v>
      </c>
      <c r="E18" s="59"/>
      <c r="F18" s="127"/>
      <c r="G18" s="131"/>
      <c r="H18" s="59">
        <v>582.447</v>
      </c>
      <c r="I18" s="59">
        <v>622.32749999999999</v>
      </c>
      <c r="J18" s="59"/>
      <c r="K18" s="127"/>
      <c r="L18" s="131"/>
      <c r="M18" s="52"/>
      <c r="N18" s="170"/>
      <c r="O18" s="170"/>
      <c r="P18" s="171"/>
      <c r="Q18" s="170"/>
      <c r="R18" s="170"/>
    </row>
    <row r="19" spans="2:18">
      <c r="B19" s="141" t="s">
        <v>62</v>
      </c>
      <c r="C19" s="133">
        <v>1247.1390000000001</v>
      </c>
      <c r="D19" s="133">
        <v>1266.8135</v>
      </c>
      <c r="E19" s="133"/>
      <c r="F19" s="127"/>
      <c r="G19" s="131"/>
      <c r="H19" s="59">
        <v>689.58100000000002</v>
      </c>
      <c r="I19" s="59">
        <v>647.23699999999997</v>
      </c>
      <c r="J19" s="59"/>
      <c r="K19" s="127"/>
      <c r="L19" s="131"/>
      <c r="M19" s="52"/>
      <c r="N19" s="170"/>
      <c r="O19" s="170"/>
      <c r="P19" s="171"/>
      <c r="Q19" s="170"/>
      <c r="R19" s="170"/>
    </row>
    <row r="20" spans="2:18">
      <c r="B20" s="142" t="s">
        <v>92</v>
      </c>
      <c r="C20" s="134">
        <f>AVERAGE(C8:C19)</f>
        <v>1182.6165000000001</v>
      </c>
      <c r="D20" s="135">
        <f>AVERAGE(D8:D19)</f>
        <v>1262.2119305555555</v>
      </c>
      <c r="E20" s="135">
        <f>AVERAGE(E8:E19)</f>
        <v>1249.7469999999998</v>
      </c>
      <c r="F20" s="135"/>
      <c r="G20" s="180">
        <f>(E20/D20-1)*100</f>
        <v>-0.98754656439266064</v>
      </c>
      <c r="H20" s="134">
        <f>AVERAGE(H8:H19)</f>
        <v>535.84776388888895</v>
      </c>
      <c r="I20" s="135">
        <f>AVERAGE(I8:I19)</f>
        <v>585.04315277777778</v>
      </c>
      <c r="J20" s="135">
        <f>AVERAGE(J8:J19)</f>
        <v>604.43599999999992</v>
      </c>
      <c r="K20" s="135"/>
      <c r="L20" s="180">
        <f>(J20/I20-1)*100</f>
        <v>3.3147721035867495</v>
      </c>
      <c r="M20" s="52"/>
    </row>
    <row r="21" spans="2:18" ht="12.75" customHeight="1">
      <c r="B21" s="143" t="str">
        <f>+'precio mayorista'!B21</f>
        <v>Promedio ene-feb</v>
      </c>
      <c r="C21" s="136">
        <f>AVERAGE(C8:C9)</f>
        <v>1167.1642499999998</v>
      </c>
      <c r="D21" s="137">
        <f>AVERAGE(D8:D9)</f>
        <v>1288.1028333333334</v>
      </c>
      <c r="E21" s="137">
        <f>AVERAGE(E8:E19)</f>
        <v>1249.7469999999998</v>
      </c>
      <c r="F21" s="137"/>
      <c r="G21" s="138">
        <f>(E21/D21-1)*100</f>
        <v>-2.9776996324180738</v>
      </c>
      <c r="H21" s="136">
        <f>AVERAGE(H8:H9)</f>
        <v>508.01824999999997</v>
      </c>
      <c r="I21" s="137">
        <f>AVERAGE(I8:I9)</f>
        <v>642.09991666666656</v>
      </c>
      <c r="J21" s="137">
        <f>AVERAGE(J8:J19)</f>
        <v>604.43599999999992</v>
      </c>
      <c r="K21" s="137"/>
      <c r="L21" s="138">
        <f>(J21/I21-1)*100</f>
        <v>-5.8657407809973421</v>
      </c>
      <c r="M21" s="52"/>
    </row>
    <row r="22" spans="2:18" ht="25.05" customHeight="1">
      <c r="B22" s="278" t="s">
        <v>225</v>
      </c>
      <c r="C22" s="278"/>
      <c r="D22" s="278"/>
      <c r="E22" s="278"/>
      <c r="F22" s="278"/>
      <c r="G22" s="278"/>
      <c r="H22" s="278"/>
      <c r="I22" s="278"/>
      <c r="J22" s="278"/>
      <c r="K22" s="278"/>
      <c r="L22" s="278"/>
      <c r="M22" s="66"/>
    </row>
    <row r="23" spans="2:18">
      <c r="D23" s="148"/>
      <c r="E23" s="144" t="s">
        <v>90</v>
      </c>
      <c r="F23" s="144" t="s">
        <v>91</v>
      </c>
      <c r="G23" s="144" t="s">
        <v>93</v>
      </c>
    </row>
    <row r="24" spans="2:18">
      <c r="D24" s="158">
        <v>44044</v>
      </c>
      <c r="E24" s="33">
        <v>1172.127</v>
      </c>
      <c r="F24" s="33">
        <v>468.57499999999999</v>
      </c>
      <c r="G24" s="33">
        <v>253.78911536654132</v>
      </c>
    </row>
    <row r="25" spans="2:18">
      <c r="D25" s="158">
        <v>44075</v>
      </c>
      <c r="E25" s="33">
        <v>1197.6914999999999</v>
      </c>
      <c r="F25" s="33">
        <v>569.41200000000003</v>
      </c>
      <c r="G25" s="33">
        <v>336.43560107987935</v>
      </c>
      <c r="K25" s="89"/>
      <c r="L25" s="85"/>
      <c r="M25" s="89"/>
    </row>
    <row r="26" spans="2:18">
      <c r="D26" s="158">
        <v>44105</v>
      </c>
      <c r="E26" s="33">
        <v>1187.0155</v>
      </c>
      <c r="F26" s="33">
        <v>523.54999999999995</v>
      </c>
      <c r="G26" s="33">
        <v>310.89990321875683</v>
      </c>
    </row>
    <row r="27" spans="2:18">
      <c r="D27" s="158">
        <v>44136</v>
      </c>
      <c r="E27" s="33">
        <v>1230.2035000000001</v>
      </c>
      <c r="F27" s="33">
        <v>582.447</v>
      </c>
      <c r="G27" s="33">
        <v>390.61699233492857</v>
      </c>
    </row>
    <row r="28" spans="2:18">
      <c r="D28" s="158">
        <v>44166</v>
      </c>
      <c r="E28" s="33">
        <v>1247.1390000000001</v>
      </c>
      <c r="F28" s="33">
        <v>689.58100000000002</v>
      </c>
      <c r="G28" s="33">
        <v>445.28231992766968</v>
      </c>
    </row>
    <row r="29" spans="2:18">
      <c r="D29" s="158">
        <v>44197</v>
      </c>
      <c r="E29" s="33">
        <v>1287.0066666666667</v>
      </c>
      <c r="F29" s="33">
        <v>687.60833333333323</v>
      </c>
      <c r="G29" s="33">
        <v>395.65468534227659</v>
      </c>
    </row>
    <row r="30" spans="2:18">
      <c r="D30" s="158">
        <v>44228</v>
      </c>
      <c r="E30" s="33">
        <v>1289.1990000000001</v>
      </c>
      <c r="F30" s="33">
        <v>596.5915</v>
      </c>
      <c r="G30" s="33">
        <v>263.17300528670194</v>
      </c>
    </row>
    <row r="31" spans="2:18">
      <c r="D31" s="158">
        <v>44256</v>
      </c>
      <c r="E31" s="33">
        <v>1286.5464999999999</v>
      </c>
      <c r="F31" s="33">
        <v>545.93700000000001</v>
      </c>
      <c r="G31" s="33">
        <v>256.40643221524988</v>
      </c>
    </row>
    <row r="32" spans="2:18">
      <c r="D32" s="158">
        <v>44287</v>
      </c>
      <c r="E32" s="33">
        <v>1289.0259999999998</v>
      </c>
      <c r="F32" s="33">
        <v>528.61099999999999</v>
      </c>
      <c r="G32" s="33">
        <v>265.03741385116177</v>
      </c>
    </row>
    <row r="33" spans="2:7">
      <c r="D33" s="158">
        <v>44317</v>
      </c>
      <c r="E33" s="33">
        <v>1253.568</v>
      </c>
      <c r="F33" s="33">
        <v>516.72550000000001</v>
      </c>
      <c r="G33" s="33">
        <v>251.32902228458627</v>
      </c>
    </row>
    <row r="34" spans="2:7">
      <c r="D34" s="158">
        <v>44348</v>
      </c>
      <c r="E34" s="33">
        <v>1222.2629999999999</v>
      </c>
      <c r="F34" s="33">
        <v>511.68299999999999</v>
      </c>
      <c r="G34" s="33">
        <v>263.5435216626459</v>
      </c>
    </row>
    <row r="35" spans="2:7">
      <c r="D35" s="158">
        <v>44378</v>
      </c>
      <c r="E35" s="33">
        <v>1241.011</v>
      </c>
      <c r="F35" s="33">
        <v>554.38800000000003</v>
      </c>
      <c r="G35" s="33">
        <v>308.49031780310776</v>
      </c>
    </row>
    <row r="36" spans="2:7">
      <c r="D36" s="158">
        <v>44409</v>
      </c>
      <c r="E36" s="33">
        <v>1239.9645</v>
      </c>
      <c r="F36" s="33">
        <v>579.7835</v>
      </c>
      <c r="G36" s="33">
        <v>338.04290322298868</v>
      </c>
    </row>
    <row r="37" spans="2:7">
      <c r="D37" s="158">
        <v>44440</v>
      </c>
      <c r="E37" s="33">
        <v>1236.0055</v>
      </c>
      <c r="F37" s="33">
        <v>596.81949999999995</v>
      </c>
      <c r="G37" s="33">
        <v>374.77072713262567</v>
      </c>
    </row>
    <row r="38" spans="2:7">
      <c r="B38" s="31"/>
      <c r="D38" s="158">
        <v>44470</v>
      </c>
      <c r="E38" s="33">
        <v>1256.3275000000001</v>
      </c>
      <c r="F38" s="33">
        <v>632.80600000000004</v>
      </c>
      <c r="G38" s="33">
        <v>433.37652506075699</v>
      </c>
    </row>
    <row r="39" spans="2:7">
      <c r="D39" s="158">
        <v>44501</v>
      </c>
      <c r="E39" s="33">
        <v>1278.8119999999999</v>
      </c>
      <c r="F39" s="33">
        <v>622.32749999999999</v>
      </c>
      <c r="G39" s="33">
        <v>439.11405485880636</v>
      </c>
    </row>
    <row r="40" spans="2:7">
      <c r="D40" s="158">
        <v>44531</v>
      </c>
      <c r="E40" s="33">
        <v>1266.8135</v>
      </c>
      <c r="F40" s="33">
        <v>647.23699999999997</v>
      </c>
      <c r="G40" s="33">
        <v>373.61865773095144</v>
      </c>
    </row>
    <row r="41" spans="2:7">
      <c r="D41" s="158">
        <v>44562</v>
      </c>
      <c r="E41" s="33">
        <f>+E8</f>
        <v>1271.9939999999999</v>
      </c>
      <c r="F41" s="33">
        <f>+J8</f>
        <v>585.87199999999996</v>
      </c>
      <c r="G41" s="33">
        <v>356.66202407375795</v>
      </c>
    </row>
    <row r="42" spans="2:7">
      <c r="D42" s="158">
        <v>44593</v>
      </c>
      <c r="E42" s="33">
        <f>+E9</f>
        <v>1227.5</v>
      </c>
      <c r="F42" s="33">
        <f>+J9</f>
        <v>623</v>
      </c>
      <c r="G42" s="33">
        <v>324.12305997690788</v>
      </c>
    </row>
  </sheetData>
  <mergeCells count="11">
    <mergeCell ref="B22:L22"/>
    <mergeCell ref="B5:B7"/>
    <mergeCell ref="B3:L3"/>
    <mergeCell ref="B4:L4"/>
    <mergeCell ref="B2:L2"/>
    <mergeCell ref="C5:G5"/>
    <mergeCell ref="H5:L5"/>
    <mergeCell ref="H6:J6"/>
    <mergeCell ref="K6:L6"/>
    <mergeCell ref="C6:E6"/>
    <mergeCell ref="F6:G6"/>
  </mergeCells>
  <hyperlinks>
    <hyperlink ref="N2" location="Índice!A1" display="Volver al índice" xr:uid="{00000000-0004-0000-0800-000000000000}"/>
  </hyperlinks>
  <printOptions horizontalCentered="1" verticalCentered="1"/>
  <pageMargins left="0.7" right="0.7" top="0.75" bottom="0.75" header="0.3" footer="0.3"/>
  <pageSetup scale="85" orientation="portrait" r:id="rId1"/>
  <headerFooter differentFirst="1">
    <oddFooter>&amp;C&amp;P</oddFooter>
  </headerFooter>
  <ignoredErrors>
    <ignoredError sqref="C20 F20 F21 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reportings xmlns="http://reportinglists.napkyn.com">
  <reporting xmlns="http://reportinglists.napkyn.com">[]</reporting>
</reportings>
</file>

<file path=customXml/item2.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groups xmlns="http://grouplists.napkyn.com">
  <group xmlns="http://grouplists.napkyn.com">[]</group>
</group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BA7527-B919-4D44-89BB-DC2C2AB8D5F8}">
  <ds:schemaRef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207d885b-95ea-4d6d-a3d7-bb224f92e9be"/>
    <ds:schemaRef ds:uri="e43205c1-cbfe-474f-9e19-d111cc056496"/>
    <ds:schemaRef ds:uri="http://www.w3.org/XML/1998/namespace"/>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export</vt:lpstr>
      <vt:lpstr>import</vt:lpstr>
      <vt:lpstr>colofón!Área_de_impresión</vt:lpstr>
      <vt:lpstr>Comentarios!Área_de_impresión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Bernabé Tapia Cruz</cp:lastModifiedBy>
  <cp:revision/>
  <cp:lastPrinted>2022-03-15T18:23:47Z</cp:lastPrinted>
  <dcterms:created xsi:type="dcterms:W3CDTF">2011-10-13T14:46:36Z</dcterms:created>
  <dcterms:modified xsi:type="dcterms:W3CDTF">2022-03-15T18:25:28Z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