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theme/themeOverride1.xml" ContentType="application/vnd.openxmlformats-officedocument.themeOverrid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https://odepa-my.sharepoint.com/personal/btapia_odepa_gob_cl/Documents/Politicas 2018/Papa/Boletín/"/>
    </mc:Choice>
  </mc:AlternateContent>
  <xr:revisionPtr revIDLastSave="141" documentId="8_{8D25E310-5C24-4947-909B-36A9529512E3}" xr6:coauthVersionLast="47" xr6:coauthVersionMax="47" xr10:uidLastSave="{FA7A70D8-E65A-4D9B-8F32-E3C917D66212}"/>
  <bookViews>
    <workbookView xWindow="-108" yWindow="-108" windowWidth="16608" windowHeight="8832"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export" sheetId="83" r:id="rId15"/>
    <sheet name="import" sheetId="84" r:id="rId16"/>
  </sheets>
  <externalReferences>
    <externalReference r:id="rId17"/>
  </externalReferences>
  <definedNames>
    <definedName name="_xlnm.Print_Area" localSheetId="1">colofón!$A$1:$I$39</definedName>
    <definedName name="_xlnm.Print_Area" localSheetId="4">Comentarios!$B$2:$J$10</definedName>
    <definedName name="_xlnm.Print_Area" localSheetId="14">export!$B$2:$K$26</definedName>
    <definedName name="_xlnm.Print_Area" localSheetId="15">import!$B$2:$K$99</definedName>
    <definedName name="_xlnm.Print_Area" localSheetId="3">Índice!$A$1:$E$36</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mayorista2'!$B$2:$L$57</definedName>
    <definedName name="_xlnm.Print_Area" localSheetId="7">'precio mayorista3'!$B$2:$N$60</definedName>
    <definedName name="_xlnm.Print_Area" localSheetId="8">'precio minorista'!$B$2:$L$46</definedName>
    <definedName name="_xlnm.Print_Area" localSheetId="9">'precio minorista regiones'!$B$2:$T$55</definedName>
    <definedName name="_xlnm.Print_Area" localSheetId="12">'prod región'!$B$2:$M$50</definedName>
    <definedName name="_xlnm.Print_Area" localSheetId="13">'rend región'!$B$2:$M$48</definedName>
    <definedName name="_xlnm.Print_Area" localSheetId="11">'sup región'!$B$2:$M$48</definedName>
    <definedName name="_xlnm.Print_Area" localSheetId="10">'sup, prod y rend'!$B$2:$G$51</definedName>
    <definedName name="TDclase">'[1]TD clase'!$A$5:$G$6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8" i="81" l="1"/>
  <c r="K8" i="81"/>
  <c r="I21" i="81"/>
  <c r="I20" i="81"/>
  <c r="L20" i="81" s="1"/>
  <c r="L21" i="81"/>
  <c r="G21" i="81"/>
  <c r="G20" i="81"/>
  <c r="G8" i="81"/>
  <c r="F8" i="81"/>
  <c r="D21" i="81"/>
  <c r="D20" i="81"/>
  <c r="F42" i="81" l="1"/>
  <c r="E42" i="81"/>
  <c r="H21" i="81" l="1"/>
  <c r="E21" i="81"/>
  <c r="C21" i="81"/>
  <c r="D21" i="77"/>
  <c r="E21" i="77"/>
  <c r="C21" i="77"/>
  <c r="J21" i="81"/>
  <c r="F26" i="90" l="1"/>
  <c r="E26" i="90" l="1"/>
  <c r="J20" i="81" l="1"/>
  <c r="H20" i="81"/>
  <c r="E20" i="81"/>
  <c r="C20" i="81"/>
  <c r="E20" i="77"/>
  <c r="D20" i="77"/>
  <c r="C20" i="77"/>
  <c r="H5" i="83"/>
  <c r="H5" i="84" s="1"/>
  <c r="I5" i="83"/>
  <c r="I5" i="84" s="1"/>
  <c r="J5" i="83"/>
  <c r="J5" i="84" s="1"/>
  <c r="K5" i="83"/>
  <c r="K5" i="84" s="1"/>
  <c r="Q23" i="76"/>
  <c r="R23" i="76"/>
  <c r="S23" i="76"/>
  <c r="T23" i="76"/>
  <c r="U23" i="76"/>
  <c r="V23" i="76"/>
  <c r="W23" i="76"/>
  <c r="X23" i="76"/>
  <c r="Y23" i="76"/>
  <c r="G5" i="84"/>
  <c r="Z27" i="86"/>
  <c r="AA27" i="86"/>
  <c r="AB27" i="86"/>
  <c r="AC27" i="86"/>
  <c r="AD27" i="86"/>
  <c r="AE27" i="86"/>
  <c r="AF27" i="86"/>
  <c r="Z28" i="86"/>
  <c r="AA28" i="86"/>
  <c r="AB28" i="86"/>
  <c r="AC28" i="86"/>
  <c r="AD28" i="86"/>
  <c r="AE28" i="86"/>
  <c r="AF28" i="86"/>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B21" i="81"/>
  <c r="E3" i="70"/>
  <c r="F5" i="84"/>
  <c r="E5" i="84"/>
  <c r="D5" i="84"/>
  <c r="F8" i="77"/>
  <c r="G8" i="77"/>
  <c r="G21" i="77"/>
  <c r="AC29" i="86" l="1"/>
  <c r="AF29" i="86"/>
  <c r="AB29" i="86"/>
  <c r="AD29" i="86"/>
  <c r="Z29" i="86"/>
  <c r="Y29" i="86"/>
  <c r="G20" i="77"/>
  <c r="AE29" i="86"/>
  <c r="AA29" i="86"/>
</calcChain>
</file>

<file path=xl/sharedStrings.xml><?xml version="1.0" encoding="utf-8"?>
<sst xmlns="http://schemas.openxmlformats.org/spreadsheetml/2006/main" count="699" uniqueCount="240">
  <si>
    <t>Boletín de la papa</t>
  </si>
  <si>
    <t>Bernabé Tapia Cruz</t>
  </si>
  <si>
    <t>Publicación de la Oficina de Estudios y Políticas Agrarias (Odepa)</t>
  </si>
  <si>
    <t>del Ministerio de Agricultura, Gobierno de Chile</t>
  </si>
  <si>
    <t>www.odepa.gob.cl</t>
  </si>
  <si>
    <t xml:space="preserve"> Se puede reproducir total o parcialmente citando la fuente</t>
  </si>
  <si>
    <t>Introducción</t>
  </si>
  <si>
    <t>Volver al índice</t>
  </si>
  <si>
    <t>Este boletín se publica mensualmente, con información de mercado nacional y de comercio exterior, relacionada con la papa.</t>
  </si>
  <si>
    <t>Los datos utilizados en este documento, que permiten hacer los análisis del mercado, se obtienen de las siguientes fuentes:</t>
  </si>
  <si>
    <t xml:space="preserve"> ● Servicio Nacional de Aduanas, para información de comercio exterior.</t>
  </si>
  <si>
    <t xml:space="preserve"> ● Odepa, para precios mayoristas y minoristas, utilizando los registros de precios capturados en ferias libres, supermercados y mercados mayoristas.</t>
  </si>
  <si>
    <t xml:space="preserve"> ● El Instituto Nacional de Estadisticas (INE), para antecedentes de superficie, rendimientos y producción regional y nacional.</t>
  </si>
  <si>
    <t xml:space="preserve"> ● Comentarios de Odepa</t>
  </si>
  <si>
    <t>CONTENIDO</t>
  </si>
  <si>
    <t>Comentario</t>
  </si>
  <si>
    <t>Descripción</t>
  </si>
  <si>
    <t>Página</t>
  </si>
  <si>
    <t>Precio de la papa en mercados mayoristas</t>
  </si>
  <si>
    <t>Precio de la papa en mercados minoristas</t>
  </si>
  <si>
    <t>Superficie, producción y rendimiento</t>
  </si>
  <si>
    <t>Comercio exterior papa fresca y procesada</t>
  </si>
  <si>
    <t>Cuadro</t>
  </si>
  <si>
    <t>Precios promedio mensuales de papa en mercados mayoristas</t>
  </si>
  <si>
    <t>Precios diarios de papa en los mercados mayoristas según variedad</t>
  </si>
  <si>
    <t>Precios diarios de papa en los mercados mayoristas según mercado</t>
  </si>
  <si>
    <t>Precio semanal de papa a consumidor según región y tipo de establecimiento</t>
  </si>
  <si>
    <t>Superficie, producción y rendimiento de papa a nivel nacional</t>
  </si>
  <si>
    <t>Superficie regional de papa entre las regiones de Coquimbo y Los Lagos</t>
  </si>
  <si>
    <t>Producción regional de papa entre las regiones de Coquimbo y Los Lagos</t>
  </si>
  <si>
    <t>Rendimiento regional de papa entre las regiones de Coquimbo y Los Lagos</t>
  </si>
  <si>
    <t>Exportaciones chilenas de papa fresca y procesada, por producto y país de destino</t>
  </si>
  <si>
    <t>Importaciones chilenas de papa fresca y procesada, por producto y país de origen</t>
  </si>
  <si>
    <t>Gráfico</t>
  </si>
  <si>
    <t>Precio promedio mensual de papa en los mercados mayoristas</t>
  </si>
  <si>
    <t>Precio diario de papa en los mercados mayoristas</t>
  </si>
  <si>
    <t>Precio diario de papa en los mercados mayoristas según mercado</t>
  </si>
  <si>
    <t>Precio semanal de papa a consumidor en supermercados según región</t>
  </si>
  <si>
    <t>Precio semanal de papa a consumidor en ferias según región</t>
  </si>
  <si>
    <t>Evolución de la superficie y producción de papa</t>
  </si>
  <si>
    <t>COMENTARIOS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</si>
  <si>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</si>
  <si>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https://www.leychile.cl/Navegar?idNorma=1092497</t>
  </si>
  <si>
    <t>Cuadro 1</t>
  </si>
  <si>
    <t>Precio promedio mensual de papa en mercados mayoristas</t>
  </si>
  <si>
    <t>($ nominales con IVA / 25 kilos)</t>
  </si>
  <si>
    <t>Mes</t>
  </si>
  <si>
    <t>Año</t>
  </si>
  <si>
    <t>Variación (%)</t>
  </si>
  <si>
    <t>Mensual</t>
  </si>
  <si>
    <t>Anual</t>
  </si>
  <si>
    <t>Enero</t>
  </si>
  <si>
    <t>Febrero</t>
  </si>
  <si>
    <t>Marzo</t>
  </si>
  <si>
    <t>Abril</t>
  </si>
  <si>
    <t>Mayo</t>
  </si>
  <si>
    <t>Junio</t>
  </si>
  <si>
    <t>Julio</t>
  </si>
  <si>
    <t>Agosto</t>
  </si>
  <si>
    <t>Septiembre</t>
  </si>
  <si>
    <t>Octubre</t>
  </si>
  <si>
    <t>Noviembre</t>
  </si>
  <si>
    <t>Diciembre</t>
  </si>
  <si>
    <t xml:space="preserve">Promedio anual </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</si>
  <si>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</si>
  <si>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2</t>
  </si>
  <si>
    <t xml:space="preserve">Fecha </t>
  </si>
  <si>
    <t>Asterix</t>
  </si>
  <si>
    <t>Cardinal</t>
  </si>
  <si>
    <t>Karú</t>
  </si>
  <si>
    <t>Patagonia</t>
  </si>
  <si>
    <t>Pukará</t>
  </si>
  <si>
    <t>Rodeo</t>
  </si>
  <si>
    <t>Rosara</t>
  </si>
  <si>
    <t>Promedio ponderado</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</si>
  <si>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</si>
  <si>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Cuadro 3</t>
  </si>
  <si>
    <t>Fecha</t>
  </si>
  <si>
    <t>Agrícola del Norte de Arica</t>
  </si>
  <si>
    <t>Terminal La Palmera de La Serena</t>
  </si>
  <si>
    <t>Femacal de La Calera</t>
  </si>
  <si>
    <t>Central Lo Valledor de Santiago</t>
  </si>
  <si>
    <t>Vega Central Mapocho de Santiago</t>
  </si>
  <si>
    <t>Macroferia Regional de Talca</t>
  </si>
  <si>
    <t>Terminal Hortofrutícola Agro Chillán</t>
  </si>
  <si>
    <t>Vega Monumental Concepción</t>
  </si>
  <si>
    <t>Vega Modelo de Temuco</t>
  </si>
  <si>
    <t>Feria Lagunitas de Puerto Montt</t>
  </si>
  <si>
    <t>Fuente: Odepa.
Precio promedio ponderado por volúmen de todas las variedades, calidades y unidades de comercialización.</t>
  </si>
  <si>
    <t>Cuadro 4</t>
  </si>
  <si>
    <t>($ / kilo nominales con IVA)</t>
  </si>
  <si>
    <t>Supermercados</t>
  </si>
  <si>
    <t>Ferias libres</t>
  </si>
  <si>
    <t>Promedio año</t>
  </si>
  <si>
    <t>Mayorista</t>
  </si>
  <si>
    <t xml:space="preserve"> </t>
  </si>
  <si>
    <t>Cuadro 5</t>
  </si>
  <si>
    <t>SUPERMERCADO</t>
  </si>
  <si>
    <t>FERIA LIBRE</t>
  </si>
  <si>
    <t>Semana</t>
  </si>
  <si>
    <t>Arica</t>
  </si>
  <si>
    <t>Coquimbo</t>
  </si>
  <si>
    <t>Valparaíso</t>
  </si>
  <si>
    <t>RM</t>
  </si>
  <si>
    <t>Maule</t>
  </si>
  <si>
    <t>Ñuble</t>
  </si>
  <si>
    <t>Bío Bío</t>
  </si>
  <si>
    <t>La Araucanía</t>
  </si>
  <si>
    <t>Los Lagos</t>
  </si>
  <si>
    <t>Precio Promedio Super</t>
  </si>
  <si>
    <t>Precio Promedio FL</t>
  </si>
  <si>
    <t>comparación S con respecto a FL</t>
  </si>
  <si>
    <r>
      <rPr>
        <i/>
        <sz val="10"/>
        <color indexed="8"/>
        <rFont val="Arial"/>
        <family val="2"/>
      </rPr>
      <t>Fuente</t>
    </r>
    <r>
      <rPr>
        <sz val="10"/>
        <color indexed="8"/>
        <rFont val="Arial"/>
        <family val="2"/>
      </rPr>
      <t>: Odepa. Se considera el precio promedio de la primera calidad de distintas variedades.</t>
    </r>
  </si>
  <si>
    <t>Cuadro 6</t>
  </si>
  <si>
    <t>Año agrícola</t>
  </si>
  <si>
    <t>Superficie (ha)</t>
  </si>
  <si>
    <t>Producción (ton)</t>
  </si>
  <si>
    <t>Rendimiento (ton/ha)</t>
  </si>
  <si>
    <t>2002/03</t>
  </si>
  <si>
    <t>2003/04</t>
  </si>
  <si>
    <t>2004/05</t>
  </si>
  <si>
    <t>2005/06</t>
  </si>
  <si>
    <t>2006/07</t>
  </si>
  <si>
    <t>2007/08</t>
  </si>
  <si>
    <t>2008/09</t>
  </si>
  <si>
    <t>2009/10</t>
  </si>
  <si>
    <t>2010/11</t>
  </si>
  <si>
    <t>2011/12</t>
  </si>
  <si>
    <t>2012/13</t>
  </si>
  <si>
    <t>2013/14</t>
  </si>
  <si>
    <t>2014/15</t>
  </si>
  <si>
    <t>2015/16</t>
  </si>
  <si>
    <t>2016/17</t>
  </si>
  <si>
    <t>2017/18</t>
  </si>
  <si>
    <t>2018/19</t>
  </si>
  <si>
    <t>2019/20</t>
  </si>
  <si>
    <t>Fuente: elaborado por Odepa con información del INE.</t>
  </si>
  <si>
    <t>Cuadro 7</t>
  </si>
  <si>
    <t>(hectáreas)</t>
  </si>
  <si>
    <t>Región de</t>
  </si>
  <si>
    <t>Región</t>
  </si>
  <si>
    <t>Región del</t>
  </si>
  <si>
    <t>Resto del</t>
  </si>
  <si>
    <t>Metropolitana</t>
  </si>
  <si>
    <t>O´Higgins</t>
  </si>
  <si>
    <t>Los Ríos</t>
  </si>
  <si>
    <t>país</t>
  </si>
  <si>
    <t>-</t>
  </si>
  <si>
    <t xml:space="preserve">Fuente: elaborado por Odepa con información del INE. </t>
  </si>
  <si>
    <t>Cuadro 8</t>
  </si>
  <si>
    <t>(toneladas)</t>
  </si>
  <si>
    <t>Cuadro 9</t>
  </si>
  <si>
    <t>(ton/ha)</t>
  </si>
  <si>
    <t>Cuadro 11. Exportaciones chilenas de papa fresca y procesada, por producto y país de destino</t>
  </si>
  <si>
    <t>Producto</t>
  </si>
  <si>
    <t>País</t>
  </si>
  <si>
    <t>Volumen (kilos)</t>
  </si>
  <si>
    <t>Valor FOB (dólares)</t>
  </si>
  <si>
    <t>variación (%)</t>
  </si>
  <si>
    <t>Preparadas sin congelar</t>
  </si>
  <si>
    <t>Argentina</t>
  </si>
  <si>
    <t>Uruguay</t>
  </si>
  <si>
    <t>Ecuador</t>
  </si>
  <si>
    <t>Perú</t>
  </si>
  <si>
    <t>Estados Unidos</t>
  </si>
  <si>
    <t>Australia</t>
  </si>
  <si>
    <t>--</t>
  </si>
  <si>
    <t>Alemania</t>
  </si>
  <si>
    <t>Total Preparadas sin congelar</t>
  </si>
  <si>
    <t>Papa semilla</t>
  </si>
  <si>
    <t>Brasil</t>
  </si>
  <si>
    <t>Guatemala</t>
  </si>
  <si>
    <t>Total Papa semilla</t>
  </si>
  <si>
    <t>Consumo fresca</t>
  </si>
  <si>
    <t>Total Consumo fresca</t>
  </si>
  <si>
    <t>Papas "in vitro" para siembra</t>
  </si>
  <si>
    <t>Total Papas "in vitro" para siembra</t>
  </si>
  <si>
    <t>Copos (puré)</t>
  </si>
  <si>
    <t>Bolivia</t>
  </si>
  <si>
    <t>Canadá</t>
  </si>
  <si>
    <t>Total Copos (puré)</t>
  </si>
  <si>
    <t>Congeladas</t>
  </si>
  <si>
    <t>Total Congeladas</t>
  </si>
  <si>
    <t>Preparadas congeladas</t>
  </si>
  <si>
    <t>Total Preparadas congeladas</t>
  </si>
  <si>
    <t>Harina de papa</t>
  </si>
  <si>
    <t>Total Harina de papa</t>
  </si>
  <si>
    <t>Fécula (almidón)</t>
  </si>
  <si>
    <t>Total Fécula (almidón)</t>
  </si>
  <si>
    <t xml:space="preserve">Total </t>
  </si>
  <si>
    <t xml:space="preserve">Fuente: elaborado por Odepa con información del Servicio Nacional de Aduanas. Cifras sujetas a revisión por Informes de Variación de Valor (IVV). </t>
  </si>
  <si>
    <t>Cuadro 12. Importaciones chilenas de papa fresca y procesada, por producto y país de origen</t>
  </si>
  <si>
    <t>Valor CIF (dólares)</t>
  </si>
  <si>
    <t>Bélgica</t>
  </si>
  <si>
    <t>Países Bajos</t>
  </si>
  <si>
    <t>Francia</t>
  </si>
  <si>
    <t>España</t>
  </si>
  <si>
    <t>Polonia</t>
  </si>
  <si>
    <t>Dinamarca</t>
  </si>
  <si>
    <t>China</t>
  </si>
  <si>
    <t>Reino Unido</t>
  </si>
  <si>
    <t>Colombia</t>
  </si>
  <si>
    <t>Taiwán</t>
  </si>
  <si>
    <t>India</t>
  </si>
  <si>
    <t>México</t>
  </si>
  <si>
    <t>Rusia</t>
  </si>
  <si>
    <t>Suecia</t>
  </si>
  <si>
    <t>Total</t>
  </si>
  <si>
    <t>Venezuela</t>
  </si>
  <si>
    <t>Red Lady</t>
  </si>
  <si>
    <t>Italia</t>
  </si>
  <si>
    <t>Emiratos Arabes</t>
  </si>
  <si>
    <t>Honduras</t>
  </si>
  <si>
    <t>Turquía</t>
  </si>
  <si>
    <t>María José Irarrázaval</t>
  </si>
  <si>
    <t>Directora Nacional y representante legal</t>
  </si>
  <si>
    <t>Pehuenche</t>
  </si>
  <si>
    <t>Origen o destino no precisado</t>
  </si>
  <si>
    <t>2020/21</t>
  </si>
  <si>
    <t>*La temporada 2021/22 se proyectó con la superficie del estudio de intención de siembra de octubre de 2021 y el promedio del rendimiento de las últimas dos temporadas.</t>
  </si>
  <si>
    <t>2021/22*</t>
  </si>
  <si>
    <t>Japón</t>
  </si>
  <si>
    <t>Líbano</t>
  </si>
  <si>
    <t>Precio a consumidor promedio mensual de papa en supermercados y ferias libres de la región Metropolitana</t>
  </si>
  <si>
    <t>Precios mensuales de papa en supermercados y ferias libres de la región Metropolitana</t>
  </si>
  <si>
    <t>Precios mensuales de papa en supermercados, ferias libres y mercados mayoristas de la región Metropolitana</t>
  </si>
  <si>
    <t>Cuba</t>
  </si>
  <si>
    <t>Malasia</t>
  </si>
  <si>
    <t>Fuente: Odepa. Precio promedio de la primera calidad de todas las variedades. En esta edición se ajustó la fecha al inicio de la semana.</t>
  </si>
  <si>
    <t>Fuente: Odepa. Precio promedio mensual de la primera calidad de todas las variedades. En esta edición se ajustó el cálculo del promedio según la aplicación del sitio web de Odepa.</t>
  </si>
  <si>
    <t>Febrero 2022</t>
  </si>
  <si>
    <r>
      <t>Información de mercado nacional y comercio exterior hasta enero</t>
    </r>
    <r>
      <rPr>
        <sz val="11"/>
        <color indexed="8"/>
        <rFont val="Arial"/>
        <family val="2"/>
      </rPr>
      <t xml:space="preserve"> de 2021</t>
    </r>
  </si>
  <si>
    <t>Promedio ene-ene</t>
  </si>
  <si>
    <t>Egipto</t>
  </si>
  <si>
    <r>
      <t xml:space="preserve">4. </t>
    </r>
    <r>
      <rPr>
        <u/>
        <sz val="11"/>
        <rFont val="Arial"/>
        <family val="2"/>
      </rPr>
      <t>Comercio exterior papa fresca y procesada</t>
    </r>
    <r>
      <rPr>
        <sz val="11"/>
        <rFont val="Arial"/>
        <family val="2"/>
      </rPr>
      <t>: bajan exportaciones y suben importaciones.
En enero de 2022 las exportaciones sumaron 49.200 USD, cifra 70,7% menor al mismo período del año anterior. En el período disminuyeron principalmente las exportaciones de papas preparadas sin congelar (snack).
Las importaciones en enero de 2022 sumaron USD 11,9 millones, lo que representa un aumento de 51% en comparación con enero del año anterior. Las papas preparadas congeladas son el principal producto importado y muestran un crecimiento de 59,7% en este período.</t>
    </r>
  </si>
  <si>
    <r>
      <t xml:space="preserve">1. </t>
    </r>
    <r>
      <rPr>
        <u/>
        <sz val="11"/>
        <rFont val="Arial"/>
        <family val="2"/>
      </rPr>
      <t>Precios de la papa en mercados mayoristas</t>
    </r>
    <r>
      <rPr>
        <sz val="11"/>
        <rFont val="Arial"/>
        <family val="2"/>
      </rPr>
      <t>:  baja en enero.
El precio promedio ponderado mensual de la papa en los mercados mayoristas en enero de 2022 fue $9.081 por saco de 25 kilos, valor 6,7% más bajo que el mes anterior y 7,5% más bajo que el mismo mes del año 2021 (cuadro 1 y gráfico 1).
En el precio diario del saco de 25 kilos se observa tendencia a la baja desde los primeros días de diciembre la que se mantiene hasta mediados de febrero (cuadro 2 y gráfico 2). En los distintos terminales mayoristas monitoreados por Odepa se observa una tendencia similar (cuadro 3 y gráfico 3).</t>
    </r>
  </si>
  <si>
    <r>
      <t xml:space="preserve">2. </t>
    </r>
    <r>
      <rPr>
        <u/>
        <sz val="11"/>
        <rFont val="Arial"/>
        <family val="2"/>
      </rPr>
      <t>Precio de la papa en mercados minoristas</t>
    </r>
    <r>
      <rPr>
        <sz val="11"/>
        <rFont val="Arial"/>
        <family val="2"/>
      </rPr>
      <t>: estables en supermercados y bajan en ferias.
En el monitoreo de precios al consumidor que realiza Odepa en la región Metropolitana, se observó que el precio promedio mensual de enero de 2022 en supermercados fue $1.272 por kilo, 0,4% mayor respecto al mes anterior y 1,2% menor al mismo mes del año anterior. En ferias el precio promedio fue $586 por kilo, 9,5% menor al mes anterior y 14,8% menor al mismo mes del año 2021 (cuadro 4 y gráfico 4).
En el precio semanal a consumidor que Odepa recoge en regiones se observa estabilidad en supermercados y mayor variación en ferias (cuadro 5, gráficos 5 y 6).</t>
    </r>
  </si>
  <si>
    <r>
      <t xml:space="preserve">3. </t>
    </r>
    <r>
      <rPr>
        <u/>
        <sz val="11"/>
        <rFont val="Arial"/>
        <family val="2"/>
      </rPr>
      <t>Superficie, producción y rendimiento</t>
    </r>
    <r>
      <rPr>
        <sz val="11"/>
        <rFont val="Arial"/>
        <family val="2"/>
      </rPr>
      <t>:  intenciones de siembra señalan leve baja en superficie para 2021/22.
El estudio de intenciones de siembra de INE del mes de octubre de 2021 señala una baja de 1,19% para la temporada 2021/22, esto es 35.898 hectáreas de papas en el país. Se proyecta una producción 2,8% mayor, con el rendimiento promedio de las últimas dos temporadas (cuadro 6 y gráfico 7). 
La encuesta de superficie sembrada de cultivos anuales e industriales de la temporada 2020/21 que realiza INE en convenio con Odepa, indicó una superficie de  36.329 hectáreas para la papa, lo que corresponde a una baja de 17,7% respecto a la anterior, lo cual no se condice con el comportamiento del mercado durante 2020, que muestra estabilidad en los precios y el abastecimiento. Diversos agricultores han señalado que no hay una variación importante en la superficie respecto a la temporada pasada y que la actual cosecha ha mostrado buenos rendimientos en los cultivos de riego y algo más bajos en zonas de secano. Se debe considerar que la actual encuesta de superficie de INE se basa en el marco muestral del VII Censo Agropecuario del año 2007, lo que afecta la calidad de los resultados debido a la antigüedad de esta referencia con la cual se expanden los resultados. La superficie cultivada de esta temporada se podrá conocer en forma muy precisa con los resultados del VIII Censo Nacional Agropecuario y Forestal que está en pleno proceso de levantamiento. 
Según los resultados regionales 2020/21 las regiones con mayor producción de papa fueron Los Lagos con 377.806 toneladas y La Araucanía con 209.526 (cuadro 7 y gráfico 8). Los mayores rendimientos se observan en Los Ríos con 49 ton/ha y Los Lagos, con 43,2 ton/ha.</t>
    </r>
  </si>
  <si>
    <t>ene-ene 2021</t>
  </si>
  <si>
    <t>ene-ene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</si>
</sst>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3">
    <numFmt numFmtId="41" formatCode="_ * #,##0_ ;_ * \-#,##0_ ;_ * &quot;-&quot;_ ;_ @_ "/>
    <numFmt numFmtId="43" formatCode="_ * #,##0.00_ ;_ * \-#,##0.00_ ;_ * &quot;-&quot;??_ ;_ @_ "/>
    <numFmt numFmtId="164" formatCode="_-* #,##0.00\ _€_-;\-* #,##0.00\ _€_-;_-* &quot;-&quot;??\ _€_-;_-@_-"/>
    <numFmt numFmtId="165" formatCode="_-* #,##0_-;\-* #,##0_-;_-* &quot;-&quot;_-;_-@_-"/>
    <numFmt numFmtId="166" formatCode="_-* #,##0.00_-;\-* #,##0.00_-;_-* &quot;-&quot;??_-;_-@_-"/>
    <numFmt numFmtId="167" formatCode="_(* #,##0_);_(* \(#,##0\);_(* &quot;-&quot;_);_(@_)"/>
    <numFmt numFmtId="168" formatCode="0.0"/>
    <numFmt numFmtId="169" formatCode="#,##0.0"/>
    <numFmt numFmtId="170" formatCode="_(* #,##0.00_);_(* \(#,##0.00\);_(* &quot;-&quot;??_);_(@_)"/>
    <numFmt numFmtId="171" formatCode="_(* #,##0.0000_);_(* \(#,##0.0000\);_(* &quot;-&quot;_);_(@_)"/>
    <numFmt numFmtId="172" formatCode="dd/mm/yy;@"/>
    <numFmt numFmtId="173" formatCode="0.0%"/>
    <numFmt numFmtId="174" formatCode="mmmm/yyyy"/>
  </numFmts>
  <fonts count="83">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i/>
      <sz val="10"/>
      <name val="Arial"/>
      <family val="2"/>
    </font>
    <font>
      <sz val="11"/>
      <color indexed="8"/>
      <name val="Arial"/>
      <family val="2"/>
    </font>
    <font>
      <b/>
      <sz val="11"/>
      <name val="Arial"/>
      <family val="2"/>
    </font>
    <font>
      <sz val="11"/>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
      <sz val="8"/>
      <name val="Calibri"/>
      <family val="2"/>
      <scheme val="minor"/>
    </font>
    <font>
      <i/>
      <sz val="8"/>
      <name val="Arial"/>
      <family val="2"/>
    </font>
    <font>
      <sz val="11"/>
      <color theme="1"/>
      <name val="Calibri"/>
      <scheme val="minor"/>
    </font>
    <font>
      <b/>
      <sz val="11"/>
      <color theme="1"/>
      <name val="Calibri"/>
      <scheme val="minor"/>
    </font>
  </fonts>
  <fills count="5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s>
  <borders count="7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theme="0" tint="-0.14999847407452621"/>
      </top>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style="thin">
        <color indexed="64"/>
      </left>
      <right style="thin">
        <color indexed="64"/>
      </right>
      <top style="thin">
        <color indexed="65"/>
      </top>
      <bottom style="thin">
        <color indexed="64"/>
      </bottom>
      <diagonal/>
    </border>
  </borders>
  <cellStyleXfs count="448">
    <xf numFmtId="0" fontId="0" fillId="0" borderId="0"/>
    <xf numFmtId="0" fontId="33" fillId="24" borderId="0" applyNumberFormat="0" applyBorder="0" applyAlignment="0" applyProtection="0"/>
    <xf numFmtId="0" fontId="6"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6" fillId="2"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6" fillId="2" borderId="0" applyNumberFormat="0" applyBorder="0" applyAlignment="0" applyProtection="0"/>
    <xf numFmtId="0" fontId="33" fillId="25" borderId="0" applyNumberFormat="0" applyBorder="0" applyAlignment="0" applyProtection="0"/>
    <xf numFmtId="0" fontId="6"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6" fillId="3"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6" fillId="3" borderId="0" applyNumberFormat="0" applyBorder="0" applyAlignment="0" applyProtection="0"/>
    <xf numFmtId="0" fontId="33" fillId="26" borderId="0" applyNumberFormat="0" applyBorder="0" applyAlignment="0" applyProtection="0"/>
    <xf numFmtId="0" fontId="6"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6" fillId="4" borderId="0" applyNumberFormat="0" applyBorder="0" applyAlignment="0" applyProtection="0"/>
    <xf numFmtId="0" fontId="33" fillId="26" borderId="0" applyNumberFormat="0" applyBorder="0" applyAlignment="0" applyProtection="0"/>
    <xf numFmtId="0" fontId="33" fillId="26" borderId="0" applyNumberFormat="0" applyBorder="0" applyAlignment="0" applyProtection="0"/>
    <xf numFmtId="0" fontId="6" fillId="4" borderId="0" applyNumberFormat="0" applyBorder="0" applyAlignment="0" applyProtection="0"/>
    <xf numFmtId="0" fontId="33" fillId="27" borderId="0" applyNumberFormat="0" applyBorder="0" applyAlignment="0" applyProtection="0"/>
    <xf numFmtId="0" fontId="6"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6" fillId="5" borderId="0" applyNumberFormat="0" applyBorder="0" applyAlignment="0" applyProtection="0"/>
    <xf numFmtId="0" fontId="33" fillId="27" borderId="0" applyNumberFormat="0" applyBorder="0" applyAlignment="0" applyProtection="0"/>
    <xf numFmtId="0" fontId="33" fillId="27" borderId="0" applyNumberFormat="0" applyBorder="0" applyAlignment="0" applyProtection="0"/>
    <xf numFmtId="0" fontId="6" fillId="5" borderId="0" applyNumberFormat="0" applyBorder="0" applyAlignment="0" applyProtection="0"/>
    <xf numFmtId="0" fontId="33" fillId="28" borderId="0" applyNumberFormat="0" applyBorder="0" applyAlignment="0" applyProtection="0"/>
    <xf numFmtId="0" fontId="6"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6" fillId="6"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6" fillId="6" borderId="0" applyNumberFormat="0" applyBorder="0" applyAlignment="0" applyProtection="0"/>
    <xf numFmtId="0" fontId="33" fillId="29" borderId="0" applyNumberFormat="0" applyBorder="0" applyAlignment="0" applyProtection="0"/>
    <xf numFmtId="0" fontId="6"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6" fillId="7"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6" fillId="7" borderId="0" applyNumberFormat="0" applyBorder="0" applyAlignment="0" applyProtection="0"/>
    <xf numFmtId="0" fontId="33" fillId="30" borderId="0" applyNumberFormat="0" applyBorder="0" applyAlignment="0" applyProtection="0"/>
    <xf numFmtId="0" fontId="6"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6" fillId="8" borderId="0" applyNumberFormat="0" applyBorder="0" applyAlignment="0" applyProtection="0"/>
    <xf numFmtId="0" fontId="33" fillId="30" borderId="0" applyNumberFormat="0" applyBorder="0" applyAlignment="0" applyProtection="0"/>
    <xf numFmtId="0" fontId="33" fillId="30" borderId="0" applyNumberFormat="0" applyBorder="0" applyAlignment="0" applyProtection="0"/>
    <xf numFmtId="0" fontId="6" fillId="8" borderId="0" applyNumberFormat="0" applyBorder="0" applyAlignment="0" applyProtection="0"/>
    <xf numFmtId="0" fontId="33" fillId="31" borderId="0" applyNumberFormat="0" applyBorder="0" applyAlignment="0" applyProtection="0"/>
    <xf numFmtId="0" fontId="6"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6" fillId="9" borderId="0" applyNumberFormat="0" applyBorder="0" applyAlignment="0" applyProtection="0"/>
    <xf numFmtId="0" fontId="33" fillId="31" borderId="0" applyNumberFormat="0" applyBorder="0" applyAlignment="0" applyProtection="0"/>
    <xf numFmtId="0" fontId="33" fillId="31" borderId="0" applyNumberFormat="0" applyBorder="0" applyAlignment="0" applyProtection="0"/>
    <xf numFmtId="0" fontId="6" fillId="9" borderId="0" applyNumberFormat="0" applyBorder="0" applyAlignment="0" applyProtection="0"/>
    <xf numFmtId="0" fontId="33" fillId="32" borderId="0" applyNumberFormat="0" applyBorder="0" applyAlignment="0" applyProtection="0"/>
    <xf numFmtId="0" fontId="6"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1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6" fillId="10" borderId="0" applyNumberFormat="0" applyBorder="0" applyAlignment="0" applyProtection="0"/>
    <xf numFmtId="0" fontId="33" fillId="33" borderId="0" applyNumberFormat="0" applyBorder="0" applyAlignment="0" applyProtection="0"/>
    <xf numFmtId="0" fontId="6"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6" fillId="5"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6" fillId="5" borderId="0" applyNumberFormat="0" applyBorder="0" applyAlignment="0" applyProtection="0"/>
    <xf numFmtId="0" fontId="33" fillId="34" borderId="0" applyNumberFormat="0" applyBorder="0" applyAlignment="0" applyProtection="0"/>
    <xf numFmtId="0" fontId="6"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6" fillId="8"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6" fillId="8" borderId="0" applyNumberFormat="0" applyBorder="0" applyAlignment="0" applyProtection="0"/>
    <xf numFmtId="0" fontId="33" fillId="35" borderId="0" applyNumberFormat="0" applyBorder="0" applyAlignment="0" applyProtection="0"/>
    <xf numFmtId="0" fontId="6"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6" fillId="11" borderId="0" applyNumberFormat="0" applyBorder="0" applyAlignment="0" applyProtection="0"/>
    <xf numFmtId="0" fontId="33" fillId="35" borderId="0" applyNumberFormat="0" applyBorder="0" applyAlignment="0" applyProtection="0"/>
    <xf numFmtId="0" fontId="33" fillId="35" borderId="0" applyNumberFormat="0" applyBorder="0" applyAlignment="0" applyProtection="0"/>
    <xf numFmtId="0" fontId="6" fillId="11" borderId="0" applyNumberFormat="0" applyBorder="0" applyAlignment="0" applyProtection="0"/>
    <xf numFmtId="0" fontId="34" fillId="36" borderId="0" applyNumberFormat="0" applyBorder="0" applyAlignment="0" applyProtection="0"/>
    <xf numFmtId="0" fontId="8" fillId="1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8" fillId="12" borderId="0" applyNumberFormat="0" applyBorder="0" applyAlignment="0" applyProtection="0"/>
    <xf numFmtId="0" fontId="34" fillId="36" borderId="0" applyNumberFormat="0" applyBorder="0" applyAlignment="0" applyProtection="0"/>
    <xf numFmtId="0" fontId="34" fillId="36" borderId="0" applyNumberFormat="0" applyBorder="0" applyAlignment="0" applyProtection="0"/>
    <xf numFmtId="0" fontId="8" fillId="12" borderId="0" applyNumberFormat="0" applyBorder="0" applyAlignment="0" applyProtection="0"/>
    <xf numFmtId="0" fontId="34" fillId="37" borderId="0" applyNumberFormat="0" applyBorder="0" applyAlignment="0" applyProtection="0"/>
    <xf numFmtId="0" fontId="8" fillId="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 fillId="9" borderId="0" applyNumberFormat="0" applyBorder="0" applyAlignment="0" applyProtection="0"/>
    <xf numFmtId="0" fontId="34" fillId="37" borderId="0" applyNumberFormat="0" applyBorder="0" applyAlignment="0" applyProtection="0"/>
    <xf numFmtId="0" fontId="34" fillId="37" borderId="0" applyNumberFormat="0" applyBorder="0" applyAlignment="0" applyProtection="0"/>
    <xf numFmtId="0" fontId="8" fillId="9" borderId="0" applyNumberFormat="0" applyBorder="0" applyAlignment="0" applyProtection="0"/>
    <xf numFmtId="0" fontId="34" fillId="38" borderId="0" applyNumberFormat="0" applyBorder="0" applyAlignment="0" applyProtection="0"/>
    <xf numFmtId="0" fontId="8" fillId="1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 fillId="10" borderId="0" applyNumberFormat="0" applyBorder="0" applyAlignment="0" applyProtection="0"/>
    <xf numFmtId="0" fontId="34" fillId="38" borderId="0" applyNumberFormat="0" applyBorder="0" applyAlignment="0" applyProtection="0"/>
    <xf numFmtId="0" fontId="34" fillId="38" borderId="0" applyNumberFormat="0" applyBorder="0" applyAlignment="0" applyProtection="0"/>
    <xf numFmtId="0" fontId="8" fillId="10" borderId="0" applyNumberFormat="0" applyBorder="0" applyAlignment="0" applyProtection="0"/>
    <xf numFmtId="0" fontId="34" fillId="39" borderId="0" applyNumberFormat="0" applyBorder="0" applyAlignment="0" applyProtection="0"/>
    <xf numFmtId="0" fontId="8" fillId="1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8" fillId="13" borderId="0" applyNumberFormat="0" applyBorder="0" applyAlignment="0" applyProtection="0"/>
    <xf numFmtId="0" fontId="34" fillId="39" borderId="0" applyNumberFormat="0" applyBorder="0" applyAlignment="0" applyProtection="0"/>
    <xf numFmtId="0" fontId="34" fillId="39" borderId="0" applyNumberFormat="0" applyBorder="0" applyAlignment="0" applyProtection="0"/>
    <xf numFmtId="0" fontId="8" fillId="13" borderId="0" applyNumberFormat="0" applyBorder="0" applyAlignment="0" applyProtection="0"/>
    <xf numFmtId="0" fontId="34" fillId="40" borderId="0" applyNumberFormat="0" applyBorder="0" applyAlignment="0" applyProtection="0"/>
    <xf numFmtId="0" fontId="8"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8" fillId="14" borderId="0" applyNumberFormat="0" applyBorder="0" applyAlignment="0" applyProtection="0"/>
    <xf numFmtId="0" fontId="34" fillId="40" borderId="0" applyNumberFormat="0" applyBorder="0" applyAlignment="0" applyProtection="0"/>
    <xf numFmtId="0" fontId="34" fillId="40" borderId="0" applyNumberFormat="0" applyBorder="0" applyAlignment="0" applyProtection="0"/>
    <xf numFmtId="0" fontId="8" fillId="14" borderId="0" applyNumberFormat="0" applyBorder="0" applyAlignment="0" applyProtection="0"/>
    <xf numFmtId="0" fontId="34" fillId="41" borderId="0" applyNumberFormat="0" applyBorder="0" applyAlignment="0" applyProtection="0"/>
    <xf numFmtId="0" fontId="8" fillId="1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 fillId="15"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9" fillId="4"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9" fillId="4" borderId="0" applyNumberFormat="0" applyBorder="0" applyAlignment="0" applyProtection="0"/>
    <xf numFmtId="0" fontId="36" fillId="43" borderId="17" applyNumberFormat="0" applyAlignment="0" applyProtection="0"/>
    <xf numFmtId="0" fontId="10" fillId="16" borderId="1" applyNumberFormat="0" applyAlignment="0" applyProtection="0"/>
    <xf numFmtId="0" fontId="36" fillId="43" borderId="17" applyNumberFormat="0" applyAlignment="0" applyProtection="0"/>
    <xf numFmtId="0" fontId="36" fillId="43" borderId="17" applyNumberFormat="0" applyAlignment="0" applyProtection="0"/>
    <xf numFmtId="0" fontId="36" fillId="43" borderId="17" applyNumberFormat="0" applyAlignment="0" applyProtection="0"/>
    <xf numFmtId="0" fontId="10" fillId="16" borderId="1" applyNumberFormat="0" applyAlignment="0" applyProtection="0"/>
    <xf numFmtId="0" fontId="36" fillId="43" borderId="17" applyNumberFormat="0" applyAlignment="0" applyProtection="0"/>
    <xf numFmtId="0" fontId="36" fillId="43" borderId="17" applyNumberFormat="0" applyAlignment="0" applyProtection="0"/>
    <xf numFmtId="0" fontId="10" fillId="16" borderId="1" applyNumberFormat="0" applyAlignment="0" applyProtection="0"/>
    <xf numFmtId="0" fontId="37" fillId="44" borderId="18" applyNumberFormat="0" applyAlignment="0" applyProtection="0"/>
    <xf numFmtId="0" fontId="11" fillId="17" borderId="2" applyNumberFormat="0" applyAlignment="0" applyProtection="0"/>
    <xf numFmtId="0" fontId="37" fillId="44" borderId="18" applyNumberFormat="0" applyAlignment="0" applyProtection="0"/>
    <xf numFmtId="0" fontId="37" fillId="44" borderId="18" applyNumberFormat="0" applyAlignment="0" applyProtection="0"/>
    <xf numFmtId="0" fontId="37" fillId="44" borderId="18" applyNumberFormat="0" applyAlignment="0" applyProtection="0"/>
    <xf numFmtId="0" fontId="11" fillId="17" borderId="2" applyNumberFormat="0" applyAlignment="0" applyProtection="0"/>
    <xf numFmtId="0" fontId="37" fillId="44" borderId="18" applyNumberFormat="0" applyAlignment="0" applyProtection="0"/>
    <xf numFmtId="0" fontId="37" fillId="44" borderId="18" applyNumberFormat="0" applyAlignment="0" applyProtection="0"/>
    <xf numFmtId="0" fontId="11" fillId="17" borderId="2" applyNumberFormat="0" applyAlignment="0" applyProtection="0"/>
    <xf numFmtId="0" fontId="38" fillId="0" borderId="19" applyNumberFormat="0" applyFill="0" applyAlignment="0" applyProtection="0"/>
    <xf numFmtId="0" fontId="12" fillId="0" borderId="3"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3" applyNumberFormat="0" applyFill="0" applyAlignment="0" applyProtection="0"/>
    <xf numFmtId="0" fontId="38" fillId="0" borderId="19" applyNumberFormat="0" applyFill="0" applyAlignment="0" applyProtection="0"/>
    <xf numFmtId="0" fontId="38" fillId="0" borderId="19" applyNumberFormat="0" applyFill="0" applyAlignment="0" applyProtection="0"/>
    <xf numFmtId="0" fontId="12" fillId="0" borderId="3" applyNumberFormat="0" applyFill="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13" fillId="0" borderId="0" applyNumberFormat="0" applyFill="0" applyBorder="0" applyAlignment="0" applyProtection="0"/>
    <xf numFmtId="0" fontId="34" fillId="45" borderId="0" applyNumberFormat="0" applyBorder="0" applyAlignment="0" applyProtection="0"/>
    <xf numFmtId="0" fontId="8"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 fillId="18" borderId="0" applyNumberFormat="0" applyBorder="0" applyAlignment="0" applyProtection="0"/>
    <xf numFmtId="0" fontId="34" fillId="45" borderId="0" applyNumberFormat="0" applyBorder="0" applyAlignment="0" applyProtection="0"/>
    <xf numFmtId="0" fontId="34" fillId="45" borderId="0" applyNumberFormat="0" applyBorder="0" applyAlignment="0" applyProtection="0"/>
    <xf numFmtId="0" fontId="8" fillId="18" borderId="0" applyNumberFormat="0" applyBorder="0" applyAlignment="0" applyProtection="0"/>
    <xf numFmtId="0" fontId="34" fillId="46" borderId="0" applyNumberFormat="0" applyBorder="0" applyAlignment="0" applyProtection="0"/>
    <xf numFmtId="0" fontId="8"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 fillId="19" borderId="0" applyNumberFormat="0" applyBorder="0" applyAlignment="0" applyProtection="0"/>
    <xf numFmtId="0" fontId="34" fillId="46" borderId="0" applyNumberFormat="0" applyBorder="0" applyAlignment="0" applyProtection="0"/>
    <xf numFmtId="0" fontId="34" fillId="46" borderId="0" applyNumberFormat="0" applyBorder="0" applyAlignment="0" applyProtection="0"/>
    <xf numFmtId="0" fontId="8" fillId="19" borderId="0" applyNumberFormat="0" applyBorder="0" applyAlignment="0" applyProtection="0"/>
    <xf numFmtId="0" fontId="34" fillId="47" borderId="0" applyNumberFormat="0" applyBorder="0" applyAlignment="0" applyProtection="0"/>
    <xf numFmtId="0" fontId="8" fillId="2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8" fillId="20" borderId="0" applyNumberFormat="0" applyBorder="0" applyAlignment="0" applyProtection="0"/>
    <xf numFmtId="0" fontId="34" fillId="47" borderId="0" applyNumberFormat="0" applyBorder="0" applyAlignment="0" applyProtection="0"/>
    <xf numFmtId="0" fontId="34" fillId="47" borderId="0" applyNumberFormat="0" applyBorder="0" applyAlignment="0" applyProtection="0"/>
    <xf numFmtId="0" fontId="8" fillId="20" borderId="0" applyNumberFormat="0" applyBorder="0" applyAlignment="0" applyProtection="0"/>
    <xf numFmtId="0" fontId="34" fillId="48" borderId="0" applyNumberFormat="0" applyBorder="0" applyAlignment="0" applyProtection="0"/>
    <xf numFmtId="0" fontId="8" fillId="13"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8" fillId="13" borderId="0" applyNumberFormat="0" applyBorder="0" applyAlignment="0" applyProtection="0"/>
    <xf numFmtId="0" fontId="34" fillId="48" borderId="0" applyNumberFormat="0" applyBorder="0" applyAlignment="0" applyProtection="0"/>
    <xf numFmtId="0" fontId="34" fillId="48" borderId="0" applyNumberFormat="0" applyBorder="0" applyAlignment="0" applyProtection="0"/>
    <xf numFmtId="0" fontId="8" fillId="13" borderId="0" applyNumberFormat="0" applyBorder="0" applyAlignment="0" applyProtection="0"/>
    <xf numFmtId="0" fontId="34" fillId="49" borderId="0" applyNumberFormat="0" applyBorder="0" applyAlignment="0" applyProtection="0"/>
    <xf numFmtId="0" fontId="8" fillId="1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 fillId="14" borderId="0" applyNumberFormat="0" applyBorder="0" applyAlignment="0" applyProtection="0"/>
    <xf numFmtId="0" fontId="34" fillId="49" borderId="0" applyNumberFormat="0" applyBorder="0" applyAlignment="0" applyProtection="0"/>
    <xf numFmtId="0" fontId="34" fillId="49" borderId="0" applyNumberFormat="0" applyBorder="0" applyAlignment="0" applyProtection="0"/>
    <xf numFmtId="0" fontId="8" fillId="14" borderId="0" applyNumberFormat="0" applyBorder="0" applyAlignment="0" applyProtection="0"/>
    <xf numFmtId="0" fontId="34" fillId="50" borderId="0" applyNumberFormat="0" applyBorder="0" applyAlignment="0" applyProtection="0"/>
    <xf numFmtId="0" fontId="8" fillId="2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 fillId="21" borderId="0" applyNumberFormat="0" applyBorder="0" applyAlignment="0" applyProtection="0"/>
    <xf numFmtId="0" fontId="34" fillId="50" borderId="0" applyNumberFormat="0" applyBorder="0" applyAlignment="0" applyProtection="0"/>
    <xf numFmtId="0" fontId="34" fillId="50" borderId="0" applyNumberFormat="0" applyBorder="0" applyAlignment="0" applyProtection="0"/>
    <xf numFmtId="0" fontId="8" fillId="21" borderId="0" applyNumberFormat="0" applyBorder="0" applyAlignment="0" applyProtection="0"/>
    <xf numFmtId="0" fontId="40" fillId="51" borderId="17" applyNumberFormat="0" applyAlignment="0" applyProtection="0"/>
    <xf numFmtId="0" fontId="14" fillId="7" borderId="1" applyNumberFormat="0" applyAlignment="0" applyProtection="0"/>
    <xf numFmtId="0" fontId="40" fillId="51" borderId="17" applyNumberFormat="0" applyAlignment="0" applyProtection="0"/>
    <xf numFmtId="0" fontId="40" fillId="51" borderId="17" applyNumberFormat="0" applyAlignment="0" applyProtection="0"/>
    <xf numFmtId="0" fontId="40" fillId="51" borderId="17" applyNumberFormat="0" applyAlignment="0" applyProtection="0"/>
    <xf numFmtId="0" fontId="14" fillId="7" borderId="1" applyNumberFormat="0" applyAlignment="0" applyProtection="0"/>
    <xf numFmtId="0" fontId="40" fillId="51" borderId="17" applyNumberFormat="0" applyAlignment="0" applyProtection="0"/>
    <xf numFmtId="0" fontId="40" fillId="51" borderId="17" applyNumberFormat="0" applyAlignment="0" applyProtection="0"/>
    <xf numFmtId="0" fontId="14" fillId="7" borderId="1" applyNumberFormat="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3" fillId="52" borderId="0" applyNumberFormat="0" applyBorder="0" applyAlignment="0" applyProtection="0"/>
    <xf numFmtId="0" fontId="15" fillId="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5" fillId="3" borderId="0" applyNumberFormat="0" applyBorder="0" applyAlignment="0" applyProtection="0"/>
    <xf numFmtId="0" fontId="43" fillId="52" borderId="0" applyNumberFormat="0" applyBorder="0" applyAlignment="0" applyProtection="0"/>
    <xf numFmtId="0" fontId="43" fillId="52" borderId="0" applyNumberFormat="0" applyBorder="0" applyAlignment="0" applyProtection="0"/>
    <xf numFmtId="0" fontId="15" fillId="3" borderId="0" applyNumberFormat="0" applyBorder="0" applyAlignment="0" applyProtection="0"/>
    <xf numFmtId="167"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7"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4" fontId="33"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3" fillId="0" borderId="0" applyFont="0" applyFill="0" applyBorder="0" applyAlignment="0" applyProtection="0"/>
    <xf numFmtId="166" fontId="33"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44" fillId="53" borderId="0" applyNumberFormat="0" applyBorder="0" applyAlignment="0" applyProtection="0"/>
    <xf numFmtId="0" fontId="16" fillId="2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6" fillId="22" borderId="0" applyNumberFormat="0" applyBorder="0" applyAlignment="0" applyProtection="0"/>
    <xf numFmtId="0" fontId="44" fillId="53" borderId="0" applyNumberFormat="0" applyBorder="0" applyAlignment="0" applyProtection="0"/>
    <xf numFmtId="0" fontId="44" fillId="53" borderId="0" applyNumberFormat="0" applyBorder="0" applyAlignment="0" applyProtection="0"/>
    <xf numFmtId="0" fontId="16" fillId="22" borderId="0" applyNumberFormat="0" applyBorder="0" applyAlignment="0" applyProtection="0"/>
    <xf numFmtId="0" fontId="33" fillId="0" borderId="0"/>
    <xf numFmtId="0" fontId="1" fillId="0" borderId="0"/>
    <xf numFmtId="0" fontId="45"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3" fillId="0" borderId="0"/>
    <xf numFmtId="0" fontId="1" fillId="0" borderId="0"/>
    <xf numFmtId="0" fontId="33" fillId="0" borderId="0"/>
    <xf numFmtId="0" fontId="1" fillId="0" borderId="0"/>
    <xf numFmtId="0" fontId="1" fillId="0" borderId="0"/>
    <xf numFmtId="0" fontId="1" fillId="0" borderId="0"/>
    <xf numFmtId="0" fontId="7" fillId="0" borderId="0"/>
    <xf numFmtId="0" fontId="33" fillId="0" borderId="0"/>
    <xf numFmtId="0" fontId="33" fillId="0" borderId="0"/>
    <xf numFmtId="0" fontId="33"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3" fillId="54" borderId="20" applyNumberFormat="0" applyFont="0" applyAlignment="0" applyProtection="0"/>
    <xf numFmtId="0" fontId="1" fillId="23" borderId="5" applyNumberFormat="0" applyFont="0" applyAlignment="0" applyProtection="0"/>
    <xf numFmtId="0" fontId="33" fillId="54" borderId="20" applyNumberFormat="0" applyFont="0" applyAlignment="0" applyProtection="0"/>
    <xf numFmtId="0" fontId="33" fillId="54" borderId="20" applyNumberFormat="0" applyFont="0" applyAlignment="0" applyProtection="0"/>
    <xf numFmtId="0" fontId="33" fillId="54" borderId="20" applyNumberFormat="0" applyFont="0" applyAlignment="0" applyProtection="0"/>
    <xf numFmtId="0" fontId="1" fillId="23" borderId="5" applyNumberFormat="0" applyFont="0" applyAlignment="0" applyProtection="0"/>
    <xf numFmtId="0" fontId="33" fillId="54" borderId="20" applyNumberFormat="0" applyFont="0" applyAlignment="0" applyProtection="0"/>
    <xf numFmtId="0" fontId="33" fillId="54" borderId="20" applyNumberFormat="0" applyFont="0" applyAlignment="0" applyProtection="0"/>
    <xf numFmtId="0" fontId="1" fillId="23" borderId="5" applyNumberFormat="0" applyFont="0" applyAlignment="0" applyProtection="0"/>
    <xf numFmtId="9" fontId="3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3" fillId="0" borderId="0" applyFont="0" applyFill="0" applyBorder="0" applyAlignment="0" applyProtection="0"/>
    <xf numFmtId="0" fontId="46" fillId="43" borderId="21" applyNumberFormat="0" applyAlignment="0" applyProtection="0"/>
    <xf numFmtId="0" fontId="17" fillId="16" borderId="6" applyNumberFormat="0" applyAlignment="0" applyProtection="0"/>
    <xf numFmtId="0" fontId="46" fillId="43" borderId="21" applyNumberFormat="0" applyAlignment="0" applyProtection="0"/>
    <xf numFmtId="0" fontId="46" fillId="43" borderId="21" applyNumberFormat="0" applyAlignment="0" applyProtection="0"/>
    <xf numFmtId="0" fontId="46" fillId="43" borderId="21" applyNumberFormat="0" applyAlignment="0" applyProtection="0"/>
    <xf numFmtId="0" fontId="17" fillId="16" borderId="6" applyNumberFormat="0" applyAlignment="0" applyProtection="0"/>
    <xf numFmtId="0" fontId="46" fillId="43" borderId="21" applyNumberFormat="0" applyAlignment="0" applyProtection="0"/>
    <xf numFmtId="0" fontId="46" fillId="43" borderId="21" applyNumberFormat="0" applyAlignment="0" applyProtection="0"/>
    <xf numFmtId="0" fontId="17" fillId="16" borderId="6" applyNumberFormat="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1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8" fillId="0" borderId="0" applyNumberFormat="0" applyFill="0" applyBorder="0" applyAlignment="0" applyProtection="0"/>
    <xf numFmtId="0" fontId="48" fillId="0" borderId="0" applyNumberFormat="0" applyFill="0" applyBorder="0" applyAlignment="0" applyProtection="0"/>
    <xf numFmtId="0" fontId="19" fillId="0" borderId="0" applyNumberFormat="0" applyFill="0" applyBorder="0" applyAlignment="0" applyProtection="0"/>
    <xf numFmtId="0" fontId="49" fillId="0" borderId="0" applyNumberFormat="0" applyFill="0" applyBorder="0" applyAlignment="0" applyProtection="0"/>
    <xf numFmtId="0" fontId="20" fillId="0" borderId="4"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20" fillId="0" borderId="4" applyNumberFormat="0" applyFill="0" applyAlignment="0" applyProtection="0"/>
    <xf numFmtId="0" fontId="50" fillId="0" borderId="22" applyNumberFormat="0" applyFill="0" applyAlignment="0" applyProtection="0"/>
    <xf numFmtId="0" fontId="50" fillId="0" borderId="22" applyNumberFormat="0" applyFill="0" applyAlignment="0" applyProtection="0"/>
    <xf numFmtId="0" fontId="20" fillId="0" borderId="4" applyNumberFormat="0" applyFill="0" applyAlignment="0" applyProtection="0"/>
    <xf numFmtId="0" fontId="51" fillId="0" borderId="23" applyNumberFormat="0" applyFill="0" applyAlignment="0" applyProtection="0"/>
    <xf numFmtId="0" fontId="21" fillId="0" borderId="7"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21" fillId="0" borderId="7" applyNumberFormat="0" applyFill="0" applyAlignment="0" applyProtection="0"/>
    <xf numFmtId="0" fontId="51" fillId="0" borderId="23" applyNumberFormat="0" applyFill="0" applyAlignment="0" applyProtection="0"/>
    <xf numFmtId="0" fontId="51" fillId="0" borderId="23" applyNumberFormat="0" applyFill="0" applyAlignment="0" applyProtection="0"/>
    <xf numFmtId="0" fontId="21" fillId="0" borderId="7" applyNumberFormat="0" applyFill="0" applyAlignment="0" applyProtection="0"/>
    <xf numFmtId="0" fontId="39" fillId="0" borderId="24" applyNumberFormat="0" applyFill="0" applyAlignment="0" applyProtection="0"/>
    <xf numFmtId="0" fontId="13" fillId="0" borderId="8"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13" fillId="0" borderId="8" applyNumberFormat="0" applyFill="0" applyAlignment="0" applyProtection="0"/>
    <xf numFmtId="0" fontId="39" fillId="0" borderId="24" applyNumberFormat="0" applyFill="0" applyAlignment="0" applyProtection="0"/>
    <xf numFmtId="0" fontId="39" fillId="0" borderId="24"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 fillId="0" borderId="0" applyNumberFormat="0" applyFill="0" applyBorder="0" applyAlignment="0" applyProtection="0"/>
    <xf numFmtId="0" fontId="52" fillId="0" borderId="25" applyNumberFormat="0" applyFill="0" applyAlignment="0" applyProtection="0"/>
    <xf numFmtId="0" fontId="5" fillId="0" borderId="9"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 fillId="0" borderId="9" applyNumberFormat="0" applyFill="0" applyAlignment="0" applyProtection="0"/>
    <xf numFmtId="0" fontId="52" fillId="0" borderId="25" applyNumberFormat="0" applyFill="0" applyAlignment="0" applyProtection="0"/>
    <xf numFmtId="0" fontId="52" fillId="0" borderId="25" applyNumberFormat="0" applyFill="0" applyAlignment="0" applyProtection="0"/>
    <xf numFmtId="0" fontId="5" fillId="0" borderId="9" applyNumberFormat="0" applyFill="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74" fillId="0" borderId="0" applyNumberFormat="0" applyFill="0" applyBorder="0" applyAlignment="0" applyProtection="0"/>
  </cellStyleXfs>
  <cellXfs count="344">
    <xf numFmtId="0" fontId="0" fillId="0" borderId="0" xfId="0"/>
    <xf numFmtId="0" fontId="22" fillId="55" borderId="0" xfId="341" applyFont="1" applyFill="1" applyBorder="1" applyAlignment="1">
      <alignment horizontal="center" vertical="center" wrapText="1"/>
    </xf>
    <xf numFmtId="0" fontId="1" fillId="55" borderId="0" xfId="341" applyFont="1" applyFill="1" applyBorder="1"/>
    <xf numFmtId="0" fontId="22" fillId="55" borderId="26" xfId="341" applyFont="1" applyFill="1" applyBorder="1"/>
    <xf numFmtId="0" fontId="22" fillId="55" borderId="28" xfId="341" applyFont="1" applyFill="1" applyBorder="1"/>
    <xf numFmtId="0" fontId="1" fillId="55" borderId="0" xfId="329" applyFill="1"/>
    <xf numFmtId="0" fontId="1" fillId="55" borderId="0" xfId="329" applyFont="1" applyFill="1"/>
    <xf numFmtId="0" fontId="1" fillId="55" borderId="0" xfId="329" applyFont="1" applyFill="1" applyAlignment="1">
      <alignment horizontal="center" vertical="center"/>
    </xf>
    <xf numFmtId="0" fontId="1" fillId="55" borderId="0" xfId="329" applyFont="1" applyFill="1" applyAlignment="1"/>
    <xf numFmtId="0" fontId="1" fillId="55" borderId="0" xfId="329" applyFont="1" applyFill="1" applyAlignment="1">
      <alignment horizontal="center"/>
    </xf>
    <xf numFmtId="0" fontId="1" fillId="55" borderId="0" xfId="351" applyFont="1" applyFill="1" applyBorder="1" applyAlignment="1" applyProtection="1">
      <alignment horizontal="center"/>
    </xf>
    <xf numFmtId="0" fontId="53" fillId="55" borderId="0" xfId="351" applyFont="1" applyFill="1" applyBorder="1" applyAlignment="1" applyProtection="1">
      <alignment horizontal="right"/>
    </xf>
    <xf numFmtId="0" fontId="1" fillId="55" borderId="0" xfId="351" applyFont="1" applyFill="1" applyBorder="1" applyAlignment="1" applyProtection="1"/>
    <xf numFmtId="0" fontId="22" fillId="55" borderId="0" xfId="351" applyFont="1" applyFill="1" applyBorder="1" applyAlignment="1" applyProtection="1">
      <alignment horizontal="center"/>
    </xf>
    <xf numFmtId="0" fontId="53" fillId="55" borderId="0" xfId="351" applyFont="1" applyFill="1" applyBorder="1" applyAlignment="1" applyProtection="1">
      <alignment horizontal="center"/>
    </xf>
    <xf numFmtId="0" fontId="53" fillId="55" borderId="0" xfId="351" applyFont="1" applyFill="1" applyBorder="1" applyProtection="1"/>
    <xf numFmtId="0" fontId="1" fillId="55" borderId="0" xfId="351" applyFont="1" applyFill="1" applyBorder="1" applyProtection="1"/>
    <xf numFmtId="0" fontId="1" fillId="55" borderId="0" xfId="351" applyFont="1" applyFill="1" applyBorder="1" applyAlignment="1" applyProtection="1">
      <alignment horizontal="center" vertical="center"/>
    </xf>
    <xf numFmtId="0" fontId="54" fillId="55" borderId="0" xfId="351" applyFont="1" applyFill="1" applyBorder="1" applyAlignment="1" applyProtection="1">
      <alignment horizontal="center"/>
    </xf>
    <xf numFmtId="0" fontId="22" fillId="55" borderId="0" xfId="351" applyFont="1" applyFill="1" applyBorder="1" applyProtection="1"/>
    <xf numFmtId="0" fontId="1" fillId="55" borderId="0" xfId="341" applyFont="1" applyFill="1"/>
    <xf numFmtId="0" fontId="1" fillId="55" borderId="0" xfId="329" applyFont="1" applyFill="1" applyAlignment="1">
      <alignment wrapText="1"/>
    </xf>
    <xf numFmtId="0" fontId="42" fillId="55" borderId="0" xfId="270" applyFont="1" applyFill="1" applyAlignment="1" applyProtection="1"/>
    <xf numFmtId="0" fontId="42" fillId="55" borderId="0" xfId="270" applyFont="1" applyFill="1" applyBorder="1" applyAlignment="1" applyProtection="1">
      <alignment horizontal="right"/>
    </xf>
    <xf numFmtId="0" fontId="42" fillId="55" borderId="0" xfId="270" quotePrefix="1" applyFont="1" applyFill="1" applyBorder="1" applyAlignment="1" applyProtection="1">
      <alignment horizontal="right"/>
    </xf>
    <xf numFmtId="3" fontId="56" fillId="55" borderId="10" xfId="0" applyNumberFormat="1" applyFont="1" applyFill="1" applyBorder="1" applyAlignment="1">
      <alignment horizontal="center"/>
    </xf>
    <xf numFmtId="0" fontId="56" fillId="55" borderId="0" xfId="0" applyFont="1" applyFill="1"/>
    <xf numFmtId="3" fontId="56" fillId="55" borderId="0" xfId="0" applyNumberFormat="1" applyFont="1" applyFill="1"/>
    <xf numFmtId="0" fontId="42" fillId="55" borderId="0" xfId="270" applyFont="1" applyFill="1"/>
    <xf numFmtId="169" fontId="1" fillId="55" borderId="0" xfId="341" applyNumberFormat="1" applyFont="1" applyFill="1" applyBorder="1"/>
    <xf numFmtId="0" fontId="1" fillId="55" borderId="0" xfId="341" applyFont="1" applyFill="1" applyBorder="1" applyAlignment="1"/>
    <xf numFmtId="0" fontId="24" fillId="55" borderId="0" xfId="341" applyFont="1" applyFill="1"/>
    <xf numFmtId="3" fontId="1" fillId="55" borderId="0" xfId="341" applyNumberFormat="1" applyFont="1" applyFill="1" applyBorder="1"/>
    <xf numFmtId="3" fontId="1" fillId="55" borderId="0" xfId="341" applyNumberFormat="1" applyFont="1" applyFill="1"/>
    <xf numFmtId="171" fontId="1" fillId="55" borderId="0" xfId="341" applyNumberFormat="1" applyFont="1" applyFill="1"/>
    <xf numFmtId="0" fontId="57" fillId="55" borderId="0" xfId="0" applyFont="1" applyFill="1"/>
    <xf numFmtId="0" fontId="56" fillId="55" borderId="0" xfId="0" applyFont="1" applyFill="1" applyAlignment="1">
      <alignment horizontal="center"/>
    </xf>
    <xf numFmtId="0" fontId="58" fillId="55" borderId="0" xfId="0" applyFont="1" applyFill="1" applyAlignment="1">
      <alignment horizontal="center" vertical="center" readingOrder="1"/>
    </xf>
    <xf numFmtId="0" fontId="56" fillId="55" borderId="0" xfId="0" applyFont="1" applyFill="1" applyBorder="1"/>
    <xf numFmtId="0" fontId="59" fillId="55" borderId="0" xfId="270" applyFont="1" applyFill="1"/>
    <xf numFmtId="3" fontId="1" fillId="55" borderId="0" xfId="341" applyNumberFormat="1" applyFont="1" applyFill="1" applyBorder="1" applyAlignment="1">
      <alignment horizontal="center"/>
    </xf>
    <xf numFmtId="0" fontId="1" fillId="55" borderId="0" xfId="341" applyFont="1" applyFill="1" applyBorder="1" applyAlignment="1">
      <alignment horizontal="center"/>
    </xf>
    <xf numFmtId="3" fontId="1" fillId="55" borderId="0" xfId="345" applyNumberFormat="1" applyFont="1" applyFill="1" applyBorder="1" applyAlignment="1">
      <alignment horizontal="center"/>
    </xf>
    <xf numFmtId="0" fontId="0" fillId="55" borderId="0" xfId="0" applyFill="1"/>
    <xf numFmtId="0" fontId="60" fillId="55" borderId="0" xfId="0" applyFont="1" applyFill="1"/>
    <xf numFmtId="0" fontId="60" fillId="55" borderId="0" xfId="337" applyFont="1" applyFill="1"/>
    <xf numFmtId="0" fontId="0" fillId="55" borderId="0" xfId="0" applyFill="1" applyAlignment="1">
      <alignment horizontal="center" vertical="center"/>
    </xf>
    <xf numFmtId="0" fontId="61" fillId="55" borderId="0" xfId="337" applyFont="1" applyFill="1" applyAlignment="1">
      <alignment vertical="top"/>
    </xf>
    <xf numFmtId="0" fontId="62" fillId="55" borderId="0" xfId="337" applyFont="1" applyFill="1" applyAlignment="1">
      <alignment horizontal="left" vertical="top"/>
    </xf>
    <xf numFmtId="17" fontId="63" fillId="55" borderId="0" xfId="337" quotePrefix="1" applyNumberFormat="1" applyFont="1" applyFill="1" applyAlignment="1">
      <alignment vertical="center"/>
    </xf>
    <xf numFmtId="0" fontId="63" fillId="55" borderId="0" xfId="337" applyFont="1" applyFill="1" applyAlignment="1">
      <alignment vertical="center"/>
    </xf>
    <xf numFmtId="0" fontId="64" fillId="55" borderId="0" xfId="337" applyFont="1" applyFill="1" applyAlignment="1">
      <alignment horizontal="left" vertical="center"/>
    </xf>
    <xf numFmtId="168" fontId="1" fillId="55" borderId="0" xfId="341" applyNumberFormat="1" applyFont="1" applyFill="1" applyBorder="1" applyAlignment="1">
      <alignment horizontal="center"/>
    </xf>
    <xf numFmtId="3" fontId="1" fillId="55" borderId="0" xfId="286" applyNumberFormat="1" applyFont="1" applyFill="1" applyBorder="1" applyAlignment="1">
      <alignment horizontal="center" vertical="center"/>
    </xf>
    <xf numFmtId="169" fontId="1" fillId="55" borderId="0" xfId="286" applyNumberFormat="1" applyFont="1" applyFill="1" applyBorder="1" applyAlignment="1">
      <alignment horizontal="center" vertical="center" wrapText="1"/>
    </xf>
    <xf numFmtId="169" fontId="1" fillId="55" borderId="0" xfId="341" applyNumberFormat="1" applyFont="1" applyFill="1" applyBorder="1" applyAlignment="1">
      <alignment horizontal="center"/>
    </xf>
    <xf numFmtId="0" fontId="1" fillId="55" borderId="0" xfId="329" applyFont="1" applyFill="1" applyBorder="1"/>
    <xf numFmtId="169" fontId="1" fillId="55" borderId="0" xfId="286" applyNumberFormat="1" applyFont="1" applyFill="1" applyBorder="1" applyAlignment="1">
      <alignment horizontal="center" vertical="center"/>
    </xf>
    <xf numFmtId="14" fontId="56" fillId="55" borderId="29" xfId="0" applyNumberFormat="1" applyFont="1" applyFill="1" applyBorder="1" applyAlignment="1">
      <alignment horizontal="left"/>
    </xf>
    <xf numFmtId="3" fontId="56" fillId="55" borderId="29" xfId="0" applyNumberFormat="1" applyFont="1" applyFill="1" applyBorder="1" applyAlignment="1">
      <alignment horizontal="center"/>
    </xf>
    <xf numFmtId="14" fontId="56" fillId="55" borderId="30" xfId="0" applyNumberFormat="1" applyFont="1" applyFill="1" applyBorder="1" applyAlignment="1">
      <alignment horizontal="left"/>
    </xf>
    <xf numFmtId="3" fontId="56" fillId="55" borderId="30" xfId="0" applyNumberFormat="1" applyFont="1" applyFill="1" applyBorder="1" applyAlignment="1">
      <alignment horizontal="center"/>
    </xf>
    <xf numFmtId="172" fontId="56" fillId="55" borderId="29" xfId="0" applyNumberFormat="1" applyFont="1" applyFill="1" applyBorder="1" applyAlignment="1">
      <alignment horizontal="left"/>
    </xf>
    <xf numFmtId="0" fontId="1" fillId="55" borderId="31" xfId="341" applyFont="1" applyFill="1" applyBorder="1"/>
    <xf numFmtId="0" fontId="1" fillId="55" borderId="30" xfId="341" applyFont="1" applyFill="1" applyBorder="1"/>
    <xf numFmtId="0" fontId="55" fillId="55" borderId="0" xfId="337" applyFont="1" applyFill="1" applyAlignment="1">
      <alignment horizontal="center"/>
    </xf>
    <xf numFmtId="0" fontId="24" fillId="55" borderId="0" xfId="341" applyFont="1" applyFill="1" applyBorder="1" applyAlignment="1">
      <alignment vertical="center" wrapText="1"/>
    </xf>
    <xf numFmtId="0" fontId="0" fillId="55" borderId="0" xfId="0" applyFont="1" applyFill="1"/>
    <xf numFmtId="0" fontId="60" fillId="55" borderId="0" xfId="337" applyFont="1" applyFill="1" applyAlignment="1">
      <alignment horizontal="center"/>
    </xf>
    <xf numFmtId="0" fontId="65" fillId="55" borderId="0" xfId="337" applyFont="1" applyFill="1" applyAlignment="1"/>
    <xf numFmtId="0" fontId="60" fillId="55" borderId="0" xfId="337"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5" fillId="55" borderId="0" xfId="337" applyFont="1" applyFill="1" applyAlignment="1">
      <alignment vertical="center"/>
    </xf>
    <xf numFmtId="169" fontId="55" fillId="55" borderId="0" xfId="0" applyNumberFormat="1" applyFont="1" applyFill="1" applyBorder="1" applyAlignment="1">
      <alignment horizontal="center" vertical="center" wrapText="1"/>
    </xf>
    <xf numFmtId="0" fontId="55" fillId="56" borderId="0" xfId="0" applyFont="1" applyFill="1" applyBorder="1" applyAlignment="1">
      <alignment horizontal="center" vertical="center" wrapText="1"/>
    </xf>
    <xf numFmtId="3" fontId="56" fillId="55" borderId="0" xfId="0" applyNumberFormat="1" applyFont="1" applyFill="1" applyBorder="1" applyAlignment="1">
      <alignment horizontal="center"/>
    </xf>
    <xf numFmtId="0" fontId="1" fillId="55" borderId="0" xfId="341" applyFont="1" applyFill="1" applyBorder="1" applyAlignment="1">
      <alignment wrapText="1"/>
    </xf>
    <xf numFmtId="3" fontId="1" fillId="55" borderId="0" xfId="341" applyNumberFormat="1" applyFont="1" applyFill="1" applyBorder="1" applyAlignment="1">
      <alignment wrapText="1"/>
    </xf>
    <xf numFmtId="0" fontId="1" fillId="55" borderId="0" xfId="341" applyFont="1" applyFill="1" applyAlignment="1">
      <alignment wrapText="1"/>
    </xf>
    <xf numFmtId="0" fontId="65" fillId="55" borderId="0" xfId="337" applyFont="1" applyFill="1" applyAlignment="1">
      <alignment horizontal="center"/>
    </xf>
    <xf numFmtId="0" fontId="60" fillId="55" borderId="0" xfId="337" applyFont="1" applyFill="1" applyAlignment="1">
      <alignment wrapText="1"/>
    </xf>
    <xf numFmtId="17" fontId="60" fillId="55" borderId="0" xfId="337" quotePrefix="1" applyNumberFormat="1" applyFont="1" applyFill="1" applyAlignment="1">
      <alignment horizontal="center"/>
    </xf>
    <xf numFmtId="0" fontId="24" fillId="55" borderId="0" xfId="345" applyFont="1" applyFill="1" applyBorder="1" applyAlignment="1">
      <alignment vertical="center" wrapText="1"/>
    </xf>
    <xf numFmtId="9" fontId="1" fillId="55" borderId="0" xfId="361" applyFont="1" applyFill="1"/>
    <xf numFmtId="0" fontId="67" fillId="55" borderId="0" xfId="341" applyFont="1" applyFill="1"/>
    <xf numFmtId="0" fontId="68" fillId="55" borderId="0" xfId="0" applyFont="1" applyFill="1"/>
    <xf numFmtId="173" fontId="68" fillId="55" borderId="0" xfId="361" applyNumberFormat="1" applyFont="1" applyFill="1"/>
    <xf numFmtId="0" fontId="69" fillId="55" borderId="0" xfId="270" applyFont="1" applyFill="1"/>
    <xf numFmtId="0" fontId="68" fillId="55" borderId="0" xfId="341" applyFont="1" applyFill="1"/>
    <xf numFmtId="169" fontId="1" fillId="55" borderId="30" xfId="330" applyNumberFormat="1" applyFont="1" applyFill="1" applyBorder="1" applyAlignment="1">
      <alignment horizontal="center" vertical="center" wrapText="1"/>
    </xf>
    <xf numFmtId="169" fontId="22" fillId="55" borderId="28" xfId="330" applyNumberFormat="1" applyFont="1" applyFill="1" applyBorder="1" applyAlignment="1">
      <alignment horizontal="center" vertical="center" wrapText="1"/>
    </xf>
    <xf numFmtId="169" fontId="22" fillId="55" borderId="26" xfId="330" applyNumberFormat="1" applyFont="1" applyFill="1" applyBorder="1" applyAlignment="1">
      <alignment horizontal="center" vertical="center" wrapText="1"/>
    </xf>
    <xf numFmtId="0" fontId="1" fillId="55" borderId="0" xfId="341" applyFont="1" applyFill="1" applyBorder="1" applyAlignment="1">
      <alignment horizontal="left" vertical="top" wrapText="1"/>
    </xf>
    <xf numFmtId="3" fontId="68" fillId="55" borderId="0" xfId="0" applyNumberFormat="1" applyFont="1" applyFill="1"/>
    <xf numFmtId="0" fontId="1" fillId="55" borderId="0" xfId="0" applyFont="1" applyFill="1"/>
    <xf numFmtId="0" fontId="55" fillId="56" borderId="0" xfId="0" applyFont="1" applyFill="1" applyBorder="1" applyAlignment="1">
      <alignment horizontal="center"/>
    </xf>
    <xf numFmtId="0" fontId="55" fillId="56" borderId="13" xfId="0" applyFont="1" applyFill="1" applyBorder="1" applyAlignment="1">
      <alignment horizontal="center" vertical="center" wrapText="1"/>
    </xf>
    <xf numFmtId="0" fontId="55" fillId="56" borderId="10" xfId="0" applyFont="1" applyFill="1" applyBorder="1" applyAlignment="1">
      <alignment horizontal="center" vertical="center" wrapText="1"/>
    </xf>
    <xf numFmtId="0" fontId="55" fillId="56" borderId="14" xfId="0" applyFont="1" applyFill="1" applyBorder="1" applyAlignment="1">
      <alignment horizontal="center" vertical="center" wrapText="1"/>
    </xf>
    <xf numFmtId="3" fontId="56" fillId="55" borderId="33" xfId="0" applyNumberFormat="1" applyFont="1" applyFill="1" applyBorder="1" applyAlignment="1">
      <alignment horizontal="center"/>
    </xf>
    <xf numFmtId="3" fontId="56" fillId="55" borderId="34" xfId="0" applyNumberFormat="1" applyFont="1" applyFill="1" applyBorder="1" applyAlignment="1">
      <alignment horizontal="center"/>
    </xf>
    <xf numFmtId="3" fontId="56" fillId="55" borderId="13" xfId="0" applyNumberFormat="1" applyFont="1" applyFill="1" applyBorder="1" applyAlignment="1">
      <alignment horizontal="center"/>
    </xf>
    <xf numFmtId="3" fontId="56" fillId="55" borderId="14" xfId="0" applyNumberFormat="1" applyFont="1" applyFill="1" applyBorder="1" applyAlignment="1">
      <alignment horizontal="center"/>
    </xf>
    <xf numFmtId="3" fontId="1" fillId="55" borderId="0" xfId="0" applyNumberFormat="1" applyFont="1" applyFill="1"/>
    <xf numFmtId="0" fontId="70" fillId="55" borderId="0" xfId="337" applyFont="1" applyFill="1" applyAlignment="1">
      <alignment horizontal="center"/>
    </xf>
    <xf numFmtId="0" fontId="55" fillId="55" borderId="0" xfId="337" applyFont="1" applyFill="1" applyAlignment="1">
      <alignment horizontal="center" vertical="center"/>
    </xf>
    <xf numFmtId="0" fontId="32" fillId="55" borderId="0" xfId="341" applyFont="1" applyFill="1"/>
    <xf numFmtId="0" fontId="32" fillId="55" borderId="0" xfId="341" applyFont="1" applyFill="1" applyBorder="1"/>
    <xf numFmtId="0" fontId="1" fillId="55" borderId="0" xfId="345" applyFont="1" applyFill="1" applyBorder="1" applyAlignment="1">
      <alignment horizontal="center"/>
    </xf>
    <xf numFmtId="0" fontId="56" fillId="55" borderId="0" xfId="0" applyFont="1" applyFill="1"/>
    <xf numFmtId="0" fontId="72" fillId="55" borderId="0" xfId="341" applyFont="1" applyFill="1" applyBorder="1" applyAlignment="1">
      <alignment horizontal="center"/>
    </xf>
    <xf numFmtId="0" fontId="1" fillId="55" borderId="0" xfId="341" applyFont="1" applyFill="1" applyBorder="1" applyAlignment="1">
      <alignment vertical="center" wrapText="1"/>
    </xf>
    <xf numFmtId="3" fontId="68" fillId="55" borderId="0" xfId="341" applyNumberFormat="1" applyFont="1" applyFill="1" applyBorder="1" applyAlignment="1">
      <alignment horizontal="center"/>
    </xf>
    <xf numFmtId="0" fontId="73" fillId="55" borderId="0" xfId="341" applyFont="1" applyFill="1"/>
    <xf numFmtId="173" fontId="73" fillId="55" borderId="0" xfId="361" applyNumberFormat="1" applyFont="1" applyFill="1"/>
    <xf numFmtId="0" fontId="68" fillId="55" borderId="0" xfId="341" applyFont="1" applyFill="1" applyAlignment="1">
      <alignment horizontal="center"/>
    </xf>
    <xf numFmtId="3" fontId="73" fillId="55" borderId="0" xfId="341" applyNumberFormat="1" applyFont="1" applyFill="1" applyBorder="1" applyAlignment="1">
      <alignment horizontal="center"/>
    </xf>
    <xf numFmtId="0" fontId="68" fillId="55" borderId="0" xfId="341" applyFont="1" applyFill="1" applyAlignment="1">
      <alignment wrapText="1"/>
    </xf>
    <xf numFmtId="173" fontId="68" fillId="55" borderId="0" xfId="361" applyNumberFormat="1" applyFont="1" applyFill="1" applyAlignment="1">
      <alignment wrapText="1"/>
    </xf>
    <xf numFmtId="173" fontId="68" fillId="55" borderId="0" xfId="341" applyNumberFormat="1" applyFont="1" applyFill="1" applyAlignment="1">
      <alignment wrapText="1"/>
    </xf>
    <xf numFmtId="0" fontId="1" fillId="55" borderId="0" xfId="341" applyFont="1" applyFill="1" applyAlignment="1"/>
    <xf numFmtId="0" fontId="29" fillId="55" borderId="0" xfId="341" applyFont="1" applyFill="1" applyAlignment="1"/>
    <xf numFmtId="0" fontId="68" fillId="55" borderId="0" xfId="341" applyFont="1" applyFill="1" applyBorder="1"/>
    <xf numFmtId="0" fontId="72" fillId="55" borderId="0" xfId="341" applyFont="1" applyFill="1" applyBorder="1" applyAlignment="1">
      <alignment horizontal="center" vertical="center" wrapText="1"/>
    </xf>
    <xf numFmtId="169" fontId="68" fillId="55" borderId="0" xfId="341" applyNumberFormat="1" applyFont="1" applyFill="1" applyBorder="1"/>
    <xf numFmtId="0" fontId="22" fillId="55" borderId="35" xfId="341" applyFont="1" applyFill="1" applyBorder="1" applyAlignment="1">
      <alignment horizontal="center"/>
    </xf>
    <xf numFmtId="169" fontId="56" fillId="55" borderId="29" xfId="0" applyNumberFormat="1" applyFont="1" applyFill="1" applyBorder="1" applyAlignment="1">
      <alignment horizontal="center"/>
    </xf>
    <xf numFmtId="3" fontId="56" fillId="55" borderId="36" xfId="0" applyNumberFormat="1" applyFont="1" applyFill="1" applyBorder="1" applyAlignment="1">
      <alignment horizontal="center"/>
    </xf>
    <xf numFmtId="169" fontId="56" fillId="55" borderId="38" xfId="0" applyNumberFormat="1" applyFont="1" applyFill="1" applyBorder="1" applyAlignment="1">
      <alignment horizontal="center"/>
    </xf>
    <xf numFmtId="169" fontId="56" fillId="55" borderId="39" xfId="0" applyNumberFormat="1" applyFont="1" applyFill="1" applyBorder="1" applyAlignment="1">
      <alignment horizontal="center"/>
    </xf>
    <xf numFmtId="169" fontId="56" fillId="55" borderId="40" xfId="0" applyNumberFormat="1" applyFont="1" applyFill="1" applyBorder="1" applyAlignment="1">
      <alignment horizontal="center"/>
    </xf>
    <xf numFmtId="3" fontId="56" fillId="55" borderId="38" xfId="0" applyNumberFormat="1" applyFont="1" applyFill="1" applyBorder="1" applyAlignment="1">
      <alignment horizontal="center"/>
    </xf>
    <xf numFmtId="3" fontId="56" fillId="55" borderId="42" xfId="0" applyNumberFormat="1" applyFont="1" applyFill="1" applyBorder="1" applyAlignment="1">
      <alignment horizontal="center"/>
    </xf>
    <xf numFmtId="3" fontId="55" fillId="55" borderId="36" xfId="0" applyNumberFormat="1" applyFont="1" applyFill="1" applyBorder="1" applyAlignment="1">
      <alignment horizontal="center"/>
    </xf>
    <xf numFmtId="3" fontId="55" fillId="55" borderId="38" xfId="0" applyNumberFormat="1" applyFont="1" applyFill="1" applyBorder="1" applyAlignment="1">
      <alignment horizontal="center"/>
    </xf>
    <xf numFmtId="3" fontId="55" fillId="55" borderId="41" xfId="0" applyNumberFormat="1" applyFont="1" applyFill="1" applyBorder="1" applyAlignment="1">
      <alignment horizontal="center"/>
    </xf>
    <xf numFmtId="3" fontId="55" fillId="55" borderId="42" xfId="0" applyNumberFormat="1" applyFont="1" applyFill="1" applyBorder="1" applyAlignment="1">
      <alignment horizontal="center"/>
    </xf>
    <xf numFmtId="169" fontId="55" fillId="55" borderId="43" xfId="0" applyNumberFormat="1" applyFont="1" applyFill="1" applyBorder="1" applyAlignment="1">
      <alignment horizontal="center"/>
    </xf>
    <xf numFmtId="0" fontId="56" fillId="55" borderId="44" xfId="0" applyNumberFormat="1" applyFont="1" applyFill="1" applyBorder="1" applyAlignment="1">
      <alignment horizontal="left"/>
    </xf>
    <xf numFmtId="0" fontId="56" fillId="55" borderId="45" xfId="0" applyNumberFormat="1" applyFont="1" applyFill="1" applyBorder="1" applyAlignment="1">
      <alignment horizontal="left"/>
    </xf>
    <xf numFmtId="0" fontId="56" fillId="55" borderId="46" xfId="0" applyNumberFormat="1" applyFont="1" applyFill="1" applyBorder="1" applyAlignment="1">
      <alignment horizontal="left"/>
    </xf>
    <xf numFmtId="0" fontId="55" fillId="55" borderId="44" xfId="0" applyNumberFormat="1" applyFont="1" applyFill="1" applyBorder="1" applyAlignment="1">
      <alignment horizontal="left"/>
    </xf>
    <xf numFmtId="0" fontId="55" fillId="55" borderId="46" xfId="0" applyNumberFormat="1" applyFont="1" applyFill="1" applyBorder="1" applyAlignment="1">
      <alignment horizontal="left"/>
    </xf>
    <xf numFmtId="0" fontId="1" fillId="0" borderId="0" xfId="341" applyFont="1" applyFill="1" applyAlignment="1">
      <alignment horizontal="center"/>
    </xf>
    <xf numFmtId="0" fontId="24" fillId="55" borderId="0" xfId="341" applyFont="1" applyFill="1" applyAlignment="1">
      <alignment wrapText="1"/>
    </xf>
    <xf numFmtId="3" fontId="56" fillId="0" borderId="34" xfId="0" applyNumberFormat="1" applyFont="1" applyFill="1" applyBorder="1" applyAlignment="1">
      <alignment horizontal="center"/>
    </xf>
    <xf numFmtId="3" fontId="56" fillId="0" borderId="14" xfId="0" applyNumberFormat="1" applyFont="1" applyFill="1" applyBorder="1" applyAlignment="1">
      <alignment horizontal="center"/>
    </xf>
    <xf numFmtId="0" fontId="1" fillId="0" borderId="0" xfId="341" applyFont="1" applyFill="1"/>
    <xf numFmtId="0" fontId="75" fillId="55" borderId="0" xfId="270" applyFont="1" applyFill="1"/>
    <xf numFmtId="173" fontId="67" fillId="55" borderId="0" xfId="361" applyNumberFormat="1" applyFont="1" applyFill="1"/>
    <xf numFmtId="0" fontId="67" fillId="55" borderId="0" xfId="341" applyFont="1" applyFill="1" applyAlignment="1">
      <alignment horizontal="center"/>
    </xf>
    <xf numFmtId="0" fontId="71" fillId="55" borderId="0" xfId="341" applyFont="1" applyFill="1" applyBorder="1" applyAlignment="1">
      <alignment horizontal="center"/>
    </xf>
    <xf numFmtId="0" fontId="67" fillId="55" borderId="0" xfId="341" applyFont="1" applyFill="1" applyBorder="1"/>
    <xf numFmtId="0" fontId="71" fillId="55" borderId="0" xfId="341" applyFont="1" applyFill="1" applyBorder="1" applyAlignment="1">
      <alignment horizontal="center" vertical="center" wrapText="1"/>
    </xf>
    <xf numFmtId="3" fontId="56" fillId="55" borderId="39" xfId="0" applyNumberFormat="1" applyFont="1" applyFill="1" applyBorder="1" applyAlignment="1">
      <alignment horizontal="center"/>
    </xf>
    <xf numFmtId="9" fontId="67" fillId="55" borderId="0" xfId="361" applyFont="1" applyFill="1" applyAlignment="1">
      <alignment horizontal="center"/>
    </xf>
    <xf numFmtId="0" fontId="22" fillId="55" borderId="0" xfId="345" applyFont="1" applyFill="1" applyBorder="1" applyAlignment="1">
      <alignment horizontal="center" vertical="center"/>
    </xf>
    <xf numFmtId="17" fontId="1" fillId="55" borderId="0" xfId="341" applyNumberFormat="1" applyFont="1" applyFill="1"/>
    <xf numFmtId="0" fontId="67" fillId="55" borderId="0" xfId="0" applyFont="1" applyFill="1"/>
    <xf numFmtId="3" fontId="67" fillId="55" borderId="0" xfId="0" applyNumberFormat="1" applyFont="1" applyFill="1"/>
    <xf numFmtId="3" fontId="67" fillId="55" borderId="0" xfId="0" applyNumberFormat="1" applyFont="1" applyFill="1" applyAlignment="1">
      <alignment horizontal="center"/>
    </xf>
    <xf numFmtId="0" fontId="71" fillId="56" borderId="0" xfId="0" applyFont="1" applyFill="1" applyBorder="1" applyAlignment="1">
      <alignment horizontal="center" vertical="center"/>
    </xf>
    <xf numFmtId="0" fontId="71" fillId="55" borderId="0" xfId="0" applyFont="1" applyFill="1" applyAlignment="1">
      <alignment horizontal="right"/>
    </xf>
    <xf numFmtId="3" fontId="1" fillId="55" borderId="31" xfId="330" applyNumberFormat="1" applyFont="1" applyFill="1" applyBorder="1" applyAlignment="1">
      <alignment horizontal="center" vertical="center" wrapText="1"/>
    </xf>
    <xf numFmtId="3" fontId="1" fillId="55" borderId="30" xfId="330" applyNumberFormat="1" applyFont="1" applyFill="1" applyBorder="1" applyAlignment="1">
      <alignment horizontal="center" vertical="center" wrapText="1"/>
    </xf>
    <xf numFmtId="3" fontId="1" fillId="0" borderId="30" xfId="330" applyNumberFormat="1" applyFont="1" applyFill="1" applyBorder="1" applyAlignment="1">
      <alignment horizontal="center" vertical="center" wrapText="1"/>
    </xf>
    <xf numFmtId="3" fontId="1" fillId="55" borderId="0" xfId="330" applyNumberFormat="1" applyFont="1" applyFill="1" applyBorder="1" applyAlignment="1">
      <alignment horizontal="center" vertical="center" wrapText="1"/>
    </xf>
    <xf numFmtId="3" fontId="22" fillId="55" borderId="28" xfId="330" applyNumberFormat="1" applyFont="1" applyFill="1" applyBorder="1" applyAlignment="1">
      <alignment horizontal="center" vertical="center" wrapText="1"/>
    </xf>
    <xf numFmtId="3" fontId="22" fillId="55" borderId="26" xfId="330" applyNumberFormat="1" applyFont="1" applyFill="1" applyBorder="1" applyAlignment="1">
      <alignment horizontal="center" vertical="center" wrapText="1"/>
    </xf>
    <xf numFmtId="1" fontId="1" fillId="55" borderId="0" xfId="341" applyNumberFormat="1" applyFont="1" applyFill="1"/>
    <xf numFmtId="1" fontId="1" fillId="55" borderId="0" xfId="361" applyNumberFormat="1" applyFont="1" applyFill="1"/>
    <xf numFmtId="0" fontId="1" fillId="55" borderId="13" xfId="341" applyFont="1" applyFill="1" applyBorder="1"/>
    <xf numFmtId="0" fontId="1" fillId="55" borderId="10" xfId="341" applyFont="1" applyFill="1" applyBorder="1"/>
    <xf numFmtId="0" fontId="1" fillId="55" borderId="14" xfId="341" applyFont="1" applyFill="1" applyBorder="1"/>
    <xf numFmtId="3" fontId="1" fillId="0" borderId="0" xfId="345" applyNumberFormat="1" applyFont="1" applyFill="1" applyBorder="1" applyAlignment="1">
      <alignment horizontal="center"/>
    </xf>
    <xf numFmtId="173" fontId="1" fillId="55" borderId="0" xfId="361" applyNumberFormat="1" applyFont="1" applyFill="1"/>
    <xf numFmtId="9" fontId="56" fillId="55" borderId="0" xfId="361" applyFont="1" applyFill="1"/>
    <xf numFmtId="0" fontId="1" fillId="55" borderId="0" xfId="341" applyFont="1" applyFill="1" applyAlignment="1">
      <alignment vertical="top"/>
    </xf>
    <xf numFmtId="3" fontId="56" fillId="55" borderId="60" xfId="0" applyNumberFormat="1" applyFont="1" applyFill="1" applyBorder="1" applyAlignment="1">
      <alignment horizontal="center"/>
    </xf>
    <xf numFmtId="169" fontId="55" fillId="55" borderId="39" xfId="0" applyNumberFormat="1" applyFont="1" applyFill="1" applyBorder="1" applyAlignment="1">
      <alignment horizontal="center"/>
    </xf>
    <xf numFmtId="0" fontId="31" fillId="55" borderId="0" xfId="341" applyFont="1" applyFill="1" applyBorder="1" applyAlignment="1">
      <alignment horizontal="center" vertical="center"/>
    </xf>
    <xf numFmtId="0" fontId="32" fillId="55" borderId="0" xfId="341" applyFont="1" applyFill="1" applyBorder="1" applyAlignment="1">
      <alignment horizontal="left" vertical="top" wrapText="1"/>
    </xf>
    <xf numFmtId="0" fontId="22" fillId="55" borderId="0" xfId="351" applyFont="1" applyFill="1" applyBorder="1" applyAlignment="1" applyProtection="1">
      <alignment horizontal="center" vertical="center"/>
    </xf>
    <xf numFmtId="0" fontId="22" fillId="55" borderId="0" xfId="341" applyFont="1" applyFill="1" applyBorder="1" applyAlignment="1">
      <alignment horizontal="center"/>
    </xf>
    <xf numFmtId="0" fontId="22" fillId="55" borderId="0" xfId="341" applyFont="1" applyFill="1" applyBorder="1" applyAlignment="1">
      <alignment horizontal="center" vertical="center"/>
    </xf>
    <xf numFmtId="0" fontId="22" fillId="55" borderId="10" xfId="341" applyFont="1" applyFill="1" applyBorder="1" applyAlignment="1">
      <alignment horizontal="center" vertical="center" wrapText="1"/>
    </xf>
    <xf numFmtId="0" fontId="22" fillId="55" borderId="27" xfId="341" applyFont="1" applyFill="1" applyBorder="1" applyAlignment="1">
      <alignment horizontal="center" vertical="center" wrapText="1"/>
    </xf>
    <xf numFmtId="0" fontId="22" fillId="55" borderId="26" xfId="341" applyFont="1" applyFill="1" applyBorder="1" applyAlignment="1">
      <alignment horizontal="center" vertical="center" wrapText="1"/>
    </xf>
    <xf numFmtId="0" fontId="55" fillId="55" borderId="0" xfId="0" applyFont="1" applyFill="1" applyBorder="1" applyAlignment="1">
      <alignment horizontal="center"/>
    </xf>
    <xf numFmtId="172" fontId="56" fillId="55" borderId="38" xfId="0" applyNumberFormat="1" applyFont="1" applyFill="1" applyBorder="1" applyAlignment="1">
      <alignment horizontal="left"/>
    </xf>
    <xf numFmtId="0" fontId="22" fillId="55" borderId="37" xfId="341" applyFont="1" applyFill="1" applyBorder="1" applyAlignment="1">
      <alignment horizontal="center" vertical="center"/>
    </xf>
    <xf numFmtId="0" fontId="25" fillId="55" borderId="37" xfId="341" applyFont="1" applyFill="1" applyBorder="1"/>
    <xf numFmtId="0" fontId="25" fillId="55" borderId="37" xfId="345" applyFont="1" applyFill="1" applyBorder="1" applyAlignment="1">
      <alignment horizontal="left" vertical="center" wrapText="1"/>
    </xf>
    <xf numFmtId="0" fontId="22" fillId="55" borderId="37" xfId="341" applyFont="1" applyFill="1" applyBorder="1" applyAlignment="1">
      <alignment horizontal="center" vertical="center" wrapText="1"/>
    </xf>
    <xf numFmtId="3" fontId="55" fillId="55" borderId="37" xfId="0" quotePrefix="1" applyNumberFormat="1" applyFont="1" applyFill="1" applyBorder="1" applyAlignment="1">
      <alignment horizontal="center" vertical="center" wrapText="1"/>
    </xf>
    <xf numFmtId="169" fontId="55" fillId="55" borderId="37" xfId="0" applyNumberFormat="1" applyFont="1" applyFill="1" applyBorder="1" applyAlignment="1">
      <alignment horizontal="center" vertical="center" wrapText="1"/>
    </xf>
    <xf numFmtId="3" fontId="55" fillId="55" borderId="37" xfId="0" applyNumberFormat="1" applyFont="1" applyFill="1" applyBorder="1" applyAlignment="1">
      <alignment horizontal="center" vertical="center" wrapText="1"/>
    </xf>
    <xf numFmtId="0" fontId="22" fillId="55" borderId="61" xfId="351" applyFont="1" applyFill="1" applyBorder="1" applyAlignment="1" applyProtection="1">
      <alignment horizontal="left" vertical="center"/>
    </xf>
    <xf numFmtId="0" fontId="22" fillId="55" borderId="61" xfId="351" applyFont="1" applyFill="1" applyBorder="1" applyAlignment="1" applyProtection="1">
      <alignment horizontal="center" vertical="center"/>
    </xf>
    <xf numFmtId="0" fontId="22" fillId="55" borderId="61" xfId="351" applyFont="1" applyFill="1" applyBorder="1" applyAlignment="1" applyProtection="1">
      <alignment vertical="center"/>
    </xf>
    <xf numFmtId="0" fontId="55" fillId="55" borderId="61" xfId="0" applyFont="1" applyFill="1" applyBorder="1" applyAlignment="1">
      <alignment vertical="center"/>
    </xf>
    <xf numFmtId="0" fontId="55" fillId="55" borderId="61" xfId="0" applyFont="1" applyFill="1" applyBorder="1" applyAlignment="1">
      <alignment horizontal="center" vertical="center" wrapText="1"/>
    </xf>
    <xf numFmtId="0" fontId="55" fillId="56" borderId="61" xfId="0" applyFont="1" applyFill="1" applyBorder="1" applyAlignment="1">
      <alignment vertical="center"/>
    </xf>
    <xf numFmtId="0" fontId="55" fillId="56" borderId="61" xfId="0" applyFont="1" applyFill="1" applyBorder="1" applyAlignment="1">
      <alignment horizontal="center" vertical="center" wrapText="1"/>
    </xf>
    <xf numFmtId="0" fontId="22" fillId="55" borderId="63" xfId="341" applyFont="1" applyFill="1" applyBorder="1" applyAlignment="1">
      <alignment horizontal="center" vertical="center"/>
    </xf>
    <xf numFmtId="0" fontId="22" fillId="55" borderId="61" xfId="341" applyFont="1" applyFill="1" applyBorder="1" applyAlignment="1">
      <alignment horizontal="center" vertical="center"/>
    </xf>
    <xf numFmtId="0" fontId="22" fillId="55" borderId="66" xfId="341" applyFont="1" applyFill="1" applyBorder="1" applyAlignment="1">
      <alignment horizontal="center" vertical="center"/>
    </xf>
    <xf numFmtId="0" fontId="55" fillId="56" borderId="67" xfId="0" applyFont="1" applyFill="1" applyBorder="1" applyAlignment="1">
      <alignment vertical="center"/>
    </xf>
    <xf numFmtId="3" fontId="55" fillId="55" borderId="61" xfId="0" quotePrefix="1" applyNumberFormat="1" applyFont="1" applyFill="1" applyBorder="1" applyAlignment="1">
      <alignment horizontal="center" vertical="center" wrapText="1"/>
    </xf>
    <xf numFmtId="3" fontId="55" fillId="55" borderId="61" xfId="0" applyNumberFormat="1" applyFont="1" applyFill="1" applyBorder="1" applyAlignment="1">
      <alignment horizontal="center" vertical="center" wrapText="1"/>
    </xf>
    <xf numFmtId="169" fontId="55" fillId="55" borderId="66" xfId="0" applyNumberFormat="1" applyFont="1" applyFill="1" applyBorder="1" applyAlignment="1">
      <alignment horizontal="center" vertical="center" wrapText="1"/>
    </xf>
    <xf numFmtId="169" fontId="55" fillId="55" borderId="63" xfId="0" applyNumberFormat="1" applyFont="1" applyFill="1" applyBorder="1" applyAlignment="1">
      <alignment horizontal="center" vertical="center" wrapText="1"/>
    </xf>
    <xf numFmtId="3" fontId="29" fillId="55" borderId="0" xfId="286" applyNumberFormat="1" applyFont="1" applyFill="1" applyBorder="1" applyAlignment="1">
      <alignment horizontal="center" vertical="center"/>
    </xf>
    <xf numFmtId="169" fontId="29" fillId="55" borderId="0" xfId="286" applyNumberFormat="1" applyFont="1" applyFill="1" applyBorder="1" applyAlignment="1">
      <alignment horizontal="center" vertical="center"/>
    </xf>
    <xf numFmtId="10" fontId="1" fillId="55" borderId="0" xfId="361" applyNumberFormat="1" applyFont="1" applyFill="1"/>
    <xf numFmtId="0" fontId="22" fillId="55" borderId="0" xfId="341" applyFont="1" applyFill="1" applyBorder="1" applyAlignment="1">
      <alignment horizontal="center"/>
    </xf>
    <xf numFmtId="1" fontId="55" fillId="55" borderId="65" xfId="0" quotePrefix="1" applyNumberFormat="1" applyFont="1" applyFill="1" applyBorder="1" applyAlignment="1">
      <alignment horizontal="center" vertical="center" wrapText="1"/>
    </xf>
    <xf numFmtId="1" fontId="55" fillId="55" borderId="62" xfId="0" quotePrefix="1" applyNumberFormat="1" applyFont="1" applyFill="1" applyBorder="1" applyAlignment="1">
      <alignment horizontal="center" vertical="center" wrapText="1"/>
    </xf>
    <xf numFmtId="1" fontId="55" fillId="55" borderId="61" xfId="0" quotePrefix="1" applyNumberFormat="1" applyFont="1" applyFill="1" applyBorder="1" applyAlignment="1">
      <alignment horizontal="center" vertical="center" wrapText="1"/>
    </xf>
    <xf numFmtId="0" fontId="1" fillId="55" borderId="0" xfId="345" applyFont="1" applyFill="1" applyAlignment="1">
      <alignment horizontal="center"/>
    </xf>
    <xf numFmtId="3" fontId="52" fillId="0" borderId="53" xfId="0" applyNumberFormat="1" applyFont="1" applyBorder="1" applyAlignment="1">
      <alignment horizontal="right"/>
    </xf>
    <xf numFmtId="3" fontId="52" fillId="0" borderId="54" xfId="0" applyNumberFormat="1" applyFont="1" applyBorder="1" applyAlignment="1">
      <alignment horizontal="right"/>
    </xf>
    <xf numFmtId="169" fontId="52" fillId="0" borderId="55" xfId="0" applyNumberFormat="1" applyFont="1" applyBorder="1" applyAlignment="1">
      <alignment horizontal="right"/>
    </xf>
    <xf numFmtId="0" fontId="52" fillId="0" borderId="50" xfId="0" applyFont="1" applyBorder="1"/>
    <xf numFmtId="0" fontId="52" fillId="0" borderId="49" xfId="0" applyFont="1" applyBorder="1"/>
    <xf numFmtId="3" fontId="52" fillId="0" borderId="51" xfId="0" applyNumberFormat="1" applyFont="1" applyBorder="1" applyAlignment="1">
      <alignment horizontal="right"/>
    </xf>
    <xf numFmtId="3" fontId="52" fillId="0" borderId="47" xfId="0" applyNumberFormat="1" applyFont="1" applyBorder="1" applyAlignment="1">
      <alignment horizontal="right"/>
    </xf>
    <xf numFmtId="169" fontId="52" fillId="0" borderId="52" xfId="0" applyNumberFormat="1" applyFont="1" applyBorder="1" applyAlignment="1">
      <alignment horizontal="right"/>
    </xf>
    <xf numFmtId="169" fontId="52" fillId="0" borderId="56" xfId="0" applyNumberFormat="1" applyFont="1" applyBorder="1" applyAlignment="1">
      <alignment horizontal="right"/>
    </xf>
    <xf numFmtId="0" fontId="52" fillId="0" borderId="58" xfId="0" applyFont="1" applyBorder="1"/>
    <xf numFmtId="0" fontId="52" fillId="0" borderId="59" xfId="0" applyFont="1" applyBorder="1"/>
    <xf numFmtId="3" fontId="52" fillId="0" borderId="68" xfId="0" applyNumberFormat="1" applyFont="1" applyBorder="1" applyAlignment="1">
      <alignment horizontal="right"/>
    </xf>
    <xf numFmtId="169" fontId="52" fillId="0" borderId="69" xfId="0" applyNumberFormat="1" applyFont="1" applyBorder="1" applyAlignment="1">
      <alignment horizontal="right"/>
    </xf>
    <xf numFmtId="0" fontId="28" fillId="55" borderId="37" xfId="0" applyFont="1" applyFill="1" applyBorder="1" applyAlignment="1"/>
    <xf numFmtId="0" fontId="22" fillId="55" borderId="61" xfId="341" applyFont="1" applyFill="1" applyBorder="1" applyAlignment="1">
      <alignment horizontal="center" vertical="center"/>
    </xf>
    <xf numFmtId="17" fontId="70" fillId="55" borderId="0" xfId="0" quotePrefix="1" applyNumberFormat="1" applyFont="1" applyFill="1" applyAlignment="1">
      <alignment horizontal="center"/>
    </xf>
    <xf numFmtId="0" fontId="70" fillId="55" borderId="0" xfId="0" applyFont="1" applyFill="1" applyAlignment="1">
      <alignment horizontal="center"/>
    </xf>
    <xf numFmtId="174" fontId="66" fillId="55" borderId="0" xfId="0" quotePrefix="1" applyNumberFormat="1" applyFont="1" applyFill="1" applyAlignment="1">
      <alignment horizontal="center"/>
    </xf>
    <xf numFmtId="0" fontId="32" fillId="55" borderId="0" xfId="341" applyFont="1" applyFill="1" applyBorder="1" applyAlignment="1">
      <alignment horizontal="left" vertical="top" wrapText="1" indent="3"/>
    </xf>
    <xf numFmtId="0" fontId="31" fillId="55" borderId="0" xfId="341" applyFont="1" applyFill="1" applyBorder="1" applyAlignment="1">
      <alignment horizontal="center" vertical="center"/>
    </xf>
    <xf numFmtId="0" fontId="32" fillId="55" borderId="0" xfId="341" applyFont="1" applyFill="1" applyBorder="1" applyAlignment="1">
      <alignment horizontal="left" vertical="top" wrapText="1"/>
    </xf>
    <xf numFmtId="0" fontId="22" fillId="55" borderId="0" xfId="351" applyFont="1" applyFill="1" applyBorder="1" applyAlignment="1" applyProtection="1">
      <alignment horizontal="center" vertical="center"/>
    </xf>
    <xf numFmtId="0" fontId="77" fillId="55" borderId="62" xfId="341" applyFont="1" applyFill="1" applyBorder="1" applyAlignment="1">
      <alignment horizontal="center" vertical="center" wrapText="1"/>
    </xf>
    <xf numFmtId="0" fontId="77" fillId="55" borderId="37" xfId="341" applyFont="1" applyFill="1" applyBorder="1" applyAlignment="1">
      <alignment horizontal="center" vertical="center" wrapText="1"/>
    </xf>
    <xf numFmtId="0" fontId="77" fillId="55" borderId="63" xfId="341" applyFont="1" applyFill="1" applyBorder="1" applyAlignment="1">
      <alignment horizontal="center" vertical="center" wrapText="1"/>
    </xf>
    <xf numFmtId="0" fontId="41" fillId="55" borderId="11" xfId="270" applyFill="1" applyBorder="1" applyAlignment="1">
      <alignment horizontal="center"/>
    </xf>
    <xf numFmtId="0" fontId="41" fillId="55" borderId="0" xfId="270" applyFill="1" applyBorder="1" applyAlignment="1">
      <alignment horizontal="center"/>
    </xf>
    <xf numFmtId="0" fontId="41" fillId="55" borderId="12" xfId="270" applyFill="1" applyBorder="1" applyAlignment="1">
      <alignment horizontal="center"/>
    </xf>
    <xf numFmtId="0" fontId="76" fillId="55" borderId="0" xfId="345" applyFont="1" applyFill="1" applyBorder="1" applyAlignment="1">
      <alignment horizontal="center" vertical="center"/>
    </xf>
    <xf numFmtId="0" fontId="32" fillId="55" borderId="0" xfId="345" applyFont="1" applyFill="1" applyBorder="1" applyAlignment="1">
      <alignment horizontal="left" vertical="top" wrapText="1"/>
    </xf>
    <xf numFmtId="0" fontId="29" fillId="55" borderId="27" xfId="341" applyFont="1" applyFill="1" applyBorder="1" applyAlignment="1">
      <alignment horizontal="left" vertical="center" wrapText="1"/>
    </xf>
    <xf numFmtId="0" fontId="22" fillId="55" borderId="28" xfId="341" applyFont="1" applyFill="1" applyBorder="1" applyAlignment="1">
      <alignment horizontal="center"/>
    </xf>
    <xf numFmtId="0" fontId="22" fillId="55" borderId="27" xfId="341" applyFont="1" applyFill="1" applyBorder="1" applyAlignment="1">
      <alignment horizontal="left" vertical="center"/>
    </xf>
    <xf numFmtId="0" fontId="22" fillId="55" borderId="26" xfId="341" applyFont="1" applyFill="1" applyBorder="1" applyAlignment="1">
      <alignment horizontal="left" vertical="center"/>
    </xf>
    <xf numFmtId="0" fontId="22" fillId="55" borderId="0" xfId="341" applyFont="1" applyFill="1" applyBorder="1" applyAlignment="1">
      <alignment horizontal="center"/>
    </xf>
    <xf numFmtId="0" fontId="29" fillId="55" borderId="37" xfId="0" applyFont="1" applyFill="1" applyBorder="1" applyAlignment="1">
      <alignment horizontal="justify" vertical="center" wrapText="1"/>
    </xf>
    <xf numFmtId="0" fontId="22" fillId="55" borderId="0" xfId="341" applyFont="1" applyFill="1" applyBorder="1" applyAlignment="1">
      <alignment horizontal="center" vertical="center"/>
    </xf>
    <xf numFmtId="0" fontId="22" fillId="55" borderId="10" xfId="341" applyFont="1" applyFill="1" applyBorder="1" applyAlignment="1">
      <alignment horizontal="center" vertical="center"/>
    </xf>
    <xf numFmtId="0" fontId="28" fillId="55" borderId="37" xfId="0" applyFont="1" applyFill="1" applyBorder="1" applyAlignment="1">
      <alignment horizontal="left" vertical="top" wrapText="1"/>
    </xf>
    <xf numFmtId="0" fontId="80" fillId="55" borderId="0" xfId="341" applyFont="1" applyFill="1" applyBorder="1" applyAlignment="1">
      <alignment vertical="center" wrapText="1"/>
    </xf>
    <xf numFmtId="0" fontId="22" fillId="55" borderId="64" xfId="341" applyFont="1" applyFill="1" applyBorder="1" applyAlignment="1">
      <alignment horizontal="center" vertical="center"/>
    </xf>
    <xf numFmtId="0" fontId="22" fillId="55" borderId="16" xfId="341" applyFont="1" applyFill="1" applyBorder="1" applyAlignment="1">
      <alignment horizontal="center" vertical="center"/>
    </xf>
    <xf numFmtId="0" fontId="22" fillId="55" borderId="15" xfId="341" applyFont="1" applyFill="1" applyBorder="1" applyAlignment="1">
      <alignment horizontal="center" vertical="center"/>
    </xf>
    <xf numFmtId="0" fontId="22" fillId="55" borderId="65" xfId="341" applyFont="1" applyFill="1" applyBorder="1" applyAlignment="1">
      <alignment horizontal="center" vertical="center"/>
    </xf>
    <xf numFmtId="0" fontId="22" fillId="55" borderId="61" xfId="341" applyFont="1" applyFill="1" applyBorder="1" applyAlignment="1">
      <alignment horizontal="center" vertical="center"/>
    </xf>
    <xf numFmtId="0" fontId="22" fillId="55" borderId="66" xfId="341" applyFont="1" applyFill="1" applyBorder="1" applyAlignment="1">
      <alignment horizontal="center" vertical="center"/>
    </xf>
    <xf numFmtId="0" fontId="55" fillId="56" borderId="67" xfId="0" applyFont="1" applyFill="1" applyBorder="1" applyAlignment="1">
      <alignment horizontal="center"/>
    </xf>
    <xf numFmtId="0" fontId="25" fillId="55" borderId="0" xfId="345" applyFont="1" applyFill="1" applyAlignment="1">
      <alignment horizontal="left" vertical="top" wrapText="1"/>
    </xf>
    <xf numFmtId="0" fontId="22" fillId="55" borderId="0" xfId="345" applyFont="1" applyFill="1" applyBorder="1" applyAlignment="1">
      <alignment horizontal="center"/>
    </xf>
    <xf numFmtId="0" fontId="22" fillId="55" borderId="27" xfId="345" applyFont="1" applyFill="1" applyBorder="1" applyAlignment="1">
      <alignment horizontal="left" vertical="center" wrapText="1"/>
    </xf>
    <xf numFmtId="0" fontId="22" fillId="55" borderId="26" xfId="345" applyFont="1" applyFill="1" applyBorder="1" applyAlignment="1">
      <alignment horizontal="left" vertical="center" wrapText="1"/>
    </xf>
    <xf numFmtId="0" fontId="22" fillId="55" borderId="27" xfId="345" applyFont="1" applyFill="1" applyBorder="1" applyAlignment="1">
      <alignment horizontal="center" vertical="center" wrapText="1"/>
    </xf>
    <xf numFmtId="0" fontId="22" fillId="55" borderId="26" xfId="345" applyFont="1" applyFill="1" applyBorder="1" applyAlignment="1">
      <alignment horizontal="center" vertical="center" wrapText="1"/>
    </xf>
    <xf numFmtId="0" fontId="22" fillId="55" borderId="37" xfId="341" applyFont="1" applyFill="1" applyBorder="1" applyAlignment="1">
      <alignment horizontal="center" vertical="center" wrapText="1"/>
    </xf>
    <xf numFmtId="0" fontId="22" fillId="55" borderId="10" xfId="341" applyFont="1" applyFill="1" applyBorder="1" applyAlignment="1">
      <alignment horizontal="center" vertical="center" wrapText="1"/>
    </xf>
    <xf numFmtId="0" fontId="29" fillId="55" borderId="37" xfId="341" applyFont="1" applyFill="1" applyBorder="1" applyAlignment="1">
      <alignment horizontal="left" vertical="center" wrapText="1"/>
    </xf>
    <xf numFmtId="0" fontId="29" fillId="55" borderId="37" xfId="341" applyFont="1" applyFill="1" applyBorder="1" applyAlignment="1">
      <alignment horizontal="left" vertical="center"/>
    </xf>
    <xf numFmtId="0" fontId="22" fillId="55" borderId="27" xfId="341" applyFont="1" applyFill="1" applyBorder="1" applyAlignment="1">
      <alignment horizontal="center" vertical="center" wrapText="1"/>
    </xf>
    <xf numFmtId="0" fontId="22" fillId="55" borderId="26" xfId="341" applyFont="1" applyFill="1" applyBorder="1" applyAlignment="1">
      <alignment horizontal="center" vertical="center" wrapText="1"/>
    </xf>
    <xf numFmtId="0" fontId="22" fillId="55" borderId="0" xfId="341" applyFont="1" applyFill="1" applyBorder="1" applyAlignment="1">
      <alignment horizontal="center" wrapText="1"/>
    </xf>
    <xf numFmtId="0" fontId="29" fillId="55" borderId="37" xfId="341" applyNumberFormat="1" applyFont="1" applyFill="1" applyBorder="1" applyAlignment="1">
      <alignment horizontal="left" vertical="center" wrapText="1"/>
    </xf>
    <xf numFmtId="0" fontId="29" fillId="55" borderId="37" xfId="341" applyNumberFormat="1" applyFont="1" applyFill="1" applyBorder="1" applyAlignment="1">
      <alignment horizontal="left" vertical="center"/>
    </xf>
    <xf numFmtId="0" fontId="26" fillId="55" borderId="37" xfId="0" applyFont="1" applyFill="1" applyBorder="1" applyAlignment="1">
      <alignment horizontal="left"/>
    </xf>
    <xf numFmtId="0" fontId="55" fillId="55" borderId="0" xfId="0" applyFont="1" applyFill="1" applyBorder="1" applyAlignment="1">
      <alignment horizontal="center"/>
    </xf>
    <xf numFmtId="0" fontId="55" fillId="55" borderId="65" xfId="0" applyFont="1" applyFill="1" applyBorder="1" applyAlignment="1">
      <alignment horizontal="center"/>
    </xf>
    <xf numFmtId="0" fontId="55" fillId="55" borderId="61" xfId="0" applyFont="1" applyFill="1" applyBorder="1" applyAlignment="1">
      <alignment horizontal="center"/>
    </xf>
    <xf numFmtId="0" fontId="55" fillId="55" borderId="66" xfId="0" applyFont="1" applyFill="1" applyBorder="1" applyAlignment="1">
      <alignment horizontal="center"/>
    </xf>
    <xf numFmtId="0" fontId="55" fillId="55" borderId="64" xfId="0" applyFont="1" applyFill="1" applyBorder="1" applyAlignment="1">
      <alignment horizontal="left" vertical="center"/>
    </xf>
    <xf numFmtId="0" fontId="55" fillId="55" borderId="15" xfId="0" applyFont="1" applyFill="1" applyBorder="1" applyAlignment="1">
      <alignment horizontal="left" vertical="center"/>
    </xf>
    <xf numFmtId="0" fontId="26" fillId="55" borderId="0" xfId="0" applyFont="1" applyFill="1" applyBorder="1" applyAlignment="1">
      <alignment horizontal="left"/>
    </xf>
    <xf numFmtId="0" fontId="55" fillId="55" borderId="64" xfId="0" applyFont="1" applyFill="1" applyBorder="1" applyAlignment="1">
      <alignment horizontal="center" vertical="center"/>
    </xf>
    <xf numFmtId="0" fontId="55" fillId="55" borderId="16" xfId="0" applyFont="1" applyFill="1" applyBorder="1" applyAlignment="1">
      <alignment horizontal="center" vertical="center"/>
    </xf>
    <xf numFmtId="172" fontId="56" fillId="55" borderId="44" xfId="0" applyNumberFormat="1" applyFont="1" applyFill="1" applyBorder="1" applyAlignment="1">
      <alignment horizontal="center"/>
    </xf>
    <xf numFmtId="172" fontId="56" fillId="55" borderId="32" xfId="0" applyNumberFormat="1" applyFont="1" applyFill="1" applyBorder="1" applyAlignment="1">
      <alignment horizontal="center"/>
    </xf>
    <xf numFmtId="172" fontId="56" fillId="55" borderId="15" xfId="0" applyNumberFormat="1" applyFont="1" applyFill="1" applyBorder="1" applyAlignment="1">
      <alignment horizontal="center"/>
    </xf>
    <xf numFmtId="0" fontId="81" fillId="0" borderId="64" xfId="0" applyFont="1" applyBorder="1"/>
    <xf numFmtId="3" fontId="81" fillId="0" borderId="62" xfId="0" applyNumberFormat="1" applyFont="1" applyBorder="1" applyAlignment="1">
      <alignment horizontal="right"/>
    </xf>
    <xf numFmtId="3" fontId="81" fillId="0" borderId="37" xfId="0" applyNumberFormat="1" applyFont="1" applyBorder="1" applyAlignment="1">
      <alignment horizontal="right"/>
    </xf>
    <xf numFmtId="169" fontId="81" fillId="0" borderId="63" xfId="0" applyNumberFormat="1" applyFont="1" applyBorder="1" applyAlignment="1">
      <alignment horizontal="right"/>
    </xf>
    <xf numFmtId="3" fontId="81" fillId="0" borderId="11" xfId="0" applyNumberFormat="1" applyFont="1" applyBorder="1" applyAlignment="1">
      <alignment horizontal="right"/>
    </xf>
    <xf numFmtId="3" fontId="81" fillId="0" borderId="0" xfId="0" applyNumberFormat="1" applyFont="1" applyAlignment="1">
      <alignment horizontal="right"/>
    </xf>
    <xf numFmtId="169" fontId="81" fillId="0" borderId="12" xfId="0" applyNumberFormat="1" applyFont="1" applyBorder="1" applyAlignment="1">
      <alignment horizontal="right"/>
    </xf>
    <xf numFmtId="0" fontId="81" fillId="0" borderId="73" xfId="0" applyFont="1" applyBorder="1"/>
    <xf numFmtId="0" fontId="81" fillId="0" borderId="15" xfId="0" applyFont="1" applyBorder="1"/>
    <xf numFmtId="0" fontId="82" fillId="0" borderId="65" xfId="0" applyFont="1" applyBorder="1"/>
    <xf numFmtId="0" fontId="82" fillId="0" borderId="61" xfId="0" applyFont="1" applyBorder="1"/>
    <xf numFmtId="3" fontId="82" fillId="0" borderId="65" xfId="0" applyNumberFormat="1" applyFont="1" applyBorder="1" applyAlignment="1">
      <alignment horizontal="right"/>
    </xf>
    <xf numFmtId="3" fontId="82" fillId="0" borderId="61" xfId="0" applyNumberFormat="1" applyFont="1" applyBorder="1" applyAlignment="1">
      <alignment horizontal="right"/>
    </xf>
    <xf numFmtId="169" fontId="82" fillId="0" borderId="66" xfId="0" applyNumberFormat="1" applyFont="1" applyBorder="1" applyAlignment="1">
      <alignment horizontal="right"/>
    </xf>
    <xf numFmtId="3" fontId="81" fillId="0" borderId="51" xfId="0" applyNumberFormat="1" applyFont="1" applyBorder="1" applyAlignment="1">
      <alignment horizontal="right"/>
    </xf>
    <xf numFmtId="3" fontId="81" fillId="0" borderId="47" xfId="0" applyNumberFormat="1" applyFont="1" applyBorder="1" applyAlignment="1">
      <alignment horizontal="right"/>
    </xf>
    <xf numFmtId="169" fontId="81" fillId="0" borderId="52" xfId="0" applyNumberFormat="1" applyFont="1" applyBorder="1" applyAlignment="1">
      <alignment horizontal="right"/>
    </xf>
    <xf numFmtId="0" fontId="81" fillId="0" borderId="67" xfId="0" applyFont="1" applyBorder="1"/>
    <xf numFmtId="0" fontId="81" fillId="0" borderId="66" xfId="0" applyFont="1" applyBorder="1"/>
    <xf numFmtId="0" fontId="81" fillId="0" borderId="63" xfId="0" applyFont="1" applyBorder="1"/>
    <xf numFmtId="0" fontId="82" fillId="0" borderId="13" xfId="0" applyFont="1" applyBorder="1"/>
    <xf numFmtId="0" fontId="82" fillId="0" borderId="10" xfId="0" applyFont="1" applyBorder="1"/>
    <xf numFmtId="3" fontId="82" fillId="0" borderId="53" xfId="0" applyNumberFormat="1" applyFont="1" applyBorder="1" applyAlignment="1">
      <alignment horizontal="right"/>
    </xf>
    <xf numFmtId="3" fontId="82" fillId="0" borderId="54" xfId="0" applyNumberFormat="1" applyFont="1" applyBorder="1" applyAlignment="1">
      <alignment horizontal="right"/>
    </xf>
    <xf numFmtId="169" fontId="82" fillId="0" borderId="55" xfId="0" applyNumberFormat="1" applyFont="1" applyBorder="1" applyAlignment="1">
      <alignment horizontal="right"/>
    </xf>
    <xf numFmtId="0" fontId="81" fillId="0" borderId="64" xfId="0" applyFont="1" applyBorder="1" applyAlignment="1">
      <alignment horizontal="left" vertical="center" wrapText="1"/>
    </xf>
    <xf numFmtId="0" fontId="81" fillId="0" borderId="16" xfId="0" applyFont="1" applyBorder="1" applyAlignment="1">
      <alignment horizontal="left" vertical="center" wrapText="1"/>
    </xf>
    <xf numFmtId="0" fontId="81" fillId="0" borderId="15" xfId="0" applyFont="1" applyBorder="1" applyAlignment="1">
      <alignment horizontal="left" vertical="center" wrapText="1"/>
    </xf>
    <xf numFmtId="0" fontId="81" fillId="0" borderId="16" xfId="0" applyFont="1" applyBorder="1"/>
    <xf numFmtId="0" fontId="81" fillId="0" borderId="67" xfId="0" applyFont="1" applyBorder="1" applyAlignment="1">
      <alignment horizontal="left" wrapText="1"/>
    </xf>
    <xf numFmtId="0" fontId="81" fillId="0" borderId="67" xfId="0" applyFont="1" applyBorder="1" applyAlignment="1">
      <alignment wrapText="1"/>
    </xf>
    <xf numFmtId="0" fontId="0" fillId="0" borderId="50" xfId="0" applyBorder="1"/>
    <xf numFmtId="3" fontId="0" fillId="0" borderId="62" xfId="0" applyNumberFormat="1" applyBorder="1" applyAlignment="1">
      <alignment horizontal="right"/>
    </xf>
    <xf numFmtId="3" fontId="0" fillId="0" borderId="37" xfId="0" applyNumberFormat="1" applyBorder="1" applyAlignment="1">
      <alignment horizontal="right"/>
    </xf>
    <xf numFmtId="169" fontId="0" fillId="0" borderId="63" xfId="0" applyNumberFormat="1" applyBorder="1" applyAlignment="1">
      <alignment horizontal="right"/>
    </xf>
    <xf numFmtId="3" fontId="0" fillId="0" borderId="47" xfId="0" applyNumberFormat="1" applyBorder="1" applyAlignment="1">
      <alignment horizontal="right"/>
    </xf>
    <xf numFmtId="169" fontId="0" fillId="0" borderId="56" xfId="0" applyNumberFormat="1" applyBorder="1" applyAlignment="1">
      <alignment horizontal="right"/>
    </xf>
    <xf numFmtId="0" fontId="0" fillId="0" borderId="48" xfId="0" applyBorder="1"/>
    <xf numFmtId="3" fontId="0" fillId="0" borderId="11" xfId="0" applyNumberFormat="1" applyBorder="1" applyAlignment="1">
      <alignment horizontal="right"/>
    </xf>
    <xf numFmtId="3" fontId="0" fillId="0" borderId="0" xfId="0" applyNumberFormat="1" applyAlignment="1">
      <alignment horizontal="right"/>
    </xf>
    <xf numFmtId="169" fontId="0" fillId="0" borderId="12" xfId="0" applyNumberFormat="1" applyBorder="1" applyAlignment="1">
      <alignment horizontal="right"/>
    </xf>
    <xf numFmtId="169" fontId="0" fillId="0" borderId="57" xfId="0" applyNumberFormat="1" applyBorder="1" applyAlignment="1">
      <alignment horizontal="right"/>
    </xf>
    <xf numFmtId="3" fontId="0" fillId="0" borderId="51" xfId="0" applyNumberFormat="1" applyBorder="1" applyAlignment="1">
      <alignment horizontal="right"/>
    </xf>
    <xf numFmtId="169" fontId="0" fillId="0" borderId="52" xfId="0" applyNumberFormat="1" applyBorder="1" applyAlignment="1">
      <alignment horizontal="right"/>
    </xf>
    <xf numFmtId="0" fontId="0" fillId="0" borderId="70" xfId="0" applyBorder="1" applyAlignment="1">
      <alignment horizontal="left" vertical="center" wrapText="1"/>
    </xf>
    <xf numFmtId="0" fontId="0" fillId="0" borderId="71" xfId="0" applyBorder="1" applyAlignment="1">
      <alignment horizontal="left" vertical="center" wrapText="1"/>
    </xf>
    <xf numFmtId="0" fontId="0" fillId="0" borderId="72" xfId="0" applyBorder="1" applyAlignment="1">
      <alignment horizontal="left" vertical="center" wrapText="1"/>
    </xf>
    <xf numFmtId="3" fontId="81" fillId="0" borderId="0" xfId="0" applyNumberFormat="1" applyFont="1" applyBorder="1" applyAlignment="1">
      <alignment horizontal="right"/>
    </xf>
  </cellXfs>
  <cellStyles count="448">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2" builtinId="9" hidden="1"/>
    <cellStyle name="Hipervínculo visitado" xfId="441" builtinId="9" hidden="1"/>
    <cellStyle name="Hipervínculo visitado" xfId="447" builtinId="9" hidden="1"/>
    <cellStyle name="Hipervínculo visitado" xfId="443" builtinId="9" hidden="1"/>
    <cellStyle name="Hipervínculo visitado" xfId="446" builtinId="9" hidden="1"/>
    <cellStyle name="Hipervínculo visitado" xfId="445"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0] 2" xfId="283" xr:uid="{00000000-0005-0000-0000-000023010000}"/>
    <cellStyle name="Millares [0] 2 2" xfId="284" xr:uid="{00000000-0005-0000-0000-000024010000}"/>
    <cellStyle name="Millares [0] 2 3" xfId="285" xr:uid="{00000000-0005-0000-0000-000025010000}"/>
    <cellStyle name="Millares [0] 3" xfId="286" xr:uid="{00000000-0005-0000-0000-000026010000}"/>
    <cellStyle name="Millares [0] 3 2" xfId="287" xr:uid="{00000000-0005-0000-0000-000027010000}"/>
    <cellStyle name="Millares [0] 4" xfId="288" xr:uid="{00000000-0005-0000-0000-000028010000}"/>
    <cellStyle name="Millares 2" xfId="289" xr:uid="{00000000-0005-0000-0000-000029010000}"/>
    <cellStyle name="Millares 2 2" xfId="290" xr:uid="{00000000-0005-0000-0000-00002A010000}"/>
    <cellStyle name="Millares 2 3" xfId="291" xr:uid="{00000000-0005-0000-0000-00002B010000}"/>
    <cellStyle name="Millares 2 4" xfId="292" xr:uid="{00000000-0005-0000-0000-00002C010000}"/>
    <cellStyle name="Millares 2 5" xfId="293" xr:uid="{00000000-0005-0000-0000-00002D010000}"/>
    <cellStyle name="Millares 2 5 2" xfId="294" xr:uid="{00000000-0005-0000-0000-00002E010000}"/>
    <cellStyle name="Millares 2 5 2 2" xfId="295" xr:uid="{00000000-0005-0000-0000-00002F010000}"/>
    <cellStyle name="Millares 3" xfId="296" xr:uid="{00000000-0005-0000-0000-000030010000}"/>
    <cellStyle name="Millares 3 2" xfId="297" xr:uid="{00000000-0005-0000-0000-000031010000}"/>
    <cellStyle name="Millares 3 2 2" xfId="298" xr:uid="{00000000-0005-0000-0000-000032010000}"/>
    <cellStyle name="Millares 4" xfId="299" xr:uid="{00000000-0005-0000-0000-000033010000}"/>
    <cellStyle name="Millares 4 2" xfId="300" xr:uid="{00000000-0005-0000-0000-000034010000}"/>
    <cellStyle name="Millares 4 2 2" xfId="301" xr:uid="{00000000-0005-0000-0000-000035010000}"/>
    <cellStyle name="Millares 4 3" xfId="302" xr:uid="{00000000-0005-0000-0000-000036010000}"/>
    <cellStyle name="Millares 5" xfId="303" xr:uid="{00000000-0005-0000-0000-000037010000}"/>
    <cellStyle name="Millares 5 2" xfId="304" xr:uid="{00000000-0005-0000-0000-000038010000}"/>
    <cellStyle name="Millares 5 2 2" xfId="305" xr:uid="{00000000-0005-0000-0000-000039010000}"/>
    <cellStyle name="Millares 6" xfId="306" xr:uid="{00000000-0005-0000-0000-00003A010000}"/>
    <cellStyle name="Millares 6 2" xfId="307" xr:uid="{00000000-0005-0000-0000-00003B010000}"/>
    <cellStyle name="Millares 6 2 2" xfId="308" xr:uid="{00000000-0005-0000-0000-00003C010000}"/>
    <cellStyle name="Millares 7" xfId="309" xr:uid="{00000000-0005-0000-0000-00003D010000}"/>
    <cellStyle name="Millares 7 2" xfId="310" xr:uid="{00000000-0005-0000-0000-00003E010000}"/>
    <cellStyle name="Millares 8" xfId="311" xr:uid="{00000000-0005-0000-0000-00003F010000}"/>
    <cellStyle name="Millares 8 2" xfId="312" xr:uid="{00000000-0005-0000-0000-000040010000}"/>
    <cellStyle name="Millares 8 2 2" xfId="313" xr:uid="{00000000-0005-0000-0000-000041010000}"/>
    <cellStyle name="Millares 8 3" xfId="314" xr:uid="{00000000-0005-0000-0000-000042010000}"/>
    <cellStyle name="Millares 9" xfId="315" xr:uid="{00000000-0005-0000-0000-000043010000}"/>
    <cellStyle name="Neutral" xfId="316" builtinId="28" customBuiltin="1"/>
    <cellStyle name="Neutral 2 2" xfId="317" xr:uid="{00000000-0005-0000-0000-000046010000}"/>
    <cellStyle name="Neutral 2 2 2" xfId="318" xr:uid="{00000000-0005-0000-0000-000047010000}"/>
    <cellStyle name="Neutral 2 2 3" xfId="319" xr:uid="{00000000-0005-0000-0000-000048010000}"/>
    <cellStyle name="Neutral 2 3" xfId="320" xr:uid="{00000000-0005-0000-0000-000049010000}"/>
    <cellStyle name="Neutral 2 4" xfId="321" xr:uid="{00000000-0005-0000-0000-00004A010000}"/>
    <cellStyle name="Neutral 3 2" xfId="322" xr:uid="{00000000-0005-0000-0000-00004B010000}"/>
    <cellStyle name="Neutral 3 3" xfId="323" xr:uid="{00000000-0005-0000-0000-00004C010000}"/>
    <cellStyle name="Neutral 4" xfId="324" xr:uid="{00000000-0005-0000-0000-00004D010000}"/>
    <cellStyle name="Normal" xfId="0" builtinId="0"/>
    <cellStyle name="Normal 10" xfId="325" xr:uid="{00000000-0005-0000-0000-00004F010000}"/>
    <cellStyle name="Normal 2" xfId="326" xr:uid="{00000000-0005-0000-0000-000050010000}"/>
    <cellStyle name="Normal 2 2" xfId="327" xr:uid="{00000000-0005-0000-0000-000051010000}"/>
    <cellStyle name="Normal 2 2 2" xfId="328" xr:uid="{00000000-0005-0000-0000-000052010000}"/>
    <cellStyle name="Normal 2 2 2 2" xfId="329" xr:uid="{00000000-0005-0000-0000-000053010000}"/>
    <cellStyle name="Normal 2 2 2 2 2" xfId="330" xr:uid="{00000000-0005-0000-0000-000054010000}"/>
    <cellStyle name="Normal 2 2 3" xfId="331" xr:uid="{00000000-0005-0000-0000-000055010000}"/>
    <cellStyle name="Normal 2 3" xfId="332" xr:uid="{00000000-0005-0000-0000-000056010000}"/>
    <cellStyle name="Normal 2 4" xfId="333" xr:uid="{00000000-0005-0000-0000-000057010000}"/>
    <cellStyle name="Normal 2 4 2" xfId="334" xr:uid="{00000000-0005-0000-0000-000058010000}"/>
    <cellStyle name="Normal 2 5" xfId="335" xr:uid="{00000000-0005-0000-0000-000059010000}"/>
    <cellStyle name="Normal 3" xfId="336" xr:uid="{00000000-0005-0000-0000-00005A010000}"/>
    <cellStyle name="Normal 3 2" xfId="337" xr:uid="{00000000-0005-0000-0000-00005B010000}"/>
    <cellStyle name="Normal 3 3" xfId="338" xr:uid="{00000000-0005-0000-0000-00005C010000}"/>
    <cellStyle name="Normal 3 4" xfId="339" xr:uid="{00000000-0005-0000-0000-00005D010000}"/>
    <cellStyle name="Normal 3 5" xfId="340" xr:uid="{00000000-0005-0000-0000-00005E010000}"/>
    <cellStyle name="Normal 4" xfId="341" xr:uid="{00000000-0005-0000-0000-00005F010000}"/>
    <cellStyle name="Normal 4 2" xfId="342" xr:uid="{00000000-0005-0000-0000-000060010000}"/>
    <cellStyle name="Normal 4 2 2" xfId="343" xr:uid="{00000000-0005-0000-0000-000061010000}"/>
    <cellStyle name="Normal 4 3" xfId="344" xr:uid="{00000000-0005-0000-0000-000062010000}"/>
    <cellStyle name="Normal 4 4" xfId="345" xr:uid="{00000000-0005-0000-0000-000063010000}"/>
    <cellStyle name="Normal 5" xfId="346" xr:uid="{00000000-0005-0000-0000-000064010000}"/>
    <cellStyle name="Normal 5 2" xfId="347" xr:uid="{00000000-0005-0000-0000-000065010000}"/>
    <cellStyle name="Normal 5 2 2" xfId="348" xr:uid="{00000000-0005-0000-0000-000066010000}"/>
    <cellStyle name="Normal 5 2 2 2" xfId="349" xr:uid="{00000000-0005-0000-0000-000067010000}"/>
    <cellStyle name="Normal 9" xfId="350" xr:uid="{00000000-0005-0000-0000-000068010000}"/>
    <cellStyle name="Normal_indice" xfId="351" xr:uid="{00000000-0005-0000-0000-000069010000}"/>
    <cellStyle name="Notas" xfId="352" builtinId="10" customBuiltin="1"/>
    <cellStyle name="Notas 2 2" xfId="353" xr:uid="{00000000-0005-0000-0000-00006B010000}"/>
    <cellStyle name="Notas 2 2 2" xfId="354" xr:uid="{00000000-0005-0000-0000-00006C010000}"/>
    <cellStyle name="Notas 2 2 3" xfId="355" xr:uid="{00000000-0005-0000-0000-00006D010000}"/>
    <cellStyle name="Notas 2 3" xfId="356" xr:uid="{00000000-0005-0000-0000-00006E010000}"/>
    <cellStyle name="Notas 2 4" xfId="357" xr:uid="{00000000-0005-0000-0000-00006F010000}"/>
    <cellStyle name="Notas 3 2" xfId="358" xr:uid="{00000000-0005-0000-0000-000070010000}"/>
    <cellStyle name="Notas 3 3" xfId="359" xr:uid="{00000000-0005-0000-0000-000071010000}"/>
    <cellStyle name="Notas 4" xfId="360" xr:uid="{00000000-0005-0000-0000-000072010000}"/>
    <cellStyle name="Porcentaje" xfId="361" builtinId="5"/>
    <cellStyle name="Porcentaje 2" xfId="362" xr:uid="{00000000-0005-0000-0000-000074010000}"/>
    <cellStyle name="Porcentaje 3" xfId="363" xr:uid="{00000000-0005-0000-0000-000075010000}"/>
    <cellStyle name="Porcentual 2" xfId="364" xr:uid="{00000000-0005-0000-0000-000076010000}"/>
    <cellStyle name="Porcentual 2 2" xfId="365" xr:uid="{00000000-0005-0000-0000-000077010000}"/>
    <cellStyle name="Porcentual 2 3" xfId="366" xr:uid="{00000000-0005-0000-0000-000078010000}"/>
    <cellStyle name="Porcentual 2 4" xfId="367" xr:uid="{00000000-0005-0000-0000-000079010000}"/>
    <cellStyle name="Porcentual 2 4 2" xfId="368" xr:uid="{00000000-0005-0000-0000-00007A010000}"/>
    <cellStyle name="Porcentual 2 5" xfId="369" xr:uid="{00000000-0005-0000-0000-00007B010000}"/>
    <cellStyle name="Salida" xfId="370" builtinId="21" customBuiltin="1"/>
    <cellStyle name="Salida 2 2" xfId="371" xr:uid="{00000000-0005-0000-0000-00007D010000}"/>
    <cellStyle name="Salida 2 2 2" xfId="372" xr:uid="{00000000-0005-0000-0000-00007E010000}"/>
    <cellStyle name="Salida 2 2 3" xfId="373" xr:uid="{00000000-0005-0000-0000-00007F010000}"/>
    <cellStyle name="Salida 2 3" xfId="374" xr:uid="{00000000-0005-0000-0000-000080010000}"/>
    <cellStyle name="Salida 2 4" xfId="375" xr:uid="{00000000-0005-0000-0000-000081010000}"/>
    <cellStyle name="Salida 3 2" xfId="376" xr:uid="{00000000-0005-0000-0000-000082010000}"/>
    <cellStyle name="Salida 3 3" xfId="377" xr:uid="{00000000-0005-0000-0000-000083010000}"/>
    <cellStyle name="Salida 4" xfId="378" xr:uid="{00000000-0005-0000-0000-000084010000}"/>
    <cellStyle name="Texto de advertencia" xfId="379" builtinId="11" customBuiltin="1"/>
    <cellStyle name="Texto de advertencia 2 2" xfId="380" xr:uid="{00000000-0005-0000-0000-000086010000}"/>
    <cellStyle name="Texto de advertencia 2 2 2" xfId="381" xr:uid="{00000000-0005-0000-0000-000087010000}"/>
    <cellStyle name="Texto de advertencia 2 2 3" xfId="382" xr:uid="{00000000-0005-0000-0000-000088010000}"/>
    <cellStyle name="Texto de advertencia 2 3" xfId="383" xr:uid="{00000000-0005-0000-0000-000089010000}"/>
    <cellStyle name="Texto de advertencia 2 4" xfId="384" xr:uid="{00000000-0005-0000-0000-00008A010000}"/>
    <cellStyle name="Texto de advertencia 3 2" xfId="385" xr:uid="{00000000-0005-0000-0000-00008B010000}"/>
    <cellStyle name="Texto de advertencia 3 3" xfId="386" xr:uid="{00000000-0005-0000-0000-00008C010000}"/>
    <cellStyle name="Texto de advertencia 4" xfId="387" xr:uid="{00000000-0005-0000-0000-00008D010000}"/>
    <cellStyle name="Texto explicativo" xfId="388" builtinId="53" customBuiltin="1"/>
    <cellStyle name="Texto explicativo 2 2" xfId="389" xr:uid="{00000000-0005-0000-0000-00008F010000}"/>
    <cellStyle name="Texto explicativo 2 2 2" xfId="390" xr:uid="{00000000-0005-0000-0000-000090010000}"/>
    <cellStyle name="Texto explicativo 2 2 3" xfId="391" xr:uid="{00000000-0005-0000-0000-000091010000}"/>
    <cellStyle name="Texto explicativo 2 3" xfId="392" xr:uid="{00000000-0005-0000-0000-000092010000}"/>
    <cellStyle name="Texto explicativo 2 4" xfId="393" xr:uid="{00000000-0005-0000-0000-000093010000}"/>
    <cellStyle name="Texto explicativo 3 2" xfId="394" xr:uid="{00000000-0005-0000-0000-000094010000}"/>
    <cellStyle name="Texto explicativo 3 3" xfId="395" xr:uid="{00000000-0005-0000-0000-000095010000}"/>
    <cellStyle name="Texto explicativo 4" xfId="396" xr:uid="{00000000-0005-0000-0000-000096010000}"/>
    <cellStyle name="Título" xfId="397" builtinId="15" customBuiltin="1"/>
    <cellStyle name="Título 1 2 2" xfId="398" xr:uid="{00000000-0005-0000-0000-000098010000}"/>
    <cellStyle name="Título 1 2 2 2" xfId="399" xr:uid="{00000000-0005-0000-0000-000099010000}"/>
    <cellStyle name="Título 1 2 2 3" xfId="400" xr:uid="{00000000-0005-0000-0000-00009A010000}"/>
    <cellStyle name="Título 1 2 3" xfId="401" xr:uid="{00000000-0005-0000-0000-00009B010000}"/>
    <cellStyle name="Título 1 2 4" xfId="402" xr:uid="{00000000-0005-0000-0000-00009C010000}"/>
    <cellStyle name="Título 1 3 2" xfId="403" xr:uid="{00000000-0005-0000-0000-00009D010000}"/>
    <cellStyle name="Título 1 3 3" xfId="404" xr:uid="{00000000-0005-0000-0000-00009E010000}"/>
    <cellStyle name="Título 1 4" xfId="405" xr:uid="{00000000-0005-0000-0000-00009F010000}"/>
    <cellStyle name="Título 2" xfId="406" builtinId="17" customBuiltin="1"/>
    <cellStyle name="Título 2 2 2" xfId="407" xr:uid="{00000000-0005-0000-0000-0000A1010000}"/>
    <cellStyle name="Título 2 2 2 2" xfId="408" xr:uid="{00000000-0005-0000-0000-0000A2010000}"/>
    <cellStyle name="Título 2 2 2 3" xfId="409" xr:uid="{00000000-0005-0000-0000-0000A3010000}"/>
    <cellStyle name="Título 2 2 3" xfId="410" xr:uid="{00000000-0005-0000-0000-0000A4010000}"/>
    <cellStyle name="Título 2 2 4" xfId="411" xr:uid="{00000000-0005-0000-0000-0000A5010000}"/>
    <cellStyle name="Título 2 3 2" xfId="412" xr:uid="{00000000-0005-0000-0000-0000A6010000}"/>
    <cellStyle name="Título 2 3 3" xfId="413" xr:uid="{00000000-0005-0000-0000-0000A7010000}"/>
    <cellStyle name="Título 2 4" xfId="414" xr:uid="{00000000-0005-0000-0000-0000A8010000}"/>
    <cellStyle name="Título 3" xfId="415" builtinId="18" customBuiltin="1"/>
    <cellStyle name="Título 3 2 2" xfId="416" xr:uid="{00000000-0005-0000-0000-0000AA010000}"/>
    <cellStyle name="Título 3 2 2 2" xfId="417" xr:uid="{00000000-0005-0000-0000-0000AB010000}"/>
    <cellStyle name="Título 3 2 2 3" xfId="418" xr:uid="{00000000-0005-0000-0000-0000AC010000}"/>
    <cellStyle name="Título 3 2 3" xfId="419" xr:uid="{00000000-0005-0000-0000-0000AD010000}"/>
    <cellStyle name="Título 3 2 4" xfId="420" xr:uid="{00000000-0005-0000-0000-0000AE010000}"/>
    <cellStyle name="Título 3 3 2" xfId="421" xr:uid="{00000000-0005-0000-0000-0000AF010000}"/>
    <cellStyle name="Título 3 3 3" xfId="422" xr:uid="{00000000-0005-0000-0000-0000B0010000}"/>
    <cellStyle name="Título 3 4" xfId="423" xr:uid="{00000000-0005-0000-0000-0000B1010000}"/>
    <cellStyle name="Título 4 2" xfId="424" xr:uid="{00000000-0005-0000-0000-0000B2010000}"/>
    <cellStyle name="Título 4 2 2" xfId="425" xr:uid="{00000000-0005-0000-0000-0000B3010000}"/>
    <cellStyle name="Título 4 2 3" xfId="426" xr:uid="{00000000-0005-0000-0000-0000B4010000}"/>
    <cellStyle name="Título 4 3" xfId="427" xr:uid="{00000000-0005-0000-0000-0000B5010000}"/>
    <cellStyle name="Título 4 4" xfId="428" xr:uid="{00000000-0005-0000-0000-0000B6010000}"/>
    <cellStyle name="Título 5 2" xfId="429" xr:uid="{00000000-0005-0000-0000-0000B7010000}"/>
    <cellStyle name="Título 5 3" xfId="430" xr:uid="{00000000-0005-0000-0000-0000B8010000}"/>
    <cellStyle name="Título 6" xfId="431" xr:uid="{00000000-0005-0000-0000-0000B9010000}"/>
    <cellStyle name="Total" xfId="432" builtinId="25" customBuiltin="1"/>
    <cellStyle name="Total 2 2" xfId="433" xr:uid="{00000000-0005-0000-0000-0000BB010000}"/>
    <cellStyle name="Total 2 2 2" xfId="434" xr:uid="{00000000-0005-0000-0000-0000BC010000}"/>
    <cellStyle name="Total 2 2 3" xfId="435" xr:uid="{00000000-0005-0000-0000-0000BD010000}"/>
    <cellStyle name="Total 2 3" xfId="436" xr:uid="{00000000-0005-0000-0000-0000BE010000}"/>
    <cellStyle name="Total 2 4" xfId="437" xr:uid="{00000000-0005-0000-0000-0000BF010000}"/>
    <cellStyle name="Total 3 2" xfId="438" xr:uid="{00000000-0005-0000-0000-0000C0010000}"/>
    <cellStyle name="Total 3 3" xfId="439" xr:uid="{00000000-0005-0000-0000-0000C1010000}"/>
    <cellStyle name="Total 4" xfId="440"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26" Type="http://schemas.openxmlformats.org/officeDocument/2006/relationships/customXml" Target="../customXml/item5.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1.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2020</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6996.4758299064879</c:v>
                </c:pt>
                <c:pt idx="1">
                  <c:v>6660.5768464141256</c:v>
                </c:pt>
                <c:pt idx="2">
                  <c:v>7486.6751897722734</c:v>
                </c:pt>
                <c:pt idx="3">
                  <c:v>6919.7180452344728</c:v>
                </c:pt>
                <c:pt idx="4">
                  <c:v>6187.3496540866881</c:v>
                </c:pt>
                <c:pt idx="5">
                  <c:v>6232.5832779402645</c:v>
                </c:pt>
                <c:pt idx="6">
                  <c:v>6432.9370278956067</c:v>
                </c:pt>
                <c:pt idx="7">
                  <c:v>6404.302482276833</c:v>
                </c:pt>
                <c:pt idx="8">
                  <c:v>8398.6247788841083</c:v>
                </c:pt>
                <c:pt idx="9">
                  <c:v>7905.7815144399037</c:v>
                </c:pt>
                <c:pt idx="10">
                  <c:v>9867.2044520165618</c:v>
                </c:pt>
                <c:pt idx="11">
                  <c:v>11232.454614277336</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2021</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9812.8626906781883</c:v>
                </c:pt>
                <c:pt idx="1">
                  <c:v>6909.4892411052388</c:v>
                </c:pt>
                <c:pt idx="2">
                  <c:v>6695.26796255928</c:v>
                </c:pt>
                <c:pt idx="3">
                  <c:v>6724.6320877316975</c:v>
                </c:pt>
                <c:pt idx="4">
                  <c:v>6445.2399126539394</c:v>
                </c:pt>
                <c:pt idx="5">
                  <c:v>6783.5719298181393</c:v>
                </c:pt>
                <c:pt idx="6">
                  <c:v>7746.428260260569</c:v>
                </c:pt>
                <c:pt idx="7">
                  <c:v>8269.0626341726111</c:v>
                </c:pt>
                <c:pt idx="8">
                  <c:v>9441.7282004049484</c:v>
                </c:pt>
                <c:pt idx="9">
                  <c:v>10833.45011651602</c:v>
                </c:pt>
                <c:pt idx="10">
                  <c:v>10884.808075996356</c:v>
                </c:pt>
                <c:pt idx="11">
                  <c:v>9738.2795734801894</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2022</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9081.0319145877802</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región'!$B$23</c:f>
              <c:strCache>
                <c:ptCount val="1"/>
                <c:pt idx="0">
                  <c:v>2018/19</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29.921458117890381</c:v>
                </c:pt>
                <c:pt idx="1">
                  <c:v>17.272248243559719</c:v>
                </c:pt>
                <c:pt idx="2">
                  <c:v>23.065879953379955</c:v>
                </c:pt>
                <c:pt idx="3">
                  <c:v>10.95473496128648</c:v>
                </c:pt>
                <c:pt idx="4">
                  <c:v>24.970121686223383</c:v>
                </c:pt>
                <c:pt idx="5" formatCode="#,##0">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0-DDCF-4CC0-8F7C-261EF469397C}"/>
            </c:ext>
          </c:extLst>
        </c:ser>
        <c:ser>
          <c:idx val="1"/>
          <c:order val="1"/>
          <c:tx>
            <c:strRef>
              <c:f>'rend región'!$B$24</c:f>
              <c:strCache>
                <c:ptCount val="1"/>
                <c:pt idx="0">
                  <c:v>2019/20</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27.254929577464786</c:v>
                </c:pt>
                <c:pt idx="1">
                  <c:v>5.4060428849902538</c:v>
                </c:pt>
                <c:pt idx="2">
                  <c:v>21.366018338427342</c:v>
                </c:pt>
                <c:pt idx="3">
                  <c:v>12.692130750605326</c:v>
                </c:pt>
                <c:pt idx="4">
                  <c:v>24.965949155687511</c:v>
                </c:pt>
                <c:pt idx="5">
                  <c:v>21.284280222127297</c:v>
                </c:pt>
                <c:pt idx="6">
                  <c:v>7.3143625364104867</c:v>
                </c:pt>
                <c:pt idx="7">
                  <c:v>30.155925030229746</c:v>
                </c:pt>
                <c:pt idx="8">
                  <c:v>47.18333333333333</c:v>
                </c:pt>
                <c:pt idx="9">
                  <c:v>43.619260516883607</c:v>
                </c:pt>
              </c:numCache>
            </c:numRef>
          </c:val>
          <c:extLst>
            <c:ext xmlns:c16="http://schemas.microsoft.com/office/drawing/2014/chart" uri="{C3380CC4-5D6E-409C-BE32-E72D297353CC}">
              <c16:uniqueId val="{00000001-DDCF-4CC0-8F7C-261EF469397C}"/>
            </c:ext>
          </c:extLst>
        </c:ser>
        <c:ser>
          <c:idx val="2"/>
          <c:order val="2"/>
          <c:tx>
            <c:strRef>
              <c:f>'rend región'!$B$25</c:f>
              <c:strCache>
                <c:ptCount val="1"/>
                <c:pt idx="0">
                  <c:v>2020/21</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región'!$C$25:$L$25</c:f>
              <c:numCache>
                <c:formatCode>#,##0.0</c:formatCode>
                <c:ptCount val="10"/>
                <c:pt idx="0">
                  <c:v>29.547342465753424</c:v>
                </c:pt>
                <c:pt idx="1">
                  <c:v>18.05641447368421</c:v>
                </c:pt>
                <c:pt idx="2">
                  <c:v>21.95622009569378</c:v>
                </c:pt>
                <c:pt idx="3">
                  <c:v>15.155427473583094</c:v>
                </c:pt>
                <c:pt idx="4">
                  <c:v>18.113363499245853</c:v>
                </c:pt>
                <c:pt idx="5">
                  <c:v>13.839890249050232</c:v>
                </c:pt>
                <c:pt idx="6">
                  <c:v>11.562023292989267</c:v>
                </c:pt>
                <c:pt idx="7">
                  <c:v>23.12391568259574</c:v>
                </c:pt>
                <c:pt idx="8">
                  <c:v>48.97797833935018</c:v>
                </c:pt>
                <c:pt idx="9">
                  <c:v>43.21239849022075</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n-US" sz="1200" b="1"/>
              <a:t>Gráfico 2. Precio diario de papa en los mercados mayoristas</a:t>
            </a:r>
            <a:r>
              <a:rPr lang="en-US" sz="1200" b="1" baseline="0"/>
              <a:t> </a:t>
            </a:r>
            <a:r>
              <a:rPr lang="en-US" sz="1200" b="1"/>
              <a:t>(en $/25 kilos con IVA)</a:t>
            </a:r>
          </a:p>
        </c:rich>
      </c:tx>
      <c:layout>
        <c:manualLayout>
          <c:xMode val="edge"/>
          <c:yMode val="edge"/>
          <c:x val="0.17059969953644435"/>
          <c:y val="3.7745954832569005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8575" cap="rnd">
            <a:solidFill>
              <a:schemeClr val="accent1"/>
            </a:solidFill>
            <a:round/>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showLegendKey val="0"/>
          <c:showVal val="0"/>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cat>
            <c:strLit>
              <c:ptCount val="284"/>
              <c:pt idx="0">
                <c:v>04-01-21</c:v>
              </c:pt>
              <c:pt idx="1">
                <c:v>05-01-21</c:v>
              </c:pt>
              <c:pt idx="2">
                <c:v>06-01-21</c:v>
              </c:pt>
              <c:pt idx="3">
                <c:v>07-01-21</c:v>
              </c:pt>
              <c:pt idx="4">
                <c:v>08-01-21</c:v>
              </c:pt>
              <c:pt idx="5">
                <c:v>11-01-21</c:v>
              </c:pt>
              <c:pt idx="6">
                <c:v>12-01-21</c:v>
              </c:pt>
              <c:pt idx="7">
                <c:v>13-01-21</c:v>
              </c:pt>
              <c:pt idx="8">
                <c:v>14-01-21</c:v>
              </c:pt>
              <c:pt idx="9">
                <c:v>15-01-21</c:v>
              </c:pt>
              <c:pt idx="10">
                <c:v>18-01-21</c:v>
              </c:pt>
              <c:pt idx="11">
                <c:v>19-01-21</c:v>
              </c:pt>
              <c:pt idx="12">
                <c:v>20-01-21</c:v>
              </c:pt>
              <c:pt idx="13">
                <c:v>21-01-21</c:v>
              </c:pt>
              <c:pt idx="14">
                <c:v>22-01-21</c:v>
              </c:pt>
              <c:pt idx="15">
                <c:v>25-01-21</c:v>
              </c:pt>
              <c:pt idx="16">
                <c:v>26-01-21</c:v>
              </c:pt>
              <c:pt idx="17">
                <c:v>27-01-21</c:v>
              </c:pt>
              <c:pt idx="18">
                <c:v>28-01-21</c:v>
              </c:pt>
              <c:pt idx="19">
                <c:v>29-01-21</c:v>
              </c:pt>
              <c:pt idx="20">
                <c:v>01-02-21</c:v>
              </c:pt>
              <c:pt idx="21">
                <c:v>02-02-21</c:v>
              </c:pt>
              <c:pt idx="22">
                <c:v>03-02-21</c:v>
              </c:pt>
              <c:pt idx="23">
                <c:v>04-02-21</c:v>
              </c:pt>
              <c:pt idx="24">
                <c:v>05-02-21</c:v>
              </c:pt>
              <c:pt idx="25">
                <c:v>08-02-21</c:v>
              </c:pt>
              <c:pt idx="26">
                <c:v>09-02-21</c:v>
              </c:pt>
              <c:pt idx="27">
                <c:v>10-02-21</c:v>
              </c:pt>
              <c:pt idx="28">
                <c:v>11-02-21</c:v>
              </c:pt>
              <c:pt idx="29">
                <c:v>12-02-21</c:v>
              </c:pt>
              <c:pt idx="30">
                <c:v>15-02-21</c:v>
              </c:pt>
              <c:pt idx="31">
                <c:v>16-02-21</c:v>
              </c:pt>
              <c:pt idx="32">
                <c:v>17-02-21</c:v>
              </c:pt>
              <c:pt idx="33">
                <c:v>18-02-21</c:v>
              </c:pt>
              <c:pt idx="34">
                <c:v>19-02-21</c:v>
              </c:pt>
              <c:pt idx="35">
                <c:v>22-02-21</c:v>
              </c:pt>
              <c:pt idx="36">
                <c:v>23-02-21</c:v>
              </c:pt>
              <c:pt idx="37">
                <c:v>24-02-21</c:v>
              </c:pt>
              <c:pt idx="38">
                <c:v>25-02-21</c:v>
              </c:pt>
              <c:pt idx="39">
                <c:v>26-02-21</c:v>
              </c:pt>
              <c:pt idx="40">
                <c:v>01-03-21</c:v>
              </c:pt>
              <c:pt idx="41">
                <c:v>02-03-21</c:v>
              </c:pt>
              <c:pt idx="42">
                <c:v>03-03-21</c:v>
              </c:pt>
              <c:pt idx="43">
                <c:v>04-03-21</c:v>
              </c:pt>
              <c:pt idx="44">
                <c:v>05-03-21</c:v>
              </c:pt>
              <c:pt idx="45">
                <c:v>08-03-21</c:v>
              </c:pt>
              <c:pt idx="46">
                <c:v>09-03-21</c:v>
              </c:pt>
              <c:pt idx="47">
                <c:v>10-03-21</c:v>
              </c:pt>
              <c:pt idx="48">
                <c:v>11-03-21</c:v>
              </c:pt>
              <c:pt idx="49">
                <c:v>12-03-21</c:v>
              </c:pt>
              <c:pt idx="50">
                <c:v>15-03-21</c:v>
              </c:pt>
              <c:pt idx="51">
                <c:v>16-03-21</c:v>
              </c:pt>
              <c:pt idx="52">
                <c:v>17-03-21</c:v>
              </c:pt>
              <c:pt idx="53">
                <c:v>18-03-21</c:v>
              </c:pt>
              <c:pt idx="54">
                <c:v>19-03-21</c:v>
              </c:pt>
              <c:pt idx="55">
                <c:v>22-03-21</c:v>
              </c:pt>
              <c:pt idx="56">
                <c:v>23-03-21</c:v>
              </c:pt>
              <c:pt idx="57">
                <c:v>24-03-21</c:v>
              </c:pt>
              <c:pt idx="58">
                <c:v>25-03-21</c:v>
              </c:pt>
              <c:pt idx="59">
                <c:v>26-03-21</c:v>
              </c:pt>
              <c:pt idx="60">
                <c:v>29-03-21</c:v>
              </c:pt>
              <c:pt idx="61">
                <c:v>30-03-21</c:v>
              </c:pt>
              <c:pt idx="62">
                <c:v>31-03-21</c:v>
              </c:pt>
              <c:pt idx="63">
                <c:v>01-04-21</c:v>
              </c:pt>
              <c:pt idx="64">
                <c:v>05-04-21</c:v>
              </c:pt>
              <c:pt idx="65">
                <c:v>06-04-21</c:v>
              </c:pt>
              <c:pt idx="66">
                <c:v>07-04-21</c:v>
              </c:pt>
              <c:pt idx="67">
                <c:v>08-04-21</c:v>
              </c:pt>
              <c:pt idx="68">
                <c:v>09-04-21</c:v>
              </c:pt>
              <c:pt idx="69">
                <c:v>12-04-21</c:v>
              </c:pt>
              <c:pt idx="70">
                <c:v>13-04-21</c:v>
              </c:pt>
              <c:pt idx="71">
                <c:v>14-04-21</c:v>
              </c:pt>
              <c:pt idx="72">
                <c:v>15-04-21</c:v>
              </c:pt>
              <c:pt idx="73">
                <c:v>16-04-21</c:v>
              </c:pt>
              <c:pt idx="74">
                <c:v>19-04-21</c:v>
              </c:pt>
              <c:pt idx="75">
                <c:v>20-04-21</c:v>
              </c:pt>
              <c:pt idx="76">
                <c:v>21-04-21</c:v>
              </c:pt>
              <c:pt idx="77">
                <c:v>22-04-21</c:v>
              </c:pt>
              <c:pt idx="78">
                <c:v>23-04-21</c:v>
              </c:pt>
              <c:pt idx="79">
                <c:v>26-04-21</c:v>
              </c:pt>
              <c:pt idx="80">
                <c:v>27-04-21</c:v>
              </c:pt>
              <c:pt idx="81">
                <c:v>28-04-21</c:v>
              </c:pt>
              <c:pt idx="82">
                <c:v>29-04-21</c:v>
              </c:pt>
              <c:pt idx="83">
                <c:v>30-04-21</c:v>
              </c:pt>
              <c:pt idx="84">
                <c:v>03-05-21</c:v>
              </c:pt>
              <c:pt idx="85">
                <c:v>04-05-21</c:v>
              </c:pt>
              <c:pt idx="86">
                <c:v>05-05-21</c:v>
              </c:pt>
              <c:pt idx="87">
                <c:v>06-05-21</c:v>
              </c:pt>
              <c:pt idx="88">
                <c:v>07-05-21</c:v>
              </c:pt>
              <c:pt idx="89">
                <c:v>10-05-21</c:v>
              </c:pt>
              <c:pt idx="90">
                <c:v>11-05-21</c:v>
              </c:pt>
              <c:pt idx="91">
                <c:v>12-05-21</c:v>
              </c:pt>
              <c:pt idx="92">
                <c:v>13-05-21</c:v>
              </c:pt>
              <c:pt idx="93">
                <c:v>14-05-21</c:v>
              </c:pt>
              <c:pt idx="94">
                <c:v>17-05-21</c:v>
              </c:pt>
              <c:pt idx="95">
                <c:v>18-05-21</c:v>
              </c:pt>
              <c:pt idx="96">
                <c:v>19-05-21</c:v>
              </c:pt>
              <c:pt idx="97">
                <c:v>20-05-21</c:v>
              </c:pt>
              <c:pt idx="98">
                <c:v>24-05-21</c:v>
              </c:pt>
              <c:pt idx="99">
                <c:v>25-05-21</c:v>
              </c:pt>
              <c:pt idx="100">
                <c:v>26-05-21</c:v>
              </c:pt>
              <c:pt idx="101">
                <c:v>27-05-21</c:v>
              </c:pt>
              <c:pt idx="102">
                <c:v>28-05-21</c:v>
              </c:pt>
              <c:pt idx="103">
                <c:v>31-05-21</c:v>
              </c:pt>
              <c:pt idx="104">
                <c:v>01-06-21</c:v>
              </c:pt>
              <c:pt idx="105">
                <c:v>02-06-21</c:v>
              </c:pt>
              <c:pt idx="106">
                <c:v>03-06-21</c:v>
              </c:pt>
              <c:pt idx="107">
                <c:v>04-06-21</c:v>
              </c:pt>
              <c:pt idx="108">
                <c:v>07-06-21</c:v>
              </c:pt>
              <c:pt idx="109">
                <c:v>08-06-21</c:v>
              </c:pt>
              <c:pt idx="110">
                <c:v>09-06-21</c:v>
              </c:pt>
              <c:pt idx="111">
                <c:v>10-06-21</c:v>
              </c:pt>
              <c:pt idx="112">
                <c:v>11-06-21</c:v>
              </c:pt>
              <c:pt idx="113">
                <c:v>14-06-21</c:v>
              </c:pt>
              <c:pt idx="114">
                <c:v>15-06-21</c:v>
              </c:pt>
              <c:pt idx="115">
                <c:v>16-06-21</c:v>
              </c:pt>
              <c:pt idx="116">
                <c:v>17-06-21</c:v>
              </c:pt>
              <c:pt idx="117">
                <c:v>18-06-21</c:v>
              </c:pt>
              <c:pt idx="118">
                <c:v>22-06-21</c:v>
              </c:pt>
              <c:pt idx="119">
                <c:v>23-06-21</c:v>
              </c:pt>
              <c:pt idx="120">
                <c:v>24-06-21</c:v>
              </c:pt>
              <c:pt idx="121">
                <c:v>25-06-21</c:v>
              </c:pt>
              <c:pt idx="122">
                <c:v>29-06-21</c:v>
              </c:pt>
              <c:pt idx="123">
                <c:v>30-06-21</c:v>
              </c:pt>
              <c:pt idx="124">
                <c:v>01-07-21</c:v>
              </c:pt>
              <c:pt idx="125">
                <c:v>02-07-21</c:v>
              </c:pt>
              <c:pt idx="126">
                <c:v>05-07-21</c:v>
              </c:pt>
              <c:pt idx="127">
                <c:v>06-07-21</c:v>
              </c:pt>
              <c:pt idx="128">
                <c:v>07-07-21</c:v>
              </c:pt>
              <c:pt idx="129">
                <c:v>08-07-21</c:v>
              </c:pt>
              <c:pt idx="130">
                <c:v>09-07-21</c:v>
              </c:pt>
              <c:pt idx="131">
                <c:v>12-07-21</c:v>
              </c:pt>
              <c:pt idx="132">
                <c:v>13-07-21</c:v>
              </c:pt>
              <c:pt idx="133">
                <c:v>14-07-21</c:v>
              </c:pt>
              <c:pt idx="134">
                <c:v>15-07-21</c:v>
              </c:pt>
              <c:pt idx="135">
                <c:v>19-07-21</c:v>
              </c:pt>
              <c:pt idx="136">
                <c:v>20-07-21</c:v>
              </c:pt>
              <c:pt idx="137">
                <c:v>21-07-21</c:v>
              </c:pt>
              <c:pt idx="138">
                <c:v>22-07-21</c:v>
              </c:pt>
              <c:pt idx="139">
                <c:v>23-07-21</c:v>
              </c:pt>
              <c:pt idx="140">
                <c:v>26-07-21</c:v>
              </c:pt>
              <c:pt idx="141">
                <c:v>27-07-21</c:v>
              </c:pt>
              <c:pt idx="142">
                <c:v>28-07-21</c:v>
              </c:pt>
              <c:pt idx="143">
                <c:v>29-07-21</c:v>
              </c:pt>
              <c:pt idx="144">
                <c:v>30-07-21</c:v>
              </c:pt>
              <c:pt idx="145">
                <c:v>02-08-21</c:v>
              </c:pt>
              <c:pt idx="146">
                <c:v>03-08-21</c:v>
              </c:pt>
              <c:pt idx="147">
                <c:v>04-08-21</c:v>
              </c:pt>
              <c:pt idx="148">
                <c:v>05-08-21</c:v>
              </c:pt>
              <c:pt idx="149">
                <c:v>06-08-21</c:v>
              </c:pt>
              <c:pt idx="150">
                <c:v>09-08-21</c:v>
              </c:pt>
              <c:pt idx="151">
                <c:v>10-08-21</c:v>
              </c:pt>
              <c:pt idx="152">
                <c:v>11-08-21</c:v>
              </c:pt>
              <c:pt idx="153">
                <c:v>12-08-21</c:v>
              </c:pt>
              <c:pt idx="154">
                <c:v>13-08-21</c:v>
              </c:pt>
              <c:pt idx="155">
                <c:v>16-08-21</c:v>
              </c:pt>
              <c:pt idx="156">
                <c:v>17-08-21</c:v>
              </c:pt>
              <c:pt idx="157">
                <c:v>18-08-21</c:v>
              </c:pt>
              <c:pt idx="158">
                <c:v>19-08-21</c:v>
              </c:pt>
              <c:pt idx="159">
                <c:v>20-08-21</c:v>
              </c:pt>
              <c:pt idx="160">
                <c:v>23-08-21</c:v>
              </c:pt>
              <c:pt idx="161">
                <c:v>24-08-21</c:v>
              </c:pt>
              <c:pt idx="162">
                <c:v>25-08-21</c:v>
              </c:pt>
              <c:pt idx="163">
                <c:v>26-08-21</c:v>
              </c:pt>
              <c:pt idx="164">
                <c:v>27-08-21</c:v>
              </c:pt>
              <c:pt idx="165">
                <c:v>30-08-21</c:v>
              </c:pt>
              <c:pt idx="166">
                <c:v>31-08-21</c:v>
              </c:pt>
              <c:pt idx="167">
                <c:v>01-09-21</c:v>
              </c:pt>
              <c:pt idx="168">
                <c:v>02-09-21</c:v>
              </c:pt>
              <c:pt idx="169">
                <c:v>03-09-21</c:v>
              </c:pt>
              <c:pt idx="170">
                <c:v>06-09-21</c:v>
              </c:pt>
              <c:pt idx="171">
                <c:v>07-09-21</c:v>
              </c:pt>
              <c:pt idx="172">
                <c:v>08-09-21</c:v>
              </c:pt>
              <c:pt idx="173">
                <c:v>09-09-21</c:v>
              </c:pt>
              <c:pt idx="174">
                <c:v>10-09-21</c:v>
              </c:pt>
              <c:pt idx="175">
                <c:v>13-09-21</c:v>
              </c:pt>
              <c:pt idx="176">
                <c:v>14-09-21</c:v>
              </c:pt>
              <c:pt idx="177">
                <c:v>15-09-21</c:v>
              </c:pt>
              <c:pt idx="178">
                <c:v>16-09-21</c:v>
              </c:pt>
              <c:pt idx="179">
                <c:v>20-09-21</c:v>
              </c:pt>
              <c:pt idx="180">
                <c:v>21-09-21</c:v>
              </c:pt>
              <c:pt idx="181">
                <c:v>22-09-21</c:v>
              </c:pt>
              <c:pt idx="182">
                <c:v>23-09-21</c:v>
              </c:pt>
              <c:pt idx="183">
                <c:v>24-09-21</c:v>
              </c:pt>
              <c:pt idx="184">
                <c:v>27-09-21</c:v>
              </c:pt>
              <c:pt idx="185">
                <c:v>28-09-21</c:v>
              </c:pt>
              <c:pt idx="186">
                <c:v>29-09-21</c:v>
              </c:pt>
              <c:pt idx="187">
                <c:v>30-09-21</c:v>
              </c:pt>
              <c:pt idx="188">
                <c:v>01-10-21</c:v>
              </c:pt>
              <c:pt idx="189">
                <c:v>04-10-21</c:v>
              </c:pt>
              <c:pt idx="190">
                <c:v>05-10-21</c:v>
              </c:pt>
              <c:pt idx="191">
                <c:v>06-10-21</c:v>
              </c:pt>
              <c:pt idx="192">
                <c:v>07-10-21</c:v>
              </c:pt>
              <c:pt idx="193">
                <c:v>08-10-21</c:v>
              </c:pt>
              <c:pt idx="194">
                <c:v>12-10-21</c:v>
              </c:pt>
              <c:pt idx="195">
                <c:v>13-10-21</c:v>
              </c:pt>
              <c:pt idx="196">
                <c:v>14-10-21</c:v>
              </c:pt>
              <c:pt idx="197">
                <c:v>15-10-21</c:v>
              </c:pt>
              <c:pt idx="198">
                <c:v>18-10-21</c:v>
              </c:pt>
              <c:pt idx="199">
                <c:v>19-10-21</c:v>
              </c:pt>
              <c:pt idx="200">
                <c:v>20-10-21</c:v>
              </c:pt>
              <c:pt idx="201">
                <c:v>21-10-21</c:v>
              </c:pt>
              <c:pt idx="202">
                <c:v>22-10-21</c:v>
              </c:pt>
              <c:pt idx="203">
                <c:v>25-10-21</c:v>
              </c:pt>
              <c:pt idx="204">
                <c:v>26-10-21</c:v>
              </c:pt>
              <c:pt idx="205">
                <c:v>27-10-21</c:v>
              </c:pt>
              <c:pt idx="206">
                <c:v>28-10-21</c:v>
              </c:pt>
              <c:pt idx="207">
                <c:v>29-10-21</c:v>
              </c:pt>
              <c:pt idx="208">
                <c:v>02-11-21</c:v>
              </c:pt>
              <c:pt idx="209">
                <c:v>03-11-21</c:v>
              </c:pt>
              <c:pt idx="210">
                <c:v>04-11-21</c:v>
              </c:pt>
              <c:pt idx="211">
                <c:v>05-11-21</c:v>
              </c:pt>
              <c:pt idx="212">
                <c:v>08-11-21</c:v>
              </c:pt>
              <c:pt idx="213">
                <c:v>09-11-21</c:v>
              </c:pt>
              <c:pt idx="214">
                <c:v>10-11-21</c:v>
              </c:pt>
              <c:pt idx="215">
                <c:v>11-11-21</c:v>
              </c:pt>
              <c:pt idx="216">
                <c:v>12-11-21</c:v>
              </c:pt>
              <c:pt idx="217">
                <c:v>15-11-21</c:v>
              </c:pt>
              <c:pt idx="218">
                <c:v>16-11-21</c:v>
              </c:pt>
              <c:pt idx="219">
                <c:v>17-11-21</c:v>
              </c:pt>
              <c:pt idx="220">
                <c:v>18-11-21</c:v>
              </c:pt>
              <c:pt idx="221">
                <c:v>19-11-21</c:v>
              </c:pt>
              <c:pt idx="222">
                <c:v>22-11-21</c:v>
              </c:pt>
              <c:pt idx="223">
                <c:v>23-11-21</c:v>
              </c:pt>
              <c:pt idx="224">
                <c:v>24-11-21</c:v>
              </c:pt>
              <c:pt idx="225">
                <c:v>25-11-21</c:v>
              </c:pt>
              <c:pt idx="226">
                <c:v>26-11-21</c:v>
              </c:pt>
              <c:pt idx="227">
                <c:v>29-11-21</c:v>
              </c:pt>
              <c:pt idx="228">
                <c:v>30-11-21</c:v>
              </c:pt>
              <c:pt idx="229">
                <c:v>01-12-21</c:v>
              </c:pt>
              <c:pt idx="230">
                <c:v>02-12-21</c:v>
              </c:pt>
              <c:pt idx="231">
                <c:v>03-12-21</c:v>
              </c:pt>
              <c:pt idx="232">
                <c:v>06-12-21</c:v>
              </c:pt>
              <c:pt idx="233">
                <c:v>07-12-21</c:v>
              </c:pt>
              <c:pt idx="234">
                <c:v>09-12-21</c:v>
              </c:pt>
              <c:pt idx="235">
                <c:v>10-12-21</c:v>
              </c:pt>
              <c:pt idx="236">
                <c:v>13-12-21</c:v>
              </c:pt>
              <c:pt idx="237">
                <c:v>14-12-21</c:v>
              </c:pt>
              <c:pt idx="238">
                <c:v>15-12-21</c:v>
              </c:pt>
              <c:pt idx="239">
                <c:v>16-12-21</c:v>
              </c:pt>
              <c:pt idx="240">
                <c:v>17-12-21</c:v>
              </c:pt>
              <c:pt idx="241">
                <c:v>20-12-21</c:v>
              </c:pt>
              <c:pt idx="242">
                <c:v>21-12-21</c:v>
              </c:pt>
              <c:pt idx="243">
                <c:v>22-12-21</c:v>
              </c:pt>
              <c:pt idx="244">
                <c:v>23-12-21</c:v>
              </c:pt>
              <c:pt idx="245">
                <c:v>24-12-21</c:v>
              </c:pt>
              <c:pt idx="246">
                <c:v>27-12-21</c:v>
              </c:pt>
              <c:pt idx="247">
                <c:v>28-12-21</c:v>
              </c:pt>
              <c:pt idx="248">
                <c:v>29-12-21</c:v>
              </c:pt>
              <c:pt idx="249">
                <c:v>30-12-21</c:v>
              </c:pt>
              <c:pt idx="250">
                <c:v>31-12-21</c:v>
              </c:pt>
              <c:pt idx="251">
                <c:v>03-01-22</c:v>
              </c:pt>
              <c:pt idx="252">
                <c:v>04-01-22</c:v>
              </c:pt>
              <c:pt idx="253">
                <c:v>05-01-22</c:v>
              </c:pt>
              <c:pt idx="254">
                <c:v>06-01-22</c:v>
              </c:pt>
              <c:pt idx="255">
                <c:v>07-01-22</c:v>
              </c:pt>
              <c:pt idx="256">
                <c:v>10-01-22</c:v>
              </c:pt>
              <c:pt idx="257">
                <c:v>11-01-22</c:v>
              </c:pt>
              <c:pt idx="258">
                <c:v>12-01-22</c:v>
              </c:pt>
              <c:pt idx="259">
                <c:v>13-01-22</c:v>
              </c:pt>
              <c:pt idx="260">
                <c:v>14-01-22</c:v>
              </c:pt>
              <c:pt idx="261">
                <c:v>17-01-22</c:v>
              </c:pt>
              <c:pt idx="262">
                <c:v>18-01-22</c:v>
              </c:pt>
              <c:pt idx="263">
                <c:v>19-01-22</c:v>
              </c:pt>
              <c:pt idx="264">
                <c:v>20-01-22</c:v>
              </c:pt>
              <c:pt idx="265">
                <c:v>21-01-22</c:v>
              </c:pt>
              <c:pt idx="266">
                <c:v>24-01-22</c:v>
              </c:pt>
              <c:pt idx="267">
                <c:v>25-01-22</c:v>
              </c:pt>
              <c:pt idx="268">
                <c:v>26-01-22</c:v>
              </c:pt>
              <c:pt idx="269">
                <c:v>27-01-22</c:v>
              </c:pt>
              <c:pt idx="270">
                <c:v>28-01-22</c:v>
              </c:pt>
              <c:pt idx="271">
                <c:v>31-01-22</c:v>
              </c:pt>
              <c:pt idx="272">
                <c:v>01-02-22</c:v>
              </c:pt>
              <c:pt idx="273">
                <c:v>02-02-22</c:v>
              </c:pt>
              <c:pt idx="274">
                <c:v>03-02-22</c:v>
              </c:pt>
              <c:pt idx="275">
                <c:v>04-02-22</c:v>
              </c:pt>
              <c:pt idx="276">
                <c:v>07-02-22</c:v>
              </c:pt>
              <c:pt idx="277">
                <c:v>08-02-22</c:v>
              </c:pt>
              <c:pt idx="278">
                <c:v>09-02-22</c:v>
              </c:pt>
              <c:pt idx="279">
                <c:v>10-02-22</c:v>
              </c:pt>
              <c:pt idx="280">
                <c:v>11-02-22</c:v>
              </c:pt>
              <c:pt idx="281">
                <c:v>14-02-22</c:v>
              </c:pt>
              <c:pt idx="282">
                <c:v>15-02-22</c:v>
              </c:pt>
              <c:pt idx="283">
                <c:v>16-02-22</c:v>
              </c:pt>
            </c:strLit>
          </c:cat>
          <c:val>
            <c:numLit>
              <c:formatCode>General</c:formatCode>
              <c:ptCount val="284"/>
              <c:pt idx="0">
                <c:v>12414.987376509331</c:v>
              </c:pt>
              <c:pt idx="1">
                <c:v>12247.541976620616</c:v>
              </c:pt>
              <c:pt idx="2">
                <c:v>12281.919795843967</c:v>
              </c:pt>
              <c:pt idx="3">
                <c:v>11906.801503094606</c:v>
              </c:pt>
              <c:pt idx="4">
                <c:v>11635.739905885086</c:v>
              </c:pt>
              <c:pt idx="5">
                <c:v>11077.316015764958</c:v>
              </c:pt>
              <c:pt idx="6">
                <c:v>10986.032822757112</c:v>
              </c:pt>
              <c:pt idx="7">
                <c:v>11749.224367691053</c:v>
              </c:pt>
              <c:pt idx="8">
                <c:v>10717.131463628397</c:v>
              </c:pt>
              <c:pt idx="9">
                <c:v>11060.2407347728</c:v>
              </c:pt>
              <c:pt idx="10">
                <c:v>9619.9678334910132</c:v>
              </c:pt>
              <c:pt idx="11">
                <c:v>8771.9263764404604</c:v>
              </c:pt>
              <c:pt idx="12">
                <c:v>8355.2282833505687</c:v>
              </c:pt>
              <c:pt idx="13">
                <c:v>8332.7793140122303</c:v>
              </c:pt>
              <c:pt idx="14">
                <c:v>8172.4106116048088</c:v>
              </c:pt>
              <c:pt idx="15">
                <c:v>7540.4163120567373</c:v>
              </c:pt>
              <c:pt idx="16">
                <c:v>7667.3659198913783</c:v>
              </c:pt>
              <c:pt idx="17">
                <c:v>7457.5010162601629</c:v>
              </c:pt>
              <c:pt idx="18">
                <c:v>7362.1690402476779</c:v>
              </c:pt>
              <c:pt idx="19">
                <c:v>7665.4956081980299</c:v>
              </c:pt>
              <c:pt idx="20">
                <c:v>7230.3699313786647</c:v>
              </c:pt>
              <c:pt idx="21">
                <c:v>7059.9797979797977</c:v>
              </c:pt>
              <c:pt idx="22">
                <c:v>7163.7416267942581</c:v>
              </c:pt>
              <c:pt idx="23">
                <c:v>7094.681582244496</c:v>
              </c:pt>
              <c:pt idx="24">
                <c:v>7661.5508310784689</c:v>
              </c:pt>
              <c:pt idx="25">
                <c:v>6827.981269986295</c:v>
              </c:pt>
              <c:pt idx="26">
                <c:v>6596.275045955882</c:v>
              </c:pt>
              <c:pt idx="27">
                <c:v>7040.859742704738</c:v>
              </c:pt>
              <c:pt idx="28">
                <c:v>6742.6780394041325</c:v>
              </c:pt>
              <c:pt idx="29">
                <c:v>6819.8250915750914</c:v>
              </c:pt>
              <c:pt idx="30">
                <c:v>7001.3905198338825</c:v>
              </c:pt>
              <c:pt idx="31">
                <c:v>7001.0805938494168</c:v>
              </c:pt>
              <c:pt idx="32">
                <c:v>6936.7124960851861</c:v>
              </c:pt>
              <c:pt idx="33">
                <c:v>7129.9177415429549</c:v>
              </c:pt>
              <c:pt idx="34">
                <c:v>6837.4918566775241</c:v>
              </c:pt>
              <c:pt idx="35">
                <c:v>6722.2563167491535</c:v>
              </c:pt>
              <c:pt idx="36">
                <c:v>6753.6274967574582</c:v>
              </c:pt>
              <c:pt idx="37">
                <c:v>7069.8975569128261</c:v>
              </c:pt>
              <c:pt idx="38">
                <c:v>6714.7023809523807</c:v>
              </c:pt>
              <c:pt idx="39">
                <c:v>6628.7298294144766</c:v>
              </c:pt>
              <c:pt idx="40">
                <c:v>6942.7125748502995</c:v>
              </c:pt>
              <c:pt idx="41">
                <c:v>6515.6886269070737</c:v>
              </c:pt>
              <c:pt idx="42">
                <c:v>6763.5600239298055</c:v>
              </c:pt>
              <c:pt idx="43">
                <c:v>6585.9302991725017</c:v>
              </c:pt>
              <c:pt idx="44">
                <c:v>6662.8144472015438</c:v>
              </c:pt>
              <c:pt idx="45">
                <c:v>6417.6216931216932</c:v>
              </c:pt>
              <c:pt idx="46">
                <c:v>6559.0490687679085</c:v>
              </c:pt>
              <c:pt idx="47">
                <c:v>6681.8457142857142</c:v>
              </c:pt>
              <c:pt idx="48">
                <c:v>6407.5816146140251</c:v>
              </c:pt>
              <c:pt idx="49">
                <c:v>6719.6484716157202</c:v>
              </c:pt>
              <c:pt idx="50">
                <c:v>6438.1163719338274</c:v>
              </c:pt>
              <c:pt idx="51">
                <c:v>6523.832321699545</c:v>
              </c:pt>
              <c:pt idx="52">
                <c:v>6721.6106290672451</c:v>
              </c:pt>
              <c:pt idx="53">
                <c:v>6630.3599514563102</c:v>
              </c:pt>
              <c:pt idx="54">
                <c:v>6550.7758834469932</c:v>
              </c:pt>
              <c:pt idx="55">
                <c:v>6881.453163315351</c:v>
              </c:pt>
              <c:pt idx="56">
                <c:v>6657.8912133891217</c:v>
              </c:pt>
              <c:pt idx="57">
                <c:v>6785.5656359393233</c:v>
              </c:pt>
              <c:pt idx="58">
                <c:v>6971.9458874458878</c:v>
              </c:pt>
              <c:pt idx="59">
                <c:v>6999.8224953063664</c:v>
              </c:pt>
              <c:pt idx="60">
                <c:v>6988.3409387222946</c:v>
              </c:pt>
              <c:pt idx="61">
                <c:v>6805.1431212041198</c:v>
              </c:pt>
              <c:pt idx="62">
                <c:v>6859.9910964131268</c:v>
              </c:pt>
              <c:pt idx="63">
                <c:v>6976.5570039770219</c:v>
              </c:pt>
              <c:pt idx="64">
                <c:v>6398.0185275475378</c:v>
              </c:pt>
              <c:pt idx="65">
                <c:v>7064.2574960547081</c:v>
              </c:pt>
              <c:pt idx="66">
                <c:v>6904.5296187683289</c:v>
              </c:pt>
              <c:pt idx="67">
                <c:v>6696.2720172367362</c:v>
              </c:pt>
              <c:pt idx="68">
                <c:v>7059.1279707495432</c:v>
              </c:pt>
              <c:pt idx="69">
                <c:v>6562.5124588622475</c:v>
              </c:pt>
              <c:pt idx="70">
                <c:v>6614.5915619389589</c:v>
              </c:pt>
              <c:pt idx="71">
                <c:v>6559.2500951655884</c:v>
              </c:pt>
              <c:pt idx="72">
                <c:v>6599.8406007751937</c:v>
              </c:pt>
              <c:pt idx="73">
                <c:v>6424.715706589308</c:v>
              </c:pt>
              <c:pt idx="74">
                <c:v>6479.4599391480733</c:v>
              </c:pt>
              <c:pt idx="75">
                <c:v>6655.653887113951</c:v>
              </c:pt>
              <c:pt idx="76">
                <c:v>6937.9821996185628</c:v>
              </c:pt>
              <c:pt idx="77">
                <c:v>6965.6695148001218</c:v>
              </c:pt>
              <c:pt idx="78">
                <c:v>6715.5815757575756</c:v>
              </c:pt>
              <c:pt idx="79">
                <c:v>6741.9273564847626</c:v>
              </c:pt>
              <c:pt idx="80">
                <c:v>6503.130017974835</c:v>
              </c:pt>
              <c:pt idx="81">
                <c:v>6666.5522682445762</c:v>
              </c:pt>
              <c:pt idx="82">
                <c:v>6395.0808909730367</c:v>
              </c:pt>
              <c:pt idx="83">
                <c:v>6472.5742738589215</c:v>
              </c:pt>
              <c:pt idx="84">
                <c:v>6613.6786114221723</c:v>
              </c:pt>
              <c:pt idx="85">
                <c:v>6618.1771547867584</c:v>
              </c:pt>
              <c:pt idx="86">
                <c:v>6422.040931780366</c:v>
              </c:pt>
              <c:pt idx="87">
                <c:v>6507.8073616335305</c:v>
              </c:pt>
              <c:pt idx="88">
                <c:v>6596.5916730328499</c:v>
              </c:pt>
              <c:pt idx="89">
                <c:v>6431.6858858858859</c:v>
              </c:pt>
              <c:pt idx="90">
                <c:v>6306.6245517241377</c:v>
              </c:pt>
              <c:pt idx="91">
                <c:v>6469.6390444195595</c:v>
              </c:pt>
              <c:pt idx="92">
                <c:v>6268.4308042057401</c:v>
              </c:pt>
              <c:pt idx="93">
                <c:v>6420.1</c:v>
              </c:pt>
              <c:pt idx="94">
                <c:v>6280.0084839542606</c:v>
              </c:pt>
              <c:pt idx="95">
                <c:v>6358.0711700844395</c:v>
              </c:pt>
              <c:pt idx="96">
                <c:v>6587.8757888697646</c:v>
              </c:pt>
              <c:pt idx="97">
                <c:v>6413.9821383647795</c:v>
              </c:pt>
              <c:pt idx="98">
                <c:v>6379.75</c:v>
              </c:pt>
              <c:pt idx="99">
                <c:v>6478.6257909008737</c:v>
              </c:pt>
              <c:pt idx="100">
                <c:v>6685.6932958651141</c:v>
              </c:pt>
              <c:pt idx="101">
                <c:v>6215.5079901659492</c:v>
              </c:pt>
              <c:pt idx="102">
                <c:v>6368.1228269085414</c:v>
              </c:pt>
              <c:pt idx="103">
                <c:v>6608.415579119086</c:v>
              </c:pt>
              <c:pt idx="104">
                <c:v>6626.510364546104</c:v>
              </c:pt>
              <c:pt idx="105">
                <c:v>6549.4756867428769</c:v>
              </c:pt>
              <c:pt idx="106">
                <c:v>6532.2015593416118</c:v>
              </c:pt>
              <c:pt idx="107">
                <c:v>6601.7782086079878</c:v>
              </c:pt>
              <c:pt idx="108">
                <c:v>6646.7651888341543</c:v>
              </c:pt>
              <c:pt idx="109">
                <c:v>6812.4366059817949</c:v>
              </c:pt>
              <c:pt idx="110">
                <c:v>7000.3302433371955</c:v>
              </c:pt>
              <c:pt idx="111">
                <c:v>7131.8426042983565</c:v>
              </c:pt>
              <c:pt idx="112">
                <c:v>6905.8715277777774</c:v>
              </c:pt>
              <c:pt idx="113">
                <c:v>6814.9942170818504</c:v>
              </c:pt>
              <c:pt idx="114">
                <c:v>6806.1132713440402</c:v>
              </c:pt>
              <c:pt idx="115">
                <c:v>6804.88617531618</c:v>
              </c:pt>
              <c:pt idx="116">
                <c:v>6794.7025572005386</c:v>
              </c:pt>
              <c:pt idx="117">
                <c:v>7022.3563054046326</c:v>
              </c:pt>
              <c:pt idx="118">
                <c:v>6758.7625039320537</c:v>
              </c:pt>
              <c:pt idx="119">
                <c:v>6693.8575374901338</c:v>
              </c:pt>
              <c:pt idx="120">
                <c:v>6920.1635347723413</c:v>
              </c:pt>
              <c:pt idx="121">
                <c:v>6944.023945761408</c:v>
              </c:pt>
              <c:pt idx="122">
                <c:v>6452.0317082666434</c:v>
              </c:pt>
              <c:pt idx="123">
                <c:v>6901.4069989579712</c:v>
              </c:pt>
              <c:pt idx="124">
                <c:v>7105.8365339176007</c:v>
              </c:pt>
              <c:pt idx="125">
                <c:v>7173.6405513718237</c:v>
              </c:pt>
              <c:pt idx="126">
                <c:v>6882.4917029999351</c:v>
              </c:pt>
              <c:pt idx="127">
                <c:v>6871.075552588115</c:v>
              </c:pt>
              <c:pt idx="128">
                <c:v>7417.3560929350406</c:v>
              </c:pt>
              <c:pt idx="129">
                <c:v>7551.654957921698</c:v>
              </c:pt>
              <c:pt idx="130">
                <c:v>7470.9593899041411</c:v>
              </c:pt>
              <c:pt idx="131">
                <c:v>6946.1967221458744</c:v>
              </c:pt>
              <c:pt idx="132">
                <c:v>7521.8211536433619</c:v>
              </c:pt>
              <c:pt idx="133">
                <c:v>7962.9934034587268</c:v>
              </c:pt>
              <c:pt idx="134">
                <c:v>7711.1426218593406</c:v>
              </c:pt>
              <c:pt idx="135">
                <c:v>8371.8515155089044</c:v>
              </c:pt>
              <c:pt idx="136">
                <c:v>7876.3632992887724</c:v>
              </c:pt>
              <c:pt idx="137">
                <c:v>8513.6777849579958</c:v>
              </c:pt>
              <c:pt idx="138">
                <c:v>8069.9616889093422</c:v>
              </c:pt>
              <c:pt idx="139">
                <c:v>8449.6124067767378</c:v>
              </c:pt>
              <c:pt idx="140">
                <c:v>7977.3384922616078</c:v>
              </c:pt>
              <c:pt idx="141">
                <c:v>8277.2932996207328</c:v>
              </c:pt>
              <c:pt idx="142">
                <c:v>7972.6292973131121</c:v>
              </c:pt>
              <c:pt idx="143">
                <c:v>7913.0779064345661</c:v>
              </c:pt>
              <c:pt idx="144">
                <c:v>8550.525922853587</c:v>
              </c:pt>
              <c:pt idx="145">
                <c:v>8148.584143968872</c:v>
              </c:pt>
              <c:pt idx="146">
                <c:v>7894.9103640416051</c:v>
              </c:pt>
              <c:pt idx="147">
                <c:v>7935.262744624305</c:v>
              </c:pt>
              <c:pt idx="148">
                <c:v>8042.610464361449</c:v>
              </c:pt>
              <c:pt idx="149">
                <c:v>7874.4132347936011</c:v>
              </c:pt>
              <c:pt idx="150">
                <c:v>7932.4259259259261</c:v>
              </c:pt>
              <c:pt idx="151">
                <c:v>7898.8257986503877</c:v>
              </c:pt>
              <c:pt idx="152">
                <c:v>7684.2474607170761</c:v>
              </c:pt>
              <c:pt idx="153">
                <c:v>7625.421137555466</c:v>
              </c:pt>
              <c:pt idx="154">
                <c:v>7756.0660091047039</c:v>
              </c:pt>
              <c:pt idx="155">
                <c:v>7999.0735419226767</c:v>
              </c:pt>
              <c:pt idx="156">
                <c:v>8697.6730074467305</c:v>
              </c:pt>
              <c:pt idx="157">
                <c:v>8804.1718085106386</c:v>
              </c:pt>
              <c:pt idx="158">
                <c:v>8693.5580233662222</c:v>
              </c:pt>
              <c:pt idx="159">
                <c:v>9147.9641751728686</c:v>
              </c:pt>
              <c:pt idx="160">
                <c:v>8009.4063409899709</c:v>
              </c:pt>
              <c:pt idx="161">
                <c:v>8782.4006500221603</c:v>
              </c:pt>
              <c:pt idx="162">
                <c:v>8528.309433687582</c:v>
              </c:pt>
              <c:pt idx="163">
                <c:v>8547.2196890417108</c:v>
              </c:pt>
              <c:pt idx="164">
                <c:v>8798.3292910447763</c:v>
              </c:pt>
              <c:pt idx="165">
                <c:v>8476.462871287129</c:v>
              </c:pt>
              <c:pt idx="166">
                <c:v>8891.9900517309979</c:v>
              </c:pt>
              <c:pt idx="167">
                <c:v>9088.8459640001311</c:v>
              </c:pt>
              <c:pt idx="168">
                <c:v>8915.9685944082721</c:v>
              </c:pt>
              <c:pt idx="169">
                <c:v>8408.5147972232371</c:v>
              </c:pt>
              <c:pt idx="170">
                <c:v>8747.215369059657</c:v>
              </c:pt>
              <c:pt idx="171">
                <c:v>8838.7408888602204</c:v>
              </c:pt>
              <c:pt idx="172">
                <c:v>9076.7424058323213</c:v>
              </c:pt>
              <c:pt idx="173">
                <c:v>9026.7299677135306</c:v>
              </c:pt>
              <c:pt idx="174">
                <c:v>9369.7066991288466</c:v>
              </c:pt>
              <c:pt idx="175">
                <c:v>9227.5336468885671</c:v>
              </c:pt>
              <c:pt idx="176">
                <c:v>9633.6993889746864</c:v>
              </c:pt>
              <c:pt idx="177">
                <c:v>9622.8666086607318</c:v>
              </c:pt>
              <c:pt idx="178">
                <c:v>9227.0518758684575</c:v>
              </c:pt>
              <c:pt idx="179">
                <c:v>9310.2007050176253</c:v>
              </c:pt>
              <c:pt idx="180">
                <c:v>9546.4680599369094</c:v>
              </c:pt>
              <c:pt idx="181">
                <c:v>9970.8026241024854</c:v>
              </c:pt>
              <c:pt idx="182">
                <c:v>10337.633006650332</c:v>
              </c:pt>
              <c:pt idx="183">
                <c:v>10108.94208313872</c:v>
              </c:pt>
              <c:pt idx="184">
                <c:v>10037.066008813948</c:v>
              </c:pt>
              <c:pt idx="185">
                <c:v>10242.611254137551</c:v>
              </c:pt>
              <c:pt idx="186">
                <c:v>10954.080973874983</c:v>
              </c:pt>
              <c:pt idx="187">
                <c:v>10250.060868873328</c:v>
              </c:pt>
              <c:pt idx="188">
                <c:v>10498.751704605056</c:v>
              </c:pt>
              <c:pt idx="189">
                <c:v>11224.734079776068</c:v>
              </c:pt>
              <c:pt idx="190">
                <c:v>10550.842247048569</c:v>
              </c:pt>
              <c:pt idx="191">
                <c:v>10838.08770223676</c:v>
              </c:pt>
              <c:pt idx="192">
                <c:v>10548.986451660408</c:v>
              </c:pt>
              <c:pt idx="193">
                <c:v>11141.358840690611</c:v>
              </c:pt>
              <c:pt idx="194">
                <c:v>10968.971081642434</c:v>
              </c:pt>
              <c:pt idx="195">
                <c:v>11053.578423812462</c:v>
              </c:pt>
              <c:pt idx="196">
                <c:v>10805.783827178515</c:v>
              </c:pt>
              <c:pt idx="197">
                <c:v>10700.264958223519</c:v>
              </c:pt>
              <c:pt idx="198">
                <c:v>10508.845683133066</c:v>
              </c:pt>
              <c:pt idx="199">
                <c:v>10757.668862000306</c:v>
              </c:pt>
              <c:pt idx="200">
                <c:v>10375.451765742935</c:v>
              </c:pt>
              <c:pt idx="201">
                <c:v>10944.539109714404</c:v>
              </c:pt>
              <c:pt idx="202">
                <c:v>11300.496232231546</c:v>
              </c:pt>
              <c:pt idx="203">
                <c:v>10952.049030119895</c:v>
              </c:pt>
              <c:pt idx="204">
                <c:v>11024.551954242135</c:v>
              </c:pt>
              <c:pt idx="205">
                <c:v>10897.306474820143</c:v>
              </c:pt>
              <c:pt idx="206">
                <c:v>10766.510714285714</c:v>
              </c:pt>
              <c:pt idx="207">
                <c:v>10831.549793836048</c:v>
              </c:pt>
              <c:pt idx="208">
                <c:v>11070.348191881918</c:v>
              </c:pt>
              <c:pt idx="209">
                <c:v>10033.291867954911</c:v>
              </c:pt>
              <c:pt idx="210">
                <c:v>9720.658118940697</c:v>
              </c:pt>
              <c:pt idx="211">
                <c:v>10550.71178253457</c:v>
              </c:pt>
              <c:pt idx="212">
                <c:v>10796.760391198044</c:v>
              </c:pt>
              <c:pt idx="213">
                <c:v>10584.088320042887</c:v>
              </c:pt>
              <c:pt idx="214">
                <c:v>10893.708306969176</c:v>
              </c:pt>
              <c:pt idx="215">
                <c:v>10842.399595775199</c:v>
              </c:pt>
              <c:pt idx="216">
                <c:v>10873.021501586183</c:v>
              </c:pt>
              <c:pt idx="217">
                <c:v>10885.65965485551</c:v>
              </c:pt>
              <c:pt idx="218">
                <c:v>11490.201713395638</c:v>
              </c:pt>
              <c:pt idx="219">
                <c:v>11374.266282676119</c:v>
              </c:pt>
              <c:pt idx="220">
                <c:v>10981.042486583185</c:v>
              </c:pt>
              <c:pt idx="221">
                <c:v>11034.777349768876</c:v>
              </c:pt>
              <c:pt idx="222">
                <c:v>11542.895002523977</c:v>
              </c:pt>
              <c:pt idx="223">
                <c:v>10881.439928057554</c:v>
              </c:pt>
              <c:pt idx="224">
                <c:v>10831.280204681134</c:v>
              </c:pt>
              <c:pt idx="225">
                <c:v>11386.430395913154</c:v>
              </c:pt>
              <c:pt idx="226">
                <c:v>11166.077661431065</c:v>
              </c:pt>
              <c:pt idx="227">
                <c:v>10830.864269706713</c:v>
              </c:pt>
              <c:pt idx="228">
                <c:v>10972.474388555607</c:v>
              </c:pt>
              <c:pt idx="229">
                <c:v>10031.689775367931</c:v>
              </c:pt>
              <c:pt idx="230">
                <c:v>9924.9803056027158</c:v>
              </c:pt>
              <c:pt idx="231">
                <c:v>10383.089689265536</c:v>
              </c:pt>
              <c:pt idx="232">
                <c:v>9908.9285348098019</c:v>
              </c:pt>
              <c:pt idx="233">
                <c:v>9659.3133333333335</c:v>
              </c:pt>
              <c:pt idx="234">
                <c:v>9797.9612310151879</c:v>
              </c:pt>
              <c:pt idx="235">
                <c:v>9633.3028594442203</c:v>
              </c:pt>
              <c:pt idx="236">
                <c:v>9820.21022455805</c:v>
              </c:pt>
              <c:pt idx="237">
                <c:v>9200.9245817975625</c:v>
              </c:pt>
              <c:pt idx="238">
                <c:v>10024.495224619739</c:v>
              </c:pt>
              <c:pt idx="239">
                <c:v>9022.4790444258178</c:v>
              </c:pt>
              <c:pt idx="240">
                <c:v>9942.050131926122</c:v>
              </c:pt>
              <c:pt idx="241">
                <c:v>10393.465551181102</c:v>
              </c:pt>
              <c:pt idx="242">
                <c:v>10507.546511627907</c:v>
              </c:pt>
              <c:pt idx="243">
                <c:v>10391.51414920985</c:v>
              </c:pt>
              <c:pt idx="244">
                <c:v>9722.1220833333336</c:v>
              </c:pt>
              <c:pt idx="245">
                <c:v>9548.0300330033006</c:v>
              </c:pt>
              <c:pt idx="246">
                <c:v>9779.6977627691012</c:v>
              </c:pt>
              <c:pt idx="247">
                <c:v>8837.3807471264372</c:v>
              </c:pt>
              <c:pt idx="248">
                <c:v>9457.5681995323466</c:v>
              </c:pt>
              <c:pt idx="249">
                <c:v>9459.6259716506629</c:v>
              </c:pt>
              <c:pt idx="250">
                <c:v>8731.4950440528628</c:v>
              </c:pt>
              <c:pt idx="251">
                <c:v>9477.4455981941301</c:v>
              </c:pt>
              <c:pt idx="252">
                <c:v>9162.4635835389636</c:v>
              </c:pt>
              <c:pt idx="253">
                <c:v>9632.9815708644146</c:v>
              </c:pt>
              <c:pt idx="254">
                <c:v>9221.8690012970164</c:v>
              </c:pt>
              <c:pt idx="255">
                <c:v>9355.6254165740938</c:v>
              </c:pt>
              <c:pt idx="256">
                <c:v>10388.655975128904</c:v>
              </c:pt>
              <c:pt idx="257">
                <c:v>8756.1980245890318</c:v>
              </c:pt>
              <c:pt idx="258">
                <c:v>8812.1034482758623</c:v>
              </c:pt>
              <c:pt idx="259">
                <c:v>9588.7301925889806</c:v>
              </c:pt>
              <c:pt idx="260">
                <c:v>9500.8064224605369</c:v>
              </c:pt>
              <c:pt idx="261">
                <c:v>9780.2442396313363</c:v>
              </c:pt>
              <c:pt idx="262">
                <c:v>8296.582427536232</c:v>
              </c:pt>
              <c:pt idx="263">
                <c:v>8897.1643341685503</c:v>
              </c:pt>
              <c:pt idx="264">
                <c:v>9409.1957364341088</c:v>
              </c:pt>
              <c:pt idx="265">
                <c:v>8873.8711766822598</c:v>
              </c:pt>
              <c:pt idx="266">
                <c:v>8564.8714590609234</c:v>
              </c:pt>
              <c:pt idx="267">
                <c:v>8106.4169944925252</c:v>
              </c:pt>
              <c:pt idx="268">
                <c:v>8317.2485041882737</c:v>
              </c:pt>
              <c:pt idx="269">
                <c:v>8631.9062068965522</c:v>
              </c:pt>
              <c:pt idx="270">
                <c:v>8921.5553897799327</c:v>
              </c:pt>
              <c:pt idx="271">
                <c:v>8928.5223146747358</c:v>
              </c:pt>
              <c:pt idx="272">
                <c:v>8641.2565130260518</c:v>
              </c:pt>
              <c:pt idx="273">
                <c:v>8584.7894983591177</c:v>
              </c:pt>
              <c:pt idx="274">
                <c:v>8595.3815439219161</c:v>
              </c:pt>
              <c:pt idx="275">
                <c:v>8415.672772689426</c:v>
              </c:pt>
              <c:pt idx="276">
                <c:v>8311.6149832277297</c:v>
              </c:pt>
              <c:pt idx="277">
                <c:v>7996.9784172661866</c:v>
              </c:pt>
              <c:pt idx="278">
                <c:v>8649.073367260391</c:v>
              </c:pt>
              <c:pt idx="279">
                <c:v>8065.9005784526389</c:v>
              </c:pt>
              <c:pt idx="280">
                <c:v>7674.9487049263589</c:v>
              </c:pt>
              <c:pt idx="281">
                <c:v>8121.4890154597233</c:v>
              </c:pt>
              <c:pt idx="282">
                <c:v>8040.3997979117548</c:v>
              </c:pt>
              <c:pt idx="283">
                <c:v>8065.253829321663</c:v>
              </c:pt>
            </c:numLit>
          </c:val>
          <c:smooth val="0"/>
          <c:extLst>
            <c:ext xmlns:c16="http://schemas.microsoft.com/office/drawing/2014/chart" uri="{C3380CC4-5D6E-409C-BE32-E72D297353CC}">
              <c16:uniqueId val="{00000001-8CB3-4ECA-A6FE-F2E1CC9AEB28}"/>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5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mayorista3'!$C$6:$C$35</c:f>
              <c:numCache>
                <c:formatCode>#,##0</c:formatCode>
                <c:ptCount val="30"/>
                <c:pt idx="2">
                  <c:v>14500</c:v>
                </c:pt>
                <c:pt idx="5">
                  <c:v>13500</c:v>
                </c:pt>
                <c:pt idx="17">
                  <c:v>10500</c:v>
                </c:pt>
                <c:pt idx="24">
                  <c:v>10500</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mayorista3'!$D$6:$D$35</c:f>
              <c:numCache>
                <c:formatCode>#,##0</c:formatCode>
                <c:ptCount val="30"/>
                <c:pt idx="0">
                  <c:v>12250</c:v>
                </c:pt>
                <c:pt idx="1">
                  <c:v>11103.448275862069</c:v>
                </c:pt>
                <c:pt idx="2">
                  <c:v>11125</c:v>
                </c:pt>
                <c:pt idx="3">
                  <c:v>11097.826086956522</c:v>
                </c:pt>
                <c:pt idx="4">
                  <c:v>11421.052631578947</c:v>
                </c:pt>
                <c:pt idx="5">
                  <c:v>12250</c:v>
                </c:pt>
                <c:pt idx="6">
                  <c:v>10972.166666666666</c:v>
                </c:pt>
                <c:pt idx="7">
                  <c:v>10500</c:v>
                </c:pt>
                <c:pt idx="8">
                  <c:v>10500</c:v>
                </c:pt>
                <c:pt idx="9">
                  <c:v>10784.48275862069</c:v>
                </c:pt>
                <c:pt idx="10">
                  <c:v>10639.830508474577</c:v>
                </c:pt>
                <c:pt idx="11">
                  <c:v>10739.010989010989</c:v>
                </c:pt>
                <c:pt idx="12">
                  <c:v>9750</c:v>
                </c:pt>
                <c:pt idx="13">
                  <c:v>9500</c:v>
                </c:pt>
                <c:pt idx="14">
                  <c:v>9500</c:v>
                </c:pt>
                <c:pt idx="15">
                  <c:v>9750</c:v>
                </c:pt>
                <c:pt idx="16">
                  <c:v>9750</c:v>
                </c:pt>
                <c:pt idx="17">
                  <c:v>9500</c:v>
                </c:pt>
                <c:pt idx="18">
                  <c:v>9750</c:v>
                </c:pt>
                <c:pt idx="19">
                  <c:v>9750</c:v>
                </c:pt>
                <c:pt idx="20">
                  <c:v>10545.454545454546</c:v>
                </c:pt>
                <c:pt idx="21">
                  <c:v>9750</c:v>
                </c:pt>
                <c:pt idx="22">
                  <c:v>9750</c:v>
                </c:pt>
                <c:pt idx="23">
                  <c:v>9750</c:v>
                </c:pt>
                <c:pt idx="24">
                  <c:v>9750</c:v>
                </c:pt>
                <c:pt idx="25">
                  <c:v>10000</c:v>
                </c:pt>
                <c:pt idx="26">
                  <c:v>9750</c:v>
                </c:pt>
                <c:pt idx="27">
                  <c:v>9750</c:v>
                </c:pt>
                <c:pt idx="28">
                  <c:v>9750</c:v>
                </c:pt>
                <c:pt idx="29">
                  <c:v>9750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mayorista3'!$E$6:$E$35</c:f>
              <c:numCache>
                <c:formatCode>#,##0</c:formatCode>
                <c:ptCount val="30"/>
                <c:pt idx="0">
                  <c:v>8329</c:v>
                </c:pt>
                <c:pt idx="1">
                  <c:v>8246</c:v>
                </c:pt>
                <c:pt idx="2">
                  <c:v>8257</c:v>
                </c:pt>
                <c:pt idx="3">
                  <c:v>8330</c:v>
                </c:pt>
                <c:pt idx="4">
                  <c:v>8305</c:v>
                </c:pt>
                <c:pt idx="5">
                  <c:v>7736.4838709677415</c:v>
                </c:pt>
                <c:pt idx="6">
                  <c:v>8235</c:v>
                </c:pt>
                <c:pt idx="7">
                  <c:v>7762</c:v>
                </c:pt>
                <c:pt idx="8">
                  <c:v>7750</c:v>
                </c:pt>
                <c:pt idx="9">
                  <c:v>7830</c:v>
                </c:pt>
                <c:pt idx="10">
                  <c:v>7255</c:v>
                </c:pt>
                <c:pt idx="11">
                  <c:v>7800.3304347826088</c:v>
                </c:pt>
                <c:pt idx="12">
                  <c:v>7244.420454545455</c:v>
                </c:pt>
                <c:pt idx="13">
                  <c:v>7254</c:v>
                </c:pt>
                <c:pt idx="14">
                  <c:v>7551.5517241379312</c:v>
                </c:pt>
                <c:pt idx="15">
                  <c:v>7766.1284403669724</c:v>
                </c:pt>
                <c:pt idx="16">
                  <c:v>7708</c:v>
                </c:pt>
                <c:pt idx="17">
                  <c:v>7703.6769230769232</c:v>
                </c:pt>
                <c:pt idx="18">
                  <c:v>7750</c:v>
                </c:pt>
                <c:pt idx="19">
                  <c:v>7805.7244897959181</c:v>
                </c:pt>
                <c:pt idx="20">
                  <c:v>7719.4205607476633</c:v>
                </c:pt>
                <c:pt idx="21">
                  <c:v>7769</c:v>
                </c:pt>
                <c:pt idx="22">
                  <c:v>7241.3807106598988</c:v>
                </c:pt>
                <c:pt idx="23">
                  <c:v>7123</c:v>
                </c:pt>
                <c:pt idx="24">
                  <c:v>7882.4489795918371</c:v>
                </c:pt>
                <c:pt idx="25">
                  <c:v>7783.3</c:v>
                </c:pt>
                <c:pt idx="26">
                  <c:v>7758.4269662921351</c:v>
                </c:pt>
                <c:pt idx="27">
                  <c:v>7749.6341463414637</c:v>
                </c:pt>
                <c:pt idx="28">
                  <c:v>7449</c:v>
                </c:pt>
                <c:pt idx="29">
                  <c:v>7264</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mayorista3'!$F$6:$F$35</c:f>
              <c:numCache>
                <c:formatCode>#,##0</c:formatCode>
                <c:ptCount val="30"/>
                <c:pt idx="0">
                  <c:v>8884.9095354523233</c:v>
                </c:pt>
                <c:pt idx="1">
                  <c:v>8661.4736842105267</c:v>
                </c:pt>
                <c:pt idx="2">
                  <c:v>10341.559006211181</c:v>
                </c:pt>
                <c:pt idx="3">
                  <c:v>8268.9002770083098</c:v>
                </c:pt>
                <c:pt idx="4">
                  <c:v>8331.6042780748667</c:v>
                </c:pt>
                <c:pt idx="5">
                  <c:v>9767.2146118721466</c:v>
                </c:pt>
                <c:pt idx="6">
                  <c:v>9391.7832512315272</c:v>
                </c:pt>
                <c:pt idx="7">
                  <c:v>10181.928571428571</c:v>
                </c:pt>
                <c:pt idx="8">
                  <c:v>7720.2989690721652</c:v>
                </c:pt>
                <c:pt idx="9">
                  <c:v>8380.7217847769025</c:v>
                </c:pt>
                <c:pt idx="10">
                  <c:v>8927.4188034188028</c:v>
                </c:pt>
                <c:pt idx="11">
                  <c:v>8387.644927536232</c:v>
                </c:pt>
                <c:pt idx="12">
                  <c:v>8666.7629629629628</c:v>
                </c:pt>
                <c:pt idx="13">
                  <c:v>7821.643243243243</c:v>
                </c:pt>
                <c:pt idx="14">
                  <c:v>8150.9627064464576</c:v>
                </c:pt>
                <c:pt idx="15">
                  <c:v>8526.961165048544</c:v>
                </c:pt>
                <c:pt idx="16">
                  <c:v>8912.6615384615379</c:v>
                </c:pt>
                <c:pt idx="17">
                  <c:v>9307.8720930232557</c:v>
                </c:pt>
                <c:pt idx="18">
                  <c:v>8706.1909282700417</c:v>
                </c:pt>
                <c:pt idx="19">
                  <c:v>8810.1021897810224</c:v>
                </c:pt>
                <c:pt idx="20">
                  <c:v>8617.8115183246082</c:v>
                </c:pt>
                <c:pt idx="21">
                  <c:v>8656.2312500000007</c:v>
                </c:pt>
                <c:pt idx="22">
                  <c:v>8229.4897959183672</c:v>
                </c:pt>
                <c:pt idx="23">
                  <c:v>7987.7195121951218</c:v>
                </c:pt>
                <c:pt idx="24">
                  <c:v>8556.3208191126287</c:v>
                </c:pt>
                <c:pt idx="25">
                  <c:v>7559.0384615384619</c:v>
                </c:pt>
                <c:pt idx="26">
                  <c:v>7087.1284403669724</c:v>
                </c:pt>
                <c:pt idx="27">
                  <c:v>7853.9444444444443</c:v>
                </c:pt>
                <c:pt idx="28">
                  <c:v>7943.406779661017</c:v>
                </c:pt>
                <c:pt idx="29">
                  <c:v>8024.0136986301368</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mayorista3'!$G$6:$G$35</c:f>
              <c:numCache>
                <c:formatCode>#,##0</c:formatCode>
                <c:ptCount val="30"/>
                <c:pt idx="0">
                  <c:v>10381.355932203391</c:v>
                </c:pt>
                <c:pt idx="1">
                  <c:v>10555.984555984556</c:v>
                </c:pt>
                <c:pt idx="2">
                  <c:v>10904.494382022473</c:v>
                </c:pt>
                <c:pt idx="3">
                  <c:v>10555.984555984556</c:v>
                </c:pt>
                <c:pt idx="4">
                  <c:v>10764.705882352941</c:v>
                </c:pt>
                <c:pt idx="5">
                  <c:v>10867.673179396092</c:v>
                </c:pt>
                <c:pt idx="6">
                  <c:v>10471.58081705151</c:v>
                </c:pt>
                <c:pt idx="7">
                  <c:v>10860</c:v>
                </c:pt>
                <c:pt idx="8">
                  <c:v>10381.355932203391</c:v>
                </c:pt>
                <c:pt idx="9">
                  <c:v>10462.616822429907</c:v>
                </c:pt>
                <c:pt idx="10">
                  <c:v>10381.355932203391</c:v>
                </c:pt>
                <c:pt idx="11">
                  <c:v>10381.355932203391</c:v>
                </c:pt>
                <c:pt idx="12">
                  <c:v>10904.494382022473</c:v>
                </c:pt>
                <c:pt idx="13">
                  <c:v>10381.355932203391</c:v>
                </c:pt>
                <c:pt idx="14">
                  <c:v>10381.355932203391</c:v>
                </c:pt>
                <c:pt idx="15">
                  <c:v>10381.355932203391</c:v>
                </c:pt>
                <c:pt idx="16">
                  <c:v>10381.355932203391</c:v>
                </c:pt>
                <c:pt idx="17">
                  <c:v>10526.228070175439</c:v>
                </c:pt>
                <c:pt idx="18">
                  <c:v>7984.606060606061</c:v>
                </c:pt>
                <c:pt idx="19">
                  <c:v>8467</c:v>
                </c:pt>
                <c:pt idx="20">
                  <c:v>8333</c:v>
                </c:pt>
                <c:pt idx="21">
                  <c:v>7857</c:v>
                </c:pt>
                <c:pt idx="22">
                  <c:v>8481</c:v>
                </c:pt>
                <c:pt idx="23">
                  <c:v>7417</c:v>
                </c:pt>
                <c:pt idx="24">
                  <c:v>10175.324675324675</c:v>
                </c:pt>
                <c:pt idx="25">
                  <c:v>10381.355932203391</c:v>
                </c:pt>
                <c:pt idx="26">
                  <c:v>10381.355932203391</c:v>
                </c:pt>
                <c:pt idx="27">
                  <c:v>11700</c:v>
                </c:pt>
                <c:pt idx="28">
                  <c:v>9203.2180451127824</c:v>
                </c:pt>
                <c:pt idx="29">
                  <c:v>9381.3559322033907</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mayorista3'!$H$6:$H$35</c:f>
              <c:numCache>
                <c:formatCode>#,##0</c:formatCode>
                <c:ptCount val="30"/>
                <c:pt idx="0">
                  <c:v>7000</c:v>
                </c:pt>
                <c:pt idx="1">
                  <c:v>7000</c:v>
                </c:pt>
                <c:pt idx="2">
                  <c:v>7000</c:v>
                </c:pt>
                <c:pt idx="3">
                  <c:v>7062.5</c:v>
                </c:pt>
                <c:pt idx="4">
                  <c:v>6000</c:v>
                </c:pt>
                <c:pt idx="5">
                  <c:v>6000</c:v>
                </c:pt>
                <c:pt idx="6">
                  <c:v>6000</c:v>
                </c:pt>
                <c:pt idx="7">
                  <c:v>5714.2857142857147</c:v>
                </c:pt>
                <c:pt idx="9">
                  <c:v>5000</c:v>
                </c:pt>
                <c:pt idx="12">
                  <c:v>7000</c:v>
                </c:pt>
                <c:pt idx="13">
                  <c:v>7000</c:v>
                </c:pt>
                <c:pt idx="14">
                  <c:v>7000</c:v>
                </c:pt>
                <c:pt idx="15">
                  <c:v>7000</c:v>
                </c:pt>
                <c:pt idx="16">
                  <c:v>7000</c:v>
                </c:pt>
                <c:pt idx="17">
                  <c:v>7000</c:v>
                </c:pt>
                <c:pt idx="18">
                  <c:v>6000</c:v>
                </c:pt>
                <c:pt idx="19">
                  <c:v>7000</c:v>
                </c:pt>
                <c:pt idx="20">
                  <c:v>7000</c:v>
                </c:pt>
                <c:pt idx="21">
                  <c:v>6500</c:v>
                </c:pt>
                <c:pt idx="22">
                  <c:v>7000</c:v>
                </c:pt>
                <c:pt idx="23">
                  <c:v>7000</c:v>
                </c:pt>
                <c:pt idx="24">
                  <c:v>6000</c:v>
                </c:pt>
                <c:pt idx="25">
                  <c:v>6500</c:v>
                </c:pt>
                <c:pt idx="26">
                  <c:v>6500</c:v>
                </c:pt>
                <c:pt idx="27">
                  <c:v>6500</c:v>
                </c:pt>
                <c:pt idx="28">
                  <c:v>6000</c:v>
                </c:pt>
                <c:pt idx="29">
                  <c:v>6000</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Agro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mayorista3'!$I$6:$I$35</c:f>
              <c:numCache>
                <c:formatCode>#,##0</c:formatCode>
                <c:ptCount val="30"/>
                <c:pt idx="0">
                  <c:v>7750</c:v>
                </c:pt>
                <c:pt idx="1">
                  <c:v>7750</c:v>
                </c:pt>
                <c:pt idx="2">
                  <c:v>7750</c:v>
                </c:pt>
                <c:pt idx="3">
                  <c:v>7750</c:v>
                </c:pt>
                <c:pt idx="4">
                  <c:v>7464</c:v>
                </c:pt>
                <c:pt idx="5">
                  <c:v>7464</c:v>
                </c:pt>
                <c:pt idx="6">
                  <c:v>6750</c:v>
                </c:pt>
                <c:pt idx="8">
                  <c:v>7250</c:v>
                </c:pt>
                <c:pt idx="9">
                  <c:v>7000</c:v>
                </c:pt>
                <c:pt idx="11">
                  <c:v>6750</c:v>
                </c:pt>
                <c:pt idx="12">
                  <c:v>7250</c:v>
                </c:pt>
                <c:pt idx="13">
                  <c:v>6750</c:v>
                </c:pt>
                <c:pt idx="16">
                  <c:v>6750</c:v>
                </c:pt>
                <c:pt idx="17">
                  <c:v>6750</c:v>
                </c:pt>
                <c:pt idx="19">
                  <c:v>6250</c:v>
                </c:pt>
                <c:pt idx="21">
                  <c:v>6750</c:v>
                </c:pt>
                <c:pt idx="22">
                  <c:v>6750</c:v>
                </c:pt>
                <c:pt idx="23">
                  <c:v>6750</c:v>
                </c:pt>
                <c:pt idx="24">
                  <c:v>6750</c:v>
                </c:pt>
                <c:pt idx="26">
                  <c:v>6250</c:v>
                </c:pt>
                <c:pt idx="27">
                  <c:v>6750</c:v>
                </c:pt>
                <c:pt idx="28">
                  <c:v>6750</c:v>
                </c:pt>
                <c:pt idx="29">
                  <c:v>6750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mayorista3'!$J$6:$J$35</c:f>
              <c:numCache>
                <c:formatCode>#,##0</c:formatCode>
                <c:ptCount val="30"/>
                <c:pt idx="0">
                  <c:v>11250</c:v>
                </c:pt>
                <c:pt idx="1">
                  <c:v>11500</c:v>
                </c:pt>
                <c:pt idx="3">
                  <c:v>12531</c:v>
                </c:pt>
                <c:pt idx="4">
                  <c:v>9055.6851851851843</c:v>
                </c:pt>
                <c:pt idx="9">
                  <c:v>8750</c:v>
                </c:pt>
                <c:pt idx="11">
                  <c:v>8250</c:v>
                </c:pt>
                <c:pt idx="13">
                  <c:v>9227</c:v>
                </c:pt>
                <c:pt idx="15">
                  <c:v>10306.857142857143</c:v>
                </c:pt>
                <c:pt idx="16">
                  <c:v>8556</c:v>
                </c:pt>
                <c:pt idx="18">
                  <c:v>9500</c:v>
                </c:pt>
                <c:pt idx="20">
                  <c:v>8750</c:v>
                </c:pt>
                <c:pt idx="23">
                  <c:v>7030</c:v>
                </c:pt>
                <c:pt idx="25">
                  <c:v>6778</c:v>
                </c:pt>
                <c:pt idx="26">
                  <c:v>7264.588235294118</c:v>
                </c:pt>
                <c:pt idx="28">
                  <c:v>8167</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mayorista3'!$K$6:$K$35</c:f>
              <c:numCache>
                <c:formatCode>#,##0</c:formatCode>
                <c:ptCount val="30"/>
                <c:pt idx="0">
                  <c:v>8455</c:v>
                </c:pt>
                <c:pt idx="1">
                  <c:v>8444</c:v>
                </c:pt>
                <c:pt idx="2">
                  <c:v>8000</c:v>
                </c:pt>
                <c:pt idx="3">
                  <c:v>9000</c:v>
                </c:pt>
                <c:pt idx="5">
                  <c:v>9650</c:v>
                </c:pt>
                <c:pt idx="6">
                  <c:v>9699</c:v>
                </c:pt>
                <c:pt idx="7">
                  <c:v>9545</c:v>
                </c:pt>
                <c:pt idx="8">
                  <c:v>9545</c:v>
                </c:pt>
                <c:pt idx="9">
                  <c:v>10000</c:v>
                </c:pt>
                <c:pt idx="10">
                  <c:v>8000</c:v>
                </c:pt>
                <c:pt idx="11">
                  <c:v>8000</c:v>
                </c:pt>
                <c:pt idx="12">
                  <c:v>8000</c:v>
                </c:pt>
                <c:pt idx="13">
                  <c:v>8000</c:v>
                </c:pt>
                <c:pt idx="14">
                  <c:v>8000</c:v>
                </c:pt>
                <c:pt idx="15">
                  <c:v>7673.913043478261</c:v>
                </c:pt>
                <c:pt idx="16">
                  <c:v>8000</c:v>
                </c:pt>
                <c:pt idx="17">
                  <c:v>6440</c:v>
                </c:pt>
                <c:pt idx="18">
                  <c:v>6750</c:v>
                </c:pt>
                <c:pt idx="19">
                  <c:v>6416.666666666667</c:v>
                </c:pt>
                <c:pt idx="20">
                  <c:v>6566.666666666667</c:v>
                </c:pt>
                <c:pt idx="21">
                  <c:v>6666.666666666667</c:v>
                </c:pt>
                <c:pt idx="22">
                  <c:v>7636</c:v>
                </c:pt>
                <c:pt idx="23">
                  <c:v>7454.636363636364</c:v>
                </c:pt>
                <c:pt idx="24">
                  <c:v>7322.9032258064517</c:v>
                </c:pt>
                <c:pt idx="25">
                  <c:v>8000</c:v>
                </c:pt>
                <c:pt idx="26">
                  <c:v>7394</c:v>
                </c:pt>
                <c:pt idx="28">
                  <c:v>6636</c:v>
                </c:pt>
                <c:pt idx="29">
                  <c:v>7524.0952380952385</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44567</c:v>
                </c:pt>
                <c:pt idx="1">
                  <c:v>44568</c:v>
                </c:pt>
                <c:pt idx="2">
                  <c:v>44571</c:v>
                </c:pt>
                <c:pt idx="3">
                  <c:v>44572</c:v>
                </c:pt>
                <c:pt idx="4">
                  <c:v>44573</c:v>
                </c:pt>
                <c:pt idx="5">
                  <c:v>44574</c:v>
                </c:pt>
                <c:pt idx="6">
                  <c:v>44575</c:v>
                </c:pt>
                <c:pt idx="7">
                  <c:v>44578</c:v>
                </c:pt>
                <c:pt idx="8">
                  <c:v>44579</c:v>
                </c:pt>
                <c:pt idx="9">
                  <c:v>44580</c:v>
                </c:pt>
                <c:pt idx="10">
                  <c:v>44581</c:v>
                </c:pt>
                <c:pt idx="11">
                  <c:v>44582</c:v>
                </c:pt>
                <c:pt idx="12">
                  <c:v>44585</c:v>
                </c:pt>
                <c:pt idx="13">
                  <c:v>44586</c:v>
                </c:pt>
                <c:pt idx="14">
                  <c:v>44587</c:v>
                </c:pt>
                <c:pt idx="15">
                  <c:v>44588</c:v>
                </c:pt>
                <c:pt idx="16">
                  <c:v>44589</c:v>
                </c:pt>
                <c:pt idx="17">
                  <c:v>44592</c:v>
                </c:pt>
                <c:pt idx="18">
                  <c:v>44593</c:v>
                </c:pt>
                <c:pt idx="19">
                  <c:v>44594</c:v>
                </c:pt>
                <c:pt idx="20">
                  <c:v>44595</c:v>
                </c:pt>
                <c:pt idx="21">
                  <c:v>44596</c:v>
                </c:pt>
                <c:pt idx="22">
                  <c:v>44599</c:v>
                </c:pt>
                <c:pt idx="23">
                  <c:v>44600</c:v>
                </c:pt>
                <c:pt idx="24">
                  <c:v>44601</c:v>
                </c:pt>
                <c:pt idx="25">
                  <c:v>44602</c:v>
                </c:pt>
                <c:pt idx="26">
                  <c:v>44603</c:v>
                </c:pt>
                <c:pt idx="27">
                  <c:v>44606</c:v>
                </c:pt>
                <c:pt idx="28">
                  <c:v>44607</c:v>
                </c:pt>
                <c:pt idx="29">
                  <c:v>44608</c:v>
                </c:pt>
              </c:numCache>
            </c:numRef>
          </c:cat>
          <c:val>
            <c:numRef>
              <c:f>'precio mayorista3'!$L$6:$L$35</c:f>
              <c:numCache>
                <c:formatCode>#,##0</c:formatCode>
                <c:ptCount val="30"/>
                <c:pt idx="0">
                  <c:v>10000</c:v>
                </c:pt>
                <c:pt idx="1">
                  <c:v>9500</c:v>
                </c:pt>
                <c:pt idx="2">
                  <c:v>10000</c:v>
                </c:pt>
                <c:pt idx="3">
                  <c:v>10000</c:v>
                </c:pt>
                <c:pt idx="4">
                  <c:v>10000</c:v>
                </c:pt>
                <c:pt idx="5">
                  <c:v>10000</c:v>
                </c:pt>
                <c:pt idx="6">
                  <c:v>9500</c:v>
                </c:pt>
                <c:pt idx="7">
                  <c:v>9400</c:v>
                </c:pt>
                <c:pt idx="8">
                  <c:v>9500</c:v>
                </c:pt>
                <c:pt idx="9">
                  <c:v>9533</c:v>
                </c:pt>
                <c:pt idx="10">
                  <c:v>9533</c:v>
                </c:pt>
                <c:pt idx="11">
                  <c:v>9500</c:v>
                </c:pt>
                <c:pt idx="12">
                  <c:v>9500</c:v>
                </c:pt>
                <c:pt idx="13">
                  <c:v>9500</c:v>
                </c:pt>
                <c:pt idx="15">
                  <c:v>9600</c:v>
                </c:pt>
                <c:pt idx="16">
                  <c:v>9250</c:v>
                </c:pt>
                <c:pt idx="17">
                  <c:v>9000</c:v>
                </c:pt>
                <c:pt idx="18">
                  <c:v>8750</c:v>
                </c:pt>
                <c:pt idx="19">
                  <c:v>8767</c:v>
                </c:pt>
                <c:pt idx="20">
                  <c:v>8800</c:v>
                </c:pt>
                <c:pt idx="21">
                  <c:v>8750</c:v>
                </c:pt>
                <c:pt idx="22">
                  <c:v>8800</c:v>
                </c:pt>
                <c:pt idx="23">
                  <c:v>8250</c:v>
                </c:pt>
                <c:pt idx="24">
                  <c:v>8233</c:v>
                </c:pt>
                <c:pt idx="25">
                  <c:v>8250</c:v>
                </c:pt>
                <c:pt idx="26">
                  <c:v>8000</c:v>
                </c:pt>
                <c:pt idx="27">
                  <c:v>6600</c:v>
                </c:pt>
                <c:pt idx="28">
                  <c:v>6250</c:v>
                </c:pt>
                <c:pt idx="29">
                  <c:v>6267</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la región Metropolitana</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minorista'!$E$23</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minorista'!$D$24:$D$42</c:f>
              <c:numCache>
                <c:formatCode>mmm\-yy</c:formatCode>
                <c:ptCount val="19"/>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pt idx="12">
                  <c:v>44378</c:v>
                </c:pt>
                <c:pt idx="13">
                  <c:v>44409</c:v>
                </c:pt>
                <c:pt idx="14">
                  <c:v>44440</c:v>
                </c:pt>
                <c:pt idx="15">
                  <c:v>44470</c:v>
                </c:pt>
                <c:pt idx="16">
                  <c:v>44501</c:v>
                </c:pt>
                <c:pt idx="17">
                  <c:v>44531</c:v>
                </c:pt>
                <c:pt idx="18">
                  <c:v>44562</c:v>
                </c:pt>
              </c:numCache>
            </c:numRef>
          </c:cat>
          <c:val>
            <c:numRef>
              <c:f>'precio minorista'!$E$24:$E$42</c:f>
              <c:numCache>
                <c:formatCode>#,##0</c:formatCode>
                <c:ptCount val="19"/>
                <c:pt idx="0">
                  <c:v>1141.729</c:v>
                </c:pt>
                <c:pt idx="1">
                  <c:v>1172.127</c:v>
                </c:pt>
                <c:pt idx="2">
                  <c:v>1197.6914999999999</c:v>
                </c:pt>
                <c:pt idx="3">
                  <c:v>1187.0155</c:v>
                </c:pt>
                <c:pt idx="4">
                  <c:v>1230.2035000000001</c:v>
                </c:pt>
                <c:pt idx="5">
                  <c:v>1247.1390000000001</c:v>
                </c:pt>
                <c:pt idx="6">
                  <c:v>1287.0066666666667</c:v>
                </c:pt>
                <c:pt idx="7">
                  <c:v>1289.1990000000001</c:v>
                </c:pt>
                <c:pt idx="8">
                  <c:v>1286.5464999999999</c:v>
                </c:pt>
                <c:pt idx="9">
                  <c:v>1289.0259999999998</c:v>
                </c:pt>
                <c:pt idx="10">
                  <c:v>1253.568</c:v>
                </c:pt>
                <c:pt idx="11">
                  <c:v>1222.2629999999999</c:v>
                </c:pt>
                <c:pt idx="12">
                  <c:v>1241.011</c:v>
                </c:pt>
                <c:pt idx="13">
                  <c:v>1239.9645</c:v>
                </c:pt>
                <c:pt idx="14">
                  <c:v>1236.0055</c:v>
                </c:pt>
                <c:pt idx="15">
                  <c:v>1256.3275000000001</c:v>
                </c:pt>
                <c:pt idx="16">
                  <c:v>1278.8119999999999</c:v>
                </c:pt>
                <c:pt idx="17">
                  <c:v>1266.8135</c:v>
                </c:pt>
                <c:pt idx="18">
                  <c:v>1271.9939999999999</c:v>
                </c:pt>
              </c:numCache>
            </c:numRef>
          </c:val>
          <c:smooth val="0"/>
          <c:extLst>
            <c:ext xmlns:c16="http://schemas.microsoft.com/office/drawing/2014/chart" uri="{C3380CC4-5D6E-409C-BE32-E72D297353CC}">
              <c16:uniqueId val="{00000000-94C4-4383-975E-DA775B55F08B}"/>
            </c:ext>
          </c:extLst>
        </c:ser>
        <c:ser>
          <c:idx val="1"/>
          <c:order val="1"/>
          <c:tx>
            <c:strRef>
              <c:f>'precio minorista'!$F$23</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minorista'!$D$24:$D$42</c:f>
              <c:numCache>
                <c:formatCode>mmm\-yy</c:formatCode>
                <c:ptCount val="19"/>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pt idx="12">
                  <c:v>44378</c:v>
                </c:pt>
                <c:pt idx="13">
                  <c:v>44409</c:v>
                </c:pt>
                <c:pt idx="14">
                  <c:v>44440</c:v>
                </c:pt>
                <c:pt idx="15">
                  <c:v>44470</c:v>
                </c:pt>
                <c:pt idx="16">
                  <c:v>44501</c:v>
                </c:pt>
                <c:pt idx="17">
                  <c:v>44531</c:v>
                </c:pt>
                <c:pt idx="18">
                  <c:v>44562</c:v>
                </c:pt>
              </c:numCache>
            </c:numRef>
          </c:cat>
          <c:val>
            <c:numRef>
              <c:f>'precio minorista'!$F$24:$F$42</c:f>
              <c:numCache>
                <c:formatCode>#,##0</c:formatCode>
                <c:ptCount val="19"/>
                <c:pt idx="0">
                  <c:v>513.51250000000005</c:v>
                </c:pt>
                <c:pt idx="1">
                  <c:v>468.57499999999999</c:v>
                </c:pt>
                <c:pt idx="2">
                  <c:v>569.41200000000003</c:v>
                </c:pt>
                <c:pt idx="3">
                  <c:v>523.54999999999995</c:v>
                </c:pt>
                <c:pt idx="4">
                  <c:v>582.447</c:v>
                </c:pt>
                <c:pt idx="5">
                  <c:v>689.58100000000002</c:v>
                </c:pt>
                <c:pt idx="6">
                  <c:v>687.60833333333323</c:v>
                </c:pt>
                <c:pt idx="7">
                  <c:v>596.5915</c:v>
                </c:pt>
                <c:pt idx="8">
                  <c:v>545.93700000000001</c:v>
                </c:pt>
                <c:pt idx="9">
                  <c:v>528.61099999999999</c:v>
                </c:pt>
                <c:pt idx="10">
                  <c:v>516.72550000000001</c:v>
                </c:pt>
                <c:pt idx="11">
                  <c:v>511.68299999999999</c:v>
                </c:pt>
                <c:pt idx="12">
                  <c:v>554.38800000000003</c:v>
                </c:pt>
                <c:pt idx="13">
                  <c:v>579.7835</c:v>
                </c:pt>
                <c:pt idx="14">
                  <c:v>596.81949999999995</c:v>
                </c:pt>
                <c:pt idx="15">
                  <c:v>632.80600000000004</c:v>
                </c:pt>
                <c:pt idx="16">
                  <c:v>622.32749999999999</c:v>
                </c:pt>
                <c:pt idx="17">
                  <c:v>647.23699999999997</c:v>
                </c:pt>
                <c:pt idx="18">
                  <c:v>585.87199999999996</c:v>
                </c:pt>
              </c:numCache>
            </c:numRef>
          </c:val>
          <c:smooth val="0"/>
          <c:extLst>
            <c:ext xmlns:c16="http://schemas.microsoft.com/office/drawing/2014/chart" uri="{C3380CC4-5D6E-409C-BE32-E72D297353CC}">
              <c16:uniqueId val="{00000001-94C4-4383-975E-DA775B55F08B}"/>
            </c:ext>
          </c:extLst>
        </c:ser>
        <c:ser>
          <c:idx val="2"/>
          <c:order val="2"/>
          <c:tx>
            <c:strRef>
              <c:f>'precio minorista'!$G$23</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minorista'!$D$24:$D$42</c:f>
              <c:numCache>
                <c:formatCode>mmm\-yy</c:formatCode>
                <c:ptCount val="19"/>
                <c:pt idx="0">
                  <c:v>44013</c:v>
                </c:pt>
                <c:pt idx="1">
                  <c:v>44044</c:v>
                </c:pt>
                <c:pt idx="2">
                  <c:v>44075</c:v>
                </c:pt>
                <c:pt idx="3">
                  <c:v>44105</c:v>
                </c:pt>
                <c:pt idx="4">
                  <c:v>44136</c:v>
                </c:pt>
                <c:pt idx="5">
                  <c:v>44166</c:v>
                </c:pt>
                <c:pt idx="6">
                  <c:v>44197</c:v>
                </c:pt>
                <c:pt idx="7">
                  <c:v>44228</c:v>
                </c:pt>
                <c:pt idx="8">
                  <c:v>44256</c:v>
                </c:pt>
                <c:pt idx="9">
                  <c:v>44287</c:v>
                </c:pt>
                <c:pt idx="10">
                  <c:v>44317</c:v>
                </c:pt>
                <c:pt idx="11">
                  <c:v>44348</c:v>
                </c:pt>
                <c:pt idx="12">
                  <c:v>44378</c:v>
                </c:pt>
                <c:pt idx="13">
                  <c:v>44409</c:v>
                </c:pt>
                <c:pt idx="14">
                  <c:v>44440</c:v>
                </c:pt>
                <c:pt idx="15">
                  <c:v>44470</c:v>
                </c:pt>
                <c:pt idx="16">
                  <c:v>44501</c:v>
                </c:pt>
                <c:pt idx="17">
                  <c:v>44531</c:v>
                </c:pt>
                <c:pt idx="18">
                  <c:v>44562</c:v>
                </c:pt>
              </c:numCache>
            </c:numRef>
          </c:cat>
          <c:val>
            <c:numRef>
              <c:f>'precio minorista'!$G$24:$G$42</c:f>
              <c:numCache>
                <c:formatCode>#,##0</c:formatCode>
                <c:ptCount val="19"/>
                <c:pt idx="0">
                  <c:v>255.34592645133128</c:v>
                </c:pt>
                <c:pt idx="1">
                  <c:v>253.78911536654132</c:v>
                </c:pt>
                <c:pt idx="2">
                  <c:v>336.43560107987935</c:v>
                </c:pt>
                <c:pt idx="3">
                  <c:v>310.89990321875683</c:v>
                </c:pt>
                <c:pt idx="4">
                  <c:v>390.61699233492857</c:v>
                </c:pt>
                <c:pt idx="5">
                  <c:v>445.28231992766968</c:v>
                </c:pt>
                <c:pt idx="6">
                  <c:v>395.65468534227659</c:v>
                </c:pt>
                <c:pt idx="7">
                  <c:v>263.17300528670194</c:v>
                </c:pt>
                <c:pt idx="8">
                  <c:v>256.40643221524988</c:v>
                </c:pt>
                <c:pt idx="9">
                  <c:v>265.03741385116177</c:v>
                </c:pt>
                <c:pt idx="10">
                  <c:v>251.32902228458627</c:v>
                </c:pt>
                <c:pt idx="11">
                  <c:v>263.5435216626459</c:v>
                </c:pt>
                <c:pt idx="12">
                  <c:v>308.49031780310776</c:v>
                </c:pt>
                <c:pt idx="13">
                  <c:v>338.04290322298868</c:v>
                </c:pt>
                <c:pt idx="14">
                  <c:v>374.77072713262567</c:v>
                </c:pt>
                <c:pt idx="15">
                  <c:v>433.37652506075699</c:v>
                </c:pt>
                <c:pt idx="16">
                  <c:v>439.11405485880636</c:v>
                </c:pt>
                <c:pt idx="17">
                  <c:v>373.61865773095144</c:v>
                </c:pt>
                <c:pt idx="18">
                  <c:v>356.66202407375795</c:v>
                </c:pt>
              </c:numCache>
            </c:numRef>
          </c:val>
          <c:smooth val="0"/>
          <c:extLst>
            <c:ext xmlns:c16="http://schemas.microsoft.com/office/drawing/2014/chart" uri="{C3380CC4-5D6E-409C-BE32-E72D297353CC}">
              <c16:uniqueId val="{00000002-94C4-4383-975E-DA775B55F08B}"/>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regiones'!$C$7:$C$25</c:f>
              <c:numCache>
                <c:formatCode>#,##0</c:formatCode>
                <c:ptCount val="19"/>
                <c:pt idx="0">
                  <c:v>1296.6669999999999</c:v>
                </c:pt>
                <c:pt idx="1">
                  <c:v>1310</c:v>
                </c:pt>
                <c:pt idx="2">
                  <c:v>1296.6669999999999</c:v>
                </c:pt>
                <c:pt idx="3">
                  <c:v>1320</c:v>
                </c:pt>
                <c:pt idx="7">
                  <c:v>1320</c:v>
                </c:pt>
                <c:pt idx="8">
                  <c:v>1296.6669999999999</c:v>
                </c:pt>
                <c:pt idx="9">
                  <c:v>1350</c:v>
                </c:pt>
                <c:pt idx="10">
                  <c:v>1296.6669999999999</c:v>
                </c:pt>
                <c:pt idx="11">
                  <c:v>1330</c:v>
                </c:pt>
                <c:pt idx="12">
                  <c:v>1296.6669999999999</c:v>
                </c:pt>
                <c:pt idx="13">
                  <c:v>1330</c:v>
                </c:pt>
                <c:pt idx="14">
                  <c:v>1320</c:v>
                </c:pt>
                <c:pt idx="15">
                  <c:v>1320</c:v>
                </c:pt>
                <c:pt idx="16">
                  <c:v>1300</c:v>
                </c:pt>
                <c:pt idx="17">
                  <c:v>1290</c:v>
                </c:pt>
                <c:pt idx="18">
                  <c:v>1297</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regiones'!$D$7:$D$25</c:f>
              <c:numCache>
                <c:formatCode>#,##0</c:formatCode>
                <c:ptCount val="19"/>
                <c:pt idx="0">
                  <c:v>1256.6669999999999</c:v>
                </c:pt>
                <c:pt idx="1">
                  <c:v>1290</c:v>
                </c:pt>
                <c:pt idx="3">
                  <c:v>1326</c:v>
                </c:pt>
                <c:pt idx="4">
                  <c:v>1312.5</c:v>
                </c:pt>
                <c:pt idx="5">
                  <c:v>1305</c:v>
                </c:pt>
                <c:pt idx="6">
                  <c:v>1305</c:v>
                </c:pt>
                <c:pt idx="7">
                  <c:v>1311</c:v>
                </c:pt>
                <c:pt idx="8">
                  <c:v>1309.2860000000001</c:v>
                </c:pt>
                <c:pt idx="9">
                  <c:v>1327.5</c:v>
                </c:pt>
                <c:pt idx="10">
                  <c:v>1320</c:v>
                </c:pt>
                <c:pt idx="11">
                  <c:v>1308.3330000000001</c:v>
                </c:pt>
                <c:pt idx="12">
                  <c:v>1307.857</c:v>
                </c:pt>
                <c:pt idx="13">
                  <c:v>1320</c:v>
                </c:pt>
                <c:pt idx="14">
                  <c:v>1305</c:v>
                </c:pt>
                <c:pt idx="15">
                  <c:v>1296</c:v>
                </c:pt>
                <c:pt idx="16">
                  <c:v>1305</c:v>
                </c:pt>
                <c:pt idx="17">
                  <c:v>1324</c:v>
                </c:pt>
                <c:pt idx="18">
                  <c:v>1311</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regiones'!$E$7:$E$25</c:f>
              <c:numCache>
                <c:formatCode>#,##0</c:formatCode>
                <c:ptCount val="19"/>
                <c:pt idx="0">
                  <c:v>1300.0830000000001</c:v>
                </c:pt>
                <c:pt idx="1">
                  <c:v>1321.25</c:v>
                </c:pt>
                <c:pt idx="2">
                  <c:v>1273.9585</c:v>
                </c:pt>
                <c:pt idx="3">
                  <c:v>1301.875</c:v>
                </c:pt>
                <c:pt idx="4">
                  <c:v>1299.4445000000001</c:v>
                </c:pt>
                <c:pt idx="5">
                  <c:v>1303.25</c:v>
                </c:pt>
                <c:pt idx="6">
                  <c:v>1303.6115</c:v>
                </c:pt>
                <c:pt idx="7">
                  <c:v>1311.3335</c:v>
                </c:pt>
                <c:pt idx="8">
                  <c:v>1300.1390000000001</c:v>
                </c:pt>
                <c:pt idx="9">
                  <c:v>1311.6665</c:v>
                </c:pt>
                <c:pt idx="10">
                  <c:v>1289.5554999999999</c:v>
                </c:pt>
                <c:pt idx="11">
                  <c:v>1266.8335</c:v>
                </c:pt>
                <c:pt idx="12">
                  <c:v>1300.8335</c:v>
                </c:pt>
                <c:pt idx="13">
                  <c:v>1309.1665</c:v>
                </c:pt>
                <c:pt idx="14">
                  <c:v>1298.5</c:v>
                </c:pt>
                <c:pt idx="15">
                  <c:v>1283</c:v>
                </c:pt>
                <c:pt idx="16">
                  <c:v>1296.5</c:v>
                </c:pt>
                <c:pt idx="17">
                  <c:v>1301</c:v>
                </c:pt>
                <c:pt idx="18">
                  <c:v>1297</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regiones'!$F$7:$F$25</c:f>
              <c:numCache>
                <c:formatCode>#,##0</c:formatCode>
                <c:ptCount val="19"/>
                <c:pt idx="0">
                  <c:v>1247.9524999999999</c:v>
                </c:pt>
                <c:pt idx="1">
                  <c:v>1198.5</c:v>
                </c:pt>
                <c:pt idx="2">
                  <c:v>1286.5</c:v>
                </c:pt>
                <c:pt idx="3">
                  <c:v>1267</c:v>
                </c:pt>
                <c:pt idx="4">
                  <c:v>1246.8335</c:v>
                </c:pt>
                <c:pt idx="5">
                  <c:v>1288.4000000000001</c:v>
                </c:pt>
                <c:pt idx="6">
                  <c:v>1279.5835</c:v>
                </c:pt>
                <c:pt idx="7">
                  <c:v>1278.6215</c:v>
                </c:pt>
                <c:pt idx="8">
                  <c:v>1269.7215000000001</c:v>
                </c:pt>
                <c:pt idx="9">
                  <c:v>1272.5</c:v>
                </c:pt>
                <c:pt idx="10">
                  <c:v>1293.7145</c:v>
                </c:pt>
                <c:pt idx="11">
                  <c:v>1252.6745000000001</c:v>
                </c:pt>
                <c:pt idx="12">
                  <c:v>1249.1665</c:v>
                </c:pt>
                <c:pt idx="13">
                  <c:v>1271.9939999999999</c:v>
                </c:pt>
                <c:pt idx="14">
                  <c:v>1294.5</c:v>
                </c:pt>
                <c:pt idx="15">
                  <c:v>1268.5</c:v>
                </c:pt>
                <c:pt idx="16">
                  <c:v>1269</c:v>
                </c:pt>
                <c:pt idx="17">
                  <c:v>1233</c:v>
                </c:pt>
                <c:pt idx="18">
                  <c:v>1230</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regiones'!$G$7:$G$25</c:f>
              <c:numCache>
                <c:formatCode>#,##0</c:formatCode>
                <c:ptCount val="19"/>
                <c:pt idx="0">
                  <c:v>1173.3330000000001</c:v>
                </c:pt>
                <c:pt idx="1">
                  <c:v>1223.3330000000001</c:v>
                </c:pt>
                <c:pt idx="2">
                  <c:v>1197.6189999999999</c:v>
                </c:pt>
                <c:pt idx="3">
                  <c:v>1297.0830000000001</c:v>
                </c:pt>
                <c:pt idx="4">
                  <c:v>1480</c:v>
                </c:pt>
                <c:pt idx="5">
                  <c:v>1240</c:v>
                </c:pt>
                <c:pt idx="6">
                  <c:v>1257.5</c:v>
                </c:pt>
                <c:pt idx="7">
                  <c:v>1310.4760000000001</c:v>
                </c:pt>
                <c:pt idx="8">
                  <c:v>1312.222</c:v>
                </c:pt>
                <c:pt idx="9">
                  <c:v>1150</c:v>
                </c:pt>
                <c:pt idx="10">
                  <c:v>1272.222</c:v>
                </c:pt>
                <c:pt idx="11">
                  <c:v>1305.556</c:v>
                </c:pt>
                <c:pt idx="12">
                  <c:v>1284.2860000000001</c:v>
                </c:pt>
                <c:pt idx="13">
                  <c:v>1273.3330000000001</c:v>
                </c:pt>
                <c:pt idx="14">
                  <c:v>1311</c:v>
                </c:pt>
                <c:pt idx="15">
                  <c:v>1373</c:v>
                </c:pt>
                <c:pt idx="16">
                  <c:v>1255</c:v>
                </c:pt>
                <c:pt idx="17">
                  <c:v>1235</c:v>
                </c:pt>
                <c:pt idx="18">
                  <c:v>1253</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regiones'!$H$7:$H$25</c:f>
              <c:numCache>
                <c:formatCode>#,##0</c:formatCode>
                <c:ptCount val="19"/>
                <c:pt idx="0">
                  <c:v>1264.4939999999999</c:v>
                </c:pt>
                <c:pt idx="1">
                  <c:v>1322.25</c:v>
                </c:pt>
                <c:pt idx="2">
                  <c:v>1287.0900000000001</c:v>
                </c:pt>
                <c:pt idx="3">
                  <c:v>1281.3890000000001</c:v>
                </c:pt>
                <c:pt idx="4">
                  <c:v>1300</c:v>
                </c:pt>
                <c:pt idx="5">
                  <c:v>1291.7860000000001</c:v>
                </c:pt>
                <c:pt idx="6">
                  <c:v>1291.1110000000001</c:v>
                </c:pt>
                <c:pt idx="7">
                  <c:v>1301.8254999999999</c:v>
                </c:pt>
                <c:pt idx="8">
                  <c:v>1293.6665</c:v>
                </c:pt>
                <c:pt idx="9">
                  <c:v>1300</c:v>
                </c:pt>
                <c:pt idx="10">
                  <c:v>1291.4585</c:v>
                </c:pt>
                <c:pt idx="11">
                  <c:v>1291.1110000000001</c:v>
                </c:pt>
                <c:pt idx="12">
                  <c:v>1291.8335</c:v>
                </c:pt>
                <c:pt idx="13">
                  <c:v>1280.3195000000001</c:v>
                </c:pt>
                <c:pt idx="14">
                  <c:v>1291</c:v>
                </c:pt>
                <c:pt idx="15">
                  <c:v>1290</c:v>
                </c:pt>
                <c:pt idx="16">
                  <c:v>1310</c:v>
                </c:pt>
                <c:pt idx="17">
                  <c:v>1323</c:v>
                </c:pt>
                <c:pt idx="18">
                  <c:v>1325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regiones'!$I$7:$I$25</c:f>
              <c:numCache>
                <c:formatCode>#,##0</c:formatCode>
                <c:ptCount val="19"/>
                <c:pt idx="0">
                  <c:v>1240</c:v>
                </c:pt>
                <c:pt idx="1">
                  <c:v>1081.1875</c:v>
                </c:pt>
                <c:pt idx="2">
                  <c:v>1175.3125</c:v>
                </c:pt>
                <c:pt idx="3">
                  <c:v>1209</c:v>
                </c:pt>
                <c:pt idx="4">
                  <c:v>1176.6665</c:v>
                </c:pt>
                <c:pt idx="5">
                  <c:v>1185.8335</c:v>
                </c:pt>
                <c:pt idx="6">
                  <c:v>1167.5</c:v>
                </c:pt>
                <c:pt idx="7">
                  <c:v>1202</c:v>
                </c:pt>
                <c:pt idx="8">
                  <c:v>1196.2874999999999</c:v>
                </c:pt>
                <c:pt idx="9">
                  <c:v>1140</c:v>
                </c:pt>
                <c:pt idx="10">
                  <c:v>1173.3335</c:v>
                </c:pt>
                <c:pt idx="11">
                  <c:v>1181.6665</c:v>
                </c:pt>
                <c:pt idx="12">
                  <c:v>1195</c:v>
                </c:pt>
                <c:pt idx="13">
                  <c:v>1219.1665</c:v>
                </c:pt>
                <c:pt idx="14">
                  <c:v>1217</c:v>
                </c:pt>
                <c:pt idx="15">
                  <c:v>1215</c:v>
                </c:pt>
                <c:pt idx="16">
                  <c:v>1340</c:v>
                </c:pt>
                <c:pt idx="17">
                  <c:v>1209</c:v>
                </c:pt>
                <c:pt idx="18">
                  <c:v>1216.5</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regiones'!$J$7:$J$25</c:f>
              <c:numCache>
                <c:formatCode>#,##0</c:formatCode>
                <c:ptCount val="19"/>
                <c:pt idx="0">
                  <c:v>1210.3889999999999</c:v>
                </c:pt>
                <c:pt idx="1">
                  <c:v>1249.675</c:v>
                </c:pt>
                <c:pt idx="2">
                  <c:v>1225.703</c:v>
                </c:pt>
                <c:pt idx="3">
                  <c:v>1272.8330000000001</c:v>
                </c:pt>
                <c:pt idx="4">
                  <c:v>1228.1665</c:v>
                </c:pt>
                <c:pt idx="5">
                  <c:v>1222.722</c:v>
                </c:pt>
                <c:pt idx="6">
                  <c:v>1219.5835</c:v>
                </c:pt>
                <c:pt idx="7">
                  <c:v>1267.5415</c:v>
                </c:pt>
                <c:pt idx="8">
                  <c:v>1280.3335</c:v>
                </c:pt>
                <c:pt idx="9">
                  <c:v>1243.75</c:v>
                </c:pt>
                <c:pt idx="10">
                  <c:v>1314.5835</c:v>
                </c:pt>
                <c:pt idx="11">
                  <c:v>1269</c:v>
                </c:pt>
                <c:pt idx="12">
                  <c:v>1287.25</c:v>
                </c:pt>
                <c:pt idx="13">
                  <c:v>1283.23</c:v>
                </c:pt>
                <c:pt idx="14">
                  <c:v>1228.5</c:v>
                </c:pt>
                <c:pt idx="15">
                  <c:v>1266</c:v>
                </c:pt>
                <c:pt idx="16">
                  <c:v>1269</c:v>
                </c:pt>
                <c:pt idx="17">
                  <c:v>1323.5</c:v>
                </c:pt>
                <c:pt idx="18">
                  <c:v>1234</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regiones'!$K$7:$K$25</c:f>
              <c:numCache>
                <c:formatCode>#,##0</c:formatCode>
                <c:ptCount val="19"/>
                <c:pt idx="0">
                  <c:v>1275.6109999999999</c:v>
                </c:pt>
                <c:pt idx="1">
                  <c:v>1273.5</c:v>
                </c:pt>
                <c:pt idx="2">
                  <c:v>1282.25</c:v>
                </c:pt>
                <c:pt idx="3">
                  <c:v>1277.3890000000001</c:v>
                </c:pt>
                <c:pt idx="4">
                  <c:v>1253.75</c:v>
                </c:pt>
                <c:pt idx="5">
                  <c:v>1282.1665</c:v>
                </c:pt>
                <c:pt idx="6">
                  <c:v>1275</c:v>
                </c:pt>
                <c:pt idx="7">
                  <c:v>1259</c:v>
                </c:pt>
                <c:pt idx="8">
                  <c:v>1280.5</c:v>
                </c:pt>
                <c:pt idx="10">
                  <c:v>1251.3330000000001</c:v>
                </c:pt>
                <c:pt idx="11">
                  <c:v>1244.4290000000001</c:v>
                </c:pt>
                <c:pt idx="12">
                  <c:v>1251</c:v>
                </c:pt>
                <c:pt idx="13">
                  <c:v>1262.3130000000001</c:v>
                </c:pt>
                <c:pt idx="14">
                  <c:v>1253</c:v>
                </c:pt>
                <c:pt idx="15">
                  <c:v>1244</c:v>
                </c:pt>
                <c:pt idx="16">
                  <c:v>1265</c:v>
                </c:pt>
                <c:pt idx="17">
                  <c:v>1310</c:v>
                </c:pt>
                <c:pt idx="18">
                  <c:v>1281</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9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regiones'!$L$7:$L$25</c:f>
              <c:numCache>
                <c:formatCode>#,##0</c:formatCode>
                <c:ptCount val="19"/>
                <c:pt idx="0">
                  <c:v>625</c:v>
                </c:pt>
                <c:pt idx="1">
                  <c:v>725</c:v>
                </c:pt>
                <c:pt idx="2">
                  <c:v>775</c:v>
                </c:pt>
                <c:pt idx="3">
                  <c:v>675</c:v>
                </c:pt>
                <c:pt idx="7">
                  <c:v>775</c:v>
                </c:pt>
                <c:pt idx="8">
                  <c:v>750</c:v>
                </c:pt>
                <c:pt idx="9">
                  <c:v>750</c:v>
                </c:pt>
                <c:pt idx="10">
                  <c:v>745.83349999999996</c:v>
                </c:pt>
                <c:pt idx="12">
                  <c:v>762.5</c:v>
                </c:pt>
                <c:pt idx="13">
                  <c:v>775</c:v>
                </c:pt>
                <c:pt idx="14">
                  <c:v>775</c:v>
                </c:pt>
                <c:pt idx="16">
                  <c:v>737.5</c:v>
                </c:pt>
                <c:pt idx="17">
                  <c:v>750</c:v>
                </c:pt>
                <c:pt idx="18">
                  <c:v>687.5</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regiones'!$M$7:$M$25</c:f>
              <c:numCache>
                <c:formatCode>#,##0</c:formatCode>
                <c:ptCount val="19"/>
                <c:pt idx="0">
                  <c:v>685</c:v>
                </c:pt>
                <c:pt idx="1">
                  <c:v>685.41700000000003</c:v>
                </c:pt>
                <c:pt idx="3">
                  <c:v>672.91700000000003</c:v>
                </c:pt>
                <c:pt idx="4">
                  <c:v>670.83299999999997</c:v>
                </c:pt>
                <c:pt idx="5">
                  <c:v>659.375</c:v>
                </c:pt>
                <c:pt idx="6">
                  <c:v>663.75</c:v>
                </c:pt>
                <c:pt idx="7">
                  <c:v>645.83299999999997</c:v>
                </c:pt>
                <c:pt idx="8">
                  <c:v>670</c:v>
                </c:pt>
                <c:pt idx="9">
                  <c:v>683.33299999999997</c:v>
                </c:pt>
                <c:pt idx="10">
                  <c:v>618.75</c:v>
                </c:pt>
                <c:pt idx="11">
                  <c:v>693.75</c:v>
                </c:pt>
                <c:pt idx="12">
                  <c:v>625</c:v>
                </c:pt>
                <c:pt idx="13">
                  <c:v>618.75</c:v>
                </c:pt>
                <c:pt idx="14">
                  <c:v>592</c:v>
                </c:pt>
                <c:pt idx="15">
                  <c:v>608</c:v>
                </c:pt>
                <c:pt idx="16">
                  <c:v>586</c:v>
                </c:pt>
                <c:pt idx="17">
                  <c:v>600</c:v>
                </c:pt>
                <c:pt idx="18">
                  <c:v>581</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regiones'!$N$7:$N$25</c:f>
              <c:numCache>
                <c:formatCode>#,##0</c:formatCode>
                <c:ptCount val="19"/>
                <c:pt idx="0">
                  <c:v>535</c:v>
                </c:pt>
                <c:pt idx="1">
                  <c:v>507.5</c:v>
                </c:pt>
                <c:pt idx="2">
                  <c:v>547.91650000000004</c:v>
                </c:pt>
                <c:pt idx="3">
                  <c:v>527.5</c:v>
                </c:pt>
                <c:pt idx="4">
                  <c:v>503.125</c:v>
                </c:pt>
                <c:pt idx="5">
                  <c:v>512.5</c:v>
                </c:pt>
                <c:pt idx="6">
                  <c:v>503.125</c:v>
                </c:pt>
                <c:pt idx="7">
                  <c:v>545</c:v>
                </c:pt>
                <c:pt idx="8">
                  <c:v>472.5</c:v>
                </c:pt>
                <c:pt idx="9">
                  <c:v>508.33350000000002</c:v>
                </c:pt>
                <c:pt idx="10">
                  <c:v>471.875</c:v>
                </c:pt>
                <c:pt idx="11">
                  <c:v>434.875</c:v>
                </c:pt>
                <c:pt idx="12">
                  <c:v>446.875</c:v>
                </c:pt>
                <c:pt idx="13">
                  <c:v>502.5</c:v>
                </c:pt>
                <c:pt idx="14">
                  <c:v>513</c:v>
                </c:pt>
                <c:pt idx="15">
                  <c:v>514.5</c:v>
                </c:pt>
                <c:pt idx="16">
                  <c:v>531</c:v>
                </c:pt>
                <c:pt idx="17">
                  <c:v>484.5</c:v>
                </c:pt>
                <c:pt idx="18">
                  <c:v>481</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regiones'!$O$7:$O$25</c:f>
              <c:numCache>
                <c:formatCode>#,##0</c:formatCode>
                <c:ptCount val="19"/>
                <c:pt idx="0">
                  <c:v>602.5</c:v>
                </c:pt>
                <c:pt idx="1">
                  <c:v>618.75</c:v>
                </c:pt>
                <c:pt idx="2">
                  <c:v>635.47649999999999</c:v>
                </c:pt>
                <c:pt idx="3">
                  <c:v>660</c:v>
                </c:pt>
                <c:pt idx="4">
                  <c:v>630.41650000000004</c:v>
                </c:pt>
                <c:pt idx="5">
                  <c:v>620.33349999999996</c:v>
                </c:pt>
                <c:pt idx="6">
                  <c:v>600.41650000000004</c:v>
                </c:pt>
                <c:pt idx="7">
                  <c:v>640.83349999999996</c:v>
                </c:pt>
                <c:pt idx="8">
                  <c:v>613.29150000000004</c:v>
                </c:pt>
                <c:pt idx="9">
                  <c:v>790.83349999999996</c:v>
                </c:pt>
                <c:pt idx="10">
                  <c:v>598.04150000000004</c:v>
                </c:pt>
                <c:pt idx="11">
                  <c:v>629.16700000000003</c:v>
                </c:pt>
                <c:pt idx="12">
                  <c:v>778.125</c:v>
                </c:pt>
                <c:pt idx="13">
                  <c:v>585.87199999999996</c:v>
                </c:pt>
                <c:pt idx="14">
                  <c:v>601.5</c:v>
                </c:pt>
                <c:pt idx="15">
                  <c:v>614</c:v>
                </c:pt>
                <c:pt idx="16">
                  <c:v>616.5</c:v>
                </c:pt>
                <c:pt idx="17">
                  <c:v>635</c:v>
                </c:pt>
                <c:pt idx="18">
                  <c:v>656.5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regiones'!$P$7:$P$25</c:f>
              <c:numCache>
                <c:formatCode>#,##0</c:formatCode>
                <c:ptCount val="19"/>
                <c:pt idx="0">
                  <c:v>602.77800000000002</c:v>
                </c:pt>
                <c:pt idx="1">
                  <c:v>645.83349999999996</c:v>
                </c:pt>
                <c:pt idx="2">
                  <c:v>649.16650000000004</c:v>
                </c:pt>
                <c:pt idx="3">
                  <c:v>695.83349999999996</c:v>
                </c:pt>
                <c:pt idx="4">
                  <c:v>679.16650000000004</c:v>
                </c:pt>
                <c:pt idx="5">
                  <c:v>612.5</c:v>
                </c:pt>
                <c:pt idx="6">
                  <c:v>645.83349999999996</c:v>
                </c:pt>
                <c:pt idx="7">
                  <c:v>598.61099999999999</c:v>
                </c:pt>
                <c:pt idx="8">
                  <c:v>636.11099999999999</c:v>
                </c:pt>
                <c:pt idx="9">
                  <c:v>620.83349999999996</c:v>
                </c:pt>
                <c:pt idx="10">
                  <c:v>606.66650000000004</c:v>
                </c:pt>
                <c:pt idx="11">
                  <c:v>625</c:v>
                </c:pt>
                <c:pt idx="12">
                  <c:v>569.44450000000006</c:v>
                </c:pt>
                <c:pt idx="13">
                  <c:v>525</c:v>
                </c:pt>
                <c:pt idx="14">
                  <c:v>529</c:v>
                </c:pt>
                <c:pt idx="15">
                  <c:v>583</c:v>
                </c:pt>
                <c:pt idx="16">
                  <c:v>556</c:v>
                </c:pt>
                <c:pt idx="17">
                  <c:v>583</c:v>
                </c:pt>
                <c:pt idx="18">
                  <c:v>541.5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regiones'!$Q$7:$Q$25</c:f>
              <c:numCache>
                <c:formatCode>#,##0</c:formatCode>
                <c:ptCount val="19"/>
                <c:pt idx="0">
                  <c:v>425</c:v>
                </c:pt>
                <c:pt idx="1">
                  <c:v>437.5</c:v>
                </c:pt>
                <c:pt idx="2">
                  <c:v>425</c:v>
                </c:pt>
                <c:pt idx="3">
                  <c:v>327.5</c:v>
                </c:pt>
                <c:pt idx="4">
                  <c:v>525</c:v>
                </c:pt>
                <c:pt idx="5">
                  <c:v>375</c:v>
                </c:pt>
                <c:pt idx="6">
                  <c:v>475</c:v>
                </c:pt>
                <c:pt idx="7">
                  <c:v>375</c:v>
                </c:pt>
                <c:pt idx="8">
                  <c:v>520.83299999999997</c:v>
                </c:pt>
                <c:pt idx="9">
                  <c:v>525</c:v>
                </c:pt>
                <c:pt idx="10">
                  <c:v>500</c:v>
                </c:pt>
                <c:pt idx="11">
                  <c:v>481.25</c:v>
                </c:pt>
                <c:pt idx="12">
                  <c:v>425</c:v>
                </c:pt>
                <c:pt idx="13">
                  <c:v>500</c:v>
                </c:pt>
                <c:pt idx="14">
                  <c:v>500</c:v>
                </c:pt>
                <c:pt idx="15">
                  <c:v>488</c:v>
                </c:pt>
                <c:pt idx="16">
                  <c:v>517</c:v>
                </c:pt>
                <c:pt idx="17">
                  <c:v>500</c:v>
                </c:pt>
                <c:pt idx="18">
                  <c:v>500</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regiones'!$R$7:$R$25</c:f>
              <c:numCache>
                <c:formatCode>#,##0</c:formatCode>
                <c:ptCount val="19"/>
                <c:pt idx="0">
                  <c:v>450</c:v>
                </c:pt>
                <c:pt idx="1">
                  <c:v>450</c:v>
                </c:pt>
                <c:pt idx="2">
                  <c:v>468.75</c:v>
                </c:pt>
                <c:pt idx="3">
                  <c:v>455.55550000000005</c:v>
                </c:pt>
                <c:pt idx="4">
                  <c:v>508.33300000000003</c:v>
                </c:pt>
                <c:pt idx="5">
                  <c:v>495.83349999999996</c:v>
                </c:pt>
                <c:pt idx="6">
                  <c:v>499.16650000000004</c:v>
                </c:pt>
                <c:pt idx="7">
                  <c:v>487.5</c:v>
                </c:pt>
                <c:pt idx="8">
                  <c:v>506.25</c:v>
                </c:pt>
                <c:pt idx="9">
                  <c:v>575</c:v>
                </c:pt>
                <c:pt idx="10">
                  <c:v>590.625</c:v>
                </c:pt>
                <c:pt idx="11">
                  <c:v>537.5</c:v>
                </c:pt>
                <c:pt idx="12">
                  <c:v>450</c:v>
                </c:pt>
                <c:pt idx="13">
                  <c:v>490.625</c:v>
                </c:pt>
                <c:pt idx="14">
                  <c:v>494.5</c:v>
                </c:pt>
                <c:pt idx="15">
                  <c:v>480</c:v>
                </c:pt>
                <c:pt idx="16">
                  <c:v>506.5</c:v>
                </c:pt>
                <c:pt idx="17">
                  <c:v>498</c:v>
                </c:pt>
                <c:pt idx="18">
                  <c:v>497</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regiones'!$S$7:$S$25</c:f>
              <c:numCache>
                <c:formatCode>#,##0</c:formatCode>
                <c:ptCount val="19"/>
                <c:pt idx="0">
                  <c:v>550</c:v>
                </c:pt>
                <c:pt idx="1">
                  <c:v>593.75</c:v>
                </c:pt>
                <c:pt idx="2">
                  <c:v>848.33349999999996</c:v>
                </c:pt>
                <c:pt idx="3">
                  <c:v>822.5</c:v>
                </c:pt>
                <c:pt idx="4">
                  <c:v>700.5</c:v>
                </c:pt>
                <c:pt idx="5">
                  <c:v>645.83349999999996</c:v>
                </c:pt>
                <c:pt idx="6">
                  <c:v>692.5</c:v>
                </c:pt>
                <c:pt idx="7">
                  <c:v>628.75</c:v>
                </c:pt>
                <c:pt idx="8">
                  <c:v>739.58299999999997</c:v>
                </c:pt>
                <c:pt idx="9">
                  <c:v>775</c:v>
                </c:pt>
                <c:pt idx="10">
                  <c:v>950</c:v>
                </c:pt>
                <c:pt idx="11">
                  <c:v>841.66700000000003</c:v>
                </c:pt>
                <c:pt idx="12">
                  <c:v>750</c:v>
                </c:pt>
                <c:pt idx="13">
                  <c:v>630</c:v>
                </c:pt>
                <c:pt idx="14">
                  <c:v>610.5</c:v>
                </c:pt>
                <c:pt idx="15">
                  <c:v>556.5</c:v>
                </c:pt>
                <c:pt idx="16">
                  <c:v>541.5</c:v>
                </c:pt>
                <c:pt idx="17">
                  <c:v>479.5</c:v>
                </c:pt>
                <c:pt idx="18">
                  <c:v>519</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44477</c:v>
                </c:pt>
                <c:pt idx="1">
                  <c:v>44484</c:v>
                </c:pt>
                <c:pt idx="2">
                  <c:v>44491</c:v>
                </c:pt>
                <c:pt idx="3">
                  <c:v>44498</c:v>
                </c:pt>
                <c:pt idx="4">
                  <c:v>44505</c:v>
                </c:pt>
                <c:pt idx="5">
                  <c:v>44512</c:v>
                </c:pt>
                <c:pt idx="6">
                  <c:v>44519</c:v>
                </c:pt>
                <c:pt idx="7">
                  <c:v>44526</c:v>
                </c:pt>
                <c:pt idx="8">
                  <c:v>44533</c:v>
                </c:pt>
                <c:pt idx="9">
                  <c:v>44540</c:v>
                </c:pt>
                <c:pt idx="10">
                  <c:v>44547</c:v>
                </c:pt>
                <c:pt idx="11">
                  <c:v>44554</c:v>
                </c:pt>
                <c:pt idx="12">
                  <c:v>44561</c:v>
                </c:pt>
                <c:pt idx="13">
                  <c:v>44568</c:v>
                </c:pt>
                <c:pt idx="14">
                  <c:v>44575</c:v>
                </c:pt>
                <c:pt idx="15">
                  <c:v>44582</c:v>
                </c:pt>
                <c:pt idx="16">
                  <c:v>44589</c:v>
                </c:pt>
                <c:pt idx="17">
                  <c:v>44596</c:v>
                </c:pt>
                <c:pt idx="18">
                  <c:v>44603</c:v>
                </c:pt>
              </c:numCache>
            </c:numRef>
          </c:cat>
          <c:val>
            <c:numRef>
              <c:f>'precio minorista regiones'!$T$7:$T$25</c:f>
              <c:numCache>
                <c:formatCode>#,##0</c:formatCode>
                <c:ptCount val="19"/>
                <c:pt idx="0">
                  <c:v>550</c:v>
                </c:pt>
                <c:pt idx="1">
                  <c:v>583.33349999999996</c:v>
                </c:pt>
                <c:pt idx="2">
                  <c:v>583.33349999999996</c:v>
                </c:pt>
                <c:pt idx="3">
                  <c:v>583.33349999999996</c:v>
                </c:pt>
                <c:pt idx="4">
                  <c:v>525</c:v>
                </c:pt>
                <c:pt idx="5">
                  <c:v>525</c:v>
                </c:pt>
                <c:pt idx="6">
                  <c:v>525</c:v>
                </c:pt>
                <c:pt idx="7">
                  <c:v>525</c:v>
                </c:pt>
                <c:pt idx="8">
                  <c:v>900</c:v>
                </c:pt>
                <c:pt idx="9">
                  <c:v>600</c:v>
                </c:pt>
                <c:pt idx="10">
                  <c:v>712.5</c:v>
                </c:pt>
                <c:pt idx="11">
                  <c:v>812.5</c:v>
                </c:pt>
                <c:pt idx="12">
                  <c:v>1000</c:v>
                </c:pt>
                <c:pt idx="13">
                  <c:v>812.5</c:v>
                </c:pt>
                <c:pt idx="14">
                  <c:v>812.5</c:v>
                </c:pt>
                <c:pt idx="15">
                  <c:v>812.5</c:v>
                </c:pt>
                <c:pt idx="16">
                  <c:v>750</c:v>
                </c:pt>
                <c:pt idx="17">
                  <c:v>812.5</c:v>
                </c:pt>
                <c:pt idx="18">
                  <c:v>787.5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in val="2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'sup, prod y rend'!$D$7:$D$26</c:f>
              <c:numCache>
                <c:formatCode>#,##0</c:formatCode>
                <c:ptCount val="20"/>
                <c:pt idx="0">
                  <c:v>56000</c:v>
                </c:pt>
                <c:pt idx="1">
                  <c:v>59560</c:v>
                </c:pt>
                <c:pt idx="2">
                  <c:v>55620</c:v>
                </c:pt>
                <c:pt idx="3">
                  <c:v>63200</c:v>
                </c:pt>
                <c:pt idx="4">
                  <c:v>54145</c:v>
                </c:pt>
                <c:pt idx="5">
                  <c:v>55976</c:v>
                </c:pt>
                <c:pt idx="6">
                  <c:v>45078</c:v>
                </c:pt>
                <c:pt idx="7">
                  <c:v>50771</c:v>
                </c:pt>
                <c:pt idx="8">
                  <c:v>53653</c:v>
                </c:pt>
                <c:pt idx="9">
                  <c:v>41534</c:v>
                </c:pt>
                <c:pt idx="10">
                  <c:v>49576</c:v>
                </c:pt>
                <c:pt idx="11">
                  <c:v>48965</c:v>
                </c:pt>
                <c:pt idx="12">
                  <c:v>50526.337967409301</c:v>
                </c:pt>
                <c:pt idx="13">
                  <c:v>53485</c:v>
                </c:pt>
                <c:pt idx="14">
                  <c:v>54082</c:v>
                </c:pt>
                <c:pt idx="15">
                  <c:v>41268</c:v>
                </c:pt>
                <c:pt idx="16">
                  <c:v>41811</c:v>
                </c:pt>
                <c:pt idx="17">
                  <c:v>44145</c:v>
                </c:pt>
                <c:pt idx="18">
                  <c:v>36329</c:v>
                </c:pt>
                <c:pt idx="19">
                  <c:v>35898</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rend'!$C$7:$C$26</c:f>
              <c:strCache>
                <c:ptCount val="20"/>
                <c:pt idx="0">
                  <c:v>2002/03</c:v>
                </c:pt>
                <c:pt idx="1">
                  <c:v>2003/04</c:v>
                </c:pt>
                <c:pt idx="2">
                  <c:v>2004/05</c:v>
                </c:pt>
                <c:pt idx="3">
                  <c:v>2005/06</c:v>
                </c:pt>
                <c:pt idx="4">
                  <c:v>2006/07</c:v>
                </c:pt>
                <c:pt idx="5">
                  <c:v>2007/08</c:v>
                </c:pt>
                <c:pt idx="6">
                  <c:v>2008/09</c:v>
                </c:pt>
                <c:pt idx="7">
                  <c:v>2009/10</c:v>
                </c:pt>
                <c:pt idx="8">
                  <c:v>2010/11</c:v>
                </c:pt>
                <c:pt idx="9">
                  <c:v>2011/12</c:v>
                </c:pt>
                <c:pt idx="10">
                  <c:v>2012/13</c:v>
                </c:pt>
                <c:pt idx="11">
                  <c:v>2013/14</c:v>
                </c:pt>
                <c:pt idx="12">
                  <c:v>2014/15</c:v>
                </c:pt>
                <c:pt idx="13">
                  <c:v>2015/16</c:v>
                </c:pt>
                <c:pt idx="14">
                  <c:v>2016/17</c:v>
                </c:pt>
                <c:pt idx="15">
                  <c:v>2017/18</c:v>
                </c:pt>
                <c:pt idx="16">
                  <c:v>2018/19</c:v>
                </c:pt>
                <c:pt idx="17">
                  <c:v>2019/20</c:v>
                </c:pt>
                <c:pt idx="18">
                  <c:v>2020/21</c:v>
                </c:pt>
                <c:pt idx="19">
                  <c:v>2021/22*</c:v>
                </c:pt>
              </c:strCache>
            </c:strRef>
          </c:cat>
          <c:val>
            <c:numRef>
              <c:f>'sup, prod y rend'!$E$7:$E$26</c:f>
              <c:numCache>
                <c:formatCode>#,##0</c:formatCode>
                <c:ptCount val="20"/>
                <c:pt idx="0">
                  <c:v>1093728.3999999999</c:v>
                </c:pt>
                <c:pt idx="1">
                  <c:v>1144170</c:v>
                </c:pt>
                <c:pt idx="2">
                  <c:v>1115735.7</c:v>
                </c:pt>
                <c:pt idx="3">
                  <c:v>1391378.2</c:v>
                </c:pt>
                <c:pt idx="4">
                  <c:v>834859.9</c:v>
                </c:pt>
                <c:pt idx="5">
                  <c:v>965939.5</c:v>
                </c:pt>
                <c:pt idx="6">
                  <c:v>924548.1</c:v>
                </c:pt>
                <c:pt idx="7">
                  <c:v>1081349.2</c:v>
                </c:pt>
                <c:pt idx="8">
                  <c:v>1676444</c:v>
                </c:pt>
                <c:pt idx="9">
                  <c:v>1093452</c:v>
                </c:pt>
                <c:pt idx="10">
                  <c:v>1159022.1000000001</c:v>
                </c:pt>
                <c:pt idx="11">
                  <c:v>1061324.9400000002</c:v>
                </c:pt>
                <c:pt idx="12">
                  <c:v>960502</c:v>
                </c:pt>
                <c:pt idx="13">
                  <c:v>1166024.8999999999</c:v>
                </c:pt>
                <c:pt idx="14">
                  <c:v>1426478.7500000002</c:v>
                </c:pt>
                <c:pt idx="15">
                  <c:v>1183356.6000000001</c:v>
                </c:pt>
                <c:pt idx="16">
                  <c:v>1162568</c:v>
                </c:pt>
                <c:pt idx="17">
                  <c:v>1288153.6000000001</c:v>
                </c:pt>
                <c:pt idx="18">
                  <c:v>994507.8</c:v>
                </c:pt>
                <c:pt idx="19">
                  <c:v>1022830.4244829395</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47881213045E-2"/>
          <c:y val="0.11053775404088732"/>
          <c:w val="0.90340611863100251"/>
          <c:h val="0.72217062929245601"/>
        </c:manualLayout>
      </c:layout>
      <c:barChart>
        <c:barDir val="col"/>
        <c:grouping val="clustered"/>
        <c:varyColors val="0"/>
        <c:ser>
          <c:idx val="0"/>
          <c:order val="0"/>
          <c:tx>
            <c:strRef>
              <c:f>'sup región'!$B$23</c:f>
              <c:strCache>
                <c:ptCount val="1"/>
                <c:pt idx="0">
                  <c:v>2018/19</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0-D232-413C-BDB7-51A66E8779FE}"/>
            </c:ext>
          </c:extLst>
        </c:ser>
        <c:ser>
          <c:idx val="1"/>
          <c:order val="1"/>
          <c:tx>
            <c:strRef>
              <c:f>'sup región'!$B$24</c:f>
              <c:strCache>
                <c:ptCount val="1"/>
                <c:pt idx="0">
                  <c:v>2019/20</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1633</c:v>
                </c:pt>
                <c:pt idx="1">
                  <c:v>513</c:v>
                </c:pt>
                <c:pt idx="2">
                  <c:v>3599</c:v>
                </c:pt>
                <c:pt idx="3">
                  <c:v>826</c:v>
                </c:pt>
                <c:pt idx="4">
                  <c:v>5389</c:v>
                </c:pt>
                <c:pt idx="5">
                  <c:v>2341</c:v>
                </c:pt>
                <c:pt idx="6">
                  <c:v>4463</c:v>
                </c:pt>
                <c:pt idx="7">
                  <c:v>11578</c:v>
                </c:pt>
                <c:pt idx="8">
                  <c:v>2514</c:v>
                </c:pt>
                <c:pt idx="9">
                  <c:v>10602</c:v>
                </c:pt>
              </c:numCache>
            </c:numRef>
          </c:val>
          <c:extLst>
            <c:ext xmlns:c16="http://schemas.microsoft.com/office/drawing/2014/chart" uri="{C3380CC4-5D6E-409C-BE32-E72D297353CC}">
              <c16:uniqueId val="{00000001-D232-413C-BDB7-51A66E8779FE}"/>
            </c:ext>
          </c:extLst>
        </c:ser>
        <c:ser>
          <c:idx val="2"/>
          <c:order val="2"/>
          <c:tx>
            <c:strRef>
              <c:f>'sup región'!$B$25</c:f>
              <c:strCache>
                <c:ptCount val="1"/>
                <c:pt idx="0">
                  <c:v>2020/21</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región'!$C$25:$L$25</c:f>
              <c:numCache>
                <c:formatCode>#,##0</c:formatCode>
                <c:ptCount val="10"/>
                <c:pt idx="0">
                  <c:v>1825</c:v>
                </c:pt>
                <c:pt idx="1">
                  <c:v>608</c:v>
                </c:pt>
                <c:pt idx="2">
                  <c:v>1254</c:v>
                </c:pt>
                <c:pt idx="3">
                  <c:v>1041</c:v>
                </c:pt>
                <c:pt idx="4">
                  <c:v>3315</c:v>
                </c:pt>
                <c:pt idx="5">
                  <c:v>2369</c:v>
                </c:pt>
                <c:pt idx="6">
                  <c:v>4379</c:v>
                </c:pt>
                <c:pt idx="7">
                  <c:v>9061</c:v>
                </c:pt>
                <c:pt idx="8">
                  <c:v>3047</c:v>
                </c:pt>
                <c:pt idx="9">
                  <c:v>8743</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región'!$B$23</c:f>
              <c:strCache>
                <c:ptCount val="1"/>
                <c:pt idx="0">
                  <c:v>2018/19</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0-2054-4FCF-A488-FD3AD9AFE4B2}"/>
            </c:ext>
          </c:extLst>
        </c:ser>
        <c:ser>
          <c:idx val="1"/>
          <c:order val="1"/>
          <c:tx>
            <c:strRef>
              <c:f>'prod región'!$B$24</c:f>
              <c:strCache>
                <c:ptCount val="1"/>
                <c:pt idx="0">
                  <c:v>2019/20</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44507.3</c:v>
                </c:pt>
                <c:pt idx="1">
                  <c:v>2773.3</c:v>
                </c:pt>
                <c:pt idx="2">
                  <c:v>76896.3</c:v>
                </c:pt>
                <c:pt idx="3">
                  <c:v>10483.700000000001</c:v>
                </c:pt>
                <c:pt idx="4">
                  <c:v>134541.5</c:v>
                </c:pt>
                <c:pt idx="5">
                  <c:v>49826.5</c:v>
                </c:pt>
                <c:pt idx="6">
                  <c:v>32644</c:v>
                </c:pt>
                <c:pt idx="7">
                  <c:v>349145.3</c:v>
                </c:pt>
                <c:pt idx="8">
                  <c:v>118618.9</c:v>
                </c:pt>
                <c:pt idx="9">
                  <c:v>462451.4</c:v>
                </c:pt>
              </c:numCache>
            </c:numRef>
          </c:val>
          <c:extLst>
            <c:ext xmlns:c16="http://schemas.microsoft.com/office/drawing/2014/chart" uri="{C3380CC4-5D6E-409C-BE32-E72D297353CC}">
              <c16:uniqueId val="{00000001-2054-4FCF-A488-FD3AD9AFE4B2}"/>
            </c:ext>
          </c:extLst>
        </c:ser>
        <c:ser>
          <c:idx val="2"/>
          <c:order val="2"/>
          <c:tx>
            <c:strRef>
              <c:f>'prod región'!$B$25</c:f>
              <c:strCache>
                <c:ptCount val="1"/>
                <c:pt idx="0">
                  <c:v>2020/21</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región'!$C$25:$L$25</c:f>
              <c:numCache>
                <c:formatCode>#,##0</c:formatCode>
                <c:ptCount val="10"/>
                <c:pt idx="0">
                  <c:v>53923.9</c:v>
                </c:pt>
                <c:pt idx="1">
                  <c:v>10978.3</c:v>
                </c:pt>
                <c:pt idx="2">
                  <c:v>27533.1</c:v>
                </c:pt>
                <c:pt idx="3">
                  <c:v>15776.8</c:v>
                </c:pt>
                <c:pt idx="4">
                  <c:v>60045.8</c:v>
                </c:pt>
                <c:pt idx="5">
                  <c:v>32786.699999999997</c:v>
                </c:pt>
                <c:pt idx="6">
                  <c:v>50630.1</c:v>
                </c:pt>
                <c:pt idx="7">
                  <c:v>209525.8</c:v>
                </c:pt>
                <c:pt idx="8">
                  <c:v>149235.9</c:v>
                </c:pt>
                <c:pt idx="9">
                  <c:v>377806</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161921</xdr:colOff>
      <xdr:row>0</xdr:row>
      <xdr:rowOff>154038</xdr:rowOff>
    </xdr:from>
    <xdr:to>
      <xdr:col>2</xdr:col>
      <xdr:colOff>17809</xdr:colOff>
      <xdr:row>7</xdr:row>
      <xdr:rowOff>16812</xdr:rowOff>
    </xdr:to>
    <xdr:pic>
      <xdr:nvPicPr>
        <xdr:cNvPr id="6" name="Imagen 1">
          <a:extLst>
            <a:ext uri="{FF2B5EF4-FFF2-40B4-BE49-F238E27FC236}">
              <a16:creationId xmlns:a16="http://schemas.microsoft.com/office/drawing/2014/main" id="{8D13077D-AA91-45AB-8F81-74C845F79B80}"/>
            </a:ext>
          </a:extLst>
        </xdr:cNvPr>
        <xdr:cNvPicPr>
          <a:picLocks noChangeAspect="1" noChangeArrowheads="1"/>
        </xdr:cNvPicPr>
      </xdr:nvPicPr>
      <xdr:blipFill>
        <a:blip xmlns:r="http://schemas.openxmlformats.org/officeDocument/2006/relationships" r:embed="rId2"/>
        <a:stretch>
          <a:fillRect/>
        </a:stretch>
      </xdr:blipFill>
      <xdr:spPr bwMode="auto">
        <a:xfrm>
          <a:off x="161921" y="154038"/>
          <a:ext cx="1407103" cy="119627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56244</xdr:colOff>
      <xdr:row>28</xdr:row>
      <xdr:rowOff>6804</xdr:rowOff>
    </xdr:from>
    <xdr:to>
      <xdr:col>6</xdr:col>
      <xdr:colOff>1161144</xdr:colOff>
      <xdr:row>50</xdr:row>
      <xdr:rowOff>94113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49</xdr:row>
      <xdr:rowOff>27210</xdr:rowOff>
    </xdr:from>
    <xdr:to>
      <xdr:col>3</xdr:col>
      <xdr:colOff>1231447</xdr:colOff>
      <xdr:row>50</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90715</xdr:colOff>
      <xdr:row>26</xdr:row>
      <xdr:rowOff>45699</xdr:rowOff>
    </xdr:from>
    <xdr:to>
      <xdr:col>12</xdr:col>
      <xdr:colOff>662215</xdr:colOff>
      <xdr:row>47</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46</xdr:row>
      <xdr:rowOff>40821</xdr:rowOff>
    </xdr:from>
    <xdr:to>
      <xdr:col>5</xdr:col>
      <xdr:colOff>362851</xdr:colOff>
      <xdr:row>47</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26</xdr:row>
      <xdr:rowOff>67468</xdr:rowOff>
    </xdr:from>
    <xdr:to>
      <xdr:col>12</xdr:col>
      <xdr:colOff>653144</xdr:colOff>
      <xdr:row>49</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48</xdr:row>
      <xdr:rowOff>6804</xdr:rowOff>
    </xdr:from>
    <xdr:to>
      <xdr:col>5</xdr:col>
      <xdr:colOff>408214</xdr:colOff>
      <xdr:row>49</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26</xdr:row>
      <xdr:rowOff>7143</xdr:rowOff>
    </xdr:from>
    <xdr:to>
      <xdr:col>12</xdr:col>
      <xdr:colOff>689429</xdr:colOff>
      <xdr:row>47</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46</xdr:row>
      <xdr:rowOff>13606</xdr:rowOff>
    </xdr:from>
    <xdr:to>
      <xdr:col>5</xdr:col>
      <xdr:colOff>251732</xdr:colOff>
      <xdr:row>47</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17</xdr:row>
      <xdr:rowOff>83344</xdr:rowOff>
    </xdr:from>
    <xdr:to>
      <xdr:col>3</xdr:col>
      <xdr:colOff>240027</xdr:colOff>
      <xdr:row>17</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32</xdr:row>
      <xdr:rowOff>102870</xdr:rowOff>
    </xdr:from>
    <xdr:to>
      <xdr:col>3</xdr:col>
      <xdr:colOff>209605</xdr:colOff>
      <xdr:row>32</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33</xdr:row>
      <xdr:rowOff>102870</xdr:rowOff>
    </xdr:from>
    <xdr:to>
      <xdr:col>3</xdr:col>
      <xdr:colOff>201235</xdr:colOff>
      <xdr:row>33</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34</xdr:row>
      <xdr:rowOff>85725</xdr:rowOff>
    </xdr:from>
    <xdr:to>
      <xdr:col>3</xdr:col>
      <xdr:colOff>209769</xdr:colOff>
      <xdr:row>34</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35</xdr:row>
      <xdr:rowOff>105834</xdr:rowOff>
    </xdr:from>
    <xdr:to>
      <xdr:col>3</xdr:col>
      <xdr:colOff>222810</xdr:colOff>
      <xdr:row>35</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31</xdr:row>
      <xdr:rowOff>114512</xdr:rowOff>
    </xdr:from>
    <xdr:to>
      <xdr:col>3</xdr:col>
      <xdr:colOff>210121</xdr:colOff>
      <xdr:row>31</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30</xdr:row>
      <xdr:rowOff>134620</xdr:rowOff>
    </xdr:from>
    <xdr:to>
      <xdr:col>3</xdr:col>
      <xdr:colOff>215507</xdr:colOff>
      <xdr:row>30</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46727</xdr:colOff>
      <xdr:row>29</xdr:row>
      <xdr:rowOff>98920</xdr:rowOff>
    </xdr:from>
    <xdr:to>
      <xdr:col>3</xdr:col>
      <xdr:colOff>226727</xdr:colOff>
      <xdr:row>29</xdr:row>
      <xdr:rowOff>100294</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7122441" y="4234241"/>
          <a:ext cx="180000"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28</xdr:row>
      <xdr:rowOff>97579</xdr:rowOff>
    </xdr:from>
    <xdr:to>
      <xdr:col>3</xdr:col>
      <xdr:colOff>241108</xdr:colOff>
      <xdr:row>28</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27</xdr:row>
      <xdr:rowOff>101548</xdr:rowOff>
    </xdr:from>
    <xdr:to>
      <xdr:col>3</xdr:col>
      <xdr:colOff>213094</xdr:colOff>
      <xdr:row>27</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26</xdr:row>
      <xdr:rowOff>105834</xdr:rowOff>
    </xdr:from>
    <xdr:to>
      <xdr:col>3</xdr:col>
      <xdr:colOff>213325</xdr:colOff>
      <xdr:row>26</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8</xdr:row>
      <xdr:rowOff>105833</xdr:rowOff>
    </xdr:from>
    <xdr:to>
      <xdr:col>3</xdr:col>
      <xdr:colOff>252335</xdr:colOff>
      <xdr:row>8</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12</xdr:row>
      <xdr:rowOff>105833</xdr:rowOff>
    </xdr:from>
    <xdr:to>
      <xdr:col>3</xdr:col>
      <xdr:colOff>248798</xdr:colOff>
      <xdr:row>12</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13</xdr:row>
      <xdr:rowOff>113453</xdr:rowOff>
    </xdr:from>
    <xdr:to>
      <xdr:col>3</xdr:col>
      <xdr:colOff>245391</xdr:colOff>
      <xdr:row>13</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96308</xdr:rowOff>
    </xdr:from>
    <xdr:to>
      <xdr:col>3</xdr:col>
      <xdr:colOff>245391</xdr:colOff>
      <xdr:row>14</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4970073</xdr:colOff>
      <xdr:row>15</xdr:row>
      <xdr:rowOff>91981</xdr:rowOff>
    </xdr:from>
    <xdr:to>
      <xdr:col>3</xdr:col>
      <xdr:colOff>238211</xdr:colOff>
      <xdr:row>15</xdr:row>
      <xdr:rowOff>91984</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6089925" y="2175281"/>
          <a:ext cx="122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16</xdr:row>
      <xdr:rowOff>105833</xdr:rowOff>
    </xdr:from>
    <xdr:to>
      <xdr:col>3</xdr:col>
      <xdr:colOff>248420</xdr:colOff>
      <xdr:row>16</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18</xdr:row>
      <xdr:rowOff>102870</xdr:rowOff>
    </xdr:from>
    <xdr:to>
      <xdr:col>3</xdr:col>
      <xdr:colOff>215215</xdr:colOff>
      <xdr:row>18</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19</xdr:row>
      <xdr:rowOff>102870</xdr:rowOff>
    </xdr:from>
    <xdr:to>
      <xdr:col>3</xdr:col>
      <xdr:colOff>211898</xdr:colOff>
      <xdr:row>19</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20</xdr:row>
      <xdr:rowOff>88053</xdr:rowOff>
    </xdr:from>
    <xdr:to>
      <xdr:col>3</xdr:col>
      <xdr:colOff>212776</xdr:colOff>
      <xdr:row>20</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21</xdr:row>
      <xdr:rowOff>84667</xdr:rowOff>
    </xdr:from>
    <xdr:to>
      <xdr:col>3</xdr:col>
      <xdr:colOff>194917</xdr:colOff>
      <xdr:row>21</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22</xdr:row>
      <xdr:rowOff>110066</xdr:rowOff>
    </xdr:from>
    <xdr:to>
      <xdr:col>3</xdr:col>
      <xdr:colOff>182231</xdr:colOff>
      <xdr:row>22</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66675</xdr:colOff>
      <xdr:row>36</xdr:row>
      <xdr:rowOff>47625</xdr:rowOff>
    </xdr:from>
    <xdr:to>
      <xdr:col>11</xdr:col>
      <xdr:colOff>714375</xdr:colOff>
      <xdr:row>56</xdr:row>
      <xdr:rowOff>85725</xdr:rowOff>
    </xdr:to>
    <xdr:graphicFrame macro="">
      <xdr:nvGraphicFramePr>
        <xdr:cNvPr id="5" name="Gráfico 4">
          <a:extLst>
            <a:ext uri="{FF2B5EF4-FFF2-40B4-BE49-F238E27FC236}">
              <a16:creationId xmlns:a16="http://schemas.microsoft.com/office/drawing/2014/main" id="{C1C32C99-9320-4288-A650-ADA3698192D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5099</xdr:colOff>
      <xdr:row>55</xdr:row>
      <xdr:rowOff>20977</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100349" y="9484745"/>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62139</xdr:rowOff>
    </xdr:from>
    <xdr:to>
      <xdr:col>13</xdr:col>
      <xdr:colOff>39004</xdr:colOff>
      <xdr:row>59</xdr:row>
      <xdr:rowOff>14515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55336</xdr:colOff>
      <xdr:row>21</xdr:row>
      <xdr:rowOff>310606</xdr:rowOff>
    </xdr:from>
    <xdr:to>
      <xdr:col>11</xdr:col>
      <xdr:colOff>533400</xdr:colOff>
      <xdr:row>45</xdr:row>
      <xdr:rowOff>91440</xdr:rowOff>
    </xdr:to>
    <xdr:graphicFrame macro="">
      <xdr:nvGraphicFramePr>
        <xdr:cNvPr id="3" name="Gráfico 1">
          <a:extLst>
            <a:ext uri="{FF2B5EF4-FFF2-40B4-BE49-F238E27FC236}">
              <a16:creationId xmlns:a16="http://schemas.microsoft.com/office/drawing/2014/main" id="{700A6FE5-CB81-4950-9B10-BFABB2E9E8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91" zoomScaleNormal="80" zoomScaleSheetLayoutView="91" zoomScalePageLayoutView="40" workbookViewId="0"/>
  </sheetViews>
  <sheetFormatPr baseColWidth="10" defaultColWidth="10.88671875" defaultRowHeight="14.4"/>
  <cols>
    <col min="1" max="9" width="10.88671875" style="43" customWidth="1"/>
    <col min="10" max="16" width="10.88671875" style="43"/>
    <col min="17" max="17" width="10.88671875" style="43" customWidth="1"/>
    <col min="18" max="26" width="10.88671875" style="43"/>
    <col min="27" max="27" width="10.88671875" style="43" customWidth="1"/>
    <col min="28" max="16384" width="10.88671875" style="43"/>
  </cols>
  <sheetData>
    <row r="1" spans="1:10">
      <c r="A1" s="46"/>
    </row>
    <row r="2" spans="1:10">
      <c r="B2"/>
    </row>
    <row r="13" spans="1:10" ht="24.6">
      <c r="F13" s="47"/>
      <c r="G13" s="47"/>
      <c r="H13" s="48"/>
      <c r="I13" s="48"/>
      <c r="J13" s="48"/>
    </row>
    <row r="14" spans="1:10">
      <c r="E14" s="44"/>
      <c r="F14" s="44"/>
      <c r="G14" s="44"/>
    </row>
    <row r="15" spans="1:10" ht="16.2">
      <c r="E15" s="49"/>
      <c r="F15" s="50"/>
      <c r="G15" s="50"/>
      <c r="H15" s="51"/>
      <c r="I15" s="51"/>
      <c r="J15" s="51"/>
    </row>
    <row r="23" spans="4:4" ht="24.6">
      <c r="D23" s="47" t="s">
        <v>0</v>
      </c>
    </row>
    <row r="46" spans="4:6" ht="15.6">
      <c r="D46" s="236"/>
      <c r="E46" s="237"/>
      <c r="F46" s="237"/>
    </row>
    <row r="49" spans="4:5" ht="16.2">
      <c r="D49" s="238" t="s">
        <v>230</v>
      </c>
      <c r="E49" s="238"/>
    </row>
  </sheetData>
  <mergeCells count="2">
    <mergeCell ref="D46:F46"/>
    <mergeCell ref="D49:E49"/>
  </mergeCells>
  <printOptions horizontalCentered="1" verticalCentered="1"/>
  <pageMargins left="0.7" right="0.7" top="0.75" bottom="0.75" header="0.3" footer="0.3"/>
  <pageSetup scale="89"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topLeftCell="A22" zoomScale="70" zoomScaleNormal="80" zoomScaleSheetLayoutView="70" workbookViewId="0">
      <selection activeCell="B2" sqref="B2:T2"/>
    </sheetView>
  </sheetViews>
  <sheetFormatPr baseColWidth="10" defaultColWidth="10.88671875" defaultRowHeight="13.2"/>
  <cols>
    <col min="1" max="1" width="1.6640625" style="26" customWidth="1"/>
    <col min="2" max="2" width="9.6640625" style="26" customWidth="1"/>
    <col min="3" max="7" width="10.21875" style="26" customWidth="1"/>
    <col min="8" max="8" width="10.21875" style="110" customWidth="1"/>
    <col min="9" max="16" width="10.21875" style="26" customWidth="1"/>
    <col min="17" max="17" width="10.21875" style="110" customWidth="1"/>
    <col min="18" max="20" width="10.21875" style="26" customWidth="1"/>
    <col min="21" max="21" width="2.109375" style="26" customWidth="1"/>
    <col min="22" max="22" width="10.88671875" style="26"/>
    <col min="23" max="23" width="10.88671875" style="86" customWidth="1"/>
    <col min="24" max="24" width="10.88671875" style="159" hidden="1" customWidth="1"/>
    <col min="25" max="25" width="9.21875" style="159" hidden="1" customWidth="1"/>
    <col min="26" max="26" width="13" style="159" hidden="1" customWidth="1"/>
    <col min="27" max="27" width="13.109375" style="159" hidden="1" customWidth="1"/>
    <col min="28" max="28" width="7.109375" style="159" hidden="1" customWidth="1"/>
    <col min="29" max="29" width="8.109375" style="159" hidden="1" customWidth="1"/>
    <col min="30" max="30" width="9.21875" style="159" hidden="1" customWidth="1"/>
    <col min="31" max="31" width="15.6640625" style="159" hidden="1" customWidth="1"/>
    <col min="32" max="32" width="13.109375" style="159" hidden="1" customWidth="1"/>
    <col min="33" max="33" width="10.88671875" style="86"/>
    <col min="34" max="16384" width="10.88671875" style="26"/>
  </cols>
  <sheetData>
    <row r="1" spans="1:32" ht="8.25" customHeight="1">
      <c r="A1" s="110" t="s">
        <v>95</v>
      </c>
      <c r="B1" s="110"/>
      <c r="C1" s="110"/>
      <c r="D1" s="110"/>
      <c r="E1" s="110"/>
      <c r="F1" s="110"/>
      <c r="G1" s="110"/>
      <c r="I1" s="110"/>
      <c r="J1" s="110"/>
      <c r="K1" s="110"/>
      <c r="L1" s="110"/>
      <c r="M1" s="110"/>
      <c r="N1" s="110"/>
      <c r="O1" s="110"/>
      <c r="P1" s="110"/>
      <c r="R1" s="110"/>
      <c r="S1" s="110"/>
      <c r="T1" s="110"/>
      <c r="U1" s="110"/>
      <c r="V1" s="110"/>
    </row>
    <row r="2" spans="1:32">
      <c r="A2" s="110"/>
      <c r="B2" s="255" t="s">
        <v>96</v>
      </c>
      <c r="C2" s="255"/>
      <c r="D2" s="255"/>
      <c r="E2" s="255"/>
      <c r="F2" s="255"/>
      <c r="G2" s="255"/>
      <c r="H2" s="255"/>
      <c r="I2" s="255"/>
      <c r="J2" s="255"/>
      <c r="K2" s="255"/>
      <c r="L2" s="255"/>
      <c r="M2" s="255"/>
      <c r="N2" s="255"/>
      <c r="O2" s="255"/>
      <c r="P2" s="255"/>
      <c r="Q2" s="255"/>
      <c r="R2" s="255"/>
      <c r="S2" s="255"/>
      <c r="T2" s="255"/>
      <c r="U2" s="184"/>
      <c r="V2" s="28" t="s">
        <v>7</v>
      </c>
    </row>
    <row r="3" spans="1:32">
      <c r="A3" s="110"/>
      <c r="B3" s="255" t="s">
        <v>26</v>
      </c>
      <c r="C3" s="255"/>
      <c r="D3" s="255"/>
      <c r="E3" s="255"/>
      <c r="F3" s="255"/>
      <c r="G3" s="255"/>
      <c r="H3" s="255"/>
      <c r="I3" s="255"/>
      <c r="J3" s="255"/>
      <c r="K3" s="255"/>
      <c r="L3" s="255"/>
      <c r="M3" s="255"/>
      <c r="N3" s="255"/>
      <c r="O3" s="255"/>
      <c r="P3" s="255"/>
      <c r="Q3" s="255"/>
      <c r="R3" s="255"/>
      <c r="S3" s="255"/>
      <c r="T3" s="255"/>
      <c r="U3" s="184"/>
      <c r="V3" s="110"/>
    </row>
    <row r="4" spans="1:32">
      <c r="A4" s="110"/>
      <c r="B4" s="255" t="s">
        <v>90</v>
      </c>
      <c r="C4" s="255"/>
      <c r="D4" s="255"/>
      <c r="E4" s="255"/>
      <c r="F4" s="255"/>
      <c r="G4" s="255"/>
      <c r="H4" s="255"/>
      <c r="I4" s="255"/>
      <c r="J4" s="255"/>
      <c r="K4" s="255"/>
      <c r="L4" s="255"/>
      <c r="M4" s="255"/>
      <c r="N4" s="255"/>
      <c r="O4" s="255"/>
      <c r="P4" s="255"/>
      <c r="Q4" s="255"/>
      <c r="R4" s="255"/>
      <c r="S4" s="255"/>
      <c r="T4" s="255"/>
      <c r="U4" s="184"/>
      <c r="V4" s="110"/>
    </row>
    <row r="5" spans="1:32">
      <c r="A5" s="110"/>
      <c r="B5" s="110"/>
      <c r="C5" s="267" t="s">
        <v>97</v>
      </c>
      <c r="D5" s="267"/>
      <c r="E5" s="267"/>
      <c r="F5" s="267"/>
      <c r="G5" s="267"/>
      <c r="H5" s="267"/>
      <c r="I5" s="267"/>
      <c r="J5" s="267"/>
      <c r="K5" s="267"/>
      <c r="L5" s="267" t="s">
        <v>98</v>
      </c>
      <c r="M5" s="267"/>
      <c r="N5" s="267"/>
      <c r="O5" s="267"/>
      <c r="P5" s="267"/>
      <c r="Q5" s="267"/>
      <c r="R5" s="267"/>
      <c r="S5" s="267"/>
      <c r="T5" s="267"/>
      <c r="U5" s="96"/>
      <c r="V5" s="95"/>
    </row>
    <row r="6" spans="1:32" ht="26.4">
      <c r="A6" s="110"/>
      <c r="B6" s="208" t="s">
        <v>99</v>
      </c>
      <c r="C6" s="97" t="s">
        <v>100</v>
      </c>
      <c r="D6" s="98" t="s">
        <v>101</v>
      </c>
      <c r="E6" s="98" t="s">
        <v>102</v>
      </c>
      <c r="F6" s="98" t="s">
        <v>103</v>
      </c>
      <c r="G6" s="98" t="s">
        <v>104</v>
      </c>
      <c r="H6" s="98" t="s">
        <v>105</v>
      </c>
      <c r="I6" s="98" t="s">
        <v>106</v>
      </c>
      <c r="J6" s="98" t="s">
        <v>107</v>
      </c>
      <c r="K6" s="99" t="s">
        <v>108</v>
      </c>
      <c r="L6" s="97" t="s">
        <v>100</v>
      </c>
      <c r="M6" s="98" t="s">
        <v>101</v>
      </c>
      <c r="N6" s="98" t="s">
        <v>102</v>
      </c>
      <c r="O6" s="98" t="s">
        <v>103</v>
      </c>
      <c r="P6" s="98" t="s">
        <v>104</v>
      </c>
      <c r="Q6" s="98" t="s">
        <v>105</v>
      </c>
      <c r="R6" s="98" t="s">
        <v>106</v>
      </c>
      <c r="S6" s="98" t="s">
        <v>107</v>
      </c>
      <c r="T6" s="99" t="s">
        <v>108</v>
      </c>
      <c r="U6" s="75"/>
      <c r="V6" s="95"/>
      <c r="Y6" s="162" t="s">
        <v>100</v>
      </c>
      <c r="Z6" s="162" t="s">
        <v>101</v>
      </c>
      <c r="AA6" s="162" t="s">
        <v>102</v>
      </c>
      <c r="AB6" s="162" t="s">
        <v>103</v>
      </c>
      <c r="AC6" s="162" t="s">
        <v>104</v>
      </c>
      <c r="AD6" s="162" t="s">
        <v>106</v>
      </c>
      <c r="AE6" s="162" t="s">
        <v>107</v>
      </c>
      <c r="AF6" s="162" t="s">
        <v>108</v>
      </c>
    </row>
    <row r="7" spans="1:32">
      <c r="A7" s="110"/>
      <c r="B7" s="293">
        <v>44477</v>
      </c>
      <c r="C7" s="128">
        <v>1296.6669999999999</v>
      </c>
      <c r="D7" s="132">
        <v>1256.6669999999999</v>
      </c>
      <c r="E7" s="132">
        <v>1300.0830000000001</v>
      </c>
      <c r="F7" s="132">
        <v>1247.9524999999999</v>
      </c>
      <c r="G7" s="132">
        <v>1173.3330000000001</v>
      </c>
      <c r="H7" s="132">
        <v>1264.4939999999999</v>
      </c>
      <c r="I7" s="132">
        <v>1240</v>
      </c>
      <c r="J7" s="132">
        <v>1210.3889999999999</v>
      </c>
      <c r="K7" s="155">
        <v>1275.6109999999999</v>
      </c>
      <c r="L7" s="128">
        <v>625</v>
      </c>
      <c r="M7" s="132">
        <v>685</v>
      </c>
      <c r="N7" s="132">
        <v>535</v>
      </c>
      <c r="O7" s="132">
        <v>602.5</v>
      </c>
      <c r="P7" s="132">
        <v>602.77800000000002</v>
      </c>
      <c r="Q7" s="132">
        <v>425</v>
      </c>
      <c r="R7" s="132">
        <v>450</v>
      </c>
      <c r="S7" s="132">
        <v>550</v>
      </c>
      <c r="T7" s="155">
        <v>550</v>
      </c>
      <c r="U7" s="76"/>
      <c r="V7" s="95"/>
      <c r="Y7" s="156">
        <f>+IF(L7="","",((C7-L7)/L7))</f>
        <v>1.0746671999999999</v>
      </c>
      <c r="Z7" s="156">
        <f>+IF(M7="","",((D7-M7)/M7))</f>
        <v>0.83455036496350354</v>
      </c>
      <c r="AA7" s="156">
        <f>+IF(N7="","",((E7-N7)/N7))</f>
        <v>1.4300616822429908</v>
      </c>
      <c r="AB7" s="156">
        <f>+IF(O7="","",((F7-O7)/O7))</f>
        <v>1.0712904564315351</v>
      </c>
      <c r="AC7" s="156">
        <f>+IF(P7="","",((G7-P7)/P7))</f>
        <v>0.94654250818709385</v>
      </c>
      <c r="AD7" s="156">
        <f t="shared" ref="AD7:AD20" si="0">+IF(R7="","",((I7-R7)/R7))</f>
        <v>1.7555555555555555</v>
      </c>
      <c r="AE7" s="156">
        <f t="shared" ref="AE7:AE20" si="1">+IF(S7="","",((J7-S7)/S7))</f>
        <v>1.2007072727272725</v>
      </c>
      <c r="AF7" s="156">
        <f t="shared" ref="AF7:AF20" si="2">+IF(T7="","",((K7-T7)/T7))</f>
        <v>1.3192927272727271</v>
      </c>
    </row>
    <row r="8" spans="1:32">
      <c r="A8" s="110"/>
      <c r="B8" s="294">
        <v>44484</v>
      </c>
      <c r="C8" s="100">
        <v>1310</v>
      </c>
      <c r="D8" s="61">
        <v>1290</v>
      </c>
      <c r="E8" s="61">
        <v>1321.25</v>
      </c>
      <c r="F8" s="61">
        <v>1198.5</v>
      </c>
      <c r="G8" s="61">
        <v>1223.3330000000001</v>
      </c>
      <c r="H8" s="61">
        <v>1322.25</v>
      </c>
      <c r="I8" s="61">
        <v>1081.1875</v>
      </c>
      <c r="J8" s="61">
        <v>1249.675</v>
      </c>
      <c r="K8" s="101">
        <v>1273.5</v>
      </c>
      <c r="L8" s="100">
        <v>725</v>
      </c>
      <c r="M8" s="61">
        <v>685.41700000000003</v>
      </c>
      <c r="N8" s="61">
        <v>507.5</v>
      </c>
      <c r="O8" s="61">
        <v>618.75</v>
      </c>
      <c r="P8" s="61">
        <v>645.83349999999996</v>
      </c>
      <c r="Q8" s="61">
        <v>437.5</v>
      </c>
      <c r="R8" s="61">
        <v>450</v>
      </c>
      <c r="S8" s="61">
        <v>593.75</v>
      </c>
      <c r="T8" s="101">
        <v>583.33349999999996</v>
      </c>
      <c r="U8" s="76"/>
      <c r="V8" s="95"/>
      <c r="Y8" s="156">
        <f t="shared" ref="Y8:Y25" si="3">+IF(L8="","",((C8-L8)/L8))</f>
        <v>0.80689655172413788</v>
      </c>
      <c r="Z8" s="156">
        <f t="shared" ref="Z8:Z20" si="4">+IF(M8="","",((D8-M8)/M8))</f>
        <v>0.88206595401047816</v>
      </c>
      <c r="AA8" s="156">
        <f t="shared" ref="AA8:AA20" si="5">+IF(N8="","",((E8-N8)/N8))</f>
        <v>1.603448275862069</v>
      </c>
      <c r="AB8" s="156">
        <f t="shared" ref="AB8:AB20" si="6">+IF(O8="","",((F8-O8)/O8))</f>
        <v>0.93696969696969701</v>
      </c>
      <c r="AC8" s="156">
        <f t="shared" ref="AC8:AC20" si="7">+IF(P8="","",((G8-P8)/P8))</f>
        <v>0.89419254343418264</v>
      </c>
      <c r="AD8" s="156">
        <f t="shared" si="0"/>
        <v>1.402638888888889</v>
      </c>
      <c r="AE8" s="156">
        <f t="shared" si="1"/>
        <v>1.1047157894736841</v>
      </c>
      <c r="AF8" s="156">
        <f t="shared" si="2"/>
        <v>1.1831422333879336</v>
      </c>
    </row>
    <row r="9" spans="1:32">
      <c r="A9" s="110"/>
      <c r="B9" s="294">
        <v>44491</v>
      </c>
      <c r="C9" s="100">
        <v>1296.6669999999999</v>
      </c>
      <c r="D9" s="61"/>
      <c r="E9" s="61">
        <v>1273.9585</v>
      </c>
      <c r="F9" s="61">
        <v>1286.5</v>
      </c>
      <c r="G9" s="61">
        <v>1197.6189999999999</v>
      </c>
      <c r="H9" s="61">
        <v>1287.0900000000001</v>
      </c>
      <c r="I9" s="61">
        <v>1175.3125</v>
      </c>
      <c r="J9" s="61">
        <v>1225.703</v>
      </c>
      <c r="K9" s="101">
        <v>1282.25</v>
      </c>
      <c r="L9" s="100">
        <v>775</v>
      </c>
      <c r="M9" s="61"/>
      <c r="N9" s="61">
        <v>547.91650000000004</v>
      </c>
      <c r="O9" s="61">
        <v>635.47649999999999</v>
      </c>
      <c r="P9" s="61">
        <v>649.16650000000004</v>
      </c>
      <c r="Q9" s="61">
        <v>425</v>
      </c>
      <c r="R9" s="61">
        <v>468.75</v>
      </c>
      <c r="S9" s="61">
        <v>848.33349999999996</v>
      </c>
      <c r="T9" s="101">
        <v>583.33349999999996</v>
      </c>
      <c r="U9" s="76"/>
      <c r="V9" s="95"/>
      <c r="Y9" s="156">
        <f t="shared" si="3"/>
        <v>0.67311870967741927</v>
      </c>
      <c r="Z9" s="156" t="str">
        <f t="shared" si="4"/>
        <v/>
      </c>
      <c r="AA9" s="156">
        <f t="shared" si="5"/>
        <v>1.3250960684702868</v>
      </c>
      <c r="AB9" s="156">
        <f t="shared" si="6"/>
        <v>1.0244651061054186</v>
      </c>
      <c r="AC9" s="156">
        <f t="shared" si="7"/>
        <v>0.84485644283862438</v>
      </c>
      <c r="AD9" s="156">
        <f t="shared" si="0"/>
        <v>1.5073333333333334</v>
      </c>
      <c r="AE9" s="156">
        <f t="shared" si="1"/>
        <v>0.44483625838187463</v>
      </c>
      <c r="AF9" s="156">
        <f t="shared" si="2"/>
        <v>1.1981422291022203</v>
      </c>
    </row>
    <row r="10" spans="1:32">
      <c r="A10" s="110"/>
      <c r="B10" s="294">
        <v>44498</v>
      </c>
      <c r="C10" s="100">
        <v>1320</v>
      </c>
      <c r="D10" s="61">
        <v>1326</v>
      </c>
      <c r="E10" s="61">
        <v>1301.875</v>
      </c>
      <c r="F10" s="61">
        <v>1267</v>
      </c>
      <c r="G10" s="61">
        <v>1297.0830000000001</v>
      </c>
      <c r="H10" s="61">
        <v>1281.3890000000001</v>
      </c>
      <c r="I10" s="61">
        <v>1209</v>
      </c>
      <c r="J10" s="61">
        <v>1272.8330000000001</v>
      </c>
      <c r="K10" s="101">
        <v>1277.3890000000001</v>
      </c>
      <c r="L10" s="100">
        <v>675</v>
      </c>
      <c r="M10" s="61">
        <v>672.91700000000003</v>
      </c>
      <c r="N10" s="61">
        <v>527.5</v>
      </c>
      <c r="O10" s="61">
        <v>660</v>
      </c>
      <c r="P10" s="61">
        <v>695.83349999999996</v>
      </c>
      <c r="Q10" s="61">
        <v>327.5</v>
      </c>
      <c r="R10" s="61">
        <v>455.55550000000005</v>
      </c>
      <c r="S10" s="61">
        <v>822.5</v>
      </c>
      <c r="T10" s="101">
        <v>583.33349999999996</v>
      </c>
      <c r="U10" s="76"/>
      <c r="V10" s="95"/>
      <c r="Y10" s="156">
        <f t="shared" si="3"/>
        <v>0.9555555555555556</v>
      </c>
      <c r="Z10" s="156">
        <f t="shared" si="4"/>
        <v>0.97052533967785026</v>
      </c>
      <c r="AA10" s="156">
        <f t="shared" si="5"/>
        <v>1.4680094786729858</v>
      </c>
      <c r="AB10" s="156">
        <f t="shared" si="6"/>
        <v>0.91969696969696968</v>
      </c>
      <c r="AC10" s="156">
        <f t="shared" si="7"/>
        <v>0.86407093076145391</v>
      </c>
      <c r="AD10" s="156">
        <f t="shared" si="0"/>
        <v>1.6539027626710683</v>
      </c>
      <c r="AE10" s="156">
        <f t="shared" si="1"/>
        <v>0.54751732522796359</v>
      </c>
      <c r="AF10" s="156">
        <f t="shared" si="2"/>
        <v>1.1898090886259751</v>
      </c>
    </row>
    <row r="11" spans="1:32">
      <c r="A11" s="110"/>
      <c r="B11" s="294">
        <v>44505</v>
      </c>
      <c r="C11" s="100"/>
      <c r="D11" s="61">
        <v>1312.5</v>
      </c>
      <c r="E11" s="61">
        <v>1299.4445000000001</v>
      </c>
      <c r="F11" s="61">
        <v>1246.8335</v>
      </c>
      <c r="G11" s="61">
        <v>1480</v>
      </c>
      <c r="H11" s="61">
        <v>1300</v>
      </c>
      <c r="I11" s="61">
        <v>1176.6665</v>
      </c>
      <c r="J11" s="61">
        <v>1228.1665</v>
      </c>
      <c r="K11" s="101">
        <v>1253.75</v>
      </c>
      <c r="L11" s="100"/>
      <c r="M11" s="61">
        <v>670.83299999999997</v>
      </c>
      <c r="N11" s="61">
        <v>503.125</v>
      </c>
      <c r="O11" s="61">
        <v>630.41650000000004</v>
      </c>
      <c r="P11" s="61">
        <v>679.16650000000004</v>
      </c>
      <c r="Q11" s="61">
        <v>525</v>
      </c>
      <c r="R11" s="61">
        <v>508.33300000000003</v>
      </c>
      <c r="S11" s="61">
        <v>700.5</v>
      </c>
      <c r="T11" s="101">
        <v>525</v>
      </c>
      <c r="U11" s="76"/>
      <c r="V11" s="95"/>
      <c r="Y11" s="156" t="str">
        <f t="shared" si="3"/>
        <v/>
      </c>
      <c r="Z11" s="156">
        <f t="shared" si="4"/>
        <v>0.95652271131563305</v>
      </c>
      <c r="AA11" s="156">
        <f t="shared" si="5"/>
        <v>1.5827468322981368</v>
      </c>
      <c r="AB11" s="156">
        <f t="shared" si="6"/>
        <v>0.9777932525560481</v>
      </c>
      <c r="AC11" s="156">
        <f t="shared" si="7"/>
        <v>1.1791416390531628</v>
      </c>
      <c r="AD11" s="156">
        <f t="shared" si="0"/>
        <v>1.3147552883641234</v>
      </c>
      <c r="AE11" s="156">
        <f t="shared" si="1"/>
        <v>0.75327123483226277</v>
      </c>
      <c r="AF11" s="156">
        <f t="shared" si="2"/>
        <v>1.388095238095238</v>
      </c>
    </row>
    <row r="12" spans="1:32">
      <c r="A12" s="110"/>
      <c r="B12" s="294">
        <v>44512</v>
      </c>
      <c r="C12" s="100"/>
      <c r="D12" s="61">
        <v>1305</v>
      </c>
      <c r="E12" s="61">
        <v>1303.25</v>
      </c>
      <c r="F12" s="61">
        <v>1288.4000000000001</v>
      </c>
      <c r="G12" s="61">
        <v>1240</v>
      </c>
      <c r="H12" s="61">
        <v>1291.7860000000001</v>
      </c>
      <c r="I12" s="61">
        <v>1185.8335</v>
      </c>
      <c r="J12" s="61">
        <v>1222.722</v>
      </c>
      <c r="K12" s="101">
        <v>1282.1665</v>
      </c>
      <c r="L12" s="100"/>
      <c r="M12" s="61">
        <v>659.375</v>
      </c>
      <c r="N12" s="61">
        <v>512.5</v>
      </c>
      <c r="O12" s="61">
        <v>620.33349999999996</v>
      </c>
      <c r="P12" s="61">
        <v>612.5</v>
      </c>
      <c r="Q12" s="61">
        <v>375</v>
      </c>
      <c r="R12" s="61">
        <v>495.83349999999996</v>
      </c>
      <c r="S12" s="61">
        <v>645.83349999999996</v>
      </c>
      <c r="T12" s="101">
        <v>525</v>
      </c>
      <c r="U12" s="76"/>
      <c r="V12" s="95"/>
      <c r="Y12" s="156" t="str">
        <f t="shared" si="3"/>
        <v/>
      </c>
      <c r="Z12" s="156">
        <f t="shared" si="4"/>
        <v>0.97914691943127963</v>
      </c>
      <c r="AA12" s="156">
        <f t="shared" si="5"/>
        <v>1.5429268292682927</v>
      </c>
      <c r="AB12" s="156">
        <f t="shared" si="6"/>
        <v>1.0769473194660617</v>
      </c>
      <c r="AC12" s="156">
        <f t="shared" si="7"/>
        <v>1.0244897959183674</v>
      </c>
      <c r="AD12" s="156">
        <f t="shared" si="0"/>
        <v>1.3915961708920435</v>
      </c>
      <c r="AE12" s="156">
        <f t="shared" si="1"/>
        <v>0.89324647916219901</v>
      </c>
      <c r="AF12" s="156">
        <f t="shared" si="2"/>
        <v>1.4422219047619049</v>
      </c>
    </row>
    <row r="13" spans="1:32">
      <c r="A13" s="110"/>
      <c r="B13" s="294">
        <v>44519</v>
      </c>
      <c r="C13" s="100"/>
      <c r="D13" s="61">
        <v>1305</v>
      </c>
      <c r="E13" s="61">
        <v>1303.6115</v>
      </c>
      <c r="F13" s="61">
        <v>1279.5835</v>
      </c>
      <c r="G13" s="61">
        <v>1257.5</v>
      </c>
      <c r="H13" s="61">
        <v>1291.1110000000001</v>
      </c>
      <c r="I13" s="61">
        <v>1167.5</v>
      </c>
      <c r="J13" s="61">
        <v>1219.5835</v>
      </c>
      <c r="K13" s="101">
        <v>1275</v>
      </c>
      <c r="L13" s="100"/>
      <c r="M13" s="61">
        <v>663.75</v>
      </c>
      <c r="N13" s="61">
        <v>503.125</v>
      </c>
      <c r="O13" s="61">
        <v>600.41650000000004</v>
      </c>
      <c r="P13" s="61">
        <v>645.83349999999996</v>
      </c>
      <c r="Q13" s="61">
        <v>475</v>
      </c>
      <c r="R13" s="61">
        <v>499.16650000000004</v>
      </c>
      <c r="S13" s="61">
        <v>692.5</v>
      </c>
      <c r="T13" s="101">
        <v>525</v>
      </c>
      <c r="U13" s="76"/>
      <c r="V13" s="95"/>
      <c r="Y13" s="156" t="str">
        <f t="shared" si="3"/>
        <v/>
      </c>
      <c r="Z13" s="156">
        <f t="shared" si="4"/>
        <v>0.96610169491525422</v>
      </c>
      <c r="AA13" s="156">
        <f t="shared" si="5"/>
        <v>1.5910290683229813</v>
      </c>
      <c r="AB13" s="156">
        <f t="shared" si="6"/>
        <v>1.1311597865814811</v>
      </c>
      <c r="AC13" s="156">
        <f t="shared" si="7"/>
        <v>0.94709627171709132</v>
      </c>
      <c r="AD13" s="156">
        <f t="shared" si="0"/>
        <v>1.3388989445405488</v>
      </c>
      <c r="AE13" s="156">
        <f t="shared" si="1"/>
        <v>0.76113140794223821</v>
      </c>
      <c r="AF13" s="156">
        <f t="shared" si="2"/>
        <v>1.4285714285714286</v>
      </c>
    </row>
    <row r="14" spans="1:32">
      <c r="A14" s="110"/>
      <c r="B14" s="294">
        <v>44526</v>
      </c>
      <c r="C14" s="100">
        <v>1320</v>
      </c>
      <c r="D14" s="61">
        <v>1311</v>
      </c>
      <c r="E14" s="61">
        <v>1311.3335</v>
      </c>
      <c r="F14" s="61">
        <v>1278.6215</v>
      </c>
      <c r="G14" s="61">
        <v>1310.4760000000001</v>
      </c>
      <c r="H14" s="61">
        <v>1301.8254999999999</v>
      </c>
      <c r="I14" s="61">
        <v>1202</v>
      </c>
      <c r="J14" s="61">
        <v>1267.5415</v>
      </c>
      <c r="K14" s="101">
        <v>1259</v>
      </c>
      <c r="L14" s="100">
        <v>775</v>
      </c>
      <c r="M14" s="61">
        <v>645.83299999999997</v>
      </c>
      <c r="N14" s="61">
        <v>545</v>
      </c>
      <c r="O14" s="61">
        <v>640.83349999999996</v>
      </c>
      <c r="P14" s="61">
        <v>598.61099999999999</v>
      </c>
      <c r="Q14" s="61">
        <v>375</v>
      </c>
      <c r="R14" s="61">
        <v>487.5</v>
      </c>
      <c r="S14" s="61">
        <v>628.75</v>
      </c>
      <c r="T14" s="101">
        <v>525</v>
      </c>
      <c r="U14" s="76"/>
      <c r="V14" s="95"/>
      <c r="Y14" s="156">
        <f t="shared" si="3"/>
        <v>0.70322580645161292</v>
      </c>
      <c r="Z14" s="156">
        <f t="shared" si="4"/>
        <v>1.0299365315801454</v>
      </c>
      <c r="AA14" s="156">
        <f t="shared" si="5"/>
        <v>1.4061165137614677</v>
      </c>
      <c r="AB14" s="156">
        <f t="shared" si="6"/>
        <v>0.99524759551427955</v>
      </c>
      <c r="AC14" s="156">
        <f t="shared" si="7"/>
        <v>1.1891946522867107</v>
      </c>
      <c r="AD14" s="156">
        <f t="shared" si="0"/>
        <v>1.4656410256410257</v>
      </c>
      <c r="AE14" s="156">
        <f t="shared" si="1"/>
        <v>1.0159705765407556</v>
      </c>
      <c r="AF14" s="156">
        <f t="shared" si="2"/>
        <v>1.3980952380952381</v>
      </c>
    </row>
    <row r="15" spans="1:32">
      <c r="A15" s="110"/>
      <c r="B15" s="294">
        <v>44533</v>
      </c>
      <c r="C15" s="100">
        <v>1296.6669999999999</v>
      </c>
      <c r="D15" s="61">
        <v>1309.2860000000001</v>
      </c>
      <c r="E15" s="61">
        <v>1300.1390000000001</v>
      </c>
      <c r="F15" s="61">
        <v>1269.7215000000001</v>
      </c>
      <c r="G15" s="61">
        <v>1312.222</v>
      </c>
      <c r="H15" s="61">
        <v>1293.6665</v>
      </c>
      <c r="I15" s="61">
        <v>1196.2874999999999</v>
      </c>
      <c r="J15" s="61">
        <v>1280.3335</v>
      </c>
      <c r="K15" s="101">
        <v>1280.5</v>
      </c>
      <c r="L15" s="100">
        <v>750</v>
      </c>
      <c r="M15" s="61">
        <v>670</v>
      </c>
      <c r="N15" s="61">
        <v>472.5</v>
      </c>
      <c r="O15" s="61">
        <v>613.29150000000004</v>
      </c>
      <c r="P15" s="61">
        <v>636.11099999999999</v>
      </c>
      <c r="Q15" s="61">
        <v>520.83299999999997</v>
      </c>
      <c r="R15" s="61">
        <v>506.25</v>
      </c>
      <c r="S15" s="61">
        <v>739.58299999999997</v>
      </c>
      <c r="T15" s="101">
        <v>900</v>
      </c>
      <c r="U15" s="76"/>
      <c r="V15" s="95"/>
      <c r="Y15" s="156">
        <f t="shared" si="3"/>
        <v>0.72888933333333317</v>
      </c>
      <c r="Z15" s="156">
        <f t="shared" si="4"/>
        <v>0.95415820895522396</v>
      </c>
      <c r="AA15" s="156">
        <f t="shared" si="5"/>
        <v>1.7516169312169314</v>
      </c>
      <c r="AB15" s="156">
        <f t="shared" si="6"/>
        <v>1.0703393084691375</v>
      </c>
      <c r="AC15" s="156">
        <f t="shared" si="7"/>
        <v>1.0628821070536432</v>
      </c>
      <c r="AD15" s="156">
        <f t="shared" si="0"/>
        <v>1.3630370370370368</v>
      </c>
      <c r="AE15" s="156">
        <f t="shared" si="1"/>
        <v>0.73115593516887223</v>
      </c>
      <c r="AF15" s="156">
        <f t="shared" si="2"/>
        <v>0.42277777777777775</v>
      </c>
    </row>
    <row r="16" spans="1:32">
      <c r="A16" s="110"/>
      <c r="B16" s="294">
        <v>44540</v>
      </c>
      <c r="C16" s="100">
        <v>1350</v>
      </c>
      <c r="D16" s="61">
        <v>1327.5</v>
      </c>
      <c r="E16" s="61">
        <v>1311.6665</v>
      </c>
      <c r="F16" s="61">
        <v>1272.5</v>
      </c>
      <c r="G16" s="61">
        <v>1150</v>
      </c>
      <c r="H16" s="61">
        <v>1300</v>
      </c>
      <c r="I16" s="61">
        <v>1140</v>
      </c>
      <c r="J16" s="61">
        <v>1243.75</v>
      </c>
      <c r="K16" s="101"/>
      <c r="L16" s="100">
        <v>750</v>
      </c>
      <c r="M16" s="61">
        <v>683.33299999999997</v>
      </c>
      <c r="N16" s="61">
        <v>508.33350000000002</v>
      </c>
      <c r="O16" s="61">
        <v>790.83349999999996</v>
      </c>
      <c r="P16" s="61">
        <v>620.83349999999996</v>
      </c>
      <c r="Q16" s="61">
        <v>525</v>
      </c>
      <c r="R16" s="61">
        <v>575</v>
      </c>
      <c r="S16" s="61">
        <v>775</v>
      </c>
      <c r="T16" s="101">
        <v>600</v>
      </c>
      <c r="U16" s="76"/>
      <c r="V16" s="95"/>
      <c r="Y16" s="156">
        <f t="shared" si="3"/>
        <v>0.8</v>
      </c>
      <c r="Z16" s="156">
        <f t="shared" si="4"/>
        <v>0.94268387447993884</v>
      </c>
      <c r="AA16" s="156">
        <f t="shared" si="5"/>
        <v>1.5803266949748542</v>
      </c>
      <c r="AB16" s="156">
        <f t="shared" si="6"/>
        <v>0.60906183159919258</v>
      </c>
      <c r="AC16" s="156">
        <f t="shared" si="7"/>
        <v>0.85234849601382667</v>
      </c>
      <c r="AD16" s="156">
        <f t="shared" si="0"/>
        <v>0.9826086956521739</v>
      </c>
      <c r="AE16" s="156">
        <f t="shared" si="1"/>
        <v>0.60483870967741937</v>
      </c>
      <c r="AF16" s="156">
        <f t="shared" si="2"/>
        <v>-1</v>
      </c>
    </row>
    <row r="17" spans="2:33">
      <c r="B17" s="294">
        <v>44547</v>
      </c>
      <c r="C17" s="100">
        <v>1296.6669999999999</v>
      </c>
      <c r="D17" s="61">
        <v>1320</v>
      </c>
      <c r="E17" s="61">
        <v>1289.5554999999999</v>
      </c>
      <c r="F17" s="61">
        <v>1293.7145</v>
      </c>
      <c r="G17" s="61">
        <v>1272.222</v>
      </c>
      <c r="H17" s="61">
        <v>1291.4585</v>
      </c>
      <c r="I17" s="61">
        <v>1173.3335</v>
      </c>
      <c r="J17" s="61">
        <v>1314.5835</v>
      </c>
      <c r="K17" s="101">
        <v>1251.3330000000001</v>
      </c>
      <c r="L17" s="100">
        <v>745.83349999999996</v>
      </c>
      <c r="M17" s="61">
        <v>618.75</v>
      </c>
      <c r="N17" s="61">
        <v>471.875</v>
      </c>
      <c r="O17" s="61">
        <v>598.04150000000004</v>
      </c>
      <c r="P17" s="61">
        <v>606.66650000000004</v>
      </c>
      <c r="Q17" s="61">
        <v>500</v>
      </c>
      <c r="R17" s="61">
        <v>590.625</v>
      </c>
      <c r="S17" s="61">
        <v>950</v>
      </c>
      <c r="T17" s="101">
        <v>712.5</v>
      </c>
      <c r="U17" s="76"/>
      <c r="V17" s="95"/>
      <c r="Y17" s="156">
        <f t="shared" si="3"/>
        <v>0.73854754445864923</v>
      </c>
      <c r="Z17" s="156">
        <f t="shared" si="4"/>
        <v>1.1333333333333333</v>
      </c>
      <c r="AA17" s="156">
        <f t="shared" si="5"/>
        <v>1.7328328476821191</v>
      </c>
      <c r="AB17" s="156">
        <f t="shared" si="6"/>
        <v>1.1632520485618472</v>
      </c>
      <c r="AC17" s="156">
        <f t="shared" si="7"/>
        <v>1.0970698068873095</v>
      </c>
      <c r="AD17" s="156">
        <f t="shared" si="0"/>
        <v>0.98659640211640209</v>
      </c>
      <c r="AE17" s="156">
        <f t="shared" si="1"/>
        <v>0.38377210526315786</v>
      </c>
      <c r="AF17" s="156">
        <f t="shared" si="2"/>
        <v>0.75625684210526323</v>
      </c>
    </row>
    <row r="18" spans="2:33">
      <c r="B18" s="294">
        <v>44554</v>
      </c>
      <c r="C18" s="100">
        <v>1330</v>
      </c>
      <c r="D18" s="61">
        <v>1308.3330000000001</v>
      </c>
      <c r="E18" s="61">
        <v>1266.8335</v>
      </c>
      <c r="F18" s="61">
        <v>1252.6745000000001</v>
      </c>
      <c r="G18" s="61">
        <v>1305.556</v>
      </c>
      <c r="H18" s="61">
        <v>1291.1110000000001</v>
      </c>
      <c r="I18" s="61">
        <v>1181.6665</v>
      </c>
      <c r="J18" s="61">
        <v>1269</v>
      </c>
      <c r="K18" s="101">
        <v>1244.4290000000001</v>
      </c>
      <c r="L18" s="100"/>
      <c r="M18" s="61">
        <v>693.75</v>
      </c>
      <c r="N18" s="61">
        <v>434.875</v>
      </c>
      <c r="O18" s="61">
        <v>629.16700000000003</v>
      </c>
      <c r="P18" s="61">
        <v>625</v>
      </c>
      <c r="Q18" s="61">
        <v>481.25</v>
      </c>
      <c r="R18" s="61">
        <v>537.5</v>
      </c>
      <c r="S18" s="61">
        <v>841.66700000000003</v>
      </c>
      <c r="T18" s="101">
        <v>812.5</v>
      </c>
      <c r="U18" s="76"/>
      <c r="V18" s="95"/>
      <c r="Y18" s="156" t="str">
        <f t="shared" si="3"/>
        <v/>
      </c>
      <c r="Z18" s="156">
        <f t="shared" si="4"/>
        <v>0.8858854054054055</v>
      </c>
      <c r="AA18" s="156">
        <f t="shared" si="5"/>
        <v>1.9130980166714573</v>
      </c>
      <c r="AB18" s="156">
        <f t="shared" si="6"/>
        <v>0.9910047729776037</v>
      </c>
      <c r="AC18" s="156">
        <f t="shared" si="7"/>
        <v>1.0888896000000001</v>
      </c>
      <c r="AD18" s="156">
        <f t="shared" si="0"/>
        <v>1.1984493023255816</v>
      </c>
      <c r="AE18" s="156">
        <f t="shared" si="1"/>
        <v>0.50772217515953455</v>
      </c>
      <c r="AF18" s="156">
        <f t="shared" si="2"/>
        <v>0.5316049230769232</v>
      </c>
    </row>
    <row r="19" spans="2:33">
      <c r="B19" s="294">
        <v>44561</v>
      </c>
      <c r="C19" s="100">
        <v>1296.6669999999999</v>
      </c>
      <c r="D19" s="61">
        <v>1307.857</v>
      </c>
      <c r="E19" s="61">
        <v>1300.8335</v>
      </c>
      <c r="F19" s="61">
        <v>1249.1665</v>
      </c>
      <c r="G19" s="61">
        <v>1284.2860000000001</v>
      </c>
      <c r="H19" s="61">
        <v>1291.8335</v>
      </c>
      <c r="I19" s="61">
        <v>1195</v>
      </c>
      <c r="J19" s="61">
        <v>1287.25</v>
      </c>
      <c r="K19" s="101">
        <v>1251</v>
      </c>
      <c r="L19" s="100">
        <v>762.5</v>
      </c>
      <c r="M19" s="61">
        <v>625</v>
      </c>
      <c r="N19" s="61">
        <v>446.875</v>
      </c>
      <c r="O19" s="61">
        <v>778.125</v>
      </c>
      <c r="P19" s="61">
        <v>569.44450000000006</v>
      </c>
      <c r="Q19" s="61">
        <v>425</v>
      </c>
      <c r="R19" s="61">
        <v>450</v>
      </c>
      <c r="S19" s="61">
        <v>750</v>
      </c>
      <c r="T19" s="101">
        <v>1000</v>
      </c>
      <c r="U19" s="76"/>
      <c r="V19" s="95"/>
      <c r="Y19" s="156">
        <f t="shared" si="3"/>
        <v>0.70054688524590158</v>
      </c>
      <c r="Z19" s="156">
        <f t="shared" si="4"/>
        <v>1.0925711999999999</v>
      </c>
      <c r="AA19" s="156">
        <f t="shared" si="5"/>
        <v>1.9109560839160837</v>
      </c>
      <c r="AB19" s="156">
        <f t="shared" si="6"/>
        <v>0.60535453815261053</v>
      </c>
      <c r="AC19" s="156">
        <f t="shared" si="7"/>
        <v>1.2553312921628006</v>
      </c>
      <c r="AD19" s="156">
        <f t="shared" si="0"/>
        <v>1.6555555555555554</v>
      </c>
      <c r="AE19" s="156">
        <f t="shared" si="1"/>
        <v>0.71633333333333338</v>
      </c>
      <c r="AF19" s="156">
        <f t="shared" si="2"/>
        <v>0.251</v>
      </c>
    </row>
    <row r="20" spans="2:33">
      <c r="B20" s="294">
        <v>44568</v>
      </c>
      <c r="C20" s="100">
        <v>1330</v>
      </c>
      <c r="D20" s="61">
        <v>1320</v>
      </c>
      <c r="E20" s="61">
        <v>1309.1665</v>
      </c>
      <c r="F20" s="61">
        <v>1271.9939999999999</v>
      </c>
      <c r="G20" s="61">
        <v>1273.3330000000001</v>
      </c>
      <c r="H20" s="61">
        <v>1280.3195000000001</v>
      </c>
      <c r="I20" s="61">
        <v>1219.1665</v>
      </c>
      <c r="J20" s="61">
        <v>1283.23</v>
      </c>
      <c r="K20" s="101">
        <v>1262.3130000000001</v>
      </c>
      <c r="L20" s="100">
        <v>775</v>
      </c>
      <c r="M20" s="61">
        <v>618.75</v>
      </c>
      <c r="N20" s="61">
        <v>502.5</v>
      </c>
      <c r="O20" s="61">
        <v>585.87199999999996</v>
      </c>
      <c r="P20" s="61">
        <v>525</v>
      </c>
      <c r="Q20" s="61">
        <v>500</v>
      </c>
      <c r="R20" s="61">
        <v>490.625</v>
      </c>
      <c r="S20" s="61">
        <v>630</v>
      </c>
      <c r="T20" s="101">
        <v>812.5</v>
      </c>
      <c r="U20" s="76"/>
      <c r="V20" s="95"/>
      <c r="Y20" s="156">
        <f t="shared" si="3"/>
        <v>0.71612903225806457</v>
      </c>
      <c r="Z20" s="156">
        <f t="shared" si="4"/>
        <v>1.1333333333333333</v>
      </c>
      <c r="AA20" s="156">
        <f t="shared" si="5"/>
        <v>1.6053064676616917</v>
      </c>
      <c r="AB20" s="156">
        <f t="shared" si="6"/>
        <v>1.1711124614250212</v>
      </c>
      <c r="AC20" s="156">
        <f t="shared" si="7"/>
        <v>1.4253961904761907</v>
      </c>
      <c r="AD20" s="156">
        <f t="shared" si="0"/>
        <v>1.4849253503184714</v>
      </c>
      <c r="AE20" s="156">
        <f t="shared" si="1"/>
        <v>1.0368730158730159</v>
      </c>
      <c r="AF20" s="156">
        <f t="shared" si="2"/>
        <v>0.55361600000000011</v>
      </c>
    </row>
    <row r="21" spans="2:33" s="110" customFormat="1">
      <c r="B21" s="294">
        <v>44575</v>
      </c>
      <c r="C21" s="100">
        <v>1320</v>
      </c>
      <c r="D21" s="61">
        <v>1305</v>
      </c>
      <c r="E21" s="61">
        <v>1298.5</v>
      </c>
      <c r="F21" s="61">
        <v>1294.5</v>
      </c>
      <c r="G21" s="61">
        <v>1311</v>
      </c>
      <c r="H21" s="61">
        <v>1291</v>
      </c>
      <c r="I21" s="61">
        <v>1217</v>
      </c>
      <c r="J21" s="61">
        <v>1228.5</v>
      </c>
      <c r="K21" s="101">
        <v>1253</v>
      </c>
      <c r="L21" s="100">
        <v>775</v>
      </c>
      <c r="M21" s="61">
        <v>592</v>
      </c>
      <c r="N21" s="61">
        <v>513</v>
      </c>
      <c r="O21" s="61">
        <v>601.5</v>
      </c>
      <c r="P21" s="61">
        <v>529</v>
      </c>
      <c r="Q21" s="61">
        <v>500</v>
      </c>
      <c r="R21" s="61">
        <v>494.5</v>
      </c>
      <c r="S21" s="61">
        <v>610.5</v>
      </c>
      <c r="T21" s="101">
        <v>812.5</v>
      </c>
      <c r="U21" s="76"/>
      <c r="V21" s="95"/>
      <c r="W21" s="86"/>
      <c r="X21" s="159"/>
      <c r="Y21" s="156"/>
      <c r="Z21" s="156"/>
      <c r="AA21" s="156"/>
      <c r="AB21" s="156"/>
      <c r="AC21" s="156"/>
      <c r="AD21" s="156"/>
      <c r="AE21" s="156"/>
      <c r="AF21" s="156"/>
      <c r="AG21" s="86"/>
    </row>
    <row r="22" spans="2:33" s="110" customFormat="1">
      <c r="B22" s="294">
        <v>44582</v>
      </c>
      <c r="C22" s="100">
        <v>1320</v>
      </c>
      <c r="D22" s="61">
        <v>1296</v>
      </c>
      <c r="E22" s="61">
        <v>1283</v>
      </c>
      <c r="F22" s="61">
        <v>1268.5</v>
      </c>
      <c r="G22" s="61">
        <v>1373</v>
      </c>
      <c r="H22" s="61">
        <v>1290</v>
      </c>
      <c r="I22" s="61">
        <v>1215</v>
      </c>
      <c r="J22" s="61">
        <v>1266</v>
      </c>
      <c r="K22" s="101">
        <v>1244</v>
      </c>
      <c r="L22" s="100"/>
      <c r="M22" s="61">
        <v>608</v>
      </c>
      <c r="N22" s="61">
        <v>514.5</v>
      </c>
      <c r="O22" s="61">
        <v>614</v>
      </c>
      <c r="P22" s="61">
        <v>583</v>
      </c>
      <c r="Q22" s="61">
        <v>488</v>
      </c>
      <c r="R22" s="61">
        <v>480</v>
      </c>
      <c r="S22" s="61">
        <v>556.5</v>
      </c>
      <c r="T22" s="101">
        <v>812.5</v>
      </c>
      <c r="U22" s="76"/>
      <c r="V22" s="95"/>
      <c r="W22" s="86"/>
      <c r="X22" s="159"/>
      <c r="Y22" s="156"/>
      <c r="Z22" s="156"/>
      <c r="AA22" s="156"/>
      <c r="AB22" s="156"/>
      <c r="AC22" s="156"/>
      <c r="AD22" s="156"/>
      <c r="AE22" s="156"/>
      <c r="AF22" s="156"/>
      <c r="AG22" s="86"/>
    </row>
    <row r="23" spans="2:33" s="110" customFormat="1">
      <c r="B23" s="294">
        <v>44589</v>
      </c>
      <c r="C23" s="100">
        <v>1300</v>
      </c>
      <c r="D23" s="61">
        <v>1305</v>
      </c>
      <c r="E23" s="61">
        <v>1296.5</v>
      </c>
      <c r="F23" s="61">
        <v>1269</v>
      </c>
      <c r="G23" s="61">
        <v>1255</v>
      </c>
      <c r="H23" s="61">
        <v>1310</v>
      </c>
      <c r="I23" s="61">
        <v>1340</v>
      </c>
      <c r="J23" s="61">
        <v>1269</v>
      </c>
      <c r="K23" s="101">
        <v>1265</v>
      </c>
      <c r="L23" s="100">
        <v>737.5</v>
      </c>
      <c r="M23" s="61">
        <v>586</v>
      </c>
      <c r="N23" s="61">
        <v>531</v>
      </c>
      <c r="O23" s="61">
        <v>616.5</v>
      </c>
      <c r="P23" s="61">
        <v>556</v>
      </c>
      <c r="Q23" s="61">
        <v>517</v>
      </c>
      <c r="R23" s="61">
        <v>506.5</v>
      </c>
      <c r="S23" s="61">
        <v>541.5</v>
      </c>
      <c r="T23" s="101">
        <v>750</v>
      </c>
      <c r="U23" s="76"/>
      <c r="V23" s="95"/>
      <c r="W23" s="86"/>
      <c r="X23" s="159"/>
      <c r="Y23" s="156"/>
      <c r="Z23" s="156"/>
      <c r="AA23" s="156"/>
      <c r="AB23" s="156"/>
      <c r="AC23" s="156"/>
      <c r="AD23" s="156"/>
      <c r="AE23" s="156"/>
      <c r="AF23" s="156"/>
      <c r="AG23" s="86"/>
    </row>
    <row r="24" spans="2:33">
      <c r="B24" s="294">
        <v>44596</v>
      </c>
      <c r="C24" s="100">
        <v>1290</v>
      </c>
      <c r="D24" s="61">
        <v>1324</v>
      </c>
      <c r="E24" s="61">
        <v>1301</v>
      </c>
      <c r="F24" s="61">
        <v>1233</v>
      </c>
      <c r="G24" s="61">
        <v>1235</v>
      </c>
      <c r="H24" s="61">
        <v>1323</v>
      </c>
      <c r="I24" s="61">
        <v>1209</v>
      </c>
      <c r="J24" s="61">
        <v>1323.5</v>
      </c>
      <c r="K24" s="146">
        <v>1310</v>
      </c>
      <c r="L24" s="100">
        <v>750</v>
      </c>
      <c r="M24" s="61">
        <v>600</v>
      </c>
      <c r="N24" s="61">
        <v>484.5</v>
      </c>
      <c r="O24" s="61">
        <v>635</v>
      </c>
      <c r="P24" s="61">
        <v>583</v>
      </c>
      <c r="Q24" s="61">
        <v>500</v>
      </c>
      <c r="R24" s="61">
        <v>498</v>
      </c>
      <c r="S24" s="61">
        <v>479.5</v>
      </c>
      <c r="T24" s="101">
        <v>812.5</v>
      </c>
      <c r="U24" s="76"/>
      <c r="V24" s="95"/>
      <c r="Y24" s="156">
        <f t="shared" si="3"/>
        <v>0.72</v>
      </c>
      <c r="Z24" s="156">
        <f t="shared" ref="Z24:AC25" si="8">+IF(M24="","",((D24-M24)/M24))</f>
        <v>1.2066666666666668</v>
      </c>
      <c r="AA24" s="156">
        <f t="shared" si="8"/>
        <v>1.6852425180598556</v>
      </c>
      <c r="AB24" s="156">
        <f t="shared" si="8"/>
        <v>0.94173228346456694</v>
      </c>
      <c r="AC24" s="156">
        <f t="shared" si="8"/>
        <v>1.1183533447684391</v>
      </c>
      <c r="AD24" s="156">
        <f t="shared" ref="AD24:AF25" si="9">+IF(R24="","",((I24-R24)/R24))</f>
        <v>1.427710843373494</v>
      </c>
      <c r="AE24" s="156">
        <f t="shared" si="9"/>
        <v>1.7601668404588113</v>
      </c>
      <c r="AF24" s="156">
        <f t="shared" si="9"/>
        <v>0.61230769230769233</v>
      </c>
    </row>
    <row r="25" spans="2:33">
      <c r="B25" s="295">
        <v>44603</v>
      </c>
      <c r="C25" s="102">
        <v>1297</v>
      </c>
      <c r="D25" s="25">
        <v>1311</v>
      </c>
      <c r="E25" s="25">
        <v>1297</v>
      </c>
      <c r="F25" s="25">
        <v>1230</v>
      </c>
      <c r="G25" s="25">
        <v>1253</v>
      </c>
      <c r="H25" s="25">
        <v>1325</v>
      </c>
      <c r="I25" s="25">
        <v>1216.5</v>
      </c>
      <c r="J25" s="25">
        <v>1234</v>
      </c>
      <c r="K25" s="147">
        <v>1281</v>
      </c>
      <c r="L25" s="102">
        <v>687.5</v>
      </c>
      <c r="M25" s="25">
        <v>581</v>
      </c>
      <c r="N25" s="25">
        <v>481</v>
      </c>
      <c r="O25" s="25">
        <v>656.5</v>
      </c>
      <c r="P25" s="25">
        <v>541.5</v>
      </c>
      <c r="Q25" s="25">
        <v>500</v>
      </c>
      <c r="R25" s="25">
        <v>497</v>
      </c>
      <c r="S25" s="25">
        <v>519</v>
      </c>
      <c r="T25" s="103">
        <v>787.5</v>
      </c>
      <c r="U25" s="76"/>
      <c r="V25" s="95"/>
      <c r="W25" s="94"/>
      <c r="X25" s="160"/>
      <c r="Y25" s="156">
        <f t="shared" si="3"/>
        <v>0.88654545454545453</v>
      </c>
      <c r="Z25" s="156">
        <f t="shared" si="8"/>
        <v>1.2564543889845095</v>
      </c>
      <c r="AA25" s="156">
        <f t="shared" si="8"/>
        <v>1.6964656964656966</v>
      </c>
      <c r="AB25" s="156">
        <f t="shared" si="8"/>
        <v>0.87357197258187358</v>
      </c>
      <c r="AC25" s="156">
        <f t="shared" si="8"/>
        <v>1.3139427516158817</v>
      </c>
      <c r="AD25" s="156">
        <f t="shared" si="9"/>
        <v>1.4476861167002013</v>
      </c>
      <c r="AE25" s="156">
        <f t="shared" si="9"/>
        <v>1.3776493256262043</v>
      </c>
      <c r="AF25" s="156">
        <f t="shared" si="9"/>
        <v>0.62666666666666671</v>
      </c>
    </row>
    <row r="26" spans="2:33">
      <c r="B26" s="234" t="s">
        <v>228</v>
      </c>
      <c r="C26" s="234"/>
      <c r="D26" s="234"/>
      <c r="E26" s="234"/>
      <c r="F26" s="234"/>
      <c r="G26" s="234"/>
      <c r="H26" s="234"/>
      <c r="I26" s="234"/>
      <c r="J26" s="234"/>
      <c r="K26" s="234"/>
      <c r="L26" s="110"/>
      <c r="M26" s="110"/>
      <c r="N26" s="110"/>
      <c r="O26" s="110"/>
      <c r="P26" s="110"/>
      <c r="R26" s="27"/>
      <c r="S26" s="27"/>
      <c r="T26" s="110"/>
      <c r="U26" s="110"/>
      <c r="V26" s="104"/>
      <c r="W26" s="94"/>
    </row>
    <row r="27" spans="2:33">
      <c r="B27" s="110"/>
      <c r="C27" s="110"/>
      <c r="D27" s="110"/>
      <c r="E27" s="110"/>
      <c r="F27" s="110"/>
      <c r="G27" s="110"/>
      <c r="I27" s="110"/>
      <c r="J27" s="110"/>
      <c r="K27" s="110"/>
      <c r="L27" s="110"/>
      <c r="M27" s="110"/>
      <c r="N27" s="110"/>
      <c r="O27" s="110"/>
      <c r="P27" s="110"/>
      <c r="R27" s="110"/>
      <c r="S27" s="110"/>
      <c r="T27" s="110"/>
      <c r="U27" s="110"/>
      <c r="V27" s="95"/>
      <c r="X27" s="163" t="s">
        <v>109</v>
      </c>
      <c r="Y27" s="161">
        <f>+AVERAGE(C7:C25)</f>
        <v>1310.6459374999999</v>
      </c>
      <c r="Z27" s="161">
        <f>+AVERAGE(D7:D25)</f>
        <v>1307.7857222222221</v>
      </c>
      <c r="AA27" s="161">
        <f>+AVERAGE(E7:E25)</f>
        <v>1298.3684473684209</v>
      </c>
      <c r="AB27" s="161">
        <f>+AVERAGE(F7:F25)</f>
        <v>1263.0611578947367</v>
      </c>
      <c r="AC27" s="161">
        <f>+AVERAGE(G7:G25)</f>
        <v>1273.8927894736842</v>
      </c>
      <c r="AD27" s="161">
        <f>+AVERAGE(I7:I25)</f>
        <v>1196.866</v>
      </c>
      <c r="AE27" s="161">
        <f>+AVERAGE(J7:J25)</f>
        <v>1257.671605263158</v>
      </c>
      <c r="AF27" s="161">
        <f>+AVERAGE(K7:K25)</f>
        <v>1267.8467499999999</v>
      </c>
    </row>
    <row r="28" spans="2:33">
      <c r="B28" s="110"/>
      <c r="C28" s="110"/>
      <c r="D28" s="110"/>
      <c r="E28" s="110"/>
      <c r="F28" s="110"/>
      <c r="G28" s="110"/>
      <c r="I28" s="110"/>
      <c r="J28" s="110"/>
      <c r="K28" s="110"/>
      <c r="L28" s="110"/>
      <c r="M28" s="110"/>
      <c r="N28" s="110"/>
      <c r="O28" s="110"/>
      <c r="P28" s="110"/>
      <c r="R28" s="110"/>
      <c r="S28" s="110"/>
      <c r="T28" s="110"/>
      <c r="U28" s="110"/>
      <c r="V28" s="95"/>
      <c r="X28" s="163" t="s">
        <v>110</v>
      </c>
      <c r="Y28" s="161">
        <f>+AVERAGE(L7:L25)</f>
        <v>736.30953571428574</v>
      </c>
      <c r="Z28" s="161">
        <f>+AVERAGE(M7:M25)</f>
        <v>642.2059999999999</v>
      </c>
      <c r="AA28" s="161">
        <f>+AVERAGE(N7:N25)</f>
        <v>502.24342105263156</v>
      </c>
      <c r="AB28" s="161">
        <f>+AVERAGE(O7:O25)</f>
        <v>638.29247368421056</v>
      </c>
      <c r="AC28" s="161">
        <f>+AVERAGE(P7:P25)</f>
        <v>605.54094736842103</v>
      </c>
      <c r="AD28" s="161">
        <f t="shared" ref="AD28:AF28" si="10">+AVERAGE(R7:R25)</f>
        <v>496.9020263157895</v>
      </c>
      <c r="AE28" s="161">
        <f t="shared" si="10"/>
        <v>677.65352631578946</v>
      </c>
      <c r="AF28" s="161">
        <f t="shared" si="10"/>
        <v>695.39476315789477</v>
      </c>
    </row>
    <row r="29" spans="2:33">
      <c r="B29" s="110"/>
      <c r="C29" s="110"/>
      <c r="D29" s="110"/>
      <c r="E29" s="110"/>
      <c r="F29" s="110"/>
      <c r="G29" s="110"/>
      <c r="I29" s="110"/>
      <c r="J29" s="110"/>
      <c r="K29" s="110"/>
      <c r="L29" s="110"/>
      <c r="M29" s="110"/>
      <c r="N29" s="110"/>
      <c r="O29" s="110"/>
      <c r="P29" s="110"/>
      <c r="R29" s="110"/>
      <c r="S29" s="110"/>
      <c r="T29" s="110"/>
      <c r="U29" s="110"/>
      <c r="V29" s="95"/>
      <c r="X29" s="163" t="s">
        <v>111</v>
      </c>
      <c r="Y29" s="156">
        <f>+Y27/Y28-1</f>
        <v>0.7800203228776017</v>
      </c>
      <c r="Z29" s="156">
        <f t="shared" ref="Z29:AF29" si="11">+Z27/Z28-1</f>
        <v>1.036395988549192</v>
      </c>
      <c r="AA29" s="156">
        <f t="shared" si="11"/>
        <v>1.585137789654314</v>
      </c>
      <c r="AB29" s="156">
        <f t="shared" si="11"/>
        <v>0.97881255062334449</v>
      </c>
      <c r="AC29" s="156">
        <f t="shared" si="11"/>
        <v>1.1037269155947382</v>
      </c>
      <c r="AD29" s="156">
        <f t="shared" si="11"/>
        <v>1.4086559052173633</v>
      </c>
      <c r="AE29" s="156">
        <f t="shared" si="11"/>
        <v>0.85592128783091082</v>
      </c>
      <c r="AF29" s="156">
        <f t="shared" si="11"/>
        <v>0.82320433970844475</v>
      </c>
    </row>
    <row r="30" spans="2:33">
      <c r="B30" s="110"/>
      <c r="C30" s="110"/>
      <c r="D30" s="110"/>
      <c r="E30" s="110"/>
      <c r="F30" s="110"/>
      <c r="G30" s="110"/>
      <c r="I30" s="110"/>
      <c r="J30" s="110"/>
      <c r="K30" s="110"/>
      <c r="L30" s="110"/>
      <c r="M30" s="110"/>
      <c r="N30" s="110"/>
      <c r="O30" s="110"/>
      <c r="P30" s="110"/>
      <c r="R30" s="110"/>
      <c r="S30" s="110"/>
      <c r="T30" s="110"/>
      <c r="U30" s="110"/>
      <c r="V30" s="95"/>
    </row>
    <row r="31" spans="2:33">
      <c r="B31" s="110"/>
      <c r="C31" s="110"/>
      <c r="D31" s="110"/>
      <c r="E31" s="110"/>
      <c r="F31" s="110"/>
      <c r="G31" s="110"/>
      <c r="I31" s="110"/>
      <c r="J31" s="110"/>
      <c r="K31" s="110"/>
      <c r="L31" s="110"/>
      <c r="M31" s="110"/>
      <c r="N31" s="110"/>
      <c r="O31" s="110"/>
      <c r="P31" s="110"/>
      <c r="R31" s="110"/>
      <c r="S31" s="110"/>
      <c r="T31" s="110"/>
      <c r="U31" s="110"/>
      <c r="V31" s="95"/>
    </row>
    <row r="32" spans="2:33">
      <c r="B32" s="110"/>
      <c r="C32" s="110"/>
      <c r="D32" s="110"/>
      <c r="E32" s="110"/>
      <c r="F32" s="110"/>
      <c r="G32" s="110"/>
      <c r="I32" s="110"/>
      <c r="J32" s="110"/>
      <c r="K32" s="110"/>
      <c r="L32" s="110"/>
      <c r="M32" s="110"/>
      <c r="N32" s="110"/>
      <c r="O32" s="110"/>
      <c r="P32" s="110"/>
      <c r="R32" s="110"/>
      <c r="S32" s="110"/>
      <c r="T32" s="110"/>
      <c r="U32" s="110"/>
      <c r="V32" s="95"/>
    </row>
    <row r="33" spans="3:22">
      <c r="C33" s="110"/>
      <c r="D33" s="110"/>
      <c r="E33" s="110"/>
      <c r="F33" s="110"/>
      <c r="G33" s="110"/>
      <c r="I33" s="110"/>
      <c r="J33" s="110"/>
      <c r="K33" s="110"/>
      <c r="L33" s="110"/>
      <c r="M33" s="110"/>
      <c r="N33" s="110"/>
      <c r="O33" s="110"/>
      <c r="P33" s="110"/>
      <c r="R33" s="110"/>
      <c r="S33" s="110"/>
      <c r="T33" s="110"/>
      <c r="U33" s="110"/>
      <c r="V33" s="95"/>
    </row>
    <row r="34" spans="3:22">
      <c r="C34" s="110"/>
      <c r="D34" s="110"/>
      <c r="E34" s="110"/>
      <c r="F34" s="110"/>
      <c r="G34" s="110"/>
      <c r="I34" s="110"/>
      <c r="J34" s="110"/>
      <c r="K34" s="110"/>
      <c r="L34" s="110"/>
      <c r="M34" s="110"/>
      <c r="N34" s="110"/>
      <c r="O34" s="110"/>
      <c r="P34" s="110"/>
      <c r="R34" s="110"/>
      <c r="S34" s="110"/>
      <c r="T34" s="110"/>
      <c r="U34" s="110"/>
      <c r="V34" s="95"/>
    </row>
    <row r="35" spans="3:22">
      <c r="C35" s="110"/>
      <c r="D35" s="110"/>
      <c r="E35" s="110"/>
      <c r="F35" s="110"/>
      <c r="G35" s="110"/>
      <c r="I35" s="110"/>
      <c r="J35" s="110"/>
      <c r="K35" s="110"/>
      <c r="L35" s="110"/>
      <c r="M35" s="110"/>
      <c r="N35" s="110"/>
      <c r="O35" s="110"/>
      <c r="P35" s="110"/>
      <c r="R35" s="110"/>
      <c r="S35" s="110"/>
      <c r="T35" s="110"/>
      <c r="U35" s="110"/>
      <c r="V35" s="95"/>
    </row>
    <row r="46" spans="3:22">
      <c r="C46" s="110" t="s">
        <v>112</v>
      </c>
      <c r="D46" s="110"/>
      <c r="E46" s="110"/>
      <c r="F46" s="110"/>
      <c r="G46" s="110"/>
      <c r="I46" s="110"/>
      <c r="J46" s="110"/>
      <c r="K46" s="110"/>
      <c r="L46" s="110"/>
      <c r="M46" s="110"/>
      <c r="N46" s="110"/>
      <c r="O46" s="110"/>
      <c r="P46" s="110"/>
      <c r="R46" s="110"/>
      <c r="S46" s="110"/>
      <c r="T46" s="110"/>
      <c r="U46" s="110"/>
      <c r="V46" s="110"/>
    </row>
    <row r="57" spans="6:6">
      <c r="F57" s="27"/>
    </row>
    <row r="58" spans="6:6">
      <c r="F58" s="27"/>
    </row>
    <row r="59" spans="6:6">
      <c r="F59" s="27"/>
    </row>
    <row r="60" spans="6:6">
      <c r="F60" s="27"/>
    </row>
  </sheetData>
  <mergeCells count="5">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verticalCentered="1"/>
  <pageMargins left="0.7" right="0.7" top="0.75" bottom="0.75" header="0.3" footer="0.3"/>
  <pageSetup scale="63"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8"/>
  <sheetViews>
    <sheetView view="pageBreakPreview" topLeftCell="A13" zoomScale="96" zoomScaleNormal="80" zoomScaleSheetLayoutView="96" zoomScalePageLayoutView="80" workbookViewId="0"/>
  </sheetViews>
  <sheetFormatPr baseColWidth="10" defaultColWidth="14.33203125" defaultRowHeight="13.2"/>
  <cols>
    <col min="1" max="1" width="1.33203125" style="20" customWidth="1"/>
    <col min="2" max="7" width="18.33203125" style="20" customWidth="1"/>
    <col min="8" max="16384" width="14.33203125" style="20"/>
  </cols>
  <sheetData>
    <row r="1" spans="1:8" ht="6" customHeight="1"/>
    <row r="2" spans="1:8">
      <c r="A2" s="2"/>
      <c r="C2" s="269" t="s">
        <v>113</v>
      </c>
      <c r="D2" s="269"/>
      <c r="E2" s="269"/>
      <c r="F2" s="269"/>
      <c r="H2" s="28" t="s">
        <v>7</v>
      </c>
    </row>
    <row r="3" spans="1:8">
      <c r="A3" s="2"/>
      <c r="C3" s="269" t="s">
        <v>27</v>
      </c>
      <c r="D3" s="269"/>
      <c r="E3" s="269"/>
      <c r="F3" s="269"/>
    </row>
    <row r="4" spans="1:8">
      <c r="A4" s="2"/>
      <c r="C4" s="109"/>
      <c r="D4" s="109"/>
      <c r="E4" s="109"/>
      <c r="F4" s="109"/>
    </row>
    <row r="5" spans="1:8" ht="12.75" customHeight="1">
      <c r="A5" s="2"/>
      <c r="C5" s="270" t="s">
        <v>114</v>
      </c>
      <c r="D5" s="272" t="s">
        <v>115</v>
      </c>
      <c r="E5" s="272" t="s">
        <v>116</v>
      </c>
      <c r="F5" s="272" t="s">
        <v>117</v>
      </c>
    </row>
    <row r="6" spans="1:8">
      <c r="A6" s="2"/>
      <c r="C6" s="271"/>
      <c r="D6" s="273"/>
      <c r="E6" s="273"/>
      <c r="F6" s="273"/>
    </row>
    <row r="7" spans="1:8">
      <c r="A7" s="2"/>
      <c r="C7" s="109" t="s">
        <v>118</v>
      </c>
      <c r="D7" s="53">
        <v>56000</v>
      </c>
      <c r="E7" s="53">
        <v>1093728.3999999999</v>
      </c>
      <c r="F7" s="57">
        <v>19.530864285714287</v>
      </c>
    </row>
    <row r="8" spans="1:8">
      <c r="A8" s="2"/>
      <c r="C8" s="109" t="s">
        <v>119</v>
      </c>
      <c r="D8" s="53">
        <v>59560</v>
      </c>
      <c r="E8" s="53">
        <v>1144170</v>
      </c>
      <c r="F8" s="57">
        <v>19.210376091336467</v>
      </c>
    </row>
    <row r="9" spans="1:8" ht="12.75" customHeight="1">
      <c r="A9" s="2"/>
      <c r="C9" s="109" t="s">
        <v>120</v>
      </c>
      <c r="D9" s="53">
        <v>55620</v>
      </c>
      <c r="E9" s="53">
        <v>1115735.7</v>
      </c>
      <c r="F9" s="57">
        <v>20.059973031283707</v>
      </c>
    </row>
    <row r="10" spans="1:8">
      <c r="A10" s="2"/>
      <c r="C10" s="109" t="s">
        <v>121</v>
      </c>
      <c r="D10" s="53">
        <v>63200</v>
      </c>
      <c r="E10" s="53">
        <v>1391378.2</v>
      </c>
      <c r="F10" s="57">
        <v>22.015477848101266</v>
      </c>
    </row>
    <row r="11" spans="1:8">
      <c r="A11" s="2"/>
      <c r="C11" s="109" t="s">
        <v>122</v>
      </c>
      <c r="D11" s="53">
        <v>54145</v>
      </c>
      <c r="E11" s="53">
        <v>834859.9</v>
      </c>
      <c r="F11" s="57">
        <v>15.418965740142211</v>
      </c>
    </row>
    <row r="12" spans="1:8">
      <c r="A12" s="2"/>
      <c r="C12" s="109" t="s">
        <v>123</v>
      </c>
      <c r="D12" s="53">
        <v>55976</v>
      </c>
      <c r="E12" s="53">
        <v>965939.5</v>
      </c>
      <c r="F12" s="57">
        <v>17.25631520651708</v>
      </c>
    </row>
    <row r="13" spans="1:8">
      <c r="A13" s="2"/>
      <c r="C13" s="109" t="s">
        <v>124</v>
      </c>
      <c r="D13" s="53">
        <v>45078</v>
      </c>
      <c r="E13" s="53">
        <v>924548.1</v>
      </c>
      <c r="F13" s="57">
        <v>20.509962731265809</v>
      </c>
    </row>
    <row r="14" spans="1:8">
      <c r="A14" s="2"/>
      <c r="C14" s="109" t="s">
        <v>125</v>
      </c>
      <c r="D14" s="53">
        <v>50771</v>
      </c>
      <c r="E14" s="53">
        <v>1081349.2</v>
      </c>
      <c r="F14" s="57">
        <v>21.3</v>
      </c>
    </row>
    <row r="15" spans="1:8">
      <c r="A15" s="2"/>
      <c r="C15" s="109" t="s">
        <v>126</v>
      </c>
      <c r="D15" s="53">
        <v>53653</v>
      </c>
      <c r="E15" s="53">
        <v>1676444</v>
      </c>
      <c r="F15" s="57">
        <v>31.25</v>
      </c>
    </row>
    <row r="16" spans="1:8">
      <c r="A16" s="2"/>
      <c r="C16" s="109" t="s">
        <v>127</v>
      </c>
      <c r="D16" s="53">
        <v>41534</v>
      </c>
      <c r="E16" s="53">
        <v>1093452</v>
      </c>
      <c r="F16" s="57">
        <v>26.33</v>
      </c>
    </row>
    <row r="17" spans="1:11">
      <c r="A17" s="2"/>
      <c r="C17" s="109" t="s">
        <v>128</v>
      </c>
      <c r="D17" s="53">
        <v>49576</v>
      </c>
      <c r="E17" s="53">
        <v>1159022.1000000001</v>
      </c>
      <c r="F17" s="57">
        <v>23.378693319348098</v>
      </c>
    </row>
    <row r="18" spans="1:11">
      <c r="A18" s="2"/>
      <c r="C18" s="109" t="s">
        <v>129</v>
      </c>
      <c r="D18" s="53">
        <v>48965</v>
      </c>
      <c r="E18" s="53">
        <v>1061324.9400000002</v>
      </c>
      <c r="F18" s="57">
        <v>21.675174920861842</v>
      </c>
    </row>
    <row r="19" spans="1:11" ht="12.75" customHeight="1">
      <c r="A19" s="2"/>
      <c r="C19" s="109" t="s">
        <v>130</v>
      </c>
      <c r="D19" s="53">
        <v>50526.337967409301</v>
      </c>
      <c r="E19" s="53">
        <v>960502</v>
      </c>
      <c r="F19" s="57">
        <v>19.010000000000002</v>
      </c>
    </row>
    <row r="20" spans="1:11">
      <c r="A20" s="2"/>
      <c r="C20" s="109" t="s">
        <v>131</v>
      </c>
      <c r="D20" s="53">
        <v>53485</v>
      </c>
      <c r="E20" s="53">
        <v>1166024.8999999999</v>
      </c>
      <c r="F20" s="57">
        <v>21.8</v>
      </c>
    </row>
    <row r="21" spans="1:11" ht="12.75" customHeight="1">
      <c r="A21" s="2"/>
      <c r="C21" s="109" t="s">
        <v>132</v>
      </c>
      <c r="D21" s="53">
        <v>54082</v>
      </c>
      <c r="E21" s="53">
        <v>1426478.7500000002</v>
      </c>
      <c r="F21" s="57">
        <v>26.376220369069195</v>
      </c>
    </row>
    <row r="22" spans="1:11" ht="12.75" customHeight="1">
      <c r="A22" s="2"/>
      <c r="C22" s="109" t="s">
        <v>133</v>
      </c>
      <c r="D22" s="53">
        <v>41268</v>
      </c>
      <c r="E22" s="53">
        <v>1183356.6000000001</v>
      </c>
      <c r="F22" s="57">
        <v>28.674920034893866</v>
      </c>
    </row>
    <row r="23" spans="1:11" ht="12.75" customHeight="1">
      <c r="A23" s="2"/>
      <c r="C23" s="109" t="s">
        <v>134</v>
      </c>
      <c r="D23" s="53">
        <v>41811</v>
      </c>
      <c r="E23" s="53">
        <v>1162568</v>
      </c>
      <c r="F23" s="57">
        <v>27.80531439094975</v>
      </c>
      <c r="G23" s="176"/>
      <c r="H23" s="176"/>
      <c r="I23" s="84"/>
      <c r="J23" s="84"/>
      <c r="K23" s="84"/>
    </row>
    <row r="24" spans="1:11" ht="12.75" customHeight="1">
      <c r="A24" s="2"/>
      <c r="C24" s="109" t="s">
        <v>135</v>
      </c>
      <c r="D24" s="53">
        <v>44145</v>
      </c>
      <c r="E24" s="53">
        <v>1288153.6000000001</v>
      </c>
      <c r="F24" s="57">
        <v>29.180056631555104</v>
      </c>
      <c r="G24" s="215"/>
      <c r="H24" s="215"/>
      <c r="I24" s="84"/>
      <c r="J24" s="84"/>
      <c r="K24" s="84"/>
    </row>
    <row r="25" spans="1:11" ht="12.75" customHeight="1">
      <c r="A25" s="2"/>
      <c r="C25" s="220" t="s">
        <v>218</v>
      </c>
      <c r="D25" s="53">
        <v>36329</v>
      </c>
      <c r="E25" s="53">
        <v>994507.8</v>
      </c>
      <c r="F25" s="57">
        <v>27.375039224861698</v>
      </c>
      <c r="G25" s="215"/>
      <c r="H25" s="215"/>
      <c r="I25" s="84"/>
      <c r="J25" s="84"/>
      <c r="K25" s="84"/>
    </row>
    <row r="26" spans="1:11" ht="12.75" customHeight="1">
      <c r="A26" s="2"/>
      <c r="C26" s="109" t="s">
        <v>220</v>
      </c>
      <c r="D26" s="213">
        <v>35898</v>
      </c>
      <c r="E26" s="213">
        <f>D26*F26</f>
        <v>1022830.4244829395</v>
      </c>
      <c r="F26" s="214">
        <f>AVERAGE(F23:F24)</f>
        <v>28.492685511252425</v>
      </c>
      <c r="G26" s="176"/>
      <c r="H26" s="176"/>
      <c r="I26" s="176"/>
      <c r="J26" s="84"/>
      <c r="K26" s="84"/>
    </row>
    <row r="27" spans="1:11">
      <c r="A27" s="2"/>
      <c r="B27" s="83"/>
      <c r="C27" s="192" t="s">
        <v>136</v>
      </c>
      <c r="D27" s="193"/>
      <c r="E27" s="193"/>
      <c r="F27" s="193"/>
      <c r="G27" s="83"/>
    </row>
    <row r="28" spans="1:11" ht="27" customHeight="1">
      <c r="A28" s="2"/>
      <c r="B28" s="83"/>
      <c r="C28" s="268" t="s">
        <v>219</v>
      </c>
      <c r="D28" s="268"/>
      <c r="E28" s="268"/>
      <c r="F28" s="268"/>
      <c r="G28" s="83"/>
    </row>
    <row r="29" spans="1:11">
      <c r="A29" s="2"/>
      <c r="C29" s="145"/>
      <c r="D29" s="145"/>
      <c r="E29" s="145"/>
      <c r="F29" s="145"/>
      <c r="G29" s="145"/>
      <c r="H29" s="145"/>
    </row>
    <row r="30" spans="1:11">
      <c r="G30" s="34"/>
    </row>
    <row r="48" spans="8:8">
      <c r="H48" s="34"/>
    </row>
  </sheetData>
  <mergeCells count="7">
    <mergeCell ref="C28:F28"/>
    <mergeCell ref="C2:F2"/>
    <mergeCell ref="C3:F3"/>
    <mergeCell ref="C5:C6"/>
    <mergeCell ref="D5:D6"/>
    <mergeCell ref="E5:E6"/>
    <mergeCell ref="F5:F6"/>
  </mergeCells>
  <hyperlinks>
    <hyperlink ref="H2" location="Índice!A1" display="Volver al índice" xr:uid="{00000000-0004-0000-0A00-000000000000}"/>
  </hyperlinks>
  <printOptions horizontalCentered="1" verticalCentered="1"/>
  <pageMargins left="0.7" right="0.7" top="0.75" bottom="0.75" header="0.3" footer="0.3"/>
  <pageSetup scale="8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1"/>
  <sheetViews>
    <sheetView view="pageBreakPreview" zoomScale="90" zoomScaleNormal="80" zoomScaleSheetLayoutView="90" zoomScalePageLayoutView="80" workbookViewId="0"/>
  </sheetViews>
  <sheetFormatPr baseColWidth="10" defaultColWidth="15.88671875" defaultRowHeight="13.2"/>
  <cols>
    <col min="1" max="1" width="1.33203125" style="20" customWidth="1"/>
    <col min="2" max="2" width="9.33203125" style="20" customWidth="1"/>
    <col min="3" max="3" width="11.88671875" style="20" customWidth="1"/>
    <col min="4" max="4" width="12.33203125" style="20" customWidth="1"/>
    <col min="5" max="5" width="14.88671875" style="20" customWidth="1"/>
    <col min="6" max="6" width="11.33203125" style="20" customWidth="1"/>
    <col min="7" max="8" width="11.88671875" style="20" customWidth="1"/>
    <col min="9" max="9" width="11.6640625" style="20" customWidth="1"/>
    <col min="10" max="10" width="14.33203125" style="20" customWidth="1"/>
    <col min="11" max="11" width="11.21875" style="20" customWidth="1"/>
    <col min="12" max="12" width="12.109375" style="20" customWidth="1"/>
    <col min="13" max="13" width="10.33203125" style="20" customWidth="1"/>
    <col min="14" max="14" width="2" style="20" customWidth="1"/>
    <col min="15" max="15" width="14" style="20" customWidth="1"/>
    <col min="16" max="16" width="15.88671875" style="89"/>
    <col min="17" max="16384" width="15.88671875" style="20"/>
  </cols>
  <sheetData>
    <row r="1" spans="2:15" ht="6" customHeight="1"/>
    <row r="2" spans="2:15">
      <c r="B2" s="255" t="s">
        <v>137</v>
      </c>
      <c r="C2" s="255"/>
      <c r="D2" s="255"/>
      <c r="E2" s="255"/>
      <c r="F2" s="255"/>
      <c r="G2" s="255"/>
      <c r="H2" s="255"/>
      <c r="I2" s="255"/>
      <c r="J2" s="255"/>
      <c r="K2" s="255"/>
      <c r="L2" s="255"/>
      <c r="M2" s="255"/>
      <c r="N2" s="184"/>
      <c r="O2" s="28" t="s">
        <v>7</v>
      </c>
    </row>
    <row r="3" spans="2:15" ht="12.75" customHeight="1">
      <c r="B3" s="255" t="s">
        <v>28</v>
      </c>
      <c r="C3" s="255"/>
      <c r="D3" s="255"/>
      <c r="E3" s="255"/>
      <c r="F3" s="255"/>
      <c r="G3" s="255"/>
      <c r="H3" s="255"/>
      <c r="I3" s="255"/>
      <c r="J3" s="255"/>
      <c r="K3" s="255"/>
      <c r="L3" s="255"/>
      <c r="M3" s="255"/>
      <c r="N3" s="184"/>
    </row>
    <row r="4" spans="2:15">
      <c r="B4" s="255" t="s">
        <v>138</v>
      </c>
      <c r="C4" s="255"/>
      <c r="D4" s="255"/>
      <c r="E4" s="255"/>
      <c r="F4" s="255"/>
      <c r="G4" s="255"/>
      <c r="H4" s="255"/>
      <c r="I4" s="255"/>
      <c r="J4" s="255"/>
      <c r="K4" s="255"/>
      <c r="L4" s="255"/>
      <c r="M4" s="255"/>
      <c r="N4" s="184"/>
    </row>
    <row r="5" spans="2:15">
      <c r="B5" s="2"/>
      <c r="C5" s="2"/>
      <c r="D5" s="2"/>
      <c r="E5" s="2"/>
      <c r="F5" s="2"/>
      <c r="G5" s="2"/>
      <c r="H5" s="2"/>
      <c r="I5" s="2"/>
      <c r="J5" s="2"/>
      <c r="K5" s="32"/>
      <c r="L5" s="2"/>
    </row>
    <row r="6" spans="2:15">
      <c r="B6" s="274" t="s">
        <v>114</v>
      </c>
      <c r="C6" s="194" t="s">
        <v>139</v>
      </c>
      <c r="D6" s="194" t="s">
        <v>139</v>
      </c>
      <c r="E6" s="194" t="s">
        <v>140</v>
      </c>
      <c r="F6" s="194" t="s">
        <v>139</v>
      </c>
      <c r="G6" s="194" t="s">
        <v>141</v>
      </c>
      <c r="H6" s="194" t="s">
        <v>139</v>
      </c>
      <c r="I6" s="194" t="s">
        <v>141</v>
      </c>
      <c r="J6" s="194" t="s">
        <v>139</v>
      </c>
      <c r="K6" s="194" t="s">
        <v>139</v>
      </c>
      <c r="L6" s="194" t="s">
        <v>139</v>
      </c>
      <c r="M6" s="194" t="s">
        <v>142</v>
      </c>
      <c r="N6" s="1"/>
    </row>
    <row r="7" spans="2:15">
      <c r="B7" s="275"/>
      <c r="C7" s="186" t="s">
        <v>101</v>
      </c>
      <c r="D7" s="186" t="s">
        <v>102</v>
      </c>
      <c r="E7" s="186" t="s">
        <v>143</v>
      </c>
      <c r="F7" s="186" t="s">
        <v>144</v>
      </c>
      <c r="G7" s="186" t="s">
        <v>104</v>
      </c>
      <c r="H7" s="186" t="s">
        <v>105</v>
      </c>
      <c r="I7" s="186" t="s">
        <v>106</v>
      </c>
      <c r="J7" s="186" t="s">
        <v>107</v>
      </c>
      <c r="K7" s="186" t="s">
        <v>145</v>
      </c>
      <c r="L7" s="186" t="s">
        <v>108</v>
      </c>
      <c r="M7" s="186" t="s">
        <v>146</v>
      </c>
      <c r="N7" s="1"/>
    </row>
    <row r="8" spans="2:15">
      <c r="B8" s="41" t="s">
        <v>119</v>
      </c>
      <c r="C8" s="40">
        <v>5400</v>
      </c>
      <c r="D8" s="40">
        <v>1200</v>
      </c>
      <c r="E8" s="40">
        <v>4000</v>
      </c>
      <c r="F8" s="40">
        <v>3450</v>
      </c>
      <c r="G8" s="40">
        <v>3800</v>
      </c>
      <c r="H8" s="40" t="s">
        <v>147</v>
      </c>
      <c r="I8" s="40">
        <v>6400</v>
      </c>
      <c r="J8" s="40">
        <v>16800</v>
      </c>
      <c r="K8" s="41" t="s">
        <v>147</v>
      </c>
      <c r="L8" s="40">
        <v>17200</v>
      </c>
      <c r="M8" s="40">
        <v>1310</v>
      </c>
      <c r="N8" s="40"/>
    </row>
    <row r="9" spans="2:15">
      <c r="B9" s="41" t="s">
        <v>120</v>
      </c>
      <c r="C9" s="40">
        <v>4960</v>
      </c>
      <c r="D9" s="40">
        <v>1550</v>
      </c>
      <c r="E9" s="40">
        <v>3260</v>
      </c>
      <c r="F9" s="40">
        <v>2820</v>
      </c>
      <c r="G9" s="40">
        <v>2800</v>
      </c>
      <c r="H9" s="40" t="s">
        <v>147</v>
      </c>
      <c r="I9" s="40">
        <v>6290</v>
      </c>
      <c r="J9" s="40">
        <v>15620</v>
      </c>
      <c r="K9" s="41" t="s">
        <v>147</v>
      </c>
      <c r="L9" s="40">
        <v>17010</v>
      </c>
      <c r="M9" s="40">
        <v>1310</v>
      </c>
      <c r="N9" s="40"/>
    </row>
    <row r="10" spans="2:15">
      <c r="B10" s="41" t="s">
        <v>121</v>
      </c>
      <c r="C10" s="40">
        <v>5590</v>
      </c>
      <c r="D10" s="40">
        <v>1870</v>
      </c>
      <c r="E10" s="40">
        <v>4000</v>
      </c>
      <c r="F10" s="40">
        <v>3410</v>
      </c>
      <c r="G10" s="40">
        <v>3740</v>
      </c>
      <c r="H10" s="40" t="s">
        <v>147</v>
      </c>
      <c r="I10" s="40">
        <v>6600</v>
      </c>
      <c r="J10" s="40">
        <v>17980</v>
      </c>
      <c r="K10" s="41" t="s">
        <v>147</v>
      </c>
      <c r="L10" s="40">
        <v>18700</v>
      </c>
      <c r="M10" s="40">
        <v>1310</v>
      </c>
      <c r="N10" s="40"/>
    </row>
    <row r="11" spans="2:15">
      <c r="B11" s="41" t="s">
        <v>122</v>
      </c>
      <c r="C11" s="40">
        <v>3236.8</v>
      </c>
      <c r="D11" s="40">
        <v>2188.7800000000002</v>
      </c>
      <c r="E11" s="40">
        <v>5236.7</v>
      </c>
      <c r="F11" s="40">
        <v>1711.1</v>
      </c>
      <c r="G11" s="40">
        <v>3368.74</v>
      </c>
      <c r="H11" s="40" t="s">
        <v>147</v>
      </c>
      <c r="I11" s="40">
        <v>8440.58</v>
      </c>
      <c r="J11" s="40">
        <v>14058.9</v>
      </c>
      <c r="K11" s="41">
        <v>3971.3</v>
      </c>
      <c r="L11" s="40">
        <v>11228.6</v>
      </c>
      <c r="M11" s="40">
        <v>703.66</v>
      </c>
      <c r="N11" s="40"/>
    </row>
    <row r="12" spans="2:15">
      <c r="B12" s="41" t="s">
        <v>123</v>
      </c>
      <c r="C12" s="42">
        <v>3520</v>
      </c>
      <c r="D12" s="175">
        <v>2040</v>
      </c>
      <c r="E12" s="42">
        <v>5610</v>
      </c>
      <c r="F12" s="42">
        <v>1570</v>
      </c>
      <c r="G12" s="42">
        <v>3430</v>
      </c>
      <c r="H12" s="42" t="s">
        <v>147</v>
      </c>
      <c r="I12" s="42">
        <v>8100</v>
      </c>
      <c r="J12" s="42">
        <v>14800</v>
      </c>
      <c r="K12" s="42">
        <v>4240</v>
      </c>
      <c r="L12" s="42">
        <v>11960</v>
      </c>
      <c r="M12" s="42">
        <v>706</v>
      </c>
      <c r="N12" s="42"/>
    </row>
    <row r="13" spans="2:15">
      <c r="B13" s="41" t="s">
        <v>124</v>
      </c>
      <c r="C13" s="40">
        <v>2996</v>
      </c>
      <c r="D13" s="40">
        <v>606</v>
      </c>
      <c r="E13" s="40">
        <v>2760</v>
      </c>
      <c r="F13" s="40">
        <v>259</v>
      </c>
      <c r="G13" s="40">
        <v>2183</v>
      </c>
      <c r="H13" s="40" t="s">
        <v>147</v>
      </c>
      <c r="I13" s="40">
        <v>7025</v>
      </c>
      <c r="J13" s="40">
        <v>13473</v>
      </c>
      <c r="K13" s="40">
        <v>4567</v>
      </c>
      <c r="L13" s="40">
        <v>10522</v>
      </c>
      <c r="M13" s="40">
        <v>687</v>
      </c>
      <c r="N13" s="40"/>
    </row>
    <row r="14" spans="2:15">
      <c r="B14" s="41" t="s">
        <v>125</v>
      </c>
      <c r="C14" s="40">
        <v>3421</v>
      </c>
      <c r="D14" s="40">
        <v>447</v>
      </c>
      <c r="E14" s="40">
        <v>3493</v>
      </c>
      <c r="F14" s="40">
        <v>1981</v>
      </c>
      <c r="G14" s="40">
        <v>4589</v>
      </c>
      <c r="H14" s="40" t="s">
        <v>147</v>
      </c>
      <c r="I14" s="40">
        <v>8958</v>
      </c>
      <c r="J14" s="40">
        <v>16756</v>
      </c>
      <c r="K14" s="40">
        <v>3767</v>
      </c>
      <c r="L14" s="40">
        <v>6672</v>
      </c>
      <c r="M14" s="40">
        <v>687</v>
      </c>
      <c r="N14" s="40"/>
    </row>
    <row r="15" spans="2:15">
      <c r="B15" s="41" t="s">
        <v>126</v>
      </c>
      <c r="C15" s="40">
        <v>3208</v>
      </c>
      <c r="D15" s="40">
        <v>1493</v>
      </c>
      <c r="E15" s="40">
        <v>3750</v>
      </c>
      <c r="F15" s="40">
        <v>887</v>
      </c>
      <c r="G15" s="40">
        <v>4584</v>
      </c>
      <c r="H15" s="40" t="s">
        <v>147</v>
      </c>
      <c r="I15" s="40">
        <v>9385</v>
      </c>
      <c r="J15" s="40">
        <v>17757</v>
      </c>
      <c r="K15" s="40">
        <v>3839</v>
      </c>
      <c r="L15" s="40">
        <v>8063</v>
      </c>
      <c r="M15" s="40">
        <v>687</v>
      </c>
      <c r="N15" s="40"/>
    </row>
    <row r="16" spans="2:15">
      <c r="B16" s="41" t="s">
        <v>127</v>
      </c>
      <c r="C16" s="40">
        <v>1865</v>
      </c>
      <c r="D16" s="40">
        <v>1421</v>
      </c>
      <c r="E16" s="40">
        <v>3607</v>
      </c>
      <c r="F16" s="40">
        <v>1681</v>
      </c>
      <c r="G16" s="40">
        <v>2080</v>
      </c>
      <c r="H16" s="40" t="s">
        <v>147</v>
      </c>
      <c r="I16" s="40">
        <v>5998</v>
      </c>
      <c r="J16" s="40">
        <v>10383</v>
      </c>
      <c r="K16" s="40">
        <v>3393</v>
      </c>
      <c r="L16" s="40">
        <v>10419</v>
      </c>
      <c r="M16" s="40">
        <v>687</v>
      </c>
      <c r="N16" s="40"/>
    </row>
    <row r="17" spans="2:18">
      <c r="B17" s="41" t="s">
        <v>128</v>
      </c>
      <c r="C17" s="40">
        <v>2546</v>
      </c>
      <c r="D17" s="40">
        <v>1103</v>
      </c>
      <c r="E17" s="40">
        <v>5104</v>
      </c>
      <c r="F17" s="40">
        <v>942</v>
      </c>
      <c r="G17" s="40">
        <v>3017</v>
      </c>
      <c r="H17" s="40" t="s">
        <v>147</v>
      </c>
      <c r="I17" s="40">
        <v>8372</v>
      </c>
      <c r="J17" s="40">
        <v>14459</v>
      </c>
      <c r="K17" s="40">
        <v>3334</v>
      </c>
      <c r="L17" s="40">
        <v>10012</v>
      </c>
      <c r="M17" s="40">
        <v>687</v>
      </c>
      <c r="N17" s="40"/>
    </row>
    <row r="18" spans="2:18">
      <c r="B18" s="41" t="s">
        <v>129</v>
      </c>
      <c r="C18" s="40">
        <v>2197</v>
      </c>
      <c r="D18" s="40">
        <v>1480</v>
      </c>
      <c r="E18" s="40">
        <v>3299</v>
      </c>
      <c r="F18" s="40">
        <v>1394</v>
      </c>
      <c r="G18" s="40">
        <v>3557</v>
      </c>
      <c r="H18" s="40" t="s">
        <v>147</v>
      </c>
      <c r="I18" s="40">
        <v>8532</v>
      </c>
      <c r="J18" s="40">
        <v>13054</v>
      </c>
      <c r="K18" s="40">
        <v>4007</v>
      </c>
      <c r="L18" s="40">
        <v>10758</v>
      </c>
      <c r="M18" s="40">
        <v>687</v>
      </c>
      <c r="N18" s="40"/>
    </row>
    <row r="19" spans="2:18">
      <c r="B19" s="41" t="s">
        <v>130</v>
      </c>
      <c r="C19" s="40">
        <v>1874.8517657009927</v>
      </c>
      <c r="D19" s="40">
        <v>1451.3199862357419</v>
      </c>
      <c r="E19" s="40">
        <v>4939.8094869007145</v>
      </c>
      <c r="F19" s="40">
        <v>2047.8950515475051</v>
      </c>
      <c r="G19" s="40">
        <v>3593.5396570323278</v>
      </c>
      <c r="H19" s="40" t="s">
        <v>147</v>
      </c>
      <c r="I19" s="40">
        <v>8685.4599664461075</v>
      </c>
      <c r="J19" s="40">
        <v>16788.425585779605</v>
      </c>
      <c r="K19" s="40">
        <v>3490.6066401256444</v>
      </c>
      <c r="L19" s="40">
        <v>6967.4298276406953</v>
      </c>
      <c r="M19" s="40">
        <v>687</v>
      </c>
      <c r="N19" s="40"/>
    </row>
    <row r="20" spans="2:18">
      <c r="B20" s="41" t="s">
        <v>131</v>
      </c>
      <c r="C20" s="40">
        <v>2244</v>
      </c>
      <c r="D20" s="40">
        <v>776</v>
      </c>
      <c r="E20" s="40">
        <v>4449</v>
      </c>
      <c r="F20" s="40">
        <v>2251</v>
      </c>
      <c r="G20" s="40">
        <v>5243</v>
      </c>
      <c r="H20" s="40" t="s">
        <v>147</v>
      </c>
      <c r="I20" s="40">
        <v>8946</v>
      </c>
      <c r="J20" s="40">
        <v>14976</v>
      </c>
      <c r="K20" s="40">
        <v>3369</v>
      </c>
      <c r="L20" s="40">
        <v>10544</v>
      </c>
      <c r="M20" s="40">
        <v>687</v>
      </c>
      <c r="N20" s="40"/>
    </row>
    <row r="21" spans="2:18">
      <c r="B21" s="41" t="s">
        <v>132</v>
      </c>
      <c r="C21" s="40">
        <v>2193</v>
      </c>
      <c r="D21" s="40">
        <v>1721</v>
      </c>
      <c r="E21" s="40">
        <v>5339</v>
      </c>
      <c r="F21" s="40">
        <v>1195</v>
      </c>
      <c r="G21" s="40">
        <v>4168</v>
      </c>
      <c r="H21" s="40" t="s">
        <v>147</v>
      </c>
      <c r="I21" s="40">
        <v>9892</v>
      </c>
      <c r="J21" s="40">
        <v>13886</v>
      </c>
      <c r="K21" s="40">
        <v>3979</v>
      </c>
      <c r="L21" s="40">
        <v>11022</v>
      </c>
      <c r="M21" s="40">
        <v>687</v>
      </c>
      <c r="N21" s="40"/>
    </row>
    <row r="22" spans="2:18">
      <c r="B22" s="41" t="s">
        <v>133</v>
      </c>
      <c r="C22" s="40">
        <v>2137</v>
      </c>
      <c r="D22" s="40">
        <v>625</v>
      </c>
      <c r="E22" s="40">
        <v>3197</v>
      </c>
      <c r="F22" s="40">
        <v>725</v>
      </c>
      <c r="G22" s="40">
        <v>3920</v>
      </c>
      <c r="H22" s="40">
        <v>3015</v>
      </c>
      <c r="I22" s="40">
        <v>4409</v>
      </c>
      <c r="J22" s="40">
        <v>12486</v>
      </c>
      <c r="K22" s="40">
        <v>2935</v>
      </c>
      <c r="L22" s="40">
        <v>7132</v>
      </c>
      <c r="M22" s="40">
        <v>687</v>
      </c>
      <c r="N22" s="40"/>
    </row>
    <row r="23" spans="2:18">
      <c r="B23" s="41" t="s">
        <v>134</v>
      </c>
      <c r="C23" s="40">
        <v>1934</v>
      </c>
      <c r="D23" s="40">
        <v>854</v>
      </c>
      <c r="E23" s="40">
        <v>3432</v>
      </c>
      <c r="F23" s="40">
        <v>1679</v>
      </c>
      <c r="G23" s="40">
        <v>4602</v>
      </c>
      <c r="H23" s="40">
        <v>2503</v>
      </c>
      <c r="I23" s="40">
        <v>4266</v>
      </c>
      <c r="J23" s="40">
        <v>10501</v>
      </c>
      <c r="K23" s="40">
        <v>2666</v>
      </c>
      <c r="L23" s="40">
        <v>8687</v>
      </c>
      <c r="M23" s="40">
        <v>687</v>
      </c>
      <c r="N23" s="40"/>
    </row>
    <row r="24" spans="2:18">
      <c r="B24" s="41" t="s">
        <v>135</v>
      </c>
      <c r="C24" s="40">
        <v>1633</v>
      </c>
      <c r="D24" s="40">
        <v>513</v>
      </c>
      <c r="E24" s="40">
        <v>3599</v>
      </c>
      <c r="F24" s="40">
        <v>826</v>
      </c>
      <c r="G24" s="40">
        <v>5389</v>
      </c>
      <c r="H24" s="40">
        <v>2341</v>
      </c>
      <c r="I24" s="40">
        <v>4463</v>
      </c>
      <c r="J24" s="40">
        <v>11578</v>
      </c>
      <c r="K24" s="40">
        <v>2514</v>
      </c>
      <c r="L24" s="40">
        <v>10602</v>
      </c>
      <c r="M24" s="40">
        <v>687</v>
      </c>
      <c r="N24" s="40"/>
      <c r="O24" s="84"/>
    </row>
    <row r="25" spans="2:18">
      <c r="B25" s="41" t="s">
        <v>218</v>
      </c>
      <c r="C25" s="40">
        <v>1825</v>
      </c>
      <c r="D25" s="40">
        <v>608</v>
      </c>
      <c r="E25" s="40">
        <v>1254</v>
      </c>
      <c r="F25" s="40">
        <v>1041</v>
      </c>
      <c r="G25" s="40">
        <v>3315</v>
      </c>
      <c r="H25" s="40">
        <v>2369</v>
      </c>
      <c r="I25" s="40">
        <v>4379</v>
      </c>
      <c r="J25" s="40">
        <v>9061</v>
      </c>
      <c r="K25" s="40">
        <v>3047</v>
      </c>
      <c r="L25" s="40">
        <v>8743</v>
      </c>
      <c r="M25" s="40">
        <v>687</v>
      </c>
      <c r="N25" s="40"/>
      <c r="O25" s="84"/>
    </row>
    <row r="26" spans="2:18">
      <c r="B26" s="276" t="s">
        <v>148</v>
      </c>
      <c r="C26" s="277"/>
      <c r="D26" s="277"/>
      <c r="E26" s="277"/>
      <c r="F26" s="277"/>
      <c r="G26" s="277"/>
      <c r="H26" s="277"/>
      <c r="I26" s="277"/>
      <c r="J26" s="277"/>
      <c r="K26" s="277"/>
      <c r="L26" s="277"/>
      <c r="M26" s="277"/>
      <c r="N26" s="40"/>
    </row>
    <row r="28" spans="2:18">
      <c r="N28" s="116"/>
    </row>
    <row r="29" spans="2:18">
      <c r="B29" s="89"/>
      <c r="C29" s="87"/>
      <c r="D29" s="87"/>
      <c r="E29" s="87"/>
      <c r="F29" s="87"/>
      <c r="G29" s="87"/>
      <c r="H29" s="87"/>
      <c r="I29" s="87"/>
      <c r="J29" s="87"/>
      <c r="K29" s="87"/>
      <c r="L29" s="87"/>
      <c r="M29" s="87"/>
      <c r="N29" s="113"/>
    </row>
    <row r="30" spans="2:18">
      <c r="B30" s="89"/>
      <c r="C30" s="87"/>
      <c r="D30" s="87"/>
      <c r="E30" s="87"/>
      <c r="F30" s="87"/>
      <c r="G30" s="87"/>
      <c r="H30" s="87"/>
      <c r="I30" s="87"/>
      <c r="J30" s="87"/>
      <c r="K30" s="87"/>
      <c r="L30" s="87"/>
      <c r="M30" s="87"/>
      <c r="N30" s="113"/>
    </row>
    <row r="31" spans="2:18">
      <c r="B31" s="89"/>
      <c r="C31" s="87"/>
      <c r="D31" s="87"/>
      <c r="E31" s="87"/>
      <c r="F31" s="87"/>
      <c r="G31" s="87"/>
      <c r="H31" s="87"/>
      <c r="I31" s="87"/>
      <c r="J31" s="87"/>
      <c r="K31" s="87"/>
      <c r="L31" s="87"/>
      <c r="M31" s="87"/>
      <c r="N31" s="113"/>
      <c r="O31" s="85"/>
      <c r="P31" s="85"/>
      <c r="Q31" s="85"/>
      <c r="R31" s="85"/>
    </row>
    <row r="32" spans="2:18">
      <c r="B32" s="114"/>
      <c r="C32" s="115"/>
      <c r="D32" s="115"/>
      <c r="E32" s="115"/>
      <c r="F32" s="115"/>
      <c r="G32" s="115"/>
      <c r="H32" s="115"/>
      <c r="I32" s="115"/>
      <c r="J32" s="115"/>
      <c r="K32" s="115"/>
      <c r="L32" s="115"/>
      <c r="M32" s="115"/>
      <c r="N32" s="117"/>
      <c r="O32" s="85"/>
      <c r="P32" s="85"/>
      <c r="Q32" s="85"/>
      <c r="R32" s="85"/>
    </row>
    <row r="33" spans="2:18">
      <c r="O33" s="89"/>
      <c r="Q33" s="89"/>
      <c r="R33" s="89"/>
    </row>
    <row r="48" spans="2:18">
      <c r="B48" s="30"/>
    </row>
    <row r="49" spans="15:18" s="85" customFormat="1" hidden="1">
      <c r="O49" s="20"/>
      <c r="P49" s="89"/>
      <c r="Q49" s="20"/>
      <c r="R49" s="20"/>
    </row>
    <row r="50" spans="15:18" s="85" customFormat="1" hidden="1">
      <c r="O50" s="20"/>
      <c r="P50" s="89"/>
      <c r="Q50" s="20"/>
      <c r="R50" s="20"/>
    </row>
    <row r="51" spans="15:18" s="89" customFormat="1">
      <c r="O51" s="20"/>
      <c r="Q51" s="20"/>
      <c r="R51" s="20"/>
    </row>
  </sheetData>
  <mergeCells count="5">
    <mergeCell ref="B6:B7"/>
    <mergeCell ref="B2:M2"/>
    <mergeCell ref="B3:M3"/>
    <mergeCell ref="B4:M4"/>
    <mergeCell ref="B26:M26"/>
  </mergeCells>
  <phoneticPr fontId="79" type="noConversion"/>
  <hyperlinks>
    <hyperlink ref="O2" location="Índice!A1" display="Volver al índice" xr:uid="{00000000-0004-0000-0B00-000000000000}"/>
  </hyperlinks>
  <printOptions horizontalCentered="1" verticalCentered="1"/>
  <pageMargins left="0.7" right="0.7" top="0.75" bottom="0.75" header="0.3" footer="0.3"/>
  <pageSetup scale="80"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50"/>
  <sheetViews>
    <sheetView view="pageBreakPreview" zoomScale="90" zoomScaleNormal="80" zoomScaleSheetLayoutView="90" zoomScalePageLayoutView="80" workbookViewId="0"/>
  </sheetViews>
  <sheetFormatPr baseColWidth="10" defaultColWidth="10.88671875" defaultRowHeight="13.2"/>
  <cols>
    <col min="1" max="1" width="1.33203125" style="20" customWidth="1"/>
    <col min="2" max="2" width="10.88671875" style="20"/>
    <col min="3" max="4" width="11.6640625" style="20" customWidth="1"/>
    <col min="5" max="5" width="14.33203125" style="20" customWidth="1"/>
    <col min="6" max="6" width="10.88671875" style="20"/>
    <col min="7" max="8" width="11.88671875" style="20" customWidth="1"/>
    <col min="9" max="9" width="12.33203125" style="20" customWidth="1"/>
    <col min="10" max="10" width="13.33203125" style="20" customWidth="1"/>
    <col min="11" max="11" width="10.88671875" style="20"/>
    <col min="12" max="12" width="11.33203125" style="20" customWidth="1"/>
    <col min="13" max="13" width="10.88671875" style="20"/>
    <col min="14" max="14" width="2" style="20" customWidth="1"/>
    <col min="15" max="15" width="12.6640625" style="20" bestFit="1" customWidth="1"/>
    <col min="16" max="24" width="10.88671875" style="85" hidden="1" customWidth="1"/>
    <col min="25" max="25" width="10.88671875" style="89"/>
    <col min="26" max="16384" width="10.88671875" style="20"/>
  </cols>
  <sheetData>
    <row r="1" spans="2:25" ht="6.75" customHeight="1"/>
    <row r="2" spans="2:25">
      <c r="B2" s="280" t="s">
        <v>149</v>
      </c>
      <c r="C2" s="280"/>
      <c r="D2" s="280"/>
      <c r="E2" s="280"/>
      <c r="F2" s="280"/>
      <c r="G2" s="280"/>
      <c r="H2" s="280"/>
      <c r="I2" s="280"/>
      <c r="J2" s="280"/>
      <c r="K2" s="280"/>
      <c r="L2" s="280"/>
      <c r="M2" s="280"/>
      <c r="O2" s="28" t="s">
        <v>7</v>
      </c>
    </row>
    <row r="3" spans="2:25" ht="14.25" customHeight="1">
      <c r="B3" s="280" t="s">
        <v>29</v>
      </c>
      <c r="C3" s="280"/>
      <c r="D3" s="280"/>
      <c r="E3" s="280"/>
      <c r="F3" s="280"/>
      <c r="G3" s="280"/>
      <c r="H3" s="280"/>
      <c r="I3" s="280"/>
      <c r="J3" s="280"/>
      <c r="K3" s="280"/>
      <c r="L3" s="280"/>
      <c r="M3" s="280"/>
    </row>
    <row r="4" spans="2:25">
      <c r="B4" s="280" t="s">
        <v>150</v>
      </c>
      <c r="C4" s="280"/>
      <c r="D4" s="280"/>
      <c r="E4" s="280"/>
      <c r="F4" s="280"/>
      <c r="G4" s="280"/>
      <c r="H4" s="280"/>
      <c r="I4" s="280"/>
      <c r="J4" s="280"/>
      <c r="K4" s="280"/>
      <c r="L4" s="280"/>
      <c r="M4" s="280"/>
    </row>
    <row r="5" spans="2:25">
      <c r="B5" s="77"/>
      <c r="C5" s="77"/>
      <c r="D5" s="77"/>
      <c r="E5" s="77"/>
      <c r="F5" s="77"/>
      <c r="G5" s="77"/>
      <c r="H5" s="77"/>
      <c r="I5" s="77"/>
      <c r="J5" s="77"/>
      <c r="K5" s="78"/>
      <c r="L5" s="77"/>
      <c r="M5" s="79"/>
      <c r="P5" s="20"/>
      <c r="Q5" s="20"/>
      <c r="R5" s="20"/>
      <c r="S5" s="20"/>
      <c r="T5" s="20"/>
      <c r="U5" s="20"/>
      <c r="V5" s="20"/>
      <c r="W5" s="20"/>
      <c r="X5" s="20"/>
      <c r="Y5" s="20"/>
    </row>
    <row r="6" spans="2:25">
      <c r="B6" s="278" t="s">
        <v>114</v>
      </c>
      <c r="C6" s="187" t="s">
        <v>139</v>
      </c>
      <c r="D6" s="187" t="s">
        <v>139</v>
      </c>
      <c r="E6" s="187" t="s">
        <v>140</v>
      </c>
      <c r="F6" s="187" t="s">
        <v>139</v>
      </c>
      <c r="G6" s="187" t="s">
        <v>141</v>
      </c>
      <c r="H6" s="194" t="s">
        <v>139</v>
      </c>
      <c r="I6" s="187" t="s">
        <v>141</v>
      </c>
      <c r="J6" s="187" t="s">
        <v>139</v>
      </c>
      <c r="K6" s="187" t="s">
        <v>139</v>
      </c>
      <c r="L6" s="187" t="s">
        <v>139</v>
      </c>
      <c r="M6" s="187" t="s">
        <v>142</v>
      </c>
      <c r="P6" s="20"/>
      <c r="Q6" s="20"/>
      <c r="R6" s="20"/>
      <c r="S6" s="20"/>
      <c r="T6" s="20"/>
      <c r="U6" s="20"/>
      <c r="V6" s="20"/>
      <c r="W6" s="20"/>
      <c r="X6" s="20"/>
      <c r="Y6" s="20"/>
    </row>
    <row r="7" spans="2:25">
      <c r="B7" s="279"/>
      <c r="C7" s="188" t="s">
        <v>101</v>
      </c>
      <c r="D7" s="188" t="s">
        <v>102</v>
      </c>
      <c r="E7" s="188" t="s">
        <v>143</v>
      </c>
      <c r="F7" s="188" t="s">
        <v>144</v>
      </c>
      <c r="G7" s="188" t="s">
        <v>104</v>
      </c>
      <c r="H7" s="186" t="s">
        <v>105</v>
      </c>
      <c r="I7" s="188" t="s">
        <v>106</v>
      </c>
      <c r="J7" s="188" t="s">
        <v>107</v>
      </c>
      <c r="K7" s="188" t="s">
        <v>145</v>
      </c>
      <c r="L7" s="188" t="s">
        <v>108</v>
      </c>
      <c r="M7" s="188" t="s">
        <v>146</v>
      </c>
      <c r="P7" s="20"/>
      <c r="Q7" s="20"/>
      <c r="R7" s="20"/>
      <c r="S7" s="20"/>
      <c r="T7" s="20"/>
      <c r="U7" s="20"/>
      <c r="V7" s="20"/>
      <c r="W7" s="20"/>
      <c r="X7" s="20"/>
      <c r="Y7" s="20"/>
    </row>
    <row r="8" spans="2:25">
      <c r="B8" s="41" t="s">
        <v>119</v>
      </c>
      <c r="C8" s="40">
        <v>109620</v>
      </c>
      <c r="D8" s="40">
        <v>15000</v>
      </c>
      <c r="E8" s="40">
        <v>63360</v>
      </c>
      <c r="F8" s="40">
        <v>65550</v>
      </c>
      <c r="G8" s="40">
        <v>57190</v>
      </c>
      <c r="H8" s="40" t="s">
        <v>147</v>
      </c>
      <c r="I8" s="40">
        <v>128320</v>
      </c>
      <c r="J8" s="40">
        <v>302400</v>
      </c>
      <c r="K8" s="41" t="s">
        <v>147</v>
      </c>
      <c r="L8" s="40">
        <v>390784</v>
      </c>
      <c r="M8" s="40">
        <v>11946</v>
      </c>
      <c r="P8" s="20"/>
      <c r="Q8" s="20"/>
      <c r="R8" s="20"/>
      <c r="S8" s="20"/>
      <c r="T8" s="20"/>
      <c r="U8" s="20"/>
      <c r="V8" s="20"/>
      <c r="W8" s="20"/>
      <c r="X8" s="20"/>
      <c r="Y8" s="20"/>
    </row>
    <row r="9" spans="2:25">
      <c r="B9" s="41" t="s">
        <v>120</v>
      </c>
      <c r="C9" s="40">
        <v>106540.8</v>
      </c>
      <c r="D9" s="40">
        <v>25575</v>
      </c>
      <c r="E9" s="40">
        <v>43227.6</v>
      </c>
      <c r="F9" s="40">
        <v>56512.800000000003</v>
      </c>
      <c r="G9" s="40">
        <v>42448</v>
      </c>
      <c r="H9" s="40" t="s">
        <v>147</v>
      </c>
      <c r="I9" s="40">
        <v>127498.3</v>
      </c>
      <c r="J9" s="40">
        <v>321303.40000000002</v>
      </c>
      <c r="K9" s="41" t="s">
        <v>147</v>
      </c>
      <c r="L9" s="40">
        <v>380683.8</v>
      </c>
      <c r="M9" s="40">
        <v>11946</v>
      </c>
      <c r="P9" s="20"/>
      <c r="Q9" s="20"/>
      <c r="R9" s="20"/>
      <c r="S9" s="20"/>
      <c r="T9" s="20"/>
      <c r="U9" s="20"/>
      <c r="V9" s="20"/>
      <c r="W9" s="20"/>
      <c r="X9" s="20"/>
      <c r="Y9" s="20"/>
    </row>
    <row r="10" spans="2:25">
      <c r="B10" s="41" t="s">
        <v>121</v>
      </c>
      <c r="C10" s="40">
        <v>120464.5</v>
      </c>
      <c r="D10" s="40">
        <v>31322.5</v>
      </c>
      <c r="E10" s="40">
        <v>59440</v>
      </c>
      <c r="F10" s="40">
        <v>44261.8</v>
      </c>
      <c r="G10" s="40">
        <v>63355.6</v>
      </c>
      <c r="H10" s="40" t="s">
        <v>147</v>
      </c>
      <c r="I10" s="40">
        <v>131670</v>
      </c>
      <c r="J10" s="40">
        <v>446083.8</v>
      </c>
      <c r="K10" s="41" t="s">
        <v>147</v>
      </c>
      <c r="L10" s="40">
        <v>482834</v>
      </c>
      <c r="M10" s="40">
        <v>11946</v>
      </c>
      <c r="P10" s="20"/>
      <c r="Q10" s="20"/>
      <c r="R10" s="20"/>
      <c r="S10" s="20"/>
      <c r="T10" s="20"/>
      <c r="U10" s="20"/>
      <c r="V10" s="20"/>
      <c r="W10" s="20"/>
      <c r="X10" s="20"/>
      <c r="Y10" s="20"/>
    </row>
    <row r="11" spans="2:25">
      <c r="B11" s="41" t="s">
        <v>122</v>
      </c>
      <c r="C11" s="40">
        <v>56405.8</v>
      </c>
      <c r="D11" s="40">
        <v>20414.599999999999</v>
      </c>
      <c r="E11" s="40">
        <v>87051.9</v>
      </c>
      <c r="F11" s="40">
        <v>22726.799999999999</v>
      </c>
      <c r="G11" s="40">
        <v>44973.2</v>
      </c>
      <c r="H11" s="40" t="s">
        <v>147</v>
      </c>
      <c r="I11" s="40">
        <v>97715.5</v>
      </c>
      <c r="J11" s="40">
        <v>212544.8</v>
      </c>
      <c r="K11" s="41">
        <v>72423.3</v>
      </c>
      <c r="L11" s="40">
        <v>213984.4</v>
      </c>
      <c r="M11" s="40">
        <v>6619.6</v>
      </c>
      <c r="P11" s="20"/>
      <c r="Q11" s="20"/>
      <c r="R11" s="20"/>
      <c r="S11" s="20"/>
      <c r="T11" s="20"/>
      <c r="U11" s="20"/>
      <c r="V11" s="20"/>
      <c r="W11" s="20"/>
      <c r="X11" s="20"/>
      <c r="Y11" s="20"/>
    </row>
    <row r="12" spans="2:25">
      <c r="B12" s="41" t="s">
        <v>123</v>
      </c>
      <c r="C12" s="40">
        <v>66880</v>
      </c>
      <c r="D12" s="40">
        <v>27744</v>
      </c>
      <c r="E12" s="40">
        <v>86001.3</v>
      </c>
      <c r="F12" s="40">
        <v>26690</v>
      </c>
      <c r="G12" s="40">
        <v>58550.1</v>
      </c>
      <c r="H12" s="40" t="s">
        <v>147</v>
      </c>
      <c r="I12" s="40">
        <v>135270</v>
      </c>
      <c r="J12" s="40">
        <v>220224</v>
      </c>
      <c r="K12" s="41">
        <v>86623.2</v>
      </c>
      <c r="L12" s="40">
        <v>251518.8</v>
      </c>
      <c r="M12" s="40">
        <v>6438.07</v>
      </c>
      <c r="P12" s="20"/>
      <c r="Q12" s="20"/>
      <c r="R12" s="20"/>
      <c r="S12" s="20"/>
      <c r="T12" s="20"/>
      <c r="U12" s="20"/>
      <c r="V12" s="20"/>
      <c r="W12" s="20"/>
      <c r="X12" s="20"/>
      <c r="Y12" s="20"/>
    </row>
    <row r="13" spans="2:25">
      <c r="B13" s="41" t="s">
        <v>124</v>
      </c>
      <c r="C13" s="40">
        <v>51591.1</v>
      </c>
      <c r="D13" s="40">
        <v>8350.7000000000007</v>
      </c>
      <c r="E13" s="40">
        <v>53081.5</v>
      </c>
      <c r="F13" s="40">
        <v>3752.9</v>
      </c>
      <c r="G13" s="40">
        <v>31915.5</v>
      </c>
      <c r="H13" s="40" t="s">
        <v>147</v>
      </c>
      <c r="I13" s="40">
        <v>109800.8</v>
      </c>
      <c r="J13" s="40">
        <v>265552.8</v>
      </c>
      <c r="K13" s="40">
        <v>121619.2</v>
      </c>
      <c r="L13" s="40">
        <v>272625</v>
      </c>
      <c r="M13" s="40">
        <v>6258.6</v>
      </c>
      <c r="P13" s="20"/>
      <c r="Q13" s="20"/>
      <c r="R13" s="20"/>
      <c r="S13" s="20"/>
      <c r="T13" s="20"/>
      <c r="U13" s="20"/>
      <c r="V13" s="20"/>
      <c r="W13" s="20"/>
      <c r="X13" s="20"/>
      <c r="Y13" s="20"/>
    </row>
    <row r="14" spans="2:25">
      <c r="B14" s="41" t="s">
        <v>125</v>
      </c>
      <c r="C14" s="40">
        <v>78466.3</v>
      </c>
      <c r="D14" s="40">
        <v>11764.2</v>
      </c>
      <c r="E14" s="40">
        <v>86174.8</v>
      </c>
      <c r="F14" s="40">
        <v>38358</v>
      </c>
      <c r="G14" s="40">
        <v>57455.5</v>
      </c>
      <c r="H14" s="40" t="s">
        <v>147</v>
      </c>
      <c r="I14" s="40">
        <v>165633.4</v>
      </c>
      <c r="J14" s="40">
        <v>315519.2</v>
      </c>
      <c r="K14" s="40">
        <v>124687.7</v>
      </c>
      <c r="L14" s="40">
        <v>197024.2</v>
      </c>
      <c r="M14" s="40">
        <v>6265.9</v>
      </c>
      <c r="P14" s="20"/>
      <c r="Q14" s="20"/>
      <c r="R14" s="20"/>
      <c r="S14" s="20"/>
      <c r="T14" s="20"/>
      <c r="U14" s="20"/>
      <c r="V14" s="20"/>
      <c r="W14" s="20"/>
      <c r="X14" s="20"/>
      <c r="Y14" s="20"/>
    </row>
    <row r="15" spans="2:25">
      <c r="B15" s="41" t="s">
        <v>126</v>
      </c>
      <c r="C15" s="40">
        <v>75516.320000000007</v>
      </c>
      <c r="D15" s="40">
        <v>31084.26</v>
      </c>
      <c r="E15" s="40">
        <v>79125</v>
      </c>
      <c r="F15" s="40">
        <v>15806.34</v>
      </c>
      <c r="G15" s="40">
        <v>111620.4</v>
      </c>
      <c r="H15" s="40" t="s">
        <v>147</v>
      </c>
      <c r="I15" s="40">
        <v>255835.1</v>
      </c>
      <c r="J15" s="40">
        <v>615990.32999999996</v>
      </c>
      <c r="K15" s="40">
        <v>142119.78</v>
      </c>
      <c r="L15" s="40">
        <v>343080.65</v>
      </c>
      <c r="M15" s="40">
        <v>6265.9</v>
      </c>
      <c r="P15" s="20"/>
      <c r="Q15" s="20"/>
      <c r="R15" s="20"/>
      <c r="S15" s="20"/>
      <c r="T15" s="20"/>
      <c r="U15" s="20"/>
      <c r="V15" s="20"/>
      <c r="W15" s="20"/>
      <c r="X15" s="20"/>
      <c r="Y15" s="20"/>
    </row>
    <row r="16" spans="2:25">
      <c r="B16" s="41" t="s">
        <v>127</v>
      </c>
      <c r="C16" s="40">
        <v>41067.300000000003</v>
      </c>
      <c r="D16" s="40">
        <v>16000.460000000001</v>
      </c>
      <c r="E16" s="40">
        <v>88299.36</v>
      </c>
      <c r="F16" s="40">
        <v>25652.06</v>
      </c>
      <c r="G16" s="40">
        <v>34486.400000000001</v>
      </c>
      <c r="H16" s="40" t="s">
        <v>147</v>
      </c>
      <c r="I16" s="40">
        <v>101006.31999999999</v>
      </c>
      <c r="J16" s="40">
        <v>272034.59999999998</v>
      </c>
      <c r="K16" s="40">
        <v>122928.38999999998</v>
      </c>
      <c r="L16" s="40">
        <v>385711.38</v>
      </c>
      <c r="M16" s="40">
        <v>6265.9</v>
      </c>
      <c r="P16" s="20"/>
      <c r="Q16" s="20"/>
      <c r="R16" s="20"/>
      <c r="S16" s="20"/>
      <c r="T16" s="20"/>
      <c r="U16" s="20"/>
      <c r="V16" s="20"/>
      <c r="W16" s="20"/>
      <c r="X16" s="20"/>
      <c r="Y16" s="20"/>
    </row>
    <row r="17" spans="2:25">
      <c r="B17" s="41" t="s">
        <v>128</v>
      </c>
      <c r="C17" s="40">
        <v>51863.119903167018</v>
      </c>
      <c r="D17" s="40">
        <v>16391.720884117247</v>
      </c>
      <c r="E17" s="40">
        <v>112644.46653744439</v>
      </c>
      <c r="F17" s="40">
        <v>19220.222324539445</v>
      </c>
      <c r="G17" s="40">
        <v>69067.986200520332</v>
      </c>
      <c r="H17" s="40" t="s">
        <v>147</v>
      </c>
      <c r="I17" s="40">
        <v>152632.15975101327</v>
      </c>
      <c r="J17" s="40">
        <v>314581.74984666158</v>
      </c>
      <c r="K17" s="40">
        <v>76034.57195077253</v>
      </c>
      <c r="L17" s="40">
        <v>340220.209903059</v>
      </c>
      <c r="M17" s="40">
        <v>6365.9</v>
      </c>
      <c r="P17" s="20"/>
      <c r="Q17" s="20"/>
      <c r="R17" s="20"/>
      <c r="S17" s="20"/>
      <c r="T17" s="20"/>
      <c r="U17" s="20"/>
      <c r="V17" s="20"/>
      <c r="W17" s="20"/>
      <c r="X17" s="20"/>
      <c r="Y17" s="20"/>
    </row>
    <row r="18" spans="2:25">
      <c r="B18" s="41" t="s">
        <v>129</v>
      </c>
      <c r="C18" s="40">
        <v>47235.5</v>
      </c>
      <c r="D18" s="40">
        <v>18070.8</v>
      </c>
      <c r="E18" s="40">
        <v>77889.39</v>
      </c>
      <c r="F18" s="40">
        <v>17620.16</v>
      </c>
      <c r="G18" s="40">
        <v>45494.03</v>
      </c>
      <c r="H18" s="40" t="s">
        <v>147</v>
      </c>
      <c r="I18" s="40">
        <v>131819.4</v>
      </c>
      <c r="J18" s="40">
        <v>272045.36</v>
      </c>
      <c r="K18" s="40">
        <v>100735.98000000001</v>
      </c>
      <c r="L18" s="40">
        <v>344148.42000000004</v>
      </c>
      <c r="M18" s="40">
        <v>6265.44</v>
      </c>
      <c r="P18" s="20"/>
      <c r="Q18" s="20"/>
      <c r="R18" s="20"/>
      <c r="S18" s="20"/>
      <c r="T18" s="20"/>
      <c r="U18" s="20"/>
      <c r="V18" s="20"/>
      <c r="W18" s="20"/>
      <c r="X18" s="20"/>
      <c r="Y18" s="20"/>
    </row>
    <row r="19" spans="2:25">
      <c r="B19" s="41" t="s">
        <v>130</v>
      </c>
      <c r="C19" s="40">
        <v>43406.3</v>
      </c>
      <c r="D19" s="40">
        <v>21881.1</v>
      </c>
      <c r="E19" s="40">
        <v>112928.4</v>
      </c>
      <c r="F19" s="40">
        <v>33402.9</v>
      </c>
      <c r="G19" s="40">
        <v>59085.4</v>
      </c>
      <c r="H19" s="40" t="s">
        <v>147</v>
      </c>
      <c r="I19" s="40">
        <v>137049.29999999999</v>
      </c>
      <c r="J19" s="40">
        <v>305709.5</v>
      </c>
      <c r="K19" s="40">
        <v>62139.8</v>
      </c>
      <c r="L19" s="40">
        <v>178633.9</v>
      </c>
      <c r="M19" s="40">
        <v>6265.44</v>
      </c>
      <c r="P19" s="20"/>
      <c r="Q19" s="20"/>
      <c r="R19" s="20"/>
      <c r="S19" s="20"/>
      <c r="T19" s="20"/>
      <c r="U19" s="20"/>
      <c r="V19" s="20"/>
      <c r="W19" s="20"/>
      <c r="X19" s="20"/>
      <c r="Y19" s="20"/>
    </row>
    <row r="20" spans="2:25">
      <c r="B20" s="41" t="s">
        <v>131</v>
      </c>
      <c r="C20" s="40">
        <v>54372.1</v>
      </c>
      <c r="D20" s="40">
        <v>13820.6</v>
      </c>
      <c r="E20" s="40">
        <v>76522.8</v>
      </c>
      <c r="F20" s="40">
        <v>30906.2</v>
      </c>
      <c r="G20" s="40">
        <v>88711.6</v>
      </c>
      <c r="H20" s="40" t="s">
        <v>147</v>
      </c>
      <c r="I20" s="40">
        <v>132490.29999999999</v>
      </c>
      <c r="J20" s="40">
        <v>338757.1</v>
      </c>
      <c r="K20" s="40">
        <v>74118</v>
      </c>
      <c r="L20" s="40">
        <v>350060.79999999999</v>
      </c>
      <c r="M20" s="40">
        <v>6265.4400000000005</v>
      </c>
      <c r="P20" s="20"/>
      <c r="Q20" s="20"/>
      <c r="R20" s="20"/>
      <c r="S20" s="20"/>
      <c r="T20" s="20"/>
      <c r="U20" s="20"/>
      <c r="V20" s="20"/>
      <c r="W20" s="20"/>
      <c r="X20" s="20"/>
      <c r="Y20" s="20"/>
    </row>
    <row r="21" spans="2:25">
      <c r="B21" s="41" t="s">
        <v>132</v>
      </c>
      <c r="C21" s="40">
        <v>54517.979999999996</v>
      </c>
      <c r="D21" s="40">
        <v>23887.480000000003</v>
      </c>
      <c r="E21" s="40">
        <v>90763</v>
      </c>
      <c r="F21" s="40">
        <v>18426.900000000001</v>
      </c>
      <c r="G21" s="40">
        <v>92237.84</v>
      </c>
      <c r="H21" s="40" t="s">
        <v>147</v>
      </c>
      <c r="I21" s="40">
        <v>170637</v>
      </c>
      <c r="J21" s="40">
        <v>369923.04</v>
      </c>
      <c r="K21" s="40">
        <v>126094.50999999998</v>
      </c>
      <c r="L21" s="40">
        <v>473725.56000000006</v>
      </c>
      <c r="M21" s="40">
        <v>6265.4400000000005</v>
      </c>
      <c r="P21" s="20"/>
      <c r="Q21" s="20"/>
      <c r="R21" s="20"/>
      <c r="S21" s="20"/>
      <c r="T21" s="20"/>
      <c r="U21" s="20"/>
      <c r="V21" s="20"/>
      <c r="W21" s="20"/>
      <c r="X21" s="20"/>
      <c r="Y21" s="20"/>
    </row>
    <row r="22" spans="2:25">
      <c r="B22" s="41" t="s">
        <v>133</v>
      </c>
      <c r="C22" s="40">
        <v>60645.8</v>
      </c>
      <c r="D22" s="40">
        <v>10162.5</v>
      </c>
      <c r="E22" s="40">
        <v>60586.400000000001</v>
      </c>
      <c r="F22" s="40">
        <v>10505</v>
      </c>
      <c r="G22" s="40">
        <v>73415.3</v>
      </c>
      <c r="H22" s="40">
        <v>62576.1</v>
      </c>
      <c r="I22" s="40">
        <v>76334.600000000006</v>
      </c>
      <c r="J22" s="40">
        <v>396541.3</v>
      </c>
      <c r="K22" s="40">
        <v>142018.29999999999</v>
      </c>
      <c r="L22" s="40">
        <v>284305.90000000002</v>
      </c>
      <c r="M22" s="40">
        <v>6265.4</v>
      </c>
      <c r="P22" s="20"/>
      <c r="Q22" s="20"/>
      <c r="R22" s="20"/>
      <c r="S22" s="20"/>
      <c r="T22" s="20"/>
      <c r="U22" s="20"/>
      <c r="V22" s="20"/>
      <c r="W22" s="20"/>
      <c r="X22" s="20"/>
      <c r="Y22" s="20"/>
    </row>
    <row r="23" spans="2:25">
      <c r="B23" s="41" t="s">
        <v>134</v>
      </c>
      <c r="C23" s="40">
        <v>57868.1</v>
      </c>
      <c r="D23" s="40">
        <v>14750.5</v>
      </c>
      <c r="E23" s="40">
        <v>79162.100000000006</v>
      </c>
      <c r="F23" s="40">
        <v>18393</v>
      </c>
      <c r="G23" s="40">
        <v>114912.5</v>
      </c>
      <c r="H23" s="40">
        <v>70799.3</v>
      </c>
      <c r="I23" s="40">
        <v>48415.8</v>
      </c>
      <c r="J23" s="40">
        <v>259521.5</v>
      </c>
      <c r="K23" s="40">
        <v>113194.8</v>
      </c>
      <c r="L23" s="40">
        <v>379285</v>
      </c>
      <c r="M23" s="40">
        <v>6265.4</v>
      </c>
      <c r="P23" s="20"/>
      <c r="Q23" s="20"/>
      <c r="R23" s="20"/>
      <c r="S23" s="20"/>
      <c r="T23" s="20"/>
      <c r="U23" s="20"/>
      <c r="V23" s="20"/>
      <c r="W23" s="20"/>
      <c r="X23" s="20"/>
      <c r="Y23" s="20"/>
    </row>
    <row r="24" spans="2:25">
      <c r="B24" s="41" t="s">
        <v>135</v>
      </c>
      <c r="C24" s="40">
        <v>44507.3</v>
      </c>
      <c r="D24" s="40">
        <v>2773.3</v>
      </c>
      <c r="E24" s="40">
        <v>76896.3</v>
      </c>
      <c r="F24" s="40">
        <v>10483.700000000001</v>
      </c>
      <c r="G24" s="40">
        <v>134541.5</v>
      </c>
      <c r="H24" s="40">
        <v>49826.5</v>
      </c>
      <c r="I24" s="40">
        <v>32644</v>
      </c>
      <c r="J24" s="40">
        <v>349145.3</v>
      </c>
      <c r="K24" s="40">
        <v>118618.9</v>
      </c>
      <c r="L24" s="40">
        <v>462451.4</v>
      </c>
      <c r="M24" s="40">
        <v>6265.4</v>
      </c>
      <c r="O24" s="33"/>
      <c r="P24" s="20"/>
      <c r="Q24" s="20"/>
      <c r="R24" s="20"/>
      <c r="S24" s="20"/>
      <c r="T24" s="20"/>
      <c r="U24" s="20"/>
      <c r="V24" s="20"/>
      <c r="W24" s="20"/>
      <c r="X24" s="20"/>
      <c r="Y24" s="20"/>
    </row>
    <row r="25" spans="2:25">
      <c r="B25" s="41" t="s">
        <v>218</v>
      </c>
      <c r="C25" s="40">
        <v>53923.9</v>
      </c>
      <c r="D25" s="40">
        <v>10978.3</v>
      </c>
      <c r="E25" s="40">
        <v>27533.1</v>
      </c>
      <c r="F25" s="40">
        <v>15776.8</v>
      </c>
      <c r="G25" s="40">
        <v>60045.8</v>
      </c>
      <c r="H25" s="40">
        <v>32786.699999999997</v>
      </c>
      <c r="I25" s="40">
        <v>50630.1</v>
      </c>
      <c r="J25" s="40">
        <v>209525.8</v>
      </c>
      <c r="K25" s="40">
        <v>149235.9</v>
      </c>
      <c r="L25" s="40">
        <v>377806</v>
      </c>
      <c r="M25" s="40">
        <v>6265.4</v>
      </c>
      <c r="O25" s="33"/>
      <c r="P25" s="20"/>
      <c r="Q25" s="20"/>
      <c r="R25" s="20"/>
      <c r="S25" s="20"/>
      <c r="T25" s="20"/>
      <c r="U25" s="20"/>
      <c r="V25" s="20"/>
      <c r="W25" s="20"/>
      <c r="X25" s="20"/>
      <c r="Y25" s="20"/>
    </row>
    <row r="26" spans="2:25">
      <c r="B26" s="281" t="s">
        <v>136</v>
      </c>
      <c r="C26" s="282"/>
      <c r="D26" s="282"/>
      <c r="E26" s="282"/>
      <c r="F26" s="282"/>
      <c r="G26" s="282"/>
      <c r="H26" s="282"/>
      <c r="I26" s="282"/>
      <c r="J26" s="282"/>
      <c r="K26" s="282"/>
      <c r="L26" s="282"/>
      <c r="M26" s="282"/>
      <c r="P26" s="20"/>
      <c r="Q26" s="20"/>
      <c r="R26" s="20"/>
      <c r="S26" s="20"/>
      <c r="T26" s="20"/>
      <c r="U26" s="20"/>
      <c r="V26" s="20"/>
      <c r="W26" s="20"/>
      <c r="X26" s="20"/>
      <c r="Y26" s="20"/>
    </row>
    <row r="27" spans="2:25">
      <c r="B27" s="79"/>
      <c r="C27" s="79"/>
      <c r="D27" s="79"/>
      <c r="E27" s="79"/>
      <c r="F27" s="79"/>
      <c r="G27" s="79"/>
      <c r="H27" s="79"/>
      <c r="I27" s="79"/>
      <c r="J27" s="79"/>
      <c r="K27" s="79"/>
      <c r="L27" s="79"/>
      <c r="M27" s="79"/>
    </row>
    <row r="28" spans="2:25">
      <c r="B28" s="118"/>
      <c r="C28" s="119"/>
      <c r="D28" s="119"/>
      <c r="E28" s="119"/>
      <c r="F28" s="119"/>
      <c r="G28" s="119"/>
      <c r="H28" s="119"/>
      <c r="I28" s="119"/>
      <c r="J28" s="119"/>
      <c r="K28" s="119"/>
      <c r="L28" s="119"/>
      <c r="M28" s="119"/>
    </row>
    <row r="29" spans="2:25">
      <c r="B29" s="118"/>
      <c r="C29" s="119"/>
      <c r="D29" s="119"/>
      <c r="E29" s="119"/>
      <c r="F29" s="119"/>
      <c r="G29" s="119"/>
      <c r="H29" s="119"/>
      <c r="I29" s="119"/>
      <c r="J29" s="119"/>
      <c r="K29" s="119"/>
      <c r="L29" s="119"/>
      <c r="M29" s="119"/>
    </row>
    <row r="30" spans="2:25">
      <c r="B30" s="118"/>
      <c r="C30" s="119"/>
      <c r="D30" s="119"/>
      <c r="E30" s="119"/>
      <c r="F30" s="119"/>
      <c r="G30" s="119"/>
      <c r="H30" s="119"/>
      <c r="I30" s="119"/>
      <c r="J30" s="119"/>
      <c r="K30" s="119"/>
      <c r="L30" s="119"/>
      <c r="M30" s="119"/>
    </row>
    <row r="31" spans="2:25">
      <c r="B31" s="118"/>
      <c r="C31" s="120"/>
      <c r="D31" s="120"/>
      <c r="E31" s="120"/>
      <c r="F31" s="120"/>
      <c r="G31" s="120"/>
      <c r="H31" s="120"/>
      <c r="I31" s="120"/>
      <c r="J31" s="120"/>
      <c r="K31" s="120"/>
      <c r="L31" s="120"/>
      <c r="M31" s="120"/>
    </row>
    <row r="32" spans="2:25">
      <c r="B32" s="79"/>
      <c r="C32" s="79"/>
      <c r="D32" s="79"/>
      <c r="E32" s="79"/>
      <c r="F32" s="79"/>
      <c r="G32" s="79"/>
      <c r="H32" s="79"/>
      <c r="I32" s="79"/>
      <c r="J32" s="79"/>
      <c r="K32" s="79"/>
      <c r="L32" s="79"/>
      <c r="M32" s="79"/>
    </row>
    <row r="33" spans="2:13">
      <c r="B33" s="79"/>
      <c r="C33" s="79"/>
      <c r="D33" s="79"/>
      <c r="E33" s="79"/>
      <c r="F33" s="79"/>
      <c r="G33" s="79"/>
      <c r="H33" s="79"/>
      <c r="I33" s="79"/>
      <c r="J33" s="79"/>
      <c r="K33" s="79"/>
      <c r="L33" s="79"/>
      <c r="M33" s="79"/>
    </row>
    <row r="34" spans="2:13">
      <c r="B34" s="79"/>
      <c r="C34" s="79"/>
      <c r="D34" s="79"/>
      <c r="E34" s="79"/>
      <c r="F34" s="79"/>
      <c r="G34" s="79"/>
      <c r="H34" s="79"/>
      <c r="I34" s="79"/>
      <c r="J34" s="79"/>
      <c r="K34" s="79"/>
      <c r="L34" s="79"/>
      <c r="M34" s="79"/>
    </row>
    <row r="35" spans="2:13">
      <c r="B35" s="79"/>
      <c r="C35" s="79"/>
      <c r="D35" s="79"/>
      <c r="E35" s="79"/>
      <c r="F35" s="79"/>
      <c r="G35" s="79"/>
      <c r="H35" s="79"/>
      <c r="I35" s="79"/>
      <c r="J35" s="79"/>
      <c r="K35" s="79"/>
      <c r="L35" s="79"/>
      <c r="M35" s="79"/>
    </row>
    <row r="36" spans="2:13">
      <c r="B36" s="79"/>
      <c r="C36" s="79"/>
      <c r="D36" s="79"/>
      <c r="E36" s="79"/>
      <c r="F36" s="79"/>
      <c r="G36" s="79"/>
      <c r="H36" s="79"/>
      <c r="I36" s="79"/>
      <c r="J36" s="79"/>
      <c r="K36" s="79"/>
      <c r="L36" s="79"/>
      <c r="M36" s="79"/>
    </row>
    <row r="37" spans="2:13">
      <c r="B37" s="79"/>
      <c r="C37" s="79"/>
      <c r="D37" s="79"/>
      <c r="E37" s="79"/>
      <c r="F37" s="79"/>
      <c r="G37" s="79"/>
      <c r="H37" s="79"/>
      <c r="I37" s="79"/>
      <c r="J37" s="79"/>
      <c r="K37" s="79"/>
      <c r="L37" s="79"/>
      <c r="M37" s="79"/>
    </row>
    <row r="38" spans="2:13">
      <c r="B38" s="79"/>
      <c r="C38" s="79"/>
      <c r="D38" s="79"/>
      <c r="E38" s="79"/>
      <c r="F38" s="79"/>
      <c r="G38" s="79"/>
      <c r="H38" s="79"/>
      <c r="I38" s="79"/>
      <c r="J38" s="79"/>
      <c r="K38" s="79"/>
      <c r="L38" s="79"/>
      <c r="M38" s="79"/>
    </row>
    <row r="39" spans="2:13">
      <c r="B39" s="79"/>
      <c r="C39" s="79"/>
      <c r="D39" s="79"/>
      <c r="E39" s="79"/>
      <c r="F39" s="79"/>
      <c r="G39" s="79"/>
      <c r="H39" s="79"/>
      <c r="I39" s="79"/>
      <c r="J39" s="79"/>
      <c r="K39" s="79"/>
      <c r="L39" s="79"/>
      <c r="M39" s="79"/>
    </row>
    <row r="40" spans="2:13">
      <c r="B40" s="79"/>
      <c r="C40" s="79"/>
      <c r="D40" s="79"/>
      <c r="E40" s="79"/>
      <c r="F40" s="79"/>
      <c r="G40" s="79"/>
      <c r="H40" s="79"/>
      <c r="I40" s="79"/>
      <c r="J40" s="79"/>
      <c r="K40" s="79"/>
      <c r="L40" s="79"/>
      <c r="M40" s="79"/>
    </row>
    <row r="41" spans="2:13">
      <c r="B41" s="79"/>
      <c r="C41" s="79"/>
      <c r="D41" s="79"/>
      <c r="E41" s="79"/>
      <c r="F41" s="79"/>
      <c r="G41" s="79"/>
      <c r="H41" s="79"/>
      <c r="I41" s="79"/>
      <c r="J41" s="79"/>
      <c r="K41" s="79"/>
      <c r="L41" s="79"/>
      <c r="M41" s="79"/>
    </row>
    <row r="42" spans="2:13">
      <c r="B42" s="79"/>
      <c r="C42" s="79"/>
      <c r="D42" s="79"/>
      <c r="E42" s="79"/>
      <c r="F42" s="79"/>
      <c r="G42" s="79"/>
      <c r="H42" s="79"/>
      <c r="I42" s="79"/>
      <c r="J42" s="79"/>
      <c r="K42" s="79"/>
      <c r="L42" s="79"/>
      <c r="M42" s="79"/>
    </row>
    <row r="43" spans="2:13">
      <c r="B43" s="79"/>
      <c r="C43" s="79"/>
      <c r="D43" s="79"/>
      <c r="E43" s="79"/>
      <c r="F43" s="79"/>
      <c r="G43" s="79"/>
      <c r="H43" s="79"/>
      <c r="I43" s="79"/>
      <c r="J43" s="79"/>
      <c r="K43" s="79"/>
      <c r="L43" s="79"/>
      <c r="M43" s="79"/>
    </row>
    <row r="44" spans="2:13">
      <c r="B44" s="79"/>
      <c r="C44" s="79"/>
      <c r="D44" s="79"/>
      <c r="E44" s="79"/>
      <c r="F44" s="79"/>
      <c r="G44" s="79"/>
      <c r="H44" s="79"/>
      <c r="I44" s="79"/>
      <c r="J44" s="79"/>
      <c r="K44" s="79"/>
      <c r="L44" s="79"/>
      <c r="M44" s="79"/>
    </row>
    <row r="45" spans="2:13">
      <c r="B45" s="79"/>
      <c r="C45" s="79"/>
      <c r="D45" s="79"/>
      <c r="E45" s="79"/>
      <c r="F45" s="79"/>
      <c r="G45" s="79"/>
      <c r="H45" s="79"/>
      <c r="I45" s="79"/>
      <c r="J45" s="79"/>
      <c r="K45" s="79"/>
      <c r="L45" s="79"/>
      <c r="M45" s="79"/>
    </row>
    <row r="46" spans="2:13">
      <c r="B46" s="79"/>
      <c r="C46" s="79"/>
      <c r="D46" s="79"/>
      <c r="E46" s="79"/>
      <c r="F46" s="79"/>
      <c r="G46" s="79"/>
      <c r="H46" s="79"/>
      <c r="I46" s="79"/>
      <c r="J46" s="79"/>
      <c r="K46" s="79"/>
      <c r="L46" s="79"/>
      <c r="M46" s="79"/>
    </row>
    <row r="47" spans="2:13">
      <c r="B47" s="79"/>
      <c r="C47" s="79"/>
      <c r="D47" s="79"/>
      <c r="E47" s="79"/>
      <c r="F47" s="79"/>
      <c r="G47" s="79"/>
      <c r="H47" s="79"/>
      <c r="I47" s="79"/>
      <c r="J47" s="79"/>
      <c r="K47" s="79"/>
      <c r="L47" s="79"/>
      <c r="M47" s="79"/>
    </row>
    <row r="48" spans="2:13">
      <c r="B48" s="79"/>
      <c r="C48" s="79"/>
      <c r="D48" s="79"/>
      <c r="E48" s="79"/>
      <c r="F48" s="79"/>
      <c r="G48" s="79"/>
      <c r="H48" s="79"/>
      <c r="I48" s="79"/>
      <c r="J48" s="79"/>
      <c r="K48" s="79"/>
      <c r="L48" s="79"/>
      <c r="M48" s="79"/>
    </row>
    <row r="49" spans="2:13">
      <c r="C49" s="79"/>
      <c r="D49" s="79"/>
      <c r="E49" s="79"/>
      <c r="F49" s="79"/>
      <c r="G49" s="79"/>
      <c r="H49" s="79"/>
      <c r="I49" s="79"/>
      <c r="J49" s="79"/>
      <c r="K49" s="79"/>
      <c r="L49" s="79"/>
      <c r="M49" s="79"/>
    </row>
    <row r="50" spans="2:13">
      <c r="B50" s="79"/>
      <c r="C50" s="79"/>
      <c r="D50" s="79"/>
      <c r="E50" s="79"/>
      <c r="F50" s="79"/>
      <c r="G50" s="79"/>
      <c r="H50" s="79"/>
      <c r="I50" s="79"/>
      <c r="J50" s="79"/>
      <c r="K50" s="79"/>
      <c r="L50" s="79"/>
      <c r="M50" s="79"/>
    </row>
  </sheetData>
  <mergeCells count="5">
    <mergeCell ref="B6:B7"/>
    <mergeCell ref="B2:M2"/>
    <mergeCell ref="B3:M3"/>
    <mergeCell ref="B4:M4"/>
    <mergeCell ref="B26:M26"/>
  </mergeCells>
  <phoneticPr fontId="79" type="noConversion"/>
  <hyperlinks>
    <hyperlink ref="O2" location="Índice!A1" display="Volver al índice" xr:uid="{00000000-0004-0000-0C00-000000000000}"/>
  </hyperlinks>
  <printOptions horizontalCentered="1" verticalCentered="1"/>
  <pageMargins left="0.7" right="0.7" top="0.75" bottom="0.75" header="0.3" footer="0.3"/>
  <pageSetup scale="77"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1"/>
  <sheetViews>
    <sheetView view="pageBreakPreview" zoomScale="87" zoomScaleNormal="80" zoomScaleSheetLayoutView="87" zoomScalePageLayoutView="80" workbookViewId="0"/>
  </sheetViews>
  <sheetFormatPr baseColWidth="10" defaultColWidth="10.88671875" defaultRowHeight="13.2"/>
  <cols>
    <col min="1" max="1" width="1.33203125" style="20" customWidth="1"/>
    <col min="2" max="2" width="11.33203125" style="20" customWidth="1"/>
    <col min="3" max="4" width="12" style="20" customWidth="1"/>
    <col min="5" max="5" width="14.88671875" style="20" customWidth="1"/>
    <col min="6" max="9" width="12" style="20" customWidth="1"/>
    <col min="10" max="10" width="13.6640625" style="20" customWidth="1"/>
    <col min="11" max="12" width="12" style="20" customWidth="1"/>
    <col min="13" max="13" width="10.88671875" style="20"/>
    <col min="14" max="14" width="1.21875" style="20" customWidth="1"/>
    <col min="15" max="15" width="10.88671875" style="20"/>
    <col min="16" max="16" width="10.88671875" style="89"/>
    <col min="17" max="25" width="10.88671875" style="85" hidden="1" customWidth="1"/>
    <col min="26" max="26" width="10.88671875" style="89"/>
    <col min="27" max="16384" width="10.88671875" style="20"/>
  </cols>
  <sheetData>
    <row r="1" spans="2:26" ht="6.75" customHeight="1"/>
    <row r="2" spans="2:26">
      <c r="B2" s="255" t="s">
        <v>151</v>
      </c>
      <c r="C2" s="255"/>
      <c r="D2" s="255"/>
      <c r="E2" s="255"/>
      <c r="F2" s="255"/>
      <c r="G2" s="255"/>
      <c r="H2" s="255"/>
      <c r="I2" s="255"/>
      <c r="J2" s="255"/>
      <c r="K2" s="255"/>
      <c r="L2" s="255"/>
      <c r="M2" s="255"/>
      <c r="N2" s="184"/>
      <c r="O2" s="28" t="s">
        <v>7</v>
      </c>
      <c r="P2" s="111"/>
      <c r="Q2" s="152"/>
    </row>
    <row r="3" spans="2:26">
      <c r="B3" s="255" t="s">
        <v>30</v>
      </c>
      <c r="C3" s="255"/>
      <c r="D3" s="255"/>
      <c r="E3" s="255"/>
      <c r="F3" s="255"/>
      <c r="G3" s="255"/>
      <c r="H3" s="255"/>
      <c r="I3" s="255"/>
      <c r="J3" s="255"/>
      <c r="K3" s="255"/>
      <c r="L3" s="255"/>
      <c r="M3" s="255"/>
      <c r="N3" s="184"/>
      <c r="O3" s="184"/>
      <c r="P3" s="111"/>
      <c r="Q3" s="152"/>
    </row>
    <row r="4" spans="2:26" ht="15" customHeight="1">
      <c r="B4" s="255" t="s">
        <v>152</v>
      </c>
      <c r="C4" s="255"/>
      <c r="D4" s="255"/>
      <c r="E4" s="255"/>
      <c r="F4" s="255"/>
      <c r="G4" s="255"/>
      <c r="H4" s="255"/>
      <c r="I4" s="255"/>
      <c r="J4" s="255"/>
      <c r="K4" s="255"/>
      <c r="L4" s="255"/>
      <c r="M4" s="255"/>
      <c r="N4" s="184"/>
      <c r="O4" s="184"/>
      <c r="P4" s="111"/>
      <c r="Q4" s="152"/>
    </row>
    <row r="5" spans="2:26">
      <c r="B5" s="2"/>
      <c r="C5" s="2"/>
      <c r="D5" s="2"/>
      <c r="E5" s="2"/>
      <c r="F5" s="2"/>
      <c r="G5" s="2"/>
      <c r="H5" s="2"/>
      <c r="I5" s="2"/>
      <c r="J5" s="2"/>
      <c r="K5" s="2"/>
      <c r="L5" s="2"/>
      <c r="M5" s="2"/>
      <c r="N5" s="2"/>
      <c r="O5" s="2"/>
      <c r="P5" s="123"/>
      <c r="Q5" s="153"/>
    </row>
    <row r="6" spans="2:26" ht="15" customHeight="1">
      <c r="B6" s="278" t="s">
        <v>114</v>
      </c>
      <c r="C6" s="187" t="s">
        <v>139</v>
      </c>
      <c r="D6" s="187" t="s">
        <v>139</v>
      </c>
      <c r="E6" s="187" t="s">
        <v>140</v>
      </c>
      <c r="F6" s="187" t="s">
        <v>139</v>
      </c>
      <c r="G6" s="187" t="s">
        <v>141</v>
      </c>
      <c r="H6" s="194" t="s">
        <v>139</v>
      </c>
      <c r="I6" s="187" t="s">
        <v>141</v>
      </c>
      <c r="J6" s="187" t="s">
        <v>139</v>
      </c>
      <c r="K6" s="187" t="s">
        <v>139</v>
      </c>
      <c r="L6" s="187" t="s">
        <v>139</v>
      </c>
      <c r="M6" s="187" t="s">
        <v>142</v>
      </c>
      <c r="N6" s="1"/>
      <c r="O6" s="1"/>
      <c r="P6" s="124"/>
      <c r="Q6" s="154"/>
    </row>
    <row r="7" spans="2:26" ht="15" customHeight="1">
      <c r="B7" s="279"/>
      <c r="C7" s="188" t="s">
        <v>101</v>
      </c>
      <c r="D7" s="188" t="s">
        <v>102</v>
      </c>
      <c r="E7" s="188" t="s">
        <v>143</v>
      </c>
      <c r="F7" s="188" t="s">
        <v>144</v>
      </c>
      <c r="G7" s="188" t="s">
        <v>104</v>
      </c>
      <c r="H7" s="186" t="s">
        <v>105</v>
      </c>
      <c r="I7" s="188" t="s">
        <v>106</v>
      </c>
      <c r="J7" s="188" t="s">
        <v>107</v>
      </c>
      <c r="K7" s="188" t="s">
        <v>145</v>
      </c>
      <c r="L7" s="188" t="s">
        <v>108</v>
      </c>
      <c r="M7" s="188" t="s">
        <v>146</v>
      </c>
      <c r="N7" s="1"/>
      <c r="O7" s="1"/>
      <c r="P7" s="124"/>
      <c r="Q7" s="151" t="str">
        <f>+C7</f>
        <v>Coquimbo</v>
      </c>
      <c r="R7" s="151" t="str">
        <f>+D7</f>
        <v>Valparaíso</v>
      </c>
      <c r="S7" s="151" t="str">
        <f>+E7</f>
        <v>Metropolitana</v>
      </c>
      <c r="T7" s="151" t="str">
        <f>+F7</f>
        <v>O´Higgins</v>
      </c>
      <c r="U7" s="151" t="str">
        <f>+G7</f>
        <v>Maule</v>
      </c>
      <c r="V7" s="151" t="str">
        <f t="shared" ref="V7:W7" si="0">+I7</f>
        <v>Bío Bío</v>
      </c>
      <c r="W7" s="151" t="str">
        <f t="shared" si="0"/>
        <v>La Araucanía</v>
      </c>
      <c r="X7" s="151" t="str">
        <f>+K7</f>
        <v>Los Ríos</v>
      </c>
      <c r="Y7" s="151" t="str">
        <f>+L7</f>
        <v>Los Lagos</v>
      </c>
      <c r="Z7" s="124"/>
    </row>
    <row r="8" spans="2:26" ht="12.75" customHeight="1">
      <c r="B8" s="41" t="s">
        <v>119</v>
      </c>
      <c r="C8" s="54">
        <v>20.3</v>
      </c>
      <c r="D8" s="55">
        <v>12.5</v>
      </c>
      <c r="E8" s="55">
        <v>15.84</v>
      </c>
      <c r="F8" s="55">
        <v>19</v>
      </c>
      <c r="G8" s="55">
        <v>15.05</v>
      </c>
      <c r="H8" s="40" t="s">
        <v>147</v>
      </c>
      <c r="I8" s="55">
        <v>20.05</v>
      </c>
      <c r="J8" s="55">
        <v>18</v>
      </c>
      <c r="K8" s="41" t="s">
        <v>147</v>
      </c>
      <c r="L8" s="55">
        <v>22.72</v>
      </c>
      <c r="M8" s="55">
        <v>9.1190839694656489</v>
      </c>
      <c r="N8" s="55"/>
      <c r="O8" s="29"/>
      <c r="P8" s="125"/>
      <c r="Z8" s="125"/>
    </row>
    <row r="9" spans="2:26" ht="12.75" customHeight="1">
      <c r="B9" s="41" t="s">
        <v>120</v>
      </c>
      <c r="C9" s="55">
        <v>21.48</v>
      </c>
      <c r="D9" s="55">
        <v>16.5</v>
      </c>
      <c r="E9" s="55">
        <v>13.26</v>
      </c>
      <c r="F9" s="55">
        <v>20.04</v>
      </c>
      <c r="G9" s="55">
        <v>15.16</v>
      </c>
      <c r="H9" s="40" t="s">
        <v>147</v>
      </c>
      <c r="I9" s="55">
        <v>20.27</v>
      </c>
      <c r="J9" s="55">
        <v>20.57</v>
      </c>
      <c r="K9" s="41" t="s">
        <v>147</v>
      </c>
      <c r="L9" s="55">
        <v>22.380000000000003</v>
      </c>
      <c r="M9" s="55">
        <v>9.1190839694656489</v>
      </c>
      <c r="N9" s="55"/>
      <c r="O9" s="29"/>
      <c r="P9" s="125"/>
      <c r="Q9" s="150">
        <f t="shared" ref="Q9:Q23" si="1">+C9/C8-1</f>
        <v>5.8128078817734075E-2</v>
      </c>
      <c r="R9" s="150">
        <f t="shared" ref="R9:R23" si="2">+D9/D8-1</f>
        <v>0.32000000000000006</v>
      </c>
      <c r="S9" s="150">
        <f t="shared" ref="S9:S23" si="3">+E9/E8-1</f>
        <v>-0.16287878787878785</v>
      </c>
      <c r="T9" s="150">
        <f t="shared" ref="T9:T23" si="4">+F9/F8-1</f>
        <v>5.4736842105263195E-2</v>
      </c>
      <c r="U9" s="150">
        <f t="shared" ref="U9:U23" si="5">+G9/G8-1</f>
        <v>7.3089700996677998E-3</v>
      </c>
      <c r="V9" s="150">
        <f t="shared" ref="V9:Y21" si="6">+I9/I8-1</f>
        <v>1.0972568578553554E-2</v>
      </c>
      <c r="W9" s="150">
        <f t="shared" si="6"/>
        <v>0.14277777777777789</v>
      </c>
      <c r="X9" s="150" t="e">
        <f t="shared" si="6"/>
        <v>#VALUE!</v>
      </c>
      <c r="Y9" s="150">
        <f t="shared" si="6"/>
        <v>-1.4964788732394152E-2</v>
      </c>
      <c r="Z9" s="125"/>
    </row>
    <row r="10" spans="2:26" ht="12.75" customHeight="1">
      <c r="B10" s="41" t="s">
        <v>121</v>
      </c>
      <c r="C10" s="55">
        <v>21.55</v>
      </c>
      <c r="D10" s="55">
        <v>16.75</v>
      </c>
      <c r="E10" s="55">
        <v>14.86</v>
      </c>
      <c r="F10" s="55">
        <v>12.98</v>
      </c>
      <c r="G10" s="55">
        <v>16.940000000000001</v>
      </c>
      <c r="H10" s="40" t="s">
        <v>147</v>
      </c>
      <c r="I10" s="55">
        <v>19.95</v>
      </c>
      <c r="J10" s="55">
        <v>24.81</v>
      </c>
      <c r="K10" s="41" t="s">
        <v>147</v>
      </c>
      <c r="L10" s="55">
        <v>25.82</v>
      </c>
      <c r="M10" s="55">
        <v>9.4073842480743544</v>
      </c>
      <c r="N10" s="55"/>
      <c r="O10" s="29"/>
      <c r="P10" s="125"/>
      <c r="Q10" s="150">
        <f t="shared" si="1"/>
        <v>3.2588454376163423E-3</v>
      </c>
      <c r="R10" s="150">
        <f t="shared" si="2"/>
        <v>1.5151515151515138E-2</v>
      </c>
      <c r="S10" s="150">
        <f t="shared" si="3"/>
        <v>0.1206636500754148</v>
      </c>
      <c r="T10" s="150">
        <f t="shared" si="4"/>
        <v>-0.35229540918163671</v>
      </c>
      <c r="U10" s="150">
        <f t="shared" si="5"/>
        <v>0.11741424802110823</v>
      </c>
      <c r="V10" s="150">
        <f t="shared" si="6"/>
        <v>-1.5786877158362134E-2</v>
      </c>
      <c r="W10" s="150">
        <f t="shared" si="6"/>
        <v>0.20612542537676215</v>
      </c>
      <c r="X10" s="150" t="e">
        <f t="shared" si="6"/>
        <v>#VALUE!</v>
      </c>
      <c r="Y10" s="150">
        <f t="shared" si="6"/>
        <v>0.15370866845397657</v>
      </c>
      <c r="Z10" s="125"/>
    </row>
    <row r="11" spans="2:26" ht="12.75" customHeight="1">
      <c r="B11" s="41" t="s">
        <v>122</v>
      </c>
      <c r="C11" s="55">
        <v>17.426408798813643</v>
      </c>
      <c r="D11" s="55">
        <v>9.3375088133761874</v>
      </c>
      <c r="E11" s="55">
        <v>16.623426967364942</v>
      </c>
      <c r="F11" s="55">
        <v>13.281982350534744</v>
      </c>
      <c r="G11" s="55">
        <v>13.350154657230894</v>
      </c>
      <c r="H11" s="40" t="s">
        <v>147</v>
      </c>
      <c r="I11" s="55">
        <v>11.576870309860222</v>
      </c>
      <c r="J11" s="55">
        <v>15.118167139676645</v>
      </c>
      <c r="K11" s="41">
        <v>18.236673129705636</v>
      </c>
      <c r="L11" s="55">
        <v>19.057086368736975</v>
      </c>
      <c r="M11" s="55">
        <v>9.1190793201133147</v>
      </c>
      <c r="N11" s="55"/>
      <c r="O11" s="29"/>
      <c r="P11" s="125"/>
      <c r="Q11" s="150">
        <f t="shared" si="1"/>
        <v>-0.1913499397302254</v>
      </c>
      <c r="R11" s="150">
        <f t="shared" si="2"/>
        <v>-0.44253678726112311</v>
      </c>
      <c r="S11" s="150">
        <f t="shared" si="3"/>
        <v>0.11866937869212268</v>
      </c>
      <c r="T11" s="150">
        <f t="shared" si="4"/>
        <v>2.3265204201444067E-2</v>
      </c>
      <c r="U11" s="150">
        <f t="shared" si="5"/>
        <v>-0.21191530949050219</v>
      </c>
      <c r="V11" s="150">
        <f t="shared" si="6"/>
        <v>-0.41970574887918688</v>
      </c>
      <c r="W11" s="150">
        <f t="shared" si="6"/>
        <v>-0.39064219509566123</v>
      </c>
      <c r="X11" s="150" t="e">
        <f t="shared" si="6"/>
        <v>#VALUE!</v>
      </c>
      <c r="Y11" s="150">
        <f t="shared" si="6"/>
        <v>-0.26192539238044243</v>
      </c>
      <c r="Z11" s="125"/>
    </row>
    <row r="12" spans="2:26" ht="12.75" customHeight="1">
      <c r="B12" s="41" t="s">
        <v>123</v>
      </c>
      <c r="C12" s="55">
        <v>19</v>
      </c>
      <c r="D12" s="55">
        <v>13.6</v>
      </c>
      <c r="E12" s="55">
        <v>15.330000000000002</v>
      </c>
      <c r="F12" s="55">
        <v>17</v>
      </c>
      <c r="G12" s="55">
        <v>17.07</v>
      </c>
      <c r="H12" s="40" t="s">
        <v>147</v>
      </c>
      <c r="I12" s="55">
        <v>16.7</v>
      </c>
      <c r="J12" s="55">
        <v>14.88</v>
      </c>
      <c r="K12" s="41">
        <v>20.43</v>
      </c>
      <c r="L12" s="55">
        <v>21.03</v>
      </c>
      <c r="M12" s="55">
        <v>9.1100436681222714</v>
      </c>
      <c r="N12" s="55"/>
      <c r="O12" s="29"/>
      <c r="P12" s="125"/>
      <c r="Q12" s="150">
        <f t="shared" si="1"/>
        <v>9.0299224547830237E-2</v>
      </c>
      <c r="R12" s="150">
        <f t="shared" si="2"/>
        <v>0.456491262478671</v>
      </c>
      <c r="S12" s="150">
        <f t="shared" si="3"/>
        <v>-7.7807480365161275E-2</v>
      </c>
      <c r="T12" s="150">
        <f t="shared" si="4"/>
        <v>0.2799294225319886</v>
      </c>
      <c r="U12" s="150">
        <f t="shared" si="5"/>
        <v>0.27863687262636416</v>
      </c>
      <c r="V12" s="150">
        <f t="shared" si="6"/>
        <v>0.44253149193321439</v>
      </c>
      <c r="W12" s="150">
        <f t="shared" si="6"/>
        <v>-1.5753704630741217E-2</v>
      </c>
      <c r="X12" s="150">
        <f t="shared" si="6"/>
        <v>0.12027012025135564</v>
      </c>
      <c r="Y12" s="150">
        <f t="shared" si="6"/>
        <v>0.10352650940909713</v>
      </c>
      <c r="Z12" s="125"/>
    </row>
    <row r="13" spans="2:26" ht="12.75" customHeight="1">
      <c r="B13" s="41" t="s">
        <v>124</v>
      </c>
      <c r="C13" s="55">
        <v>17.22</v>
      </c>
      <c r="D13" s="55">
        <v>13.780000000000001</v>
      </c>
      <c r="E13" s="55">
        <v>19.23</v>
      </c>
      <c r="F13" s="55">
        <v>14.49</v>
      </c>
      <c r="G13" s="55">
        <v>14.62</v>
      </c>
      <c r="H13" s="40" t="s">
        <v>147</v>
      </c>
      <c r="I13" s="55">
        <v>15.63</v>
      </c>
      <c r="J13" s="55">
        <v>19.71</v>
      </c>
      <c r="K13" s="55">
        <v>26.630000000000003</v>
      </c>
      <c r="L13" s="55">
        <v>25.910000000000004</v>
      </c>
      <c r="M13" s="55">
        <v>9.1206695778748177</v>
      </c>
      <c r="N13" s="55"/>
      <c r="O13" s="29"/>
      <c r="P13" s="125"/>
      <c r="Q13" s="150">
        <f t="shared" si="1"/>
        <v>-9.3684210526315814E-2</v>
      </c>
      <c r="R13" s="150">
        <f t="shared" si="2"/>
        <v>1.3235294117647234E-2</v>
      </c>
      <c r="S13" s="150">
        <f t="shared" si="3"/>
        <v>0.25440313111545976</v>
      </c>
      <c r="T13" s="150">
        <f t="shared" si="4"/>
        <v>-0.14764705882352935</v>
      </c>
      <c r="U13" s="150">
        <f t="shared" si="5"/>
        <v>-0.14352665495020511</v>
      </c>
      <c r="V13" s="150">
        <f t="shared" si="6"/>
        <v>-6.4071856287425066E-2</v>
      </c>
      <c r="W13" s="150">
        <f t="shared" si="6"/>
        <v>0.32459677419354827</v>
      </c>
      <c r="X13" s="150">
        <f t="shared" si="6"/>
        <v>0.30347528144884994</v>
      </c>
      <c r="Y13" s="150">
        <f t="shared" si="6"/>
        <v>0.23204945316214931</v>
      </c>
      <c r="Z13" s="125"/>
    </row>
    <row r="14" spans="2:26" ht="12.75" customHeight="1">
      <c r="B14" s="41" t="s">
        <v>125</v>
      </c>
      <c r="C14" s="55">
        <v>22.94</v>
      </c>
      <c r="D14" s="55">
        <v>26.330000000000002</v>
      </c>
      <c r="E14" s="55">
        <v>24.669999999999998</v>
      </c>
      <c r="F14" s="55">
        <v>19.36</v>
      </c>
      <c r="G14" s="55">
        <v>12.52</v>
      </c>
      <c r="H14" s="40" t="s">
        <v>147</v>
      </c>
      <c r="I14" s="55">
        <v>18.490000000000002</v>
      </c>
      <c r="J14" s="55">
        <v>18.830000000000002</v>
      </c>
      <c r="K14" s="55">
        <v>33.1</v>
      </c>
      <c r="L14" s="55">
        <v>29.53</v>
      </c>
      <c r="M14" s="55">
        <v>9.1206695778748177</v>
      </c>
      <c r="N14" s="55"/>
      <c r="O14" s="29"/>
      <c r="P14" s="125"/>
      <c r="Q14" s="150">
        <f t="shared" si="1"/>
        <v>0.33217189314750306</v>
      </c>
      <c r="R14" s="150">
        <f t="shared" si="2"/>
        <v>0.91074020319303339</v>
      </c>
      <c r="S14" s="150">
        <f t="shared" si="3"/>
        <v>0.28289131565262604</v>
      </c>
      <c r="T14" s="150">
        <f t="shared" si="4"/>
        <v>0.33609385783298817</v>
      </c>
      <c r="U14" s="150">
        <f t="shared" si="5"/>
        <v>-0.14363885088919282</v>
      </c>
      <c r="V14" s="150">
        <f t="shared" si="6"/>
        <v>0.18298144593730004</v>
      </c>
      <c r="W14" s="150">
        <f t="shared" si="6"/>
        <v>-4.4647387113140535E-2</v>
      </c>
      <c r="X14" s="150">
        <f t="shared" si="6"/>
        <v>0.24295906871948914</v>
      </c>
      <c r="Y14" s="150">
        <f t="shared" si="6"/>
        <v>0.13971439598610558</v>
      </c>
      <c r="Z14" s="125"/>
    </row>
    <row r="15" spans="2:26" ht="12.75" customHeight="1">
      <c r="B15" s="41" t="s">
        <v>126</v>
      </c>
      <c r="C15" s="55">
        <v>23.54</v>
      </c>
      <c r="D15" s="55">
        <v>20.52</v>
      </c>
      <c r="E15" s="55">
        <v>21.1</v>
      </c>
      <c r="F15" s="55">
        <v>17.82</v>
      </c>
      <c r="G15" s="55">
        <v>24.35</v>
      </c>
      <c r="H15" s="40" t="s">
        <v>147</v>
      </c>
      <c r="I15" s="55">
        <v>27.26</v>
      </c>
      <c r="J15" s="55">
        <v>34.69</v>
      </c>
      <c r="K15" s="55">
        <v>37.019999999999996</v>
      </c>
      <c r="L15" s="55">
        <v>42.55</v>
      </c>
      <c r="M15" s="55">
        <v>9.1206695778748177</v>
      </c>
      <c r="N15" s="55"/>
      <c r="O15" s="29"/>
      <c r="P15" s="125"/>
      <c r="Q15" s="150">
        <f t="shared" si="1"/>
        <v>2.6155187445509931E-2</v>
      </c>
      <c r="R15" s="150">
        <f t="shared" si="2"/>
        <v>-0.22066084314470191</v>
      </c>
      <c r="S15" s="150">
        <f t="shared" si="3"/>
        <v>-0.14471017430077004</v>
      </c>
      <c r="T15" s="150">
        <f t="shared" si="4"/>
        <v>-7.9545454545454475E-2</v>
      </c>
      <c r="U15" s="150">
        <f t="shared" si="5"/>
        <v>0.94488817891373822</v>
      </c>
      <c r="V15" s="150">
        <f t="shared" si="6"/>
        <v>0.4743104380746348</v>
      </c>
      <c r="W15" s="150">
        <f t="shared" si="6"/>
        <v>0.84227296866702051</v>
      </c>
      <c r="X15" s="150">
        <f t="shared" si="6"/>
        <v>0.11842900302114789</v>
      </c>
      <c r="Y15" s="150">
        <f t="shared" si="6"/>
        <v>0.44090755164239748</v>
      </c>
      <c r="Z15" s="125"/>
    </row>
    <row r="16" spans="2:26" ht="12.75" customHeight="1">
      <c r="B16" s="41" t="s">
        <v>127</v>
      </c>
      <c r="C16" s="55">
        <v>22.02</v>
      </c>
      <c r="D16" s="55">
        <v>11.26</v>
      </c>
      <c r="E16" s="55">
        <v>24.48</v>
      </c>
      <c r="F16" s="55">
        <v>15.260000000000002</v>
      </c>
      <c r="G16" s="55">
        <v>16.580000000000002</v>
      </c>
      <c r="H16" s="40" t="s">
        <v>147</v>
      </c>
      <c r="I16" s="55">
        <v>16.84</v>
      </c>
      <c r="J16" s="55">
        <v>26.2</v>
      </c>
      <c r="K16" s="55">
        <v>36.230000000000004</v>
      </c>
      <c r="L16" s="55">
        <v>37.019999999999996</v>
      </c>
      <c r="M16" s="55">
        <v>9.2662299854439585</v>
      </c>
      <c r="N16" s="55"/>
      <c r="O16" s="29"/>
      <c r="P16" s="125"/>
      <c r="Q16" s="150">
        <f t="shared" si="1"/>
        <v>-6.457094307561595E-2</v>
      </c>
      <c r="R16" s="150">
        <f t="shared" si="2"/>
        <v>-0.45126705653021437</v>
      </c>
      <c r="S16" s="150">
        <f t="shared" si="3"/>
        <v>0.16018957345971563</v>
      </c>
      <c r="T16" s="150">
        <f t="shared" si="4"/>
        <v>-0.14365881032547689</v>
      </c>
      <c r="U16" s="150">
        <f t="shared" si="5"/>
        <v>-0.31909650924024635</v>
      </c>
      <c r="V16" s="150">
        <f t="shared" si="6"/>
        <v>-0.38224504768892154</v>
      </c>
      <c r="W16" s="150">
        <f t="shared" si="6"/>
        <v>-0.24473911790141245</v>
      </c>
      <c r="X16" s="150">
        <f t="shared" si="6"/>
        <v>-2.1339816315504967E-2</v>
      </c>
      <c r="Y16" s="150">
        <f t="shared" si="6"/>
        <v>-0.12996474735605179</v>
      </c>
      <c r="Z16" s="125"/>
    </row>
    <row r="17" spans="2:26" ht="12.75" customHeight="1">
      <c r="B17" s="41" t="s">
        <v>128</v>
      </c>
      <c r="C17" s="55">
        <v>20.370432012241562</v>
      </c>
      <c r="D17" s="55">
        <v>14.861034346434494</v>
      </c>
      <c r="E17" s="55">
        <v>22.069840622540045</v>
      </c>
      <c r="F17" s="55">
        <v>20.403633040912361</v>
      </c>
      <c r="G17" s="55">
        <v>22.892935432721355</v>
      </c>
      <c r="H17" s="40" t="s">
        <v>147</v>
      </c>
      <c r="I17" s="55">
        <v>18.231266095438755</v>
      </c>
      <c r="J17" s="55">
        <v>21.756812355395361</v>
      </c>
      <c r="K17" s="55">
        <v>22.805810423147129</v>
      </c>
      <c r="L17" s="55">
        <v>33.981243498108171</v>
      </c>
      <c r="M17" s="55">
        <v>9.1199999999999992</v>
      </c>
      <c r="N17" s="55"/>
      <c r="O17" s="29"/>
      <c r="P17" s="125"/>
      <c r="Q17" s="150">
        <f t="shared" si="1"/>
        <v>-7.4912261024452254E-2</v>
      </c>
      <c r="R17" s="150">
        <f t="shared" si="2"/>
        <v>0.31980766842224639</v>
      </c>
      <c r="S17" s="150">
        <f t="shared" si="3"/>
        <v>-9.8454222935455693E-2</v>
      </c>
      <c r="T17" s="150">
        <f t="shared" si="4"/>
        <v>0.3370663853808884</v>
      </c>
      <c r="U17" s="150">
        <f t="shared" si="5"/>
        <v>0.38075605746208407</v>
      </c>
      <c r="V17" s="150">
        <f t="shared" si="6"/>
        <v>8.2616751510614872E-2</v>
      </c>
      <c r="W17" s="150">
        <f t="shared" si="6"/>
        <v>-0.16958731467956634</v>
      </c>
      <c r="X17" s="150">
        <f t="shared" si="6"/>
        <v>-0.3705268997199247</v>
      </c>
      <c r="Y17" s="150">
        <f t="shared" si="6"/>
        <v>-8.2084184275846184E-2</v>
      </c>
      <c r="Z17" s="125"/>
    </row>
    <row r="18" spans="2:26" ht="12.75" customHeight="1">
      <c r="B18" s="41" t="s">
        <v>129</v>
      </c>
      <c r="C18" s="55">
        <v>21.5</v>
      </c>
      <c r="D18" s="55">
        <v>12.209999999999999</v>
      </c>
      <c r="E18" s="55">
        <v>23.61</v>
      </c>
      <c r="F18" s="55">
        <v>12.64</v>
      </c>
      <c r="G18" s="55">
        <v>12.79</v>
      </c>
      <c r="H18" s="40" t="s">
        <v>147</v>
      </c>
      <c r="I18" s="55">
        <v>15.45</v>
      </c>
      <c r="J18" s="55">
        <v>20.84</v>
      </c>
      <c r="K18" s="55">
        <v>25.14</v>
      </c>
      <c r="L18" s="55">
        <v>31.990000000000002</v>
      </c>
      <c r="M18" s="55">
        <v>9.1206695778748177</v>
      </c>
      <c r="N18" s="55"/>
      <c r="O18" s="29"/>
      <c r="P18" s="125"/>
      <c r="Q18" s="150">
        <f t="shared" si="1"/>
        <v>5.545135160018333E-2</v>
      </c>
      <c r="R18" s="150">
        <f t="shared" si="2"/>
        <v>-0.17838827935086088</v>
      </c>
      <c r="S18" s="150">
        <f t="shared" si="3"/>
        <v>6.9785704564036655E-2</v>
      </c>
      <c r="T18" s="150">
        <f t="shared" si="4"/>
        <v>-0.38050248332466607</v>
      </c>
      <c r="U18" s="150">
        <f t="shared" si="5"/>
        <v>-0.44131236303934263</v>
      </c>
      <c r="V18" s="150">
        <f t="shared" si="6"/>
        <v>-0.15255474199537877</v>
      </c>
      <c r="W18" s="150">
        <f t="shared" si="6"/>
        <v>-4.2139093743114753E-2</v>
      </c>
      <c r="X18" s="150">
        <f t="shared" si="6"/>
        <v>0.10235065246722153</v>
      </c>
      <c r="Y18" s="150">
        <f t="shared" si="6"/>
        <v>-5.8598311689771698E-2</v>
      </c>
      <c r="Z18" s="125"/>
    </row>
    <row r="19" spans="2:26" ht="12.75" customHeight="1">
      <c r="B19" s="41" t="s">
        <v>130</v>
      </c>
      <c r="C19" s="55">
        <v>23.15</v>
      </c>
      <c r="D19" s="55">
        <v>15.08</v>
      </c>
      <c r="E19" s="55">
        <v>22.86</v>
      </c>
      <c r="F19" s="55">
        <v>16.309999999999999</v>
      </c>
      <c r="G19" s="55">
        <v>16.440000000000001</v>
      </c>
      <c r="H19" s="40" t="s">
        <v>147</v>
      </c>
      <c r="I19" s="55">
        <v>15.78</v>
      </c>
      <c r="J19" s="55">
        <v>18.21</v>
      </c>
      <c r="K19" s="55">
        <v>17.8</v>
      </c>
      <c r="L19" s="55">
        <v>25.64</v>
      </c>
      <c r="M19" s="55">
        <v>9.1199999999999992</v>
      </c>
      <c r="N19" s="55"/>
      <c r="O19" s="29"/>
      <c r="P19" s="125"/>
      <c r="Q19" s="150">
        <f t="shared" si="1"/>
        <v>7.6744186046511453E-2</v>
      </c>
      <c r="R19" s="150">
        <f t="shared" si="2"/>
        <v>0.23505323505323505</v>
      </c>
      <c r="S19" s="150">
        <f t="shared" si="3"/>
        <v>-3.1766200762388785E-2</v>
      </c>
      <c r="T19" s="150">
        <f t="shared" si="4"/>
        <v>0.29034810126582267</v>
      </c>
      <c r="U19" s="150">
        <f t="shared" si="5"/>
        <v>0.28537920250195481</v>
      </c>
      <c r="V19" s="150">
        <f t="shared" si="6"/>
        <v>2.1359223300970953E-2</v>
      </c>
      <c r="W19" s="150">
        <f t="shared" si="6"/>
        <v>-0.1261996161228407</v>
      </c>
      <c r="X19" s="150">
        <f t="shared" si="6"/>
        <v>-0.29196499602227521</v>
      </c>
      <c r="Y19" s="150">
        <f t="shared" si="6"/>
        <v>-0.19849953110346985</v>
      </c>
      <c r="Z19" s="125"/>
    </row>
    <row r="20" spans="2:26" ht="12.75" customHeight="1">
      <c r="B20" s="41" t="s">
        <v>131</v>
      </c>
      <c r="C20" s="55">
        <v>24.23</v>
      </c>
      <c r="D20" s="55">
        <v>17.809999999999999</v>
      </c>
      <c r="E20" s="55">
        <v>17.2</v>
      </c>
      <c r="F20" s="55">
        <v>13.73</v>
      </c>
      <c r="G20" s="55">
        <v>16.919999999999998</v>
      </c>
      <c r="H20" s="40" t="s">
        <v>147</v>
      </c>
      <c r="I20" s="55">
        <v>14.809999999999999</v>
      </c>
      <c r="J20" s="55">
        <v>22.619999999999997</v>
      </c>
      <c r="K20" s="55">
        <v>22</v>
      </c>
      <c r="L20" s="55">
        <v>33.200000000000003</v>
      </c>
      <c r="M20" s="55">
        <v>9.120000000000001</v>
      </c>
      <c r="N20" s="55"/>
      <c r="O20" s="29"/>
      <c r="P20" s="125"/>
      <c r="Q20" s="150">
        <f t="shared" si="1"/>
        <v>4.6652267818574567E-2</v>
      </c>
      <c r="R20" s="150">
        <f t="shared" si="2"/>
        <v>0.18103448275862055</v>
      </c>
      <c r="S20" s="150">
        <f t="shared" si="3"/>
        <v>-0.24759405074365703</v>
      </c>
      <c r="T20" s="150">
        <f t="shared" si="4"/>
        <v>-0.15818516247700787</v>
      </c>
      <c r="U20" s="150">
        <f t="shared" si="5"/>
        <v>2.9197080291970545E-2</v>
      </c>
      <c r="V20" s="150">
        <f t="shared" si="6"/>
        <v>-6.1470215462610889E-2</v>
      </c>
      <c r="W20" s="150">
        <f t="shared" si="6"/>
        <v>0.24217462932454681</v>
      </c>
      <c r="X20" s="150">
        <f t="shared" si="6"/>
        <v>0.23595505617977519</v>
      </c>
      <c r="Y20" s="150">
        <f t="shared" si="6"/>
        <v>0.29485179407176298</v>
      </c>
      <c r="Z20" s="125"/>
    </row>
    <row r="21" spans="2:26" ht="12.75" customHeight="1">
      <c r="B21" s="41" t="s">
        <v>132</v>
      </c>
      <c r="C21" s="55">
        <v>24.86</v>
      </c>
      <c r="D21" s="55">
        <v>13.88</v>
      </c>
      <c r="E21" s="55">
        <v>17</v>
      </c>
      <c r="F21" s="55">
        <v>15.419999999999998</v>
      </c>
      <c r="G21" s="55">
        <v>22.130000000000003</v>
      </c>
      <c r="H21" s="40" t="s">
        <v>147</v>
      </c>
      <c r="I21" s="55">
        <v>17.25</v>
      </c>
      <c r="J21" s="55">
        <v>26.639999999999997</v>
      </c>
      <c r="K21" s="55">
        <v>31.689999999999998</v>
      </c>
      <c r="L21" s="55">
        <v>42.980000000000004</v>
      </c>
      <c r="M21" s="55">
        <v>9.120000000000001</v>
      </c>
      <c r="N21" s="55"/>
      <c r="O21" s="29"/>
      <c r="P21" s="125"/>
      <c r="Q21" s="150">
        <f t="shared" si="1"/>
        <v>2.6000825423029283E-2</v>
      </c>
      <c r="R21" s="150">
        <f t="shared" si="2"/>
        <v>-0.22066254912970229</v>
      </c>
      <c r="S21" s="150">
        <f t="shared" si="3"/>
        <v>-1.1627906976744096E-2</v>
      </c>
      <c r="T21" s="150">
        <f t="shared" si="4"/>
        <v>0.12308812818645287</v>
      </c>
      <c r="U21" s="150">
        <f t="shared" si="5"/>
        <v>0.30791962174940934</v>
      </c>
      <c r="V21" s="150">
        <f t="shared" si="6"/>
        <v>0.16475354490209337</v>
      </c>
      <c r="W21" s="150">
        <f t="shared" si="6"/>
        <v>0.17771883289124668</v>
      </c>
      <c r="X21" s="150">
        <f t="shared" si="6"/>
        <v>0.44045454545454543</v>
      </c>
      <c r="Y21" s="150">
        <f t="shared" si="6"/>
        <v>0.29457831325301198</v>
      </c>
      <c r="Z21" s="125"/>
    </row>
    <row r="22" spans="2:26" ht="12.75" customHeight="1">
      <c r="B22" s="41" t="s">
        <v>133</v>
      </c>
      <c r="C22" s="55">
        <v>28.378922166817894</v>
      </c>
      <c r="D22" s="55">
        <v>16.260056952992556</v>
      </c>
      <c r="E22" s="55">
        <v>18.951020851994503</v>
      </c>
      <c r="F22" s="55">
        <v>14.489636066017113</v>
      </c>
      <c r="G22" s="55">
        <v>18.728394313163221</v>
      </c>
      <c r="H22" s="40">
        <v>20.754925615331164</v>
      </c>
      <c r="I22" s="55">
        <v>17.313359038330688</v>
      </c>
      <c r="J22" s="55">
        <v>31.758873628341366</v>
      </c>
      <c r="K22" s="55">
        <v>48.387835356389296</v>
      </c>
      <c r="L22" s="55">
        <v>39.863420959984026</v>
      </c>
      <c r="M22" s="55">
        <v>9.120000000000001</v>
      </c>
      <c r="N22" s="55"/>
      <c r="O22" s="29"/>
      <c r="P22" s="125"/>
      <c r="Q22" s="150">
        <f t="shared" si="1"/>
        <v>0.14154956423241738</v>
      </c>
      <c r="R22" s="150">
        <f t="shared" si="2"/>
        <v>0.17147384387554432</v>
      </c>
      <c r="S22" s="150">
        <f t="shared" si="3"/>
        <v>0.11476593247026479</v>
      </c>
      <c r="T22" s="150">
        <f t="shared" si="4"/>
        <v>-6.0334885472301258E-2</v>
      </c>
      <c r="U22" s="150">
        <f t="shared" si="5"/>
        <v>-0.15371015304278268</v>
      </c>
      <c r="V22" s="150">
        <f t="shared" ref="V22:Y22" si="7">+I22/I21-1</f>
        <v>3.6729877293153468E-3</v>
      </c>
      <c r="W22" s="150">
        <f t="shared" si="7"/>
        <v>0.19214991097377521</v>
      </c>
      <c r="X22" s="150">
        <f t="shared" si="7"/>
        <v>0.52691181307634261</v>
      </c>
      <c r="Y22" s="150">
        <f t="shared" si="7"/>
        <v>-7.2512308981293128E-2</v>
      </c>
      <c r="Z22" s="125"/>
    </row>
    <row r="23" spans="2:26" ht="12.75" customHeight="1">
      <c r="B23" s="41" t="s">
        <v>134</v>
      </c>
      <c r="C23" s="55">
        <v>29.921458117890381</v>
      </c>
      <c r="D23" s="55">
        <v>17.272248243559719</v>
      </c>
      <c r="E23" s="55">
        <v>23.065879953379955</v>
      </c>
      <c r="F23" s="55">
        <v>10.95473496128648</v>
      </c>
      <c r="G23" s="55">
        <v>24.970121686223383</v>
      </c>
      <c r="H23" s="40">
        <v>28.285777067518978</v>
      </c>
      <c r="I23" s="55">
        <v>11.349226441631505</v>
      </c>
      <c r="J23" s="55">
        <v>24.713979620988475</v>
      </c>
      <c r="K23" s="55">
        <v>42.458664666166541</v>
      </c>
      <c r="L23" s="55">
        <v>43.661217911822263</v>
      </c>
      <c r="M23" s="55">
        <v>9.1199417758369723</v>
      </c>
      <c r="N23" s="55"/>
      <c r="O23" s="29"/>
      <c r="P23" s="125"/>
      <c r="Q23" s="150">
        <f t="shared" si="1"/>
        <v>5.4354987198072635E-2</v>
      </c>
      <c r="R23" s="150">
        <f t="shared" si="2"/>
        <v>6.2250168833564601E-2</v>
      </c>
      <c r="S23" s="150">
        <f t="shared" si="3"/>
        <v>0.2171312634565743</v>
      </c>
      <c r="T23" s="150">
        <f t="shared" si="4"/>
        <v>-0.24396065495538011</v>
      </c>
      <c r="U23" s="150">
        <f t="shared" si="5"/>
        <v>0.33327616178356378</v>
      </c>
      <c r="V23" s="150">
        <f t="shared" ref="V23:Y23" si="8">+I23/I22-1</f>
        <v>-0.34448154072788351</v>
      </c>
      <c r="W23" s="150">
        <f t="shared" si="8"/>
        <v>-0.22182442897049359</v>
      </c>
      <c r="X23" s="150">
        <f t="shared" si="8"/>
        <v>-0.122534323896757</v>
      </c>
      <c r="Y23" s="150">
        <f t="shared" si="8"/>
        <v>9.5270221681439837E-2</v>
      </c>
      <c r="Z23" s="125"/>
    </row>
    <row r="24" spans="2:26" ht="12.75" customHeight="1">
      <c r="B24" s="41" t="s">
        <v>135</v>
      </c>
      <c r="C24" s="55">
        <v>27.254929577464786</v>
      </c>
      <c r="D24" s="55">
        <v>5.4060428849902538</v>
      </c>
      <c r="E24" s="55">
        <v>21.366018338427342</v>
      </c>
      <c r="F24" s="55">
        <v>12.692130750605326</v>
      </c>
      <c r="G24" s="55">
        <v>24.965949155687511</v>
      </c>
      <c r="H24" s="55">
        <v>21.284280222127297</v>
      </c>
      <c r="I24" s="55">
        <v>7.3143625364104867</v>
      </c>
      <c r="J24" s="55">
        <v>30.155925030229746</v>
      </c>
      <c r="K24" s="55">
        <v>47.18333333333333</v>
      </c>
      <c r="L24" s="55">
        <v>43.619260516883607</v>
      </c>
      <c r="M24" s="55">
        <v>9.1199417758369723</v>
      </c>
      <c r="N24" s="55"/>
      <c r="O24" s="29"/>
      <c r="P24" s="125"/>
      <c r="Q24" s="150"/>
      <c r="R24" s="150"/>
      <c r="S24" s="150"/>
      <c r="T24" s="150"/>
      <c r="U24" s="150"/>
      <c r="V24" s="150"/>
      <c r="W24" s="150"/>
      <c r="X24" s="150"/>
      <c r="Y24" s="150"/>
      <c r="Z24" s="125"/>
    </row>
    <row r="25" spans="2:26" ht="12.75" customHeight="1">
      <c r="B25" s="41" t="s">
        <v>218</v>
      </c>
      <c r="C25" s="55">
        <v>29.547342465753424</v>
      </c>
      <c r="D25" s="55">
        <v>18.05641447368421</v>
      </c>
      <c r="E25" s="55">
        <v>21.95622009569378</v>
      </c>
      <c r="F25" s="55">
        <v>15.155427473583094</v>
      </c>
      <c r="G25" s="55">
        <v>18.113363499245853</v>
      </c>
      <c r="H25" s="55">
        <v>13.839890249050232</v>
      </c>
      <c r="I25" s="55">
        <v>11.562023292989267</v>
      </c>
      <c r="J25" s="55">
        <v>23.12391568259574</v>
      </c>
      <c r="K25" s="55">
        <v>48.97797833935018</v>
      </c>
      <c r="L25" s="55">
        <v>43.21239849022075</v>
      </c>
      <c r="M25" s="55">
        <v>9.1199417758369723</v>
      </c>
      <c r="N25" s="55"/>
      <c r="O25" s="29"/>
      <c r="P25" s="125"/>
      <c r="Q25" s="150"/>
      <c r="R25" s="150"/>
      <c r="S25" s="150"/>
      <c r="T25" s="150"/>
      <c r="U25" s="150"/>
      <c r="V25" s="150"/>
      <c r="W25" s="150"/>
      <c r="X25" s="150"/>
      <c r="Y25" s="150"/>
      <c r="Z25" s="125"/>
    </row>
    <row r="26" spans="2:26">
      <c r="B26" s="276" t="s">
        <v>136</v>
      </c>
      <c r="C26" s="277"/>
      <c r="D26" s="277"/>
      <c r="E26" s="277"/>
      <c r="F26" s="277"/>
      <c r="G26" s="277"/>
      <c r="H26" s="277"/>
      <c r="I26" s="277"/>
      <c r="J26" s="277"/>
      <c r="K26" s="277"/>
      <c r="L26" s="277"/>
      <c r="M26" s="277"/>
    </row>
    <row r="27" spans="2:26" ht="12.75" customHeight="1">
      <c r="B27" s="121"/>
      <c r="C27" s="122"/>
      <c r="D27" s="122"/>
      <c r="E27" s="122"/>
      <c r="F27" s="122"/>
      <c r="G27" s="122"/>
      <c r="H27" s="122"/>
      <c r="I27" s="30"/>
      <c r="J27" s="30"/>
      <c r="K27" s="30"/>
      <c r="L27" s="30"/>
    </row>
    <row r="28" spans="2:26">
      <c r="B28" s="2"/>
      <c r="C28" s="2"/>
      <c r="D28" s="2"/>
      <c r="E28" s="2"/>
      <c r="F28" s="2"/>
      <c r="G28" s="2"/>
      <c r="H28" s="2"/>
      <c r="I28" s="2"/>
      <c r="J28" s="2"/>
      <c r="K28" s="2"/>
      <c r="L28" s="2"/>
    </row>
    <row r="33" spans="15:17">
      <c r="Q33" s="153"/>
    </row>
    <row r="48" spans="15:17">
      <c r="O48" s="2"/>
    </row>
    <row r="50" spans="3:13">
      <c r="C50" s="84"/>
      <c r="D50" s="84"/>
      <c r="E50" s="84"/>
      <c r="F50" s="84"/>
      <c r="G50" s="84"/>
      <c r="H50" s="84"/>
      <c r="I50" s="84"/>
      <c r="J50" s="84"/>
      <c r="K50" s="84"/>
      <c r="L50" s="84"/>
      <c r="M50" s="84"/>
    </row>
    <row r="51" spans="3:13">
      <c r="C51" s="55"/>
      <c r="D51" s="55"/>
      <c r="E51" s="55"/>
      <c r="F51" s="55"/>
      <c r="G51" s="55"/>
      <c r="H51" s="55"/>
      <c r="I51" s="55"/>
      <c r="J51" s="55"/>
      <c r="K51" s="55"/>
      <c r="L51" s="55"/>
      <c r="M51" s="55"/>
    </row>
  </sheetData>
  <mergeCells count="5">
    <mergeCell ref="B6:B7"/>
    <mergeCell ref="B3:M3"/>
    <mergeCell ref="B2:M2"/>
    <mergeCell ref="B4:M4"/>
    <mergeCell ref="B26:M26"/>
  </mergeCells>
  <phoneticPr fontId="79" type="noConversion"/>
  <hyperlinks>
    <hyperlink ref="O2" location="Índice!A1" display="Volver al índice" xr:uid="{00000000-0004-0000-0D00-000000000000}"/>
  </hyperlinks>
  <printOptions horizontalCentered="1" verticalCentered="1"/>
  <pageMargins left="0.7" right="0.7" top="0.75" bottom="0.75" header="0.3" footer="0.3"/>
  <pageSetup scale="80"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26"/>
  <sheetViews>
    <sheetView view="pageBreakPreview" zoomScale="91" zoomScaleNormal="90" zoomScaleSheetLayoutView="91" workbookViewId="0"/>
  </sheetViews>
  <sheetFormatPr baseColWidth="10" defaultColWidth="10.88671875" defaultRowHeight="13.2"/>
  <cols>
    <col min="1" max="1" width="1.33203125" style="26" customWidth="1"/>
    <col min="2" max="2" width="13.88671875" style="26" customWidth="1"/>
    <col min="3" max="3" width="17.5546875" style="26" customWidth="1"/>
    <col min="4" max="4" width="11.6640625" style="26" customWidth="1"/>
    <col min="5" max="6" width="10.109375" style="26" customWidth="1"/>
    <col min="7" max="7" width="10.33203125" style="26" customWidth="1"/>
    <col min="8" max="8" width="11.21875" style="26" customWidth="1"/>
    <col min="9" max="10" width="10.109375" style="26" customWidth="1"/>
    <col min="11" max="11" width="10" style="26" customWidth="1"/>
    <col min="12" max="12" width="2.109375" style="26" customWidth="1"/>
    <col min="13" max="13" width="10.88671875" style="86"/>
    <col min="14" max="16384" width="10.88671875" style="26"/>
  </cols>
  <sheetData>
    <row r="2" spans="2:14">
      <c r="B2" s="284" t="s">
        <v>153</v>
      </c>
      <c r="C2" s="284"/>
      <c r="D2" s="284"/>
      <c r="E2" s="284"/>
      <c r="F2" s="284"/>
      <c r="G2" s="284"/>
      <c r="H2" s="284"/>
      <c r="I2" s="284"/>
      <c r="J2" s="284"/>
      <c r="K2" s="284"/>
      <c r="L2" s="189"/>
      <c r="M2" s="149" t="s">
        <v>7</v>
      </c>
      <c r="N2" s="110"/>
    </row>
    <row r="3" spans="2:14">
      <c r="B3" s="189"/>
      <c r="C3" s="189"/>
      <c r="D3" s="189"/>
      <c r="E3" s="189"/>
      <c r="F3" s="189"/>
      <c r="G3" s="189"/>
      <c r="H3" s="189"/>
      <c r="I3" s="189"/>
      <c r="J3" s="189"/>
      <c r="K3" s="189"/>
      <c r="L3" s="189"/>
      <c r="M3" s="88"/>
      <c r="N3" s="110"/>
    </row>
    <row r="4" spans="2:14">
      <c r="B4" s="288" t="s">
        <v>154</v>
      </c>
      <c r="C4" s="288" t="s">
        <v>155</v>
      </c>
      <c r="D4" s="285" t="s">
        <v>156</v>
      </c>
      <c r="E4" s="286"/>
      <c r="F4" s="286"/>
      <c r="G4" s="287"/>
      <c r="H4" s="286" t="s">
        <v>157</v>
      </c>
      <c r="I4" s="286"/>
      <c r="J4" s="286"/>
      <c r="K4" s="287"/>
      <c r="L4" s="189"/>
      <c r="N4" s="110"/>
    </row>
    <row r="5" spans="2:14" ht="31.5" customHeight="1">
      <c r="B5" s="289"/>
      <c r="C5" s="289"/>
      <c r="D5" s="217">
        <v>2021</v>
      </c>
      <c r="E5" s="209" t="s">
        <v>238</v>
      </c>
      <c r="F5" s="209" t="s">
        <v>239</v>
      </c>
      <c r="G5" s="211" t="s">
        <v>158</v>
      </c>
      <c r="H5" s="219">
        <f>+D5</f>
        <v>2021</v>
      </c>
      <c r="I5" s="210" t="str">
        <f>+E5</f>
        <v>ene-ene 2021</v>
      </c>
      <c r="J5" s="210" t="str">
        <f>+F5</f>
        <v>ene-ene 2022</v>
      </c>
      <c r="K5" s="211" t="str">
        <f>+G5</f>
        <v>variación (%)</v>
      </c>
      <c r="L5" s="74"/>
      <c r="M5" s="94"/>
      <c r="N5" s="110"/>
    </row>
    <row r="6" spans="2:14" s="110" customFormat="1" ht="14.7" customHeight="1">
      <c r="B6" s="321" t="s">
        <v>159</v>
      </c>
      <c r="C6" s="324" t="s">
        <v>161</v>
      </c>
      <c r="D6" s="297">
        <v>177672.21</v>
      </c>
      <c r="E6" s="298">
        <v>8855.3700000000008</v>
      </c>
      <c r="F6" s="298">
        <v>14107.5</v>
      </c>
      <c r="G6" s="299">
        <v>59.31011352433606</v>
      </c>
      <c r="H6" s="298">
        <v>598321</v>
      </c>
      <c r="I6" s="298">
        <v>28968.799999999999</v>
      </c>
      <c r="J6" s="298">
        <v>48599.7</v>
      </c>
      <c r="K6" s="299">
        <v>67.765665129380565</v>
      </c>
      <c r="L6" s="74"/>
      <c r="M6" s="94"/>
    </row>
    <row r="7" spans="2:14" s="110" customFormat="1" ht="14.4">
      <c r="B7" s="322"/>
      <c r="C7" s="324" t="s">
        <v>170</v>
      </c>
      <c r="D7" s="300">
        <v>26819.29</v>
      </c>
      <c r="E7" s="343">
        <v>26819.29</v>
      </c>
      <c r="F7" s="343">
        <v>0</v>
      </c>
      <c r="G7" s="302">
        <v>-100</v>
      </c>
      <c r="H7" s="301">
        <v>134151.51999999999</v>
      </c>
      <c r="I7" s="301">
        <v>134151.51999999999</v>
      </c>
      <c r="J7" s="301">
        <v>0</v>
      </c>
      <c r="K7" s="302">
        <v>-100</v>
      </c>
      <c r="L7" s="74"/>
      <c r="M7" s="94"/>
    </row>
    <row r="8" spans="2:14" s="110" customFormat="1" ht="14.4">
      <c r="B8" s="322"/>
      <c r="C8" s="324" t="s">
        <v>162</v>
      </c>
      <c r="D8" s="300">
        <v>2549</v>
      </c>
      <c r="E8" s="343">
        <v>0</v>
      </c>
      <c r="F8" s="343">
        <v>0</v>
      </c>
      <c r="G8" s="302" t="s">
        <v>166</v>
      </c>
      <c r="H8" s="301">
        <v>20266.8</v>
      </c>
      <c r="I8" s="301">
        <v>0</v>
      </c>
      <c r="J8" s="301">
        <v>0</v>
      </c>
      <c r="K8" s="302" t="s">
        <v>166</v>
      </c>
      <c r="L8" s="74"/>
      <c r="M8" s="94"/>
    </row>
    <row r="9" spans="2:14" s="110" customFormat="1" ht="14.4">
      <c r="B9" s="322"/>
      <c r="C9" s="324" t="s">
        <v>164</v>
      </c>
      <c r="D9" s="300">
        <v>4000</v>
      </c>
      <c r="E9" s="343">
        <v>0</v>
      </c>
      <c r="F9" s="343">
        <v>0</v>
      </c>
      <c r="G9" s="302" t="s">
        <v>166</v>
      </c>
      <c r="H9" s="301">
        <v>11166.37</v>
      </c>
      <c r="I9" s="301">
        <v>0</v>
      </c>
      <c r="J9" s="301">
        <v>0</v>
      </c>
      <c r="K9" s="302" t="s">
        <v>166</v>
      </c>
      <c r="L9" s="74"/>
      <c r="M9" s="94"/>
    </row>
    <row r="10" spans="2:14" s="110" customFormat="1" ht="14.4">
      <c r="B10" s="322"/>
      <c r="C10" s="324" t="s">
        <v>165</v>
      </c>
      <c r="D10" s="300">
        <v>850.5</v>
      </c>
      <c r="E10" s="343">
        <v>0</v>
      </c>
      <c r="F10" s="343">
        <v>0</v>
      </c>
      <c r="G10" s="302" t="s">
        <v>166</v>
      </c>
      <c r="H10" s="301">
        <v>6300</v>
      </c>
      <c r="I10" s="301">
        <v>0</v>
      </c>
      <c r="J10" s="301">
        <v>0</v>
      </c>
      <c r="K10" s="302" t="s">
        <v>166</v>
      </c>
      <c r="L10" s="74"/>
      <c r="M10" s="94"/>
    </row>
    <row r="11" spans="2:14" s="110" customFormat="1" ht="14.4">
      <c r="B11" s="323"/>
      <c r="C11" s="304" t="s">
        <v>211</v>
      </c>
      <c r="D11" s="300">
        <v>226.8</v>
      </c>
      <c r="E11" s="343">
        <v>0</v>
      </c>
      <c r="F11" s="343">
        <v>0</v>
      </c>
      <c r="G11" s="302" t="s">
        <v>166</v>
      </c>
      <c r="H11" s="301">
        <v>3780</v>
      </c>
      <c r="I11" s="301">
        <v>0</v>
      </c>
      <c r="J11" s="301">
        <v>0</v>
      </c>
      <c r="K11" s="302" t="s">
        <v>166</v>
      </c>
      <c r="L11" s="74"/>
      <c r="M11" s="94"/>
    </row>
    <row r="12" spans="2:14" s="110" customFormat="1" ht="14.4">
      <c r="B12" s="305" t="s">
        <v>168</v>
      </c>
      <c r="C12" s="306"/>
      <c r="D12" s="307">
        <v>212117.8</v>
      </c>
      <c r="E12" s="308">
        <v>35674.660000000003</v>
      </c>
      <c r="F12" s="308">
        <v>14107.5</v>
      </c>
      <c r="G12" s="309">
        <v>-60.455124169368403</v>
      </c>
      <c r="H12" s="308">
        <v>773985.69</v>
      </c>
      <c r="I12" s="308">
        <v>163120.31999999998</v>
      </c>
      <c r="J12" s="308">
        <v>48599.7</v>
      </c>
      <c r="K12" s="309">
        <v>-70.206225686658769</v>
      </c>
      <c r="L12" s="74"/>
      <c r="M12" s="94"/>
    </row>
    <row r="13" spans="2:14" s="110" customFormat="1" ht="14.4">
      <c r="B13" s="296" t="s">
        <v>169</v>
      </c>
      <c r="C13" s="296" t="s">
        <v>170</v>
      </c>
      <c r="D13" s="310">
        <v>450000</v>
      </c>
      <c r="E13" s="311">
        <v>0</v>
      </c>
      <c r="F13" s="311">
        <v>0</v>
      </c>
      <c r="G13" s="312" t="s">
        <v>166</v>
      </c>
      <c r="H13" s="311">
        <v>459900</v>
      </c>
      <c r="I13" s="311">
        <v>0</v>
      </c>
      <c r="J13" s="311">
        <v>0</v>
      </c>
      <c r="K13" s="312" t="s">
        <v>166</v>
      </c>
      <c r="L13" s="74"/>
      <c r="M13" s="94"/>
    </row>
    <row r="14" spans="2:14" s="110" customFormat="1" ht="14.4">
      <c r="B14" s="303"/>
      <c r="C14" s="304" t="s">
        <v>171</v>
      </c>
      <c r="D14" s="300">
        <v>192000</v>
      </c>
      <c r="E14" s="343">
        <v>0</v>
      </c>
      <c r="F14" s="343">
        <v>0</v>
      </c>
      <c r="G14" s="302" t="s">
        <v>166</v>
      </c>
      <c r="H14" s="301">
        <v>207360</v>
      </c>
      <c r="I14" s="301">
        <v>0</v>
      </c>
      <c r="J14" s="301">
        <v>0</v>
      </c>
      <c r="K14" s="302" t="s">
        <v>166</v>
      </c>
      <c r="L14" s="74"/>
      <c r="M14" s="94"/>
    </row>
    <row r="15" spans="2:14" s="110" customFormat="1" ht="14.4">
      <c r="B15" s="305" t="s">
        <v>172</v>
      </c>
      <c r="C15" s="306"/>
      <c r="D15" s="307">
        <v>642000</v>
      </c>
      <c r="E15" s="308">
        <v>0</v>
      </c>
      <c r="F15" s="308">
        <v>0</v>
      </c>
      <c r="G15" s="309" t="s">
        <v>166</v>
      </c>
      <c r="H15" s="308">
        <v>667260</v>
      </c>
      <c r="I15" s="308">
        <v>0</v>
      </c>
      <c r="J15" s="308">
        <v>0</v>
      </c>
      <c r="K15" s="309" t="s">
        <v>166</v>
      </c>
      <c r="L15" s="74"/>
      <c r="M15" s="94"/>
    </row>
    <row r="16" spans="2:14" s="110" customFormat="1" ht="14.4">
      <c r="B16" s="313" t="s">
        <v>185</v>
      </c>
      <c r="C16" s="314" t="s">
        <v>208</v>
      </c>
      <c r="D16" s="310">
        <v>98061</v>
      </c>
      <c r="E16" s="311">
        <v>5867</v>
      </c>
      <c r="F16" s="311">
        <v>0</v>
      </c>
      <c r="G16" s="312">
        <v>-100</v>
      </c>
      <c r="H16" s="311">
        <v>60045.25</v>
      </c>
      <c r="I16" s="311">
        <v>4957</v>
      </c>
      <c r="J16" s="311">
        <v>0</v>
      </c>
      <c r="K16" s="312">
        <v>-100</v>
      </c>
      <c r="L16" s="74"/>
      <c r="M16" s="94"/>
    </row>
    <row r="17" spans="2:13" s="110" customFormat="1" ht="14.7" customHeight="1">
      <c r="B17" s="305" t="s">
        <v>186</v>
      </c>
      <c r="C17" s="306"/>
      <c r="D17" s="307">
        <v>98061</v>
      </c>
      <c r="E17" s="308">
        <v>5867</v>
      </c>
      <c r="F17" s="308">
        <v>0</v>
      </c>
      <c r="G17" s="309">
        <v>-100</v>
      </c>
      <c r="H17" s="308">
        <v>60045.25</v>
      </c>
      <c r="I17" s="308">
        <v>4957</v>
      </c>
      <c r="J17" s="308">
        <v>0</v>
      </c>
      <c r="K17" s="309">
        <v>-100</v>
      </c>
      <c r="L17" s="74"/>
      <c r="M17" s="94"/>
    </row>
    <row r="18" spans="2:13" s="110" customFormat="1" ht="14.7" customHeight="1">
      <c r="B18" s="296" t="s">
        <v>177</v>
      </c>
      <c r="C18" s="315" t="s">
        <v>178</v>
      </c>
      <c r="D18" s="310">
        <v>13122</v>
      </c>
      <c r="E18" s="311">
        <v>0</v>
      </c>
      <c r="F18" s="311">
        <v>600</v>
      </c>
      <c r="G18" s="312" t="s">
        <v>166</v>
      </c>
      <c r="H18" s="311">
        <v>52990.84</v>
      </c>
      <c r="I18" s="311">
        <v>0</v>
      </c>
      <c r="J18" s="311">
        <v>600</v>
      </c>
      <c r="K18" s="312" t="s">
        <v>166</v>
      </c>
      <c r="L18" s="74"/>
      <c r="M18" s="94"/>
    </row>
    <row r="19" spans="2:13" s="110" customFormat="1" ht="14.4">
      <c r="B19" s="303"/>
      <c r="C19" s="304" t="s">
        <v>162</v>
      </c>
      <c r="D19" s="300">
        <v>1200</v>
      </c>
      <c r="E19" s="343">
        <v>0</v>
      </c>
      <c r="F19" s="343">
        <v>0</v>
      </c>
      <c r="G19" s="302" t="s">
        <v>166</v>
      </c>
      <c r="H19" s="301">
        <v>3138</v>
      </c>
      <c r="I19" s="301">
        <v>0</v>
      </c>
      <c r="J19" s="301">
        <v>0</v>
      </c>
      <c r="K19" s="302" t="s">
        <v>166</v>
      </c>
      <c r="L19" s="74"/>
      <c r="M19" s="94"/>
    </row>
    <row r="20" spans="2:13" s="110" customFormat="1" ht="14.4">
      <c r="B20" s="305" t="s">
        <v>180</v>
      </c>
      <c r="C20" s="306"/>
      <c r="D20" s="307">
        <v>14322</v>
      </c>
      <c r="E20" s="308">
        <v>0</v>
      </c>
      <c r="F20" s="308">
        <v>600</v>
      </c>
      <c r="G20" s="309" t="s">
        <v>166</v>
      </c>
      <c r="H20" s="308">
        <v>56128.84</v>
      </c>
      <c r="I20" s="308">
        <v>0</v>
      </c>
      <c r="J20" s="308">
        <v>600</v>
      </c>
      <c r="K20" s="309" t="s">
        <v>166</v>
      </c>
      <c r="L20" s="74"/>
      <c r="M20" s="94"/>
    </row>
    <row r="21" spans="2:13" s="110" customFormat="1" ht="28.8">
      <c r="B21" s="326" t="s">
        <v>173</v>
      </c>
      <c r="C21" s="313" t="s">
        <v>160</v>
      </c>
      <c r="D21" s="310">
        <v>105040</v>
      </c>
      <c r="E21" s="311">
        <v>0</v>
      </c>
      <c r="F21" s="311">
        <v>0</v>
      </c>
      <c r="G21" s="312" t="s">
        <v>166</v>
      </c>
      <c r="H21" s="311">
        <v>39854</v>
      </c>
      <c r="I21" s="311">
        <v>0</v>
      </c>
      <c r="J21" s="311">
        <v>0</v>
      </c>
      <c r="K21" s="312" t="s">
        <v>166</v>
      </c>
      <c r="L21" s="74"/>
      <c r="M21" s="94"/>
    </row>
    <row r="22" spans="2:13" s="110" customFormat="1" ht="14.4">
      <c r="B22" s="305" t="s">
        <v>174</v>
      </c>
      <c r="C22" s="306"/>
      <c r="D22" s="307">
        <v>105040</v>
      </c>
      <c r="E22" s="308">
        <v>0</v>
      </c>
      <c r="F22" s="308">
        <v>0</v>
      </c>
      <c r="G22" s="309" t="s">
        <v>166</v>
      </c>
      <c r="H22" s="308">
        <v>39854</v>
      </c>
      <c r="I22" s="308">
        <v>0</v>
      </c>
      <c r="J22" s="308">
        <v>0</v>
      </c>
      <c r="K22" s="309" t="s">
        <v>166</v>
      </c>
      <c r="L22" s="74"/>
      <c r="M22" s="94"/>
    </row>
    <row r="23" spans="2:13" s="110" customFormat="1" ht="28.8">
      <c r="B23" s="325" t="s">
        <v>183</v>
      </c>
      <c r="C23" s="313" t="s">
        <v>226</v>
      </c>
      <c r="D23" s="310">
        <v>8820</v>
      </c>
      <c r="E23" s="311">
        <v>0</v>
      </c>
      <c r="F23" s="311">
        <v>0</v>
      </c>
      <c r="G23" s="312" t="s">
        <v>166</v>
      </c>
      <c r="H23" s="311">
        <v>10329.780000000001</v>
      </c>
      <c r="I23" s="311">
        <v>0</v>
      </c>
      <c r="J23" s="311">
        <v>0</v>
      </c>
      <c r="K23" s="312" t="s">
        <v>166</v>
      </c>
      <c r="L23" s="74"/>
      <c r="M23" s="94"/>
    </row>
    <row r="24" spans="2:13" s="110" customFormat="1" ht="14.4">
      <c r="B24" s="305" t="s">
        <v>184</v>
      </c>
      <c r="C24" s="306"/>
      <c r="D24" s="307">
        <v>8820</v>
      </c>
      <c r="E24" s="308">
        <v>0</v>
      </c>
      <c r="F24" s="308">
        <v>0</v>
      </c>
      <c r="G24" s="309" t="s">
        <v>166</v>
      </c>
      <c r="H24" s="308">
        <v>10329.780000000001</v>
      </c>
      <c r="I24" s="308">
        <v>0</v>
      </c>
      <c r="J24" s="308">
        <v>0</v>
      </c>
      <c r="K24" s="309" t="s">
        <v>166</v>
      </c>
      <c r="L24" s="74"/>
      <c r="M24" s="94"/>
    </row>
    <row r="25" spans="2:13" s="110" customFormat="1" ht="14.4">
      <c r="B25" s="316" t="s">
        <v>189</v>
      </c>
      <c r="C25" s="317"/>
      <c r="D25" s="318">
        <v>1080360.8</v>
      </c>
      <c r="E25" s="319">
        <v>41541.660000000003</v>
      </c>
      <c r="F25" s="319">
        <v>14707.5</v>
      </c>
      <c r="G25" s="320">
        <v>-64.595781680366173</v>
      </c>
      <c r="H25" s="319">
        <v>1607603.5599999998</v>
      </c>
      <c r="I25" s="319">
        <v>168077.31999999998</v>
      </c>
      <c r="J25" s="319">
        <v>49199.7</v>
      </c>
      <c r="K25" s="320">
        <v>-70.727936404507162</v>
      </c>
      <c r="L25" s="74"/>
      <c r="M25" s="94"/>
    </row>
    <row r="26" spans="2:13">
      <c r="B26" s="283" t="s">
        <v>190</v>
      </c>
      <c r="C26" s="283"/>
      <c r="D26" s="283"/>
      <c r="E26" s="283"/>
      <c r="F26" s="283"/>
      <c r="G26" s="283"/>
      <c r="H26" s="283"/>
      <c r="I26" s="283"/>
      <c r="J26" s="283"/>
      <c r="K26" s="283"/>
    </row>
  </sheetData>
  <mergeCells count="7">
    <mergeCell ref="B26:K26"/>
    <mergeCell ref="B2:K2"/>
    <mergeCell ref="D4:G4"/>
    <mergeCell ref="H4:K4"/>
    <mergeCell ref="B4:B5"/>
    <mergeCell ref="C4:C5"/>
    <mergeCell ref="B6:B11"/>
  </mergeCells>
  <hyperlinks>
    <hyperlink ref="M2" location="Índice!A1" display="Volver al índice" xr:uid="{00000000-0004-0000-0F00-000000000000}"/>
  </hyperlinks>
  <printOptions horizontalCentered="1" verticalCentered="1"/>
  <pageMargins left="0.7" right="0.7" top="0.75" bottom="0.75" header="0.3" footer="0.3"/>
  <pageSetup scale="78" orientation="portrait" r:id="rId1"/>
  <headerFooter differentFirst="1">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99"/>
  <sheetViews>
    <sheetView view="pageBreakPreview" zoomScaleNormal="90" zoomScaleSheetLayoutView="100" workbookViewId="0"/>
  </sheetViews>
  <sheetFormatPr baseColWidth="10" defaultColWidth="10.88671875" defaultRowHeight="13.2"/>
  <cols>
    <col min="1" max="1" width="1.33203125" style="26" customWidth="1"/>
    <col min="2" max="2" width="18" style="26" customWidth="1"/>
    <col min="3" max="3" width="17.33203125" style="26" customWidth="1"/>
    <col min="4" max="11" width="11.109375" style="26" customWidth="1"/>
    <col min="12" max="12" width="2.88671875" style="26" customWidth="1"/>
    <col min="13" max="13" width="13.33203125" style="26" bestFit="1" customWidth="1"/>
    <col min="14" max="16384" width="10.88671875" style="26"/>
  </cols>
  <sheetData>
    <row r="2" spans="2:13">
      <c r="B2" s="284" t="s">
        <v>191</v>
      </c>
      <c r="C2" s="284"/>
      <c r="D2" s="284"/>
      <c r="E2" s="284"/>
      <c r="F2" s="284"/>
      <c r="G2" s="284"/>
      <c r="H2" s="284"/>
      <c r="I2" s="284"/>
      <c r="J2" s="284"/>
      <c r="K2" s="284"/>
      <c r="L2" s="189"/>
      <c r="M2" s="149" t="s">
        <v>7</v>
      </c>
    </row>
    <row r="3" spans="2:13">
      <c r="B3" s="189"/>
      <c r="C3" s="189"/>
      <c r="D3" s="189"/>
      <c r="E3" s="189"/>
      <c r="F3" s="189"/>
      <c r="G3" s="189"/>
      <c r="H3" s="189"/>
      <c r="I3" s="189"/>
      <c r="J3" s="189"/>
      <c r="K3" s="189"/>
      <c r="L3" s="189"/>
      <c r="M3" s="28"/>
    </row>
    <row r="4" spans="2:13">
      <c r="B4" s="291" t="s">
        <v>154</v>
      </c>
      <c r="C4" s="291" t="s">
        <v>155</v>
      </c>
      <c r="D4" s="285" t="s">
        <v>156</v>
      </c>
      <c r="E4" s="286"/>
      <c r="F4" s="286"/>
      <c r="G4" s="287"/>
      <c r="H4" s="285" t="s">
        <v>192</v>
      </c>
      <c r="I4" s="286"/>
      <c r="J4" s="286"/>
      <c r="K4" s="287"/>
      <c r="L4" s="189"/>
      <c r="M4" s="110"/>
    </row>
    <row r="5" spans="2:13" ht="26.4">
      <c r="B5" s="292"/>
      <c r="C5" s="292"/>
      <c r="D5" s="218">
        <f>+export!D5</f>
        <v>2021</v>
      </c>
      <c r="E5" s="195" t="str">
        <f>+export!E5</f>
        <v>ene-ene 2021</v>
      </c>
      <c r="F5" s="195" t="str">
        <f>+export!F5</f>
        <v>ene-ene 2022</v>
      </c>
      <c r="G5" s="196" t="str">
        <f>+export!G5</f>
        <v>variación (%)</v>
      </c>
      <c r="H5" s="218">
        <f>+export!H5</f>
        <v>2021</v>
      </c>
      <c r="I5" s="197" t="str">
        <f>+export!I5</f>
        <v>ene-ene 2021</v>
      </c>
      <c r="J5" s="197" t="str">
        <f>+export!J5</f>
        <v>ene-ene 2022</v>
      </c>
      <c r="K5" s="212" t="str">
        <f>+export!K5</f>
        <v>variación (%)</v>
      </c>
      <c r="L5" s="74"/>
      <c r="M5" s="110"/>
    </row>
    <row r="6" spans="2:13" ht="15" customHeight="1">
      <c r="B6" s="340" t="s">
        <v>183</v>
      </c>
      <c r="C6" s="327" t="s">
        <v>193</v>
      </c>
      <c r="D6" s="328">
        <v>87789064.065599993</v>
      </c>
      <c r="E6" s="329">
        <v>3617091</v>
      </c>
      <c r="F6" s="329">
        <v>7107890.5060000001</v>
      </c>
      <c r="G6" s="330">
        <v>96.508478940673598</v>
      </c>
      <c r="H6" s="331">
        <v>68785664.390000001</v>
      </c>
      <c r="I6" s="331">
        <v>2820462.43</v>
      </c>
      <c r="J6" s="331">
        <v>6031259.6799999997</v>
      </c>
      <c r="K6" s="332">
        <v>113.83939086896468</v>
      </c>
      <c r="L6" s="110"/>
      <c r="M6" s="177"/>
    </row>
    <row r="7" spans="2:13" ht="14.4">
      <c r="B7" s="341"/>
      <c r="C7" s="333" t="s">
        <v>194</v>
      </c>
      <c r="D7" s="334">
        <v>25227887.300099999</v>
      </c>
      <c r="E7" s="335">
        <v>1558097.6</v>
      </c>
      <c r="F7" s="335">
        <v>1277710.2</v>
      </c>
      <c r="G7" s="336">
        <v>-17.995496559393974</v>
      </c>
      <c r="H7" s="335">
        <v>21746618.23</v>
      </c>
      <c r="I7" s="335">
        <v>1359582.33</v>
      </c>
      <c r="J7" s="335">
        <v>1148063.3799999999</v>
      </c>
      <c r="K7" s="337">
        <v>-15.557641882562578</v>
      </c>
      <c r="L7" s="110"/>
      <c r="M7" s="110"/>
    </row>
    <row r="8" spans="2:13" ht="14.4">
      <c r="B8" s="341"/>
      <c r="C8" s="333" t="s">
        <v>160</v>
      </c>
      <c r="D8" s="334">
        <v>14872477.5207</v>
      </c>
      <c r="E8" s="335">
        <v>581081.29989999998</v>
      </c>
      <c r="F8" s="335">
        <v>958609.4</v>
      </c>
      <c r="G8" s="336">
        <v>64.969927644370927</v>
      </c>
      <c r="H8" s="335">
        <v>15428174.01</v>
      </c>
      <c r="I8" s="335">
        <v>541358.93999999994</v>
      </c>
      <c r="J8" s="335">
        <v>1020425.32</v>
      </c>
      <c r="K8" s="337">
        <v>88.493297995596066</v>
      </c>
      <c r="L8" s="110"/>
      <c r="M8" s="110"/>
    </row>
    <row r="9" spans="2:13" ht="14.4">
      <c r="B9" s="341"/>
      <c r="C9" s="333" t="s">
        <v>167</v>
      </c>
      <c r="D9" s="334">
        <v>14326283</v>
      </c>
      <c r="E9" s="335">
        <v>1025372</v>
      </c>
      <c r="F9" s="335">
        <v>1098210</v>
      </c>
      <c r="G9" s="336">
        <v>7.1035682659561505</v>
      </c>
      <c r="H9" s="335">
        <v>11511353.43</v>
      </c>
      <c r="I9" s="335">
        <v>784558.07999999996</v>
      </c>
      <c r="J9" s="335">
        <v>949977.76</v>
      </c>
      <c r="K9" s="337">
        <v>21.084440300455508</v>
      </c>
      <c r="L9" s="110"/>
      <c r="M9" s="110"/>
    </row>
    <row r="10" spans="2:13" ht="14.4">
      <c r="B10" s="341"/>
      <c r="C10" s="333" t="s">
        <v>195</v>
      </c>
      <c r="D10" s="334">
        <v>2967706.66</v>
      </c>
      <c r="E10" s="335">
        <v>313550</v>
      </c>
      <c r="F10" s="335">
        <v>48075</v>
      </c>
      <c r="G10" s="336">
        <v>-84.667517142401522</v>
      </c>
      <c r="H10" s="335">
        <v>3055746.15</v>
      </c>
      <c r="I10" s="335">
        <v>282270.96000000002</v>
      </c>
      <c r="J10" s="335">
        <v>42612.5</v>
      </c>
      <c r="K10" s="337">
        <v>-84.903689702971931</v>
      </c>
      <c r="L10" s="110"/>
      <c r="M10" s="110"/>
    </row>
    <row r="11" spans="2:13" ht="14.4">
      <c r="B11" s="341"/>
      <c r="C11" s="333" t="s">
        <v>164</v>
      </c>
      <c r="D11" s="334">
        <v>799781.54669999995</v>
      </c>
      <c r="E11" s="335">
        <v>35238.33</v>
      </c>
      <c r="F11" s="335">
        <v>24094.6162</v>
      </c>
      <c r="G11" s="336">
        <v>-31.623841992512137</v>
      </c>
      <c r="H11" s="335">
        <v>1320299.98</v>
      </c>
      <c r="I11" s="335">
        <v>47862.12</v>
      </c>
      <c r="J11" s="335">
        <v>60074.34</v>
      </c>
      <c r="K11" s="337">
        <v>25.515418038315051</v>
      </c>
      <c r="L11" s="110"/>
      <c r="M11" s="110"/>
    </row>
    <row r="12" spans="2:13" ht="14.4">
      <c r="B12" s="341"/>
      <c r="C12" s="333" t="s">
        <v>200</v>
      </c>
      <c r="D12" s="334">
        <v>145831</v>
      </c>
      <c r="E12" s="335">
        <v>0</v>
      </c>
      <c r="F12" s="335">
        <v>22680</v>
      </c>
      <c r="G12" s="336" t="s">
        <v>166</v>
      </c>
      <c r="H12" s="335">
        <v>131539.82999999999</v>
      </c>
      <c r="I12" s="335">
        <v>0</v>
      </c>
      <c r="J12" s="335">
        <v>23672.97</v>
      </c>
      <c r="K12" s="337" t="s">
        <v>166</v>
      </c>
      <c r="L12" s="110"/>
      <c r="M12" s="110"/>
    </row>
    <row r="13" spans="2:13" ht="14.4">
      <c r="B13" s="341"/>
      <c r="C13" s="333" t="s">
        <v>198</v>
      </c>
      <c r="D13" s="334">
        <v>151200</v>
      </c>
      <c r="E13" s="335">
        <v>0</v>
      </c>
      <c r="F13" s="335">
        <v>24600</v>
      </c>
      <c r="G13" s="336" t="s">
        <v>166</v>
      </c>
      <c r="H13" s="335">
        <v>121086</v>
      </c>
      <c r="I13" s="335">
        <v>0</v>
      </c>
      <c r="J13" s="335">
        <v>20748</v>
      </c>
      <c r="K13" s="337" t="s">
        <v>166</v>
      </c>
      <c r="L13" s="110"/>
      <c r="M13" s="110"/>
    </row>
    <row r="14" spans="2:13" ht="14.4">
      <c r="B14" s="341"/>
      <c r="C14" s="333" t="s">
        <v>197</v>
      </c>
      <c r="D14" s="334">
        <v>68328</v>
      </c>
      <c r="E14" s="335">
        <v>0</v>
      </c>
      <c r="F14" s="335">
        <v>0</v>
      </c>
      <c r="G14" s="336" t="s">
        <v>166</v>
      </c>
      <c r="H14" s="335">
        <v>74417.149999999994</v>
      </c>
      <c r="I14" s="335">
        <v>0</v>
      </c>
      <c r="J14" s="335">
        <v>0</v>
      </c>
      <c r="K14" s="337" t="s">
        <v>166</v>
      </c>
      <c r="L14" s="110"/>
      <c r="M14" s="110"/>
    </row>
    <row r="15" spans="2:13" ht="14.4">
      <c r="B15" s="341"/>
      <c r="C15" s="333" t="s">
        <v>161</v>
      </c>
      <c r="D15" s="334">
        <v>46656</v>
      </c>
      <c r="E15" s="335">
        <v>0</v>
      </c>
      <c r="F15" s="335">
        <v>0</v>
      </c>
      <c r="G15" s="336" t="s">
        <v>166</v>
      </c>
      <c r="H15" s="335">
        <v>56835.81</v>
      </c>
      <c r="I15" s="335">
        <v>0</v>
      </c>
      <c r="J15" s="335">
        <v>0</v>
      </c>
      <c r="K15" s="337" t="s">
        <v>166</v>
      </c>
      <c r="L15" s="110"/>
      <c r="M15" s="110"/>
    </row>
    <row r="16" spans="2:13" ht="14.4">
      <c r="B16" s="341"/>
      <c r="C16" s="333" t="s">
        <v>163</v>
      </c>
      <c r="D16" s="334">
        <v>16097</v>
      </c>
      <c r="E16" s="335">
        <v>12015</v>
      </c>
      <c r="F16" s="335">
        <v>0</v>
      </c>
      <c r="G16" s="336">
        <v>-100</v>
      </c>
      <c r="H16" s="335">
        <v>37097.58</v>
      </c>
      <c r="I16" s="335">
        <v>29974.05</v>
      </c>
      <c r="J16" s="335">
        <v>0</v>
      </c>
      <c r="K16" s="337">
        <v>-100</v>
      </c>
      <c r="L16" s="110"/>
      <c r="M16" s="110"/>
    </row>
    <row r="17" spans="2:13" ht="14.4">
      <c r="B17" s="341"/>
      <c r="C17" s="333" t="s">
        <v>170</v>
      </c>
      <c r="D17" s="334">
        <v>20452</v>
      </c>
      <c r="E17" s="335">
        <v>0</v>
      </c>
      <c r="F17" s="335">
        <v>0</v>
      </c>
      <c r="G17" s="336" t="s">
        <v>166</v>
      </c>
      <c r="H17" s="335">
        <v>22170.41</v>
      </c>
      <c r="I17" s="335">
        <v>0</v>
      </c>
      <c r="J17" s="335">
        <v>0</v>
      </c>
      <c r="K17" s="337" t="s">
        <v>166</v>
      </c>
      <c r="L17" s="110"/>
      <c r="M17" s="110"/>
    </row>
    <row r="18" spans="2:13" ht="14.4">
      <c r="B18" s="341"/>
      <c r="C18" s="333" t="s">
        <v>213</v>
      </c>
      <c r="D18" s="334">
        <v>24115.5</v>
      </c>
      <c r="E18" s="335">
        <v>0</v>
      </c>
      <c r="F18" s="335">
        <v>0</v>
      </c>
      <c r="G18" s="336" t="s">
        <v>166</v>
      </c>
      <c r="H18" s="335">
        <v>21374.93</v>
      </c>
      <c r="I18" s="335">
        <v>0</v>
      </c>
      <c r="J18" s="335">
        <v>0</v>
      </c>
      <c r="K18" s="337" t="s">
        <v>166</v>
      </c>
      <c r="L18" s="110"/>
      <c r="M18" s="110"/>
    </row>
    <row r="19" spans="2:13" s="110" customFormat="1" ht="14.4">
      <c r="B19" s="341"/>
      <c r="C19" s="333" t="s">
        <v>199</v>
      </c>
      <c r="D19" s="334">
        <v>17122.73</v>
      </c>
      <c r="E19" s="335">
        <v>5747.6</v>
      </c>
      <c r="F19" s="335">
        <v>0</v>
      </c>
      <c r="G19" s="336">
        <v>-100</v>
      </c>
      <c r="H19" s="335">
        <v>21179.040000000001</v>
      </c>
      <c r="I19" s="335">
        <v>4219.4399999999996</v>
      </c>
      <c r="J19" s="335">
        <v>0</v>
      </c>
      <c r="K19" s="337">
        <v>-100</v>
      </c>
    </row>
    <row r="20" spans="2:13" ht="14.4">
      <c r="B20" s="341"/>
      <c r="C20" s="333" t="s">
        <v>196</v>
      </c>
      <c r="D20" s="334">
        <v>23000</v>
      </c>
      <c r="E20" s="335">
        <v>0</v>
      </c>
      <c r="F20" s="335">
        <v>3330.0154000000002</v>
      </c>
      <c r="G20" s="336" t="s">
        <v>166</v>
      </c>
      <c r="H20" s="335">
        <v>14192.35</v>
      </c>
      <c r="I20" s="335">
        <v>0</v>
      </c>
      <c r="J20" s="335">
        <v>9655.99</v>
      </c>
      <c r="K20" s="337" t="s">
        <v>166</v>
      </c>
      <c r="L20" s="110"/>
      <c r="M20" s="177"/>
    </row>
    <row r="21" spans="2:13" ht="14.4">
      <c r="B21" s="341"/>
      <c r="C21" s="333" t="s">
        <v>201</v>
      </c>
      <c r="D21" s="334">
        <v>2690.2611000000002</v>
      </c>
      <c r="E21" s="335">
        <v>0</v>
      </c>
      <c r="F21" s="335">
        <v>0</v>
      </c>
      <c r="G21" s="336" t="s">
        <v>166</v>
      </c>
      <c r="H21" s="335">
        <v>6542.17</v>
      </c>
      <c r="I21" s="335">
        <v>0</v>
      </c>
      <c r="J21" s="335">
        <v>0</v>
      </c>
      <c r="K21" s="337" t="s">
        <v>166</v>
      </c>
      <c r="L21" s="110"/>
      <c r="M21" s="110"/>
    </row>
    <row r="22" spans="2:13" ht="15" customHeight="1">
      <c r="B22" s="341"/>
      <c r="C22" s="333" t="s">
        <v>217</v>
      </c>
      <c r="D22" s="334">
        <v>416.56099999999998</v>
      </c>
      <c r="E22" s="335">
        <v>0</v>
      </c>
      <c r="F22" s="335">
        <v>0</v>
      </c>
      <c r="G22" s="336" t="s">
        <v>166</v>
      </c>
      <c r="H22" s="335">
        <v>1496.77</v>
      </c>
      <c r="I22" s="335">
        <v>0</v>
      </c>
      <c r="J22" s="335">
        <v>0</v>
      </c>
      <c r="K22" s="337" t="s">
        <v>166</v>
      </c>
      <c r="L22" s="110"/>
      <c r="M22" s="177"/>
    </row>
    <row r="23" spans="2:13" ht="14.85" customHeight="1">
      <c r="B23" s="341"/>
      <c r="C23" s="333" t="s">
        <v>206</v>
      </c>
      <c r="D23" s="334">
        <v>432</v>
      </c>
      <c r="E23" s="335">
        <v>0</v>
      </c>
      <c r="F23" s="335">
        <v>0</v>
      </c>
      <c r="G23" s="336" t="s">
        <v>166</v>
      </c>
      <c r="H23" s="335">
        <v>1060.3699999999999</v>
      </c>
      <c r="I23" s="335">
        <v>0</v>
      </c>
      <c r="J23" s="335">
        <v>0</v>
      </c>
      <c r="K23" s="337" t="s">
        <v>166</v>
      </c>
      <c r="L23" s="110"/>
      <c r="M23" s="177"/>
    </row>
    <row r="24" spans="2:13" ht="14.85" customHeight="1">
      <c r="B24" s="342"/>
      <c r="C24" s="333" t="s">
        <v>233</v>
      </c>
      <c r="D24" s="334">
        <v>0</v>
      </c>
      <c r="E24" s="335">
        <v>0</v>
      </c>
      <c r="F24" s="335">
        <v>96000</v>
      </c>
      <c r="G24" s="336" t="s">
        <v>166</v>
      </c>
      <c r="H24" s="335">
        <v>0</v>
      </c>
      <c r="I24" s="335">
        <v>0</v>
      </c>
      <c r="J24" s="335">
        <v>66281.84</v>
      </c>
      <c r="K24" s="337" t="s">
        <v>166</v>
      </c>
      <c r="L24" s="110"/>
      <c r="M24" s="110"/>
    </row>
    <row r="25" spans="2:13" ht="14.85" customHeight="1">
      <c r="B25" s="224" t="s">
        <v>184</v>
      </c>
      <c r="C25" s="225"/>
      <c r="D25" s="226">
        <v>146499541.14519995</v>
      </c>
      <c r="E25" s="227">
        <v>7148192.8299000002</v>
      </c>
      <c r="F25" s="227">
        <v>10661199.737599999</v>
      </c>
      <c r="G25" s="228">
        <v>49.145385292427022</v>
      </c>
      <c r="H25" s="227">
        <v>122356848.60000002</v>
      </c>
      <c r="I25" s="227">
        <v>5870288.3500000006</v>
      </c>
      <c r="J25" s="227">
        <v>9372771.7800000012</v>
      </c>
      <c r="K25" s="229">
        <v>59.664589219028755</v>
      </c>
      <c r="L25" s="110"/>
      <c r="M25" s="110"/>
    </row>
    <row r="26" spans="2:13" ht="14.4" customHeight="1">
      <c r="B26" s="340" t="s">
        <v>159</v>
      </c>
      <c r="C26" s="327" t="s">
        <v>164</v>
      </c>
      <c r="D26" s="338">
        <v>677023.05409999995</v>
      </c>
      <c r="E26" s="331">
        <v>3257.56</v>
      </c>
      <c r="F26" s="331">
        <v>67707.035999999993</v>
      </c>
      <c r="G26" s="339">
        <v>1978.458600916023</v>
      </c>
      <c r="H26" s="331">
        <v>4368531.07</v>
      </c>
      <c r="I26" s="331">
        <v>29455.43</v>
      </c>
      <c r="J26" s="331">
        <v>450704.85</v>
      </c>
      <c r="K26" s="332">
        <v>1430.1248360658799</v>
      </c>
      <c r="L26" s="110"/>
      <c r="M26" s="110"/>
    </row>
    <row r="27" spans="2:13" ht="14.4">
      <c r="B27" s="341"/>
      <c r="C27" s="333" t="s">
        <v>199</v>
      </c>
      <c r="D27" s="334">
        <v>358135.587</v>
      </c>
      <c r="E27" s="335">
        <v>64487.99</v>
      </c>
      <c r="F27" s="335">
        <v>68870.720000000001</v>
      </c>
      <c r="G27" s="336">
        <v>6.7961956947332425</v>
      </c>
      <c r="H27" s="335">
        <v>2026107.29</v>
      </c>
      <c r="I27" s="335">
        <v>352539.16</v>
      </c>
      <c r="J27" s="335">
        <v>439540.54</v>
      </c>
      <c r="K27" s="337">
        <v>24.678500964261673</v>
      </c>
      <c r="L27" s="110"/>
      <c r="M27" s="110"/>
    </row>
    <row r="28" spans="2:13" ht="14.4">
      <c r="B28" s="341"/>
      <c r="C28" s="333" t="s">
        <v>194</v>
      </c>
      <c r="D28" s="334">
        <v>1520348.8</v>
      </c>
      <c r="E28" s="335">
        <v>114720</v>
      </c>
      <c r="F28" s="335">
        <v>46680</v>
      </c>
      <c r="G28" s="336">
        <v>-59.309623430962347</v>
      </c>
      <c r="H28" s="335">
        <v>1883082.09</v>
      </c>
      <c r="I28" s="335">
        <v>127530</v>
      </c>
      <c r="J28" s="335">
        <v>48480.58</v>
      </c>
      <c r="K28" s="337">
        <v>-61.984960401474169</v>
      </c>
      <c r="L28" s="110"/>
      <c r="M28" s="110"/>
    </row>
    <row r="29" spans="2:13" ht="14.4">
      <c r="B29" s="341"/>
      <c r="C29" s="333" t="s">
        <v>195</v>
      </c>
      <c r="D29" s="334">
        <v>919981.88</v>
      </c>
      <c r="E29" s="335">
        <v>0</v>
      </c>
      <c r="F29" s="335">
        <v>0</v>
      </c>
      <c r="G29" s="336" t="s">
        <v>166</v>
      </c>
      <c r="H29" s="335">
        <v>1388497.72</v>
      </c>
      <c r="I29" s="335">
        <v>0</v>
      </c>
      <c r="J29" s="335">
        <v>0</v>
      </c>
      <c r="K29" s="337" t="s">
        <v>166</v>
      </c>
      <c r="L29" s="110"/>
      <c r="M29" s="110"/>
    </row>
    <row r="30" spans="2:13" ht="14.4">
      <c r="B30" s="341"/>
      <c r="C30" s="333" t="s">
        <v>160</v>
      </c>
      <c r="D30" s="334">
        <v>184822.33540000001</v>
      </c>
      <c r="E30" s="335">
        <v>0</v>
      </c>
      <c r="F30" s="335">
        <v>3451.68</v>
      </c>
      <c r="G30" s="336" t="s">
        <v>166</v>
      </c>
      <c r="H30" s="335">
        <v>1016519.33</v>
      </c>
      <c r="I30" s="335">
        <v>0</v>
      </c>
      <c r="J30" s="335">
        <v>20533.84</v>
      </c>
      <c r="K30" s="337" t="s">
        <v>166</v>
      </c>
      <c r="L30" s="110"/>
      <c r="M30" s="110"/>
    </row>
    <row r="31" spans="2:13" ht="14.4">
      <c r="B31" s="341"/>
      <c r="C31" s="333" t="s">
        <v>193</v>
      </c>
      <c r="D31" s="334">
        <v>1084149.6000000001</v>
      </c>
      <c r="E31" s="335">
        <v>982800</v>
      </c>
      <c r="F31" s="335">
        <v>0</v>
      </c>
      <c r="G31" s="336">
        <v>-100</v>
      </c>
      <c r="H31" s="335">
        <v>734937.72</v>
      </c>
      <c r="I31" s="335">
        <v>646913.89</v>
      </c>
      <c r="J31" s="335">
        <v>0</v>
      </c>
      <c r="K31" s="337">
        <v>-100</v>
      </c>
      <c r="L31" s="110"/>
      <c r="M31" s="110"/>
    </row>
    <row r="32" spans="2:13" ht="14.4">
      <c r="B32" s="341"/>
      <c r="C32" s="333" t="s">
        <v>201</v>
      </c>
      <c r="D32" s="334">
        <v>97740.689599999998</v>
      </c>
      <c r="E32" s="335">
        <v>602.79999999999995</v>
      </c>
      <c r="F32" s="335">
        <v>23299.94</v>
      </c>
      <c r="G32" s="336">
        <v>3765.2853351028534</v>
      </c>
      <c r="H32" s="335">
        <v>390526.56</v>
      </c>
      <c r="I32" s="335">
        <v>4390.01</v>
      </c>
      <c r="J32" s="335">
        <v>82872.259999999995</v>
      </c>
      <c r="K32" s="337">
        <v>1787.7464971605984</v>
      </c>
      <c r="L32" s="110"/>
      <c r="M32" s="110"/>
    </row>
    <row r="33" spans="2:11" ht="14.4">
      <c r="B33" s="341"/>
      <c r="C33" s="333" t="s">
        <v>196</v>
      </c>
      <c r="D33" s="334">
        <v>33177.592299999997</v>
      </c>
      <c r="E33" s="335">
        <v>0</v>
      </c>
      <c r="F33" s="335">
        <v>13344.918600000001</v>
      </c>
      <c r="G33" s="336" t="s">
        <v>166</v>
      </c>
      <c r="H33" s="335">
        <v>227690.96</v>
      </c>
      <c r="I33" s="335">
        <v>0</v>
      </c>
      <c r="J33" s="335">
        <v>79282.990000000005</v>
      </c>
      <c r="K33" s="337" t="s">
        <v>166</v>
      </c>
    </row>
    <row r="34" spans="2:11" ht="14.4">
      <c r="B34" s="341"/>
      <c r="C34" s="333" t="s">
        <v>179</v>
      </c>
      <c r="D34" s="334">
        <v>36917.8462</v>
      </c>
      <c r="E34" s="335">
        <v>0</v>
      </c>
      <c r="F34" s="335">
        <v>30444.615399999999</v>
      </c>
      <c r="G34" s="336" t="s">
        <v>166</v>
      </c>
      <c r="H34" s="335">
        <v>189561.64</v>
      </c>
      <c r="I34" s="335">
        <v>0</v>
      </c>
      <c r="J34" s="335">
        <v>151649.31</v>
      </c>
      <c r="K34" s="337" t="s">
        <v>166</v>
      </c>
    </row>
    <row r="35" spans="2:11" ht="14.4">
      <c r="B35" s="341"/>
      <c r="C35" s="333" t="s">
        <v>163</v>
      </c>
      <c r="D35" s="334">
        <v>66604.886700000003</v>
      </c>
      <c r="E35" s="335">
        <v>1950</v>
      </c>
      <c r="F35" s="335">
        <v>525</v>
      </c>
      <c r="G35" s="336">
        <v>-73.07692307692308</v>
      </c>
      <c r="H35" s="335">
        <v>172501.33</v>
      </c>
      <c r="I35" s="335">
        <v>513.03</v>
      </c>
      <c r="J35" s="335">
        <v>126.76</v>
      </c>
      <c r="K35" s="337">
        <v>-75.291893261602638</v>
      </c>
    </row>
    <row r="36" spans="2:11" ht="14.4">
      <c r="B36" s="341"/>
      <c r="C36" s="333" t="s">
        <v>204</v>
      </c>
      <c r="D36" s="334">
        <v>34851.201399999998</v>
      </c>
      <c r="E36" s="335">
        <v>9.4499999999999993</v>
      </c>
      <c r="F36" s="335">
        <v>24888</v>
      </c>
      <c r="G36" s="336">
        <v>263265.07936507935</v>
      </c>
      <c r="H36" s="335">
        <v>155379.71</v>
      </c>
      <c r="I36" s="335">
        <v>230.9</v>
      </c>
      <c r="J36" s="335">
        <v>139109.37</v>
      </c>
      <c r="K36" s="337">
        <v>60146.58726721524</v>
      </c>
    </row>
    <row r="37" spans="2:11" ht="14.4">
      <c r="B37" s="341"/>
      <c r="C37" s="333" t="s">
        <v>227</v>
      </c>
      <c r="D37" s="334">
        <v>11400</v>
      </c>
      <c r="E37" s="335">
        <v>0</v>
      </c>
      <c r="F37" s="335">
        <v>0</v>
      </c>
      <c r="G37" s="336" t="s">
        <v>166</v>
      </c>
      <c r="H37" s="335">
        <v>90447.51</v>
      </c>
      <c r="I37" s="335">
        <v>0</v>
      </c>
      <c r="J37" s="335">
        <v>0</v>
      </c>
      <c r="K37" s="337" t="s">
        <v>166</v>
      </c>
    </row>
    <row r="38" spans="2:11" s="110" customFormat="1" ht="14.4">
      <c r="B38" s="341"/>
      <c r="C38" s="333" t="s">
        <v>202</v>
      </c>
      <c r="D38" s="334">
        <v>14330.92</v>
      </c>
      <c r="E38" s="335">
        <v>1724.84</v>
      </c>
      <c r="F38" s="335">
        <v>1956.16</v>
      </c>
      <c r="G38" s="336">
        <v>13.411099000487003</v>
      </c>
      <c r="H38" s="335">
        <v>44453.02</v>
      </c>
      <c r="I38" s="335">
        <v>1086.3800000000001</v>
      </c>
      <c r="J38" s="335">
        <v>11005.43</v>
      </c>
      <c r="K38" s="337">
        <v>913.03687475837182</v>
      </c>
    </row>
    <row r="39" spans="2:11" ht="14.4">
      <c r="B39" s="341"/>
      <c r="C39" s="333" t="s">
        <v>197</v>
      </c>
      <c r="D39" s="334">
        <v>23000</v>
      </c>
      <c r="E39" s="335">
        <v>0</v>
      </c>
      <c r="F39" s="335">
        <v>0</v>
      </c>
      <c r="G39" s="336" t="s">
        <v>166</v>
      </c>
      <c r="H39" s="335">
        <v>28181.34</v>
      </c>
      <c r="I39" s="335">
        <v>0</v>
      </c>
      <c r="J39" s="335">
        <v>0</v>
      </c>
      <c r="K39" s="337" t="s">
        <v>166</v>
      </c>
    </row>
    <row r="40" spans="2:11" ht="14.4">
      <c r="B40" s="341"/>
      <c r="C40" s="333" t="s">
        <v>200</v>
      </c>
      <c r="D40" s="334">
        <v>1322.7213999999999</v>
      </c>
      <c r="E40" s="335">
        <v>0</v>
      </c>
      <c r="F40" s="335">
        <v>0</v>
      </c>
      <c r="G40" s="336" t="s">
        <v>166</v>
      </c>
      <c r="H40" s="335">
        <v>10940.92</v>
      </c>
      <c r="I40" s="335">
        <v>0</v>
      </c>
      <c r="J40" s="335">
        <v>0</v>
      </c>
      <c r="K40" s="337" t="s">
        <v>166</v>
      </c>
    </row>
    <row r="41" spans="2:11" ht="14.4">
      <c r="B41" s="341"/>
      <c r="C41" s="333" t="s">
        <v>210</v>
      </c>
      <c r="D41" s="334">
        <v>222.42</v>
      </c>
      <c r="E41" s="335">
        <v>0</v>
      </c>
      <c r="F41" s="335">
        <v>0</v>
      </c>
      <c r="G41" s="336" t="s">
        <v>166</v>
      </c>
      <c r="H41" s="335">
        <v>6257.96</v>
      </c>
      <c r="I41" s="335">
        <v>0</v>
      </c>
      <c r="J41" s="335">
        <v>0</v>
      </c>
      <c r="K41" s="337" t="s">
        <v>166</v>
      </c>
    </row>
    <row r="42" spans="2:11" ht="14.4">
      <c r="B42" s="341"/>
      <c r="C42" s="333" t="s">
        <v>178</v>
      </c>
      <c r="D42" s="334">
        <v>7425</v>
      </c>
      <c r="E42" s="335">
        <v>0</v>
      </c>
      <c r="F42" s="335">
        <v>0</v>
      </c>
      <c r="G42" s="336" t="s">
        <v>166</v>
      </c>
      <c r="H42" s="335">
        <v>4234.53</v>
      </c>
      <c r="I42" s="335">
        <v>0</v>
      </c>
      <c r="J42" s="335">
        <v>0</v>
      </c>
      <c r="K42" s="337" t="s">
        <v>166</v>
      </c>
    </row>
    <row r="43" spans="2:11" ht="14.4">
      <c r="B43" s="341"/>
      <c r="C43" s="333" t="s">
        <v>206</v>
      </c>
      <c r="D43" s="334">
        <v>134.4</v>
      </c>
      <c r="E43" s="335">
        <v>0</v>
      </c>
      <c r="F43" s="335">
        <v>0</v>
      </c>
      <c r="G43" s="336" t="s">
        <v>166</v>
      </c>
      <c r="H43" s="335">
        <v>2722.74</v>
      </c>
      <c r="I43" s="335">
        <v>0</v>
      </c>
      <c r="J43" s="335">
        <v>0</v>
      </c>
      <c r="K43" s="337" t="s">
        <v>166</v>
      </c>
    </row>
    <row r="44" spans="2:11" ht="14.4">
      <c r="B44" s="341"/>
      <c r="C44" s="333" t="s">
        <v>221</v>
      </c>
      <c r="D44" s="334">
        <v>199.2</v>
      </c>
      <c r="E44" s="335">
        <v>0</v>
      </c>
      <c r="F44" s="335">
        <v>0</v>
      </c>
      <c r="G44" s="336" t="s">
        <v>166</v>
      </c>
      <c r="H44" s="335">
        <v>1286.33</v>
      </c>
      <c r="I44" s="335">
        <v>0</v>
      </c>
      <c r="J44" s="335">
        <v>0</v>
      </c>
      <c r="K44" s="337" t="s">
        <v>166</v>
      </c>
    </row>
    <row r="45" spans="2:11" ht="14.4">
      <c r="B45" s="341"/>
      <c r="C45" s="333" t="s">
        <v>203</v>
      </c>
      <c r="D45" s="334">
        <v>78</v>
      </c>
      <c r="E45" s="335">
        <v>0</v>
      </c>
      <c r="F45" s="335">
        <v>0</v>
      </c>
      <c r="G45" s="336" t="s">
        <v>166</v>
      </c>
      <c r="H45" s="335">
        <v>1274.8499999999999</v>
      </c>
      <c r="I45" s="335">
        <v>0</v>
      </c>
      <c r="J45" s="335">
        <v>0</v>
      </c>
      <c r="K45" s="337" t="s">
        <v>166</v>
      </c>
    </row>
    <row r="46" spans="2:11" ht="14.4">
      <c r="B46" s="341"/>
      <c r="C46" s="333" t="s">
        <v>211</v>
      </c>
      <c r="D46" s="334">
        <v>16.615400000000001</v>
      </c>
      <c r="E46" s="335">
        <v>0</v>
      </c>
      <c r="F46" s="335">
        <v>0</v>
      </c>
      <c r="G46" s="336" t="s">
        <v>166</v>
      </c>
      <c r="H46" s="335">
        <v>1270.53</v>
      </c>
      <c r="I46" s="335">
        <v>0</v>
      </c>
      <c r="J46" s="335">
        <v>0</v>
      </c>
      <c r="K46" s="337" t="s">
        <v>166</v>
      </c>
    </row>
    <row r="47" spans="2:11" s="110" customFormat="1" ht="14.4">
      <c r="B47" s="341"/>
      <c r="C47" s="333" t="s">
        <v>170</v>
      </c>
      <c r="D47" s="334">
        <v>39.68</v>
      </c>
      <c r="E47" s="335">
        <v>0</v>
      </c>
      <c r="F47" s="335">
        <v>0.45</v>
      </c>
      <c r="G47" s="336" t="s">
        <v>166</v>
      </c>
      <c r="H47" s="335">
        <v>1101.75</v>
      </c>
      <c r="I47" s="335">
        <v>0</v>
      </c>
      <c r="J47" s="335">
        <v>112.95</v>
      </c>
      <c r="K47" s="337" t="s">
        <v>166</v>
      </c>
    </row>
    <row r="48" spans="2:11" s="110" customFormat="1" ht="14.4">
      <c r="B48" s="342"/>
      <c r="C48" s="333" t="s">
        <v>212</v>
      </c>
      <c r="D48" s="334">
        <v>15.384600000000001</v>
      </c>
      <c r="E48" s="335">
        <v>0</v>
      </c>
      <c r="F48" s="335">
        <v>0</v>
      </c>
      <c r="G48" s="336" t="s">
        <v>166</v>
      </c>
      <c r="H48" s="335">
        <v>176.02</v>
      </c>
      <c r="I48" s="335">
        <v>0</v>
      </c>
      <c r="J48" s="335">
        <v>0</v>
      </c>
      <c r="K48" s="337" t="s">
        <v>166</v>
      </c>
    </row>
    <row r="49" spans="2:11" s="110" customFormat="1" ht="14.4">
      <c r="B49" s="224" t="s">
        <v>168</v>
      </c>
      <c r="C49" s="225"/>
      <c r="D49" s="226">
        <v>5071937.814100001</v>
      </c>
      <c r="E49" s="227">
        <v>1169552.6400000001</v>
      </c>
      <c r="F49" s="227">
        <v>281168.51999999996</v>
      </c>
      <c r="G49" s="228">
        <v>-75.95931039068067</v>
      </c>
      <c r="H49" s="227">
        <v>12745682.92</v>
      </c>
      <c r="I49" s="227">
        <v>1162658.7999999998</v>
      </c>
      <c r="J49" s="227">
        <v>1423418.8800000001</v>
      </c>
      <c r="K49" s="229">
        <v>22.427910922791817</v>
      </c>
    </row>
    <row r="50" spans="2:11" ht="14.4">
      <c r="B50" s="340" t="s">
        <v>177</v>
      </c>
      <c r="C50" s="327" t="s">
        <v>167</v>
      </c>
      <c r="D50" s="338">
        <v>3452368.12</v>
      </c>
      <c r="E50" s="331">
        <v>309905</v>
      </c>
      <c r="F50" s="331">
        <v>241681.04</v>
      </c>
      <c r="G50" s="339">
        <v>-22.014475403752765</v>
      </c>
      <c r="H50" s="331">
        <v>4764687.38</v>
      </c>
      <c r="I50" s="331">
        <v>423777.03</v>
      </c>
      <c r="J50" s="331">
        <v>347649.63</v>
      </c>
      <c r="K50" s="332">
        <v>-17.964022259535874</v>
      </c>
    </row>
    <row r="51" spans="2:11" ht="12.75" customHeight="1">
      <c r="B51" s="341"/>
      <c r="C51" s="333" t="s">
        <v>194</v>
      </c>
      <c r="D51" s="334">
        <v>1098807</v>
      </c>
      <c r="E51" s="335">
        <v>146802</v>
      </c>
      <c r="F51" s="335">
        <v>0</v>
      </c>
      <c r="G51" s="336">
        <v>-100</v>
      </c>
      <c r="H51" s="335">
        <v>1449346.09</v>
      </c>
      <c r="I51" s="335">
        <v>182970.75</v>
      </c>
      <c r="J51" s="335">
        <v>0</v>
      </c>
      <c r="K51" s="337">
        <v>-100</v>
      </c>
    </row>
    <row r="52" spans="2:11" ht="14.4">
      <c r="B52" s="341"/>
      <c r="C52" s="333" t="s">
        <v>193</v>
      </c>
      <c r="D52" s="334">
        <v>669928</v>
      </c>
      <c r="E52" s="335">
        <v>0</v>
      </c>
      <c r="F52" s="335">
        <v>41220</v>
      </c>
      <c r="G52" s="336" t="s">
        <v>166</v>
      </c>
      <c r="H52" s="335">
        <v>882279.76</v>
      </c>
      <c r="I52" s="335">
        <v>0</v>
      </c>
      <c r="J52" s="335">
        <v>63789.47</v>
      </c>
      <c r="K52" s="337" t="s">
        <v>166</v>
      </c>
    </row>
    <row r="53" spans="2:11" ht="14.4">
      <c r="B53" s="341"/>
      <c r="C53" s="333" t="s">
        <v>164</v>
      </c>
      <c r="D53" s="334">
        <v>140480.17970000001</v>
      </c>
      <c r="E53" s="335">
        <v>0</v>
      </c>
      <c r="F53" s="335">
        <v>0</v>
      </c>
      <c r="G53" s="336" t="s">
        <v>166</v>
      </c>
      <c r="H53" s="335">
        <v>274214.15000000002</v>
      </c>
      <c r="I53" s="335">
        <v>0</v>
      </c>
      <c r="J53" s="335">
        <v>0</v>
      </c>
      <c r="K53" s="337" t="s">
        <v>166</v>
      </c>
    </row>
    <row r="54" spans="2:11" ht="14.4">
      <c r="B54" s="341"/>
      <c r="C54" s="333" t="s">
        <v>205</v>
      </c>
      <c r="D54" s="334">
        <v>135005</v>
      </c>
      <c r="E54" s="335">
        <v>69003</v>
      </c>
      <c r="F54" s="335">
        <v>0</v>
      </c>
      <c r="G54" s="336">
        <v>-100</v>
      </c>
      <c r="H54" s="335">
        <v>166383.79</v>
      </c>
      <c r="I54" s="335">
        <v>82261.350000000006</v>
      </c>
      <c r="J54" s="335">
        <v>0</v>
      </c>
      <c r="K54" s="337">
        <v>-100</v>
      </c>
    </row>
    <row r="55" spans="2:11" ht="14.4">
      <c r="B55" s="341"/>
      <c r="C55" s="333" t="s">
        <v>204</v>
      </c>
      <c r="D55" s="334">
        <v>12348</v>
      </c>
      <c r="E55" s="335">
        <v>0</v>
      </c>
      <c r="F55" s="335">
        <v>0</v>
      </c>
      <c r="G55" s="336" t="s">
        <v>166</v>
      </c>
      <c r="H55" s="335">
        <v>36039.65</v>
      </c>
      <c r="I55" s="335">
        <v>0</v>
      </c>
      <c r="J55" s="335">
        <v>0</v>
      </c>
      <c r="K55" s="337" t="s">
        <v>166</v>
      </c>
    </row>
    <row r="56" spans="2:11" ht="14.4">
      <c r="B56" s="341"/>
      <c r="C56" s="333" t="s">
        <v>197</v>
      </c>
      <c r="D56" s="334">
        <v>4420</v>
      </c>
      <c r="E56" s="335">
        <v>0</v>
      </c>
      <c r="F56" s="335">
        <v>0</v>
      </c>
      <c r="G56" s="336" t="s">
        <v>166</v>
      </c>
      <c r="H56" s="335">
        <v>6865.53</v>
      </c>
      <c r="I56" s="335">
        <v>0</v>
      </c>
      <c r="J56" s="335">
        <v>0</v>
      </c>
      <c r="K56" s="337" t="s">
        <v>166</v>
      </c>
    </row>
    <row r="57" spans="2:11" ht="14.4">
      <c r="B57" s="341"/>
      <c r="C57" s="333" t="s">
        <v>210</v>
      </c>
      <c r="D57" s="334">
        <v>10</v>
      </c>
      <c r="E57" s="335">
        <v>0</v>
      </c>
      <c r="F57" s="335">
        <v>0</v>
      </c>
      <c r="G57" s="336" t="s">
        <v>166</v>
      </c>
      <c r="H57" s="335">
        <v>28.6</v>
      </c>
      <c r="I57" s="335">
        <v>0</v>
      </c>
      <c r="J57" s="335">
        <v>0</v>
      </c>
      <c r="K57" s="337" t="s">
        <v>166</v>
      </c>
    </row>
    <row r="58" spans="2:11" ht="14.4">
      <c r="B58" s="342"/>
      <c r="C58" s="333" t="s">
        <v>163</v>
      </c>
      <c r="D58" s="334">
        <v>0</v>
      </c>
      <c r="E58" s="335">
        <v>0</v>
      </c>
      <c r="F58" s="335">
        <v>2000</v>
      </c>
      <c r="G58" s="336" t="s">
        <v>166</v>
      </c>
      <c r="H58" s="335">
        <v>0</v>
      </c>
      <c r="I58" s="335">
        <v>0</v>
      </c>
      <c r="J58" s="335">
        <v>384.22</v>
      </c>
      <c r="K58" s="337" t="s">
        <v>166</v>
      </c>
    </row>
    <row r="59" spans="2:11" ht="14.4">
      <c r="B59" s="224" t="s">
        <v>180</v>
      </c>
      <c r="C59" s="225"/>
      <c r="D59" s="226">
        <v>5513366.2997000003</v>
      </c>
      <c r="E59" s="227">
        <v>525710</v>
      </c>
      <c r="F59" s="227">
        <v>284901.04000000004</v>
      </c>
      <c r="G59" s="228">
        <v>-45.80642559586083</v>
      </c>
      <c r="H59" s="227">
        <v>7579844.9500000002</v>
      </c>
      <c r="I59" s="227">
        <v>689009.13</v>
      </c>
      <c r="J59" s="227">
        <v>411823.31999999995</v>
      </c>
      <c r="K59" s="229">
        <v>-40.229628016685361</v>
      </c>
    </row>
    <row r="60" spans="2:11" ht="14.4">
      <c r="B60" s="340" t="s">
        <v>187</v>
      </c>
      <c r="C60" s="327" t="s">
        <v>194</v>
      </c>
      <c r="D60" s="338">
        <v>742661.8</v>
      </c>
      <c r="E60" s="331">
        <v>17500</v>
      </c>
      <c r="F60" s="331">
        <v>90160</v>
      </c>
      <c r="G60" s="339">
        <v>415.2</v>
      </c>
      <c r="H60" s="331">
        <v>671831.94</v>
      </c>
      <c r="I60" s="331">
        <v>15662.5</v>
      </c>
      <c r="J60" s="331">
        <v>86150</v>
      </c>
      <c r="K60" s="332">
        <v>450.03990422984839</v>
      </c>
    </row>
    <row r="61" spans="2:11" ht="14.4">
      <c r="B61" s="341"/>
      <c r="C61" s="333" t="s">
        <v>167</v>
      </c>
      <c r="D61" s="334">
        <v>578285.15370000002</v>
      </c>
      <c r="E61" s="335">
        <v>0</v>
      </c>
      <c r="F61" s="335">
        <v>60000</v>
      </c>
      <c r="G61" s="336" t="s">
        <v>166</v>
      </c>
      <c r="H61" s="335">
        <v>421050.31</v>
      </c>
      <c r="I61" s="335">
        <v>0</v>
      </c>
      <c r="J61" s="335">
        <v>45140</v>
      </c>
      <c r="K61" s="337" t="s">
        <v>166</v>
      </c>
    </row>
    <row r="62" spans="2:11" ht="14.4">
      <c r="B62" s="341"/>
      <c r="C62" s="333" t="s">
        <v>198</v>
      </c>
      <c r="D62" s="334">
        <v>404000</v>
      </c>
      <c r="E62" s="335">
        <v>0</v>
      </c>
      <c r="F62" s="335">
        <v>24000</v>
      </c>
      <c r="G62" s="336" t="s">
        <v>166</v>
      </c>
      <c r="H62" s="335">
        <v>330068.94</v>
      </c>
      <c r="I62" s="335">
        <v>0</v>
      </c>
      <c r="J62" s="335">
        <v>19967.03</v>
      </c>
      <c r="K62" s="337" t="s">
        <v>166</v>
      </c>
    </row>
    <row r="63" spans="2:11" ht="14.4">
      <c r="B63" s="341"/>
      <c r="C63" s="333" t="s">
        <v>197</v>
      </c>
      <c r="D63" s="334">
        <v>230000</v>
      </c>
      <c r="E63" s="335">
        <v>84000</v>
      </c>
      <c r="F63" s="335">
        <v>21000</v>
      </c>
      <c r="G63" s="336">
        <v>-75</v>
      </c>
      <c r="H63" s="335">
        <v>168622.91</v>
      </c>
      <c r="I63" s="335">
        <v>57456</v>
      </c>
      <c r="J63" s="335">
        <v>17430</v>
      </c>
      <c r="K63" s="337">
        <v>-69.663742690058484</v>
      </c>
    </row>
    <row r="64" spans="2:11" ht="14.4">
      <c r="B64" s="341"/>
      <c r="C64" s="333" t="s">
        <v>195</v>
      </c>
      <c r="D64" s="334">
        <v>47250</v>
      </c>
      <c r="E64" s="335">
        <v>0</v>
      </c>
      <c r="F64" s="335">
        <v>0</v>
      </c>
      <c r="G64" s="336" t="s">
        <v>166</v>
      </c>
      <c r="H64" s="335">
        <v>45076.51</v>
      </c>
      <c r="I64" s="335">
        <v>0</v>
      </c>
      <c r="J64" s="335">
        <v>0</v>
      </c>
      <c r="K64" s="337" t="s">
        <v>166</v>
      </c>
    </row>
    <row r="65" spans="2:11" s="110" customFormat="1" ht="14.4">
      <c r="B65" s="341"/>
      <c r="C65" s="333" t="s">
        <v>204</v>
      </c>
      <c r="D65" s="334">
        <v>66000</v>
      </c>
      <c r="E65" s="335">
        <v>0</v>
      </c>
      <c r="F65" s="335">
        <v>22000</v>
      </c>
      <c r="G65" s="336" t="s">
        <v>166</v>
      </c>
      <c r="H65" s="335">
        <v>42680</v>
      </c>
      <c r="I65" s="335">
        <v>0</v>
      </c>
      <c r="J65" s="335">
        <v>14850</v>
      </c>
      <c r="K65" s="337" t="s">
        <v>166</v>
      </c>
    </row>
    <row r="66" spans="2:11" ht="14.4">
      <c r="B66" s="341"/>
      <c r="C66" s="333" t="s">
        <v>170</v>
      </c>
      <c r="D66" s="334">
        <v>50000</v>
      </c>
      <c r="E66" s="335">
        <v>0</v>
      </c>
      <c r="F66" s="335">
        <v>0</v>
      </c>
      <c r="G66" s="336" t="s">
        <v>166</v>
      </c>
      <c r="H66" s="335">
        <v>39568.959999999999</v>
      </c>
      <c r="I66" s="335">
        <v>0</v>
      </c>
      <c r="J66" s="335">
        <v>0</v>
      </c>
      <c r="K66" s="337" t="s">
        <v>166</v>
      </c>
    </row>
    <row r="67" spans="2:11" ht="12.75" customHeight="1">
      <c r="B67" s="341"/>
      <c r="C67" s="333" t="s">
        <v>206</v>
      </c>
      <c r="D67" s="334">
        <v>40000</v>
      </c>
      <c r="E67" s="335">
        <v>0</v>
      </c>
      <c r="F67" s="335">
        <v>0</v>
      </c>
      <c r="G67" s="336" t="s">
        <v>166</v>
      </c>
      <c r="H67" s="335">
        <v>26204.26</v>
      </c>
      <c r="I67" s="335">
        <v>0</v>
      </c>
      <c r="J67" s="335">
        <v>0</v>
      </c>
      <c r="K67" s="337" t="s">
        <v>166</v>
      </c>
    </row>
    <row r="68" spans="2:11" ht="14.4">
      <c r="B68" s="341"/>
      <c r="C68" s="333" t="s">
        <v>163</v>
      </c>
      <c r="D68" s="334">
        <v>4989.5721000000003</v>
      </c>
      <c r="E68" s="335">
        <v>0</v>
      </c>
      <c r="F68" s="335">
        <v>0</v>
      </c>
      <c r="G68" s="336" t="s">
        <v>166</v>
      </c>
      <c r="H68" s="335">
        <v>2488.67</v>
      </c>
      <c r="I68" s="335">
        <v>0</v>
      </c>
      <c r="J68" s="335">
        <v>0</v>
      </c>
      <c r="K68" s="337" t="s">
        <v>166</v>
      </c>
    </row>
    <row r="69" spans="2:11" s="110" customFormat="1" ht="14.4">
      <c r="B69" s="341"/>
      <c r="C69" s="333" t="s">
        <v>199</v>
      </c>
      <c r="D69" s="334">
        <v>468.23079999999999</v>
      </c>
      <c r="E69" s="335">
        <v>393</v>
      </c>
      <c r="F69" s="335">
        <v>5000</v>
      </c>
      <c r="G69" s="336">
        <v>1172.2646310432569</v>
      </c>
      <c r="H69" s="335">
        <v>1271.33</v>
      </c>
      <c r="I69" s="335">
        <v>795.43</v>
      </c>
      <c r="J69" s="335">
        <v>3089.06</v>
      </c>
      <c r="K69" s="337">
        <v>288.35095482946332</v>
      </c>
    </row>
    <row r="70" spans="2:11" ht="14.4">
      <c r="B70" s="341"/>
      <c r="C70" s="333" t="s">
        <v>202</v>
      </c>
      <c r="D70" s="334">
        <v>240</v>
      </c>
      <c r="E70" s="335">
        <v>0</v>
      </c>
      <c r="F70" s="335">
        <v>0</v>
      </c>
      <c r="G70" s="336" t="s">
        <v>166</v>
      </c>
      <c r="H70" s="335">
        <v>772.74</v>
      </c>
      <c r="I70" s="335">
        <v>0</v>
      </c>
      <c r="J70" s="335">
        <v>0</v>
      </c>
      <c r="K70" s="337" t="s">
        <v>166</v>
      </c>
    </row>
    <row r="71" spans="2:11" s="110" customFormat="1" ht="14.4">
      <c r="B71" s="341"/>
      <c r="C71" s="333" t="s">
        <v>217</v>
      </c>
      <c r="D71" s="334">
        <v>375</v>
      </c>
      <c r="E71" s="335">
        <v>0</v>
      </c>
      <c r="F71" s="335">
        <v>0</v>
      </c>
      <c r="G71" s="336" t="s">
        <v>166</v>
      </c>
      <c r="H71" s="335">
        <v>322.45</v>
      </c>
      <c r="I71" s="335">
        <v>0</v>
      </c>
      <c r="J71" s="335">
        <v>0</v>
      </c>
      <c r="K71" s="337" t="s">
        <v>166</v>
      </c>
    </row>
    <row r="72" spans="2:11" ht="14.4">
      <c r="B72" s="341"/>
      <c r="C72" s="333" t="s">
        <v>193</v>
      </c>
      <c r="D72" s="334">
        <v>2.4500000000000002</v>
      </c>
      <c r="E72" s="335">
        <v>0</v>
      </c>
      <c r="F72" s="335">
        <v>0</v>
      </c>
      <c r="G72" s="336" t="s">
        <v>166</v>
      </c>
      <c r="H72" s="335">
        <v>88.67</v>
      </c>
      <c r="I72" s="335">
        <v>0</v>
      </c>
      <c r="J72" s="335">
        <v>0</v>
      </c>
      <c r="K72" s="337" t="s">
        <v>166</v>
      </c>
    </row>
    <row r="73" spans="2:11" ht="12.6" customHeight="1">
      <c r="B73" s="342"/>
      <c r="C73" s="333" t="s">
        <v>221</v>
      </c>
      <c r="D73" s="334">
        <v>2</v>
      </c>
      <c r="E73" s="335">
        <v>0</v>
      </c>
      <c r="F73" s="335">
        <v>0</v>
      </c>
      <c r="G73" s="336" t="s">
        <v>166</v>
      </c>
      <c r="H73" s="335">
        <v>87.66</v>
      </c>
      <c r="I73" s="335">
        <v>0</v>
      </c>
      <c r="J73" s="335">
        <v>0</v>
      </c>
      <c r="K73" s="337" t="s">
        <v>166</v>
      </c>
    </row>
    <row r="74" spans="2:11" s="110" customFormat="1" ht="14.4">
      <c r="B74" s="224" t="s">
        <v>188</v>
      </c>
      <c r="C74" s="225"/>
      <c r="D74" s="226">
        <v>2164274.2066000002</v>
      </c>
      <c r="E74" s="227">
        <v>101893</v>
      </c>
      <c r="F74" s="227">
        <v>222160</v>
      </c>
      <c r="G74" s="228">
        <v>118.03264208532482</v>
      </c>
      <c r="H74" s="227">
        <v>1750135.3499999996</v>
      </c>
      <c r="I74" s="227">
        <v>73913.929999999993</v>
      </c>
      <c r="J74" s="227">
        <v>186626.09</v>
      </c>
      <c r="K74" s="229">
        <v>152.49109335682735</v>
      </c>
    </row>
    <row r="75" spans="2:11" ht="14.4">
      <c r="B75" s="340" t="s">
        <v>185</v>
      </c>
      <c r="C75" s="327" t="s">
        <v>193</v>
      </c>
      <c r="D75" s="338">
        <v>740250</v>
      </c>
      <c r="E75" s="331">
        <v>0</v>
      </c>
      <c r="F75" s="331">
        <v>0</v>
      </c>
      <c r="G75" s="339" t="s">
        <v>166</v>
      </c>
      <c r="H75" s="331">
        <v>845614.28</v>
      </c>
      <c r="I75" s="331">
        <v>0</v>
      </c>
      <c r="J75" s="331">
        <v>0</v>
      </c>
      <c r="K75" s="332" t="s">
        <v>166</v>
      </c>
    </row>
    <row r="76" spans="2:11" ht="14.4">
      <c r="B76" s="341"/>
      <c r="C76" s="333" t="s">
        <v>167</v>
      </c>
      <c r="D76" s="334">
        <v>399775</v>
      </c>
      <c r="E76" s="335">
        <v>0</v>
      </c>
      <c r="F76" s="335">
        <v>225000</v>
      </c>
      <c r="G76" s="336" t="s">
        <v>166</v>
      </c>
      <c r="H76" s="335">
        <v>531958.63</v>
      </c>
      <c r="I76" s="335">
        <v>0</v>
      </c>
      <c r="J76" s="335">
        <v>301214.63</v>
      </c>
      <c r="K76" s="337" t="s">
        <v>166</v>
      </c>
    </row>
    <row r="77" spans="2:11" s="110" customFormat="1" ht="14.4">
      <c r="B77" s="341"/>
      <c r="C77" s="333" t="s">
        <v>194</v>
      </c>
      <c r="D77" s="334">
        <v>327285</v>
      </c>
      <c r="E77" s="335">
        <v>0</v>
      </c>
      <c r="F77" s="335">
        <v>146275</v>
      </c>
      <c r="G77" s="336" t="s">
        <v>166</v>
      </c>
      <c r="H77" s="335">
        <v>346386.81</v>
      </c>
      <c r="I77" s="335">
        <v>0</v>
      </c>
      <c r="J77" s="335">
        <v>166503.62</v>
      </c>
      <c r="K77" s="337" t="s">
        <v>166</v>
      </c>
    </row>
    <row r="78" spans="2:11" ht="14.4">
      <c r="B78" s="341"/>
      <c r="C78" s="333" t="s">
        <v>164</v>
      </c>
      <c r="D78" s="334">
        <v>669.11</v>
      </c>
      <c r="E78" s="335">
        <v>0</v>
      </c>
      <c r="F78" s="335">
        <v>0</v>
      </c>
      <c r="G78" s="336" t="s">
        <v>166</v>
      </c>
      <c r="H78" s="335">
        <v>7465.12</v>
      </c>
      <c r="I78" s="335">
        <v>0</v>
      </c>
      <c r="J78" s="335">
        <v>0</v>
      </c>
      <c r="K78" s="337" t="s">
        <v>166</v>
      </c>
    </row>
    <row r="79" spans="2:11" s="110" customFormat="1" ht="14.4">
      <c r="B79" s="341"/>
      <c r="C79" s="333" t="s">
        <v>202</v>
      </c>
      <c r="D79" s="334">
        <v>4585.5200000000004</v>
      </c>
      <c r="E79" s="335">
        <v>0</v>
      </c>
      <c r="F79" s="335">
        <v>0</v>
      </c>
      <c r="G79" s="336" t="s">
        <v>166</v>
      </c>
      <c r="H79" s="335">
        <v>6301.47</v>
      </c>
      <c r="I79" s="335">
        <v>0</v>
      </c>
      <c r="J79" s="335">
        <v>0</v>
      </c>
      <c r="K79" s="337" t="s">
        <v>166</v>
      </c>
    </row>
    <row r="80" spans="2:11" s="110" customFormat="1" ht="14.4">
      <c r="B80" s="341"/>
      <c r="C80" s="333" t="s">
        <v>199</v>
      </c>
      <c r="D80" s="334">
        <v>1470.5</v>
      </c>
      <c r="E80" s="335">
        <v>0</v>
      </c>
      <c r="F80" s="335">
        <v>341.26069999999999</v>
      </c>
      <c r="G80" s="336" t="s">
        <v>166</v>
      </c>
      <c r="H80" s="335">
        <v>3792.62</v>
      </c>
      <c r="I80" s="335">
        <v>0</v>
      </c>
      <c r="J80" s="335">
        <v>626.62</v>
      </c>
      <c r="K80" s="337" t="s">
        <v>166</v>
      </c>
    </row>
    <row r="81" spans="2:11" s="110" customFormat="1" ht="14.4">
      <c r="B81" s="341"/>
      <c r="C81" s="333" t="s">
        <v>163</v>
      </c>
      <c r="D81" s="334">
        <v>1075</v>
      </c>
      <c r="E81" s="335">
        <v>650</v>
      </c>
      <c r="F81" s="335">
        <v>0</v>
      </c>
      <c r="G81" s="336">
        <v>-100</v>
      </c>
      <c r="H81" s="335">
        <v>646.5</v>
      </c>
      <c r="I81" s="335">
        <v>274.97000000000003</v>
      </c>
      <c r="J81" s="335">
        <v>0</v>
      </c>
      <c r="K81" s="337">
        <v>-100</v>
      </c>
    </row>
    <row r="82" spans="2:11" s="110" customFormat="1" ht="14.4">
      <c r="B82" s="341"/>
      <c r="C82" s="333" t="s">
        <v>222</v>
      </c>
      <c r="D82" s="334">
        <v>539.28</v>
      </c>
      <c r="E82" s="335">
        <v>0</v>
      </c>
      <c r="F82" s="335">
        <v>0</v>
      </c>
      <c r="G82" s="336" t="s">
        <v>166</v>
      </c>
      <c r="H82" s="335">
        <v>464.17</v>
      </c>
      <c r="I82" s="335">
        <v>0</v>
      </c>
      <c r="J82" s="335">
        <v>0</v>
      </c>
      <c r="K82" s="337" t="s">
        <v>166</v>
      </c>
    </row>
    <row r="83" spans="2:11" s="110" customFormat="1" ht="14.85" customHeight="1">
      <c r="B83" s="341"/>
      <c r="C83" s="333" t="s">
        <v>196</v>
      </c>
      <c r="D83" s="334">
        <v>4.8461999999999996</v>
      </c>
      <c r="E83" s="335">
        <v>0</v>
      </c>
      <c r="F83" s="335">
        <v>0</v>
      </c>
      <c r="G83" s="336" t="s">
        <v>166</v>
      </c>
      <c r="H83" s="335">
        <v>219.53</v>
      </c>
      <c r="I83" s="335">
        <v>0</v>
      </c>
      <c r="J83" s="335">
        <v>0</v>
      </c>
      <c r="K83" s="337" t="s">
        <v>166</v>
      </c>
    </row>
    <row r="84" spans="2:11" s="110" customFormat="1" ht="14.85" customHeight="1">
      <c r="B84" s="342"/>
      <c r="C84" s="333" t="s">
        <v>201</v>
      </c>
      <c r="D84" s="334">
        <v>0.35</v>
      </c>
      <c r="E84" s="335">
        <v>0</v>
      </c>
      <c r="F84" s="335">
        <v>0</v>
      </c>
      <c r="G84" s="336" t="s">
        <v>166</v>
      </c>
      <c r="H84" s="335">
        <v>36.07</v>
      </c>
      <c r="I84" s="335">
        <v>0</v>
      </c>
      <c r="J84" s="335">
        <v>0</v>
      </c>
      <c r="K84" s="337" t="s">
        <v>166</v>
      </c>
    </row>
    <row r="85" spans="2:11" ht="14.4">
      <c r="B85" s="224" t="s">
        <v>186</v>
      </c>
      <c r="C85" s="225"/>
      <c r="D85" s="226">
        <v>1475654.6062000003</v>
      </c>
      <c r="E85" s="227">
        <v>650</v>
      </c>
      <c r="F85" s="227">
        <v>371616.26069999998</v>
      </c>
      <c r="G85" s="228">
        <v>57071.732415384613</v>
      </c>
      <c r="H85" s="227">
        <v>1742885.2000000004</v>
      </c>
      <c r="I85" s="227">
        <v>274.97000000000003</v>
      </c>
      <c r="J85" s="227">
        <v>468344.87</v>
      </c>
      <c r="K85" s="229">
        <v>170225.80645161288</v>
      </c>
    </row>
    <row r="86" spans="2:11" ht="14.4">
      <c r="B86" s="340" t="s">
        <v>181</v>
      </c>
      <c r="C86" s="327" t="s">
        <v>193</v>
      </c>
      <c r="D86" s="338">
        <v>302689.65000000002</v>
      </c>
      <c r="E86" s="331">
        <v>0</v>
      </c>
      <c r="F86" s="331">
        <v>0</v>
      </c>
      <c r="G86" s="339" t="s">
        <v>166</v>
      </c>
      <c r="H86" s="331">
        <v>251884.29</v>
      </c>
      <c r="I86" s="331">
        <v>0</v>
      </c>
      <c r="J86" s="331">
        <v>0</v>
      </c>
      <c r="K86" s="332" t="s">
        <v>166</v>
      </c>
    </row>
    <row r="87" spans="2:11" ht="14.4">
      <c r="B87" s="341"/>
      <c r="C87" s="333" t="s">
        <v>194</v>
      </c>
      <c r="D87" s="334">
        <v>326400</v>
      </c>
      <c r="E87" s="335">
        <v>75600</v>
      </c>
      <c r="F87" s="335">
        <v>0</v>
      </c>
      <c r="G87" s="336">
        <v>-100</v>
      </c>
      <c r="H87" s="335">
        <v>229569.17</v>
      </c>
      <c r="I87" s="335">
        <v>54943.199999999997</v>
      </c>
      <c r="J87" s="335">
        <v>0</v>
      </c>
      <c r="K87" s="337">
        <v>-100</v>
      </c>
    </row>
    <row r="88" spans="2:11" ht="14.4">
      <c r="B88" s="341"/>
      <c r="C88" s="333" t="s">
        <v>163</v>
      </c>
      <c r="D88" s="334">
        <v>63453.91</v>
      </c>
      <c r="E88" s="335">
        <v>611</v>
      </c>
      <c r="F88" s="335">
        <v>1312.5</v>
      </c>
      <c r="G88" s="336">
        <v>114.81178396072012</v>
      </c>
      <c r="H88" s="335">
        <v>139998.76</v>
      </c>
      <c r="I88" s="335">
        <v>1466.4</v>
      </c>
      <c r="J88" s="335">
        <v>3211.69</v>
      </c>
      <c r="K88" s="337">
        <v>119.0186852154937</v>
      </c>
    </row>
    <row r="89" spans="2:11" s="110" customFormat="1" ht="14.4">
      <c r="B89" s="341"/>
      <c r="C89" s="333" t="s">
        <v>199</v>
      </c>
      <c r="D89" s="334">
        <v>102000</v>
      </c>
      <c r="E89" s="335">
        <v>12000</v>
      </c>
      <c r="F89" s="335">
        <v>0</v>
      </c>
      <c r="G89" s="336">
        <v>-100</v>
      </c>
      <c r="H89" s="335">
        <v>117360</v>
      </c>
      <c r="I89" s="335">
        <v>11400</v>
      </c>
      <c r="J89" s="335">
        <v>0</v>
      </c>
      <c r="K89" s="337">
        <v>-100</v>
      </c>
    </row>
    <row r="90" spans="2:11" s="110" customFormat="1" ht="14.4">
      <c r="B90" s="341"/>
      <c r="C90" s="333" t="s">
        <v>201</v>
      </c>
      <c r="D90" s="334">
        <v>32289.84</v>
      </c>
      <c r="E90" s="335">
        <v>0</v>
      </c>
      <c r="F90" s="335">
        <v>2935.44</v>
      </c>
      <c r="G90" s="336" t="s">
        <v>166</v>
      </c>
      <c r="H90" s="335">
        <v>90129.84</v>
      </c>
      <c r="I90" s="335">
        <v>0</v>
      </c>
      <c r="J90" s="335">
        <v>8462.82</v>
      </c>
      <c r="K90" s="337" t="s">
        <v>166</v>
      </c>
    </row>
    <row r="91" spans="2:11" ht="14.4">
      <c r="B91" s="341"/>
      <c r="C91" s="333" t="s">
        <v>160</v>
      </c>
      <c r="D91" s="334">
        <v>5835</v>
      </c>
      <c r="E91" s="335">
        <v>0</v>
      </c>
      <c r="F91" s="335">
        <v>0</v>
      </c>
      <c r="G91" s="336" t="s">
        <v>166</v>
      </c>
      <c r="H91" s="335">
        <v>8693.93</v>
      </c>
      <c r="I91" s="335">
        <v>0</v>
      </c>
      <c r="J91" s="335">
        <v>0</v>
      </c>
      <c r="K91" s="337" t="s">
        <v>166</v>
      </c>
    </row>
    <row r="92" spans="2:11" ht="14.4">
      <c r="B92" s="341"/>
      <c r="C92" s="333" t="s">
        <v>179</v>
      </c>
      <c r="D92" s="334">
        <v>13.61</v>
      </c>
      <c r="E92" s="335">
        <v>0</v>
      </c>
      <c r="F92" s="335">
        <v>0</v>
      </c>
      <c r="G92" s="336" t="s">
        <v>166</v>
      </c>
      <c r="H92" s="335">
        <v>24.01</v>
      </c>
      <c r="I92" s="335">
        <v>0</v>
      </c>
      <c r="J92" s="335">
        <v>0</v>
      </c>
      <c r="K92" s="337" t="s">
        <v>166</v>
      </c>
    </row>
    <row r="93" spans="2:11" ht="14.7" customHeight="1">
      <c r="B93" s="342"/>
      <c r="C93" s="333" t="s">
        <v>202</v>
      </c>
      <c r="D93" s="334">
        <v>0</v>
      </c>
      <c r="E93" s="335">
        <v>0</v>
      </c>
      <c r="F93" s="335">
        <v>52.123100000000001</v>
      </c>
      <c r="G93" s="336" t="s">
        <v>166</v>
      </c>
      <c r="H93" s="335">
        <v>0</v>
      </c>
      <c r="I93" s="335">
        <v>0</v>
      </c>
      <c r="J93" s="335">
        <v>280.77999999999997</v>
      </c>
      <c r="K93" s="337" t="s">
        <v>166</v>
      </c>
    </row>
    <row r="94" spans="2:11" ht="14.4">
      <c r="B94" s="224" t="s">
        <v>182</v>
      </c>
      <c r="C94" s="225"/>
      <c r="D94" s="226">
        <v>832682.01</v>
      </c>
      <c r="E94" s="227">
        <v>88211</v>
      </c>
      <c r="F94" s="227">
        <v>4300.0631000000003</v>
      </c>
      <c r="G94" s="228">
        <v>-95.125252972985237</v>
      </c>
      <c r="H94" s="227">
        <v>837660</v>
      </c>
      <c r="I94" s="227">
        <v>67809.599999999991</v>
      </c>
      <c r="J94" s="227">
        <v>11955.29</v>
      </c>
      <c r="K94" s="229">
        <v>-82.369325287274947</v>
      </c>
    </row>
    <row r="95" spans="2:11" ht="14.4">
      <c r="B95" s="340" t="s">
        <v>175</v>
      </c>
      <c r="C95" s="327" t="s">
        <v>164</v>
      </c>
      <c r="D95" s="338">
        <v>2350.7431000000001</v>
      </c>
      <c r="E95" s="331">
        <v>0</v>
      </c>
      <c r="F95" s="331">
        <v>0</v>
      </c>
      <c r="G95" s="339" t="s">
        <v>166</v>
      </c>
      <c r="H95" s="331">
        <v>182785.19</v>
      </c>
      <c r="I95" s="331">
        <v>0</v>
      </c>
      <c r="J95" s="331">
        <v>0</v>
      </c>
      <c r="K95" s="332" t="s">
        <v>166</v>
      </c>
    </row>
    <row r="96" spans="2:11" ht="14.4">
      <c r="B96" s="342"/>
      <c r="C96" s="333" t="s">
        <v>194</v>
      </c>
      <c r="D96" s="334">
        <v>39.469200000000001</v>
      </c>
      <c r="E96" s="335">
        <v>0</v>
      </c>
      <c r="F96" s="335">
        <v>0</v>
      </c>
      <c r="G96" s="336" t="s">
        <v>166</v>
      </c>
      <c r="H96" s="335">
        <v>926.1</v>
      </c>
      <c r="I96" s="335">
        <v>0</v>
      </c>
      <c r="J96" s="335">
        <v>0</v>
      </c>
      <c r="K96" s="337" t="s">
        <v>166</v>
      </c>
    </row>
    <row r="97" spans="2:11" ht="14.55" customHeight="1">
      <c r="B97" s="224" t="s">
        <v>176</v>
      </c>
      <c r="C97" s="225"/>
      <c r="D97" s="226">
        <v>2390.2123000000001</v>
      </c>
      <c r="E97" s="227">
        <v>0</v>
      </c>
      <c r="F97" s="227">
        <v>0</v>
      </c>
      <c r="G97" s="228" t="s">
        <v>166</v>
      </c>
      <c r="H97" s="227">
        <v>183711.29</v>
      </c>
      <c r="I97" s="227">
        <v>0</v>
      </c>
      <c r="J97" s="227">
        <v>0</v>
      </c>
      <c r="K97" s="229" t="s">
        <v>166</v>
      </c>
    </row>
    <row r="98" spans="2:11" ht="14.4">
      <c r="B98" s="230" t="s">
        <v>207</v>
      </c>
      <c r="C98" s="231"/>
      <c r="D98" s="221">
        <v>161559846.29409999</v>
      </c>
      <c r="E98" s="222">
        <v>9034209.469899999</v>
      </c>
      <c r="F98" s="222">
        <v>11825345.621399999</v>
      </c>
      <c r="G98" s="223">
        <v>30.895189676522918</v>
      </c>
      <c r="H98" s="232">
        <v>147196768.31</v>
      </c>
      <c r="I98" s="232">
        <v>7863954.7800000003</v>
      </c>
      <c r="J98" s="232">
        <v>11874940.23</v>
      </c>
      <c r="K98" s="233">
        <v>51.004686092561677</v>
      </c>
    </row>
    <row r="99" spans="2:11">
      <c r="B99" s="290" t="s">
        <v>190</v>
      </c>
      <c r="C99" s="290"/>
      <c r="D99" s="290"/>
      <c r="E99" s="290"/>
      <c r="F99" s="290"/>
      <c r="G99" s="290"/>
      <c r="H99" s="290"/>
      <c r="I99" s="290"/>
      <c r="J99" s="290"/>
      <c r="K99" s="290"/>
    </row>
  </sheetData>
  <mergeCells count="13">
    <mergeCell ref="B75:B84"/>
    <mergeCell ref="B86:B93"/>
    <mergeCell ref="B95:B96"/>
    <mergeCell ref="B99:K99"/>
    <mergeCell ref="B2:K2"/>
    <mergeCell ref="D4:G4"/>
    <mergeCell ref="H4:K4"/>
    <mergeCell ref="B4:B5"/>
    <mergeCell ref="C4:C5"/>
    <mergeCell ref="B6:B24"/>
    <mergeCell ref="B26:B48"/>
    <mergeCell ref="B50:B58"/>
    <mergeCell ref="B60:B73"/>
  </mergeCells>
  <hyperlinks>
    <hyperlink ref="M2" location="Índice!A1" display="Volver al índice" xr:uid="{9DA08D03-3792-4A22-826B-F9F185623CAC}"/>
  </hyperlinks>
  <printOptions horizontalCentered="1" verticalCentered="1"/>
  <pageMargins left="0.7" right="0.7" top="0.75" bottom="0.75" header="0.3" footer="0.3"/>
  <pageSetup scale="47"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77" zoomScaleNormal="80" zoomScaleSheetLayoutView="77" zoomScalePageLayoutView="80" workbookViewId="0"/>
  </sheetViews>
  <sheetFormatPr baseColWidth="10" defaultColWidth="10.88671875" defaultRowHeight="14.4"/>
  <cols>
    <col min="1" max="9" width="10.33203125" style="67" customWidth="1"/>
    <col min="10" max="22" width="10.88671875" style="67"/>
    <col min="23" max="23" width="10.88671875" style="67" customWidth="1"/>
    <col min="24" max="16384" width="10.88671875" style="67"/>
  </cols>
  <sheetData>
    <row r="2" spans="2:8" ht="15.6">
      <c r="B2" s="44"/>
      <c r="C2" s="44"/>
      <c r="D2" s="45"/>
      <c r="E2" s="105" t="s">
        <v>0</v>
      </c>
      <c r="F2" s="45"/>
      <c r="G2" s="44"/>
      <c r="H2" s="44"/>
    </row>
    <row r="3" spans="2:8" ht="15" customHeight="1">
      <c r="B3" s="44"/>
      <c r="C3" s="44"/>
      <c r="E3" s="82" t="str">
        <f>+Portada!D49</f>
        <v>Febrero 2022</v>
      </c>
      <c r="F3" s="81"/>
      <c r="G3" s="44"/>
      <c r="H3" s="44"/>
    </row>
    <row r="4" spans="2:8">
      <c r="B4" s="44"/>
      <c r="C4" s="44"/>
      <c r="D4" s="45"/>
      <c r="E4" s="68" t="s">
        <v>231</v>
      </c>
      <c r="F4" s="45"/>
      <c r="G4" s="44"/>
      <c r="H4" s="44"/>
    </row>
    <row r="5" spans="2:8">
      <c r="B5" s="44"/>
      <c r="D5" s="69"/>
      <c r="F5" s="69"/>
      <c r="G5" s="69"/>
      <c r="H5" s="44"/>
    </row>
    <row r="6" spans="2:8">
      <c r="B6" s="44"/>
      <c r="C6" s="44"/>
      <c r="D6" s="44"/>
      <c r="E6" s="44"/>
      <c r="F6" s="44"/>
      <c r="G6" s="44"/>
      <c r="H6" s="44"/>
    </row>
    <row r="7" spans="2:8">
      <c r="B7" s="44"/>
      <c r="C7" s="44"/>
      <c r="D7" s="45"/>
      <c r="E7" s="65" t="s">
        <v>1</v>
      </c>
      <c r="F7" s="45"/>
      <c r="G7" s="44"/>
      <c r="H7" s="44"/>
    </row>
    <row r="8" spans="2:8">
      <c r="B8" s="44"/>
      <c r="C8" s="44"/>
      <c r="D8" s="44"/>
      <c r="E8" s="44"/>
      <c r="F8" s="44"/>
      <c r="G8" s="44"/>
      <c r="H8" s="44"/>
    </row>
    <row r="9" spans="2:8">
      <c r="B9" s="44"/>
      <c r="C9" s="44"/>
      <c r="D9" s="44"/>
      <c r="E9" s="44"/>
      <c r="F9" s="44"/>
      <c r="G9" s="44"/>
      <c r="H9" s="44"/>
    </row>
    <row r="10" spans="2:8">
      <c r="B10" s="44"/>
      <c r="C10" s="44"/>
      <c r="D10" s="44"/>
      <c r="E10" s="44"/>
      <c r="F10" s="44"/>
      <c r="G10" s="44"/>
      <c r="H10" s="44"/>
    </row>
    <row r="11" spans="2:8">
      <c r="B11" s="44"/>
      <c r="C11" s="44"/>
      <c r="D11" s="44"/>
      <c r="E11" s="44"/>
      <c r="F11" s="44"/>
      <c r="G11" s="44"/>
      <c r="H11" s="44"/>
    </row>
    <row r="12" spans="2:8">
      <c r="B12" s="44"/>
      <c r="C12" s="44"/>
      <c r="D12" s="44"/>
      <c r="E12" s="44"/>
      <c r="F12" s="44"/>
      <c r="G12" s="44"/>
      <c r="H12" s="44"/>
    </row>
    <row r="13" spans="2:8">
      <c r="B13" s="45"/>
      <c r="D13" s="70"/>
      <c r="E13" s="68" t="s">
        <v>2</v>
      </c>
      <c r="F13" s="70"/>
      <c r="G13" s="70"/>
      <c r="H13" s="45"/>
    </row>
    <row r="14" spans="2:8">
      <c r="B14" s="44"/>
      <c r="D14" s="70"/>
      <c r="E14" s="68" t="s">
        <v>3</v>
      </c>
      <c r="F14" s="70"/>
      <c r="G14" s="70"/>
      <c r="H14" s="44"/>
    </row>
    <row r="15" spans="2:8">
      <c r="B15" s="45"/>
      <c r="D15" s="71"/>
      <c r="E15" s="72" t="s">
        <v>4</v>
      </c>
      <c r="F15" s="71"/>
      <c r="G15" s="71"/>
      <c r="H15" s="45"/>
    </row>
    <row r="16" spans="2:8">
      <c r="B16" s="45"/>
      <c r="C16" s="45"/>
      <c r="D16" s="45"/>
      <c r="E16" s="45"/>
      <c r="F16" s="45"/>
      <c r="G16" s="45"/>
      <c r="H16" s="45"/>
    </row>
    <row r="17" spans="2:8">
      <c r="B17" s="45"/>
      <c r="E17" s="80" t="s">
        <v>215</v>
      </c>
      <c r="F17" s="80"/>
      <c r="G17" s="80"/>
      <c r="H17" s="80"/>
    </row>
    <row r="18" spans="2:8">
      <c r="B18" s="45"/>
      <c r="E18" s="80" t="s">
        <v>214</v>
      </c>
      <c r="F18" s="80"/>
      <c r="G18" s="80"/>
      <c r="H18" s="80"/>
    </row>
    <row r="19" spans="2:8">
      <c r="B19" s="45"/>
      <c r="C19" s="45"/>
      <c r="D19" s="45"/>
      <c r="E19" s="45"/>
      <c r="F19" s="45"/>
      <c r="G19" s="45"/>
      <c r="H19" s="45"/>
    </row>
    <row r="20" spans="2:8">
      <c r="B20" s="45"/>
      <c r="C20" s="45"/>
      <c r="D20" s="44"/>
      <c r="E20" s="44"/>
      <c r="F20" s="44"/>
      <c r="G20" s="45"/>
      <c r="H20" s="45"/>
    </row>
    <row r="21" spans="2:8">
      <c r="B21" s="45"/>
      <c r="C21" s="45"/>
      <c r="D21" s="44"/>
      <c r="E21" s="44"/>
      <c r="F21" s="44"/>
      <c r="G21" s="45"/>
      <c r="H21" s="45"/>
    </row>
    <row r="22" spans="2:8">
      <c r="B22" s="45"/>
      <c r="C22" s="45"/>
      <c r="D22" s="45"/>
      <c r="E22" s="45"/>
      <c r="F22" s="45"/>
      <c r="G22" s="45"/>
      <c r="H22" s="45"/>
    </row>
    <row r="23" spans="2:8">
      <c r="B23" s="44"/>
      <c r="C23" s="44"/>
      <c r="D23" s="44"/>
      <c r="E23" s="44"/>
      <c r="F23" s="44"/>
      <c r="G23" s="44"/>
      <c r="H23" s="44"/>
    </row>
    <row r="24" spans="2:8">
      <c r="B24" s="44"/>
      <c r="C24" s="44"/>
      <c r="D24" s="44"/>
      <c r="E24" s="44"/>
      <c r="F24" s="44"/>
      <c r="G24" s="44"/>
      <c r="H24" s="44"/>
    </row>
    <row r="25" spans="2:8">
      <c r="D25" s="73"/>
      <c r="E25" s="106" t="s">
        <v>5</v>
      </c>
      <c r="F25" s="73"/>
      <c r="G25" s="73"/>
      <c r="H25" s="80"/>
    </row>
    <row r="26" spans="2:8">
      <c r="B26" s="44"/>
      <c r="C26" s="44"/>
      <c r="D26" s="44"/>
      <c r="E26" s="44"/>
      <c r="F26" s="44"/>
      <c r="G26" s="44"/>
      <c r="H26" s="44"/>
    </row>
  </sheetData>
  <hyperlinks>
    <hyperlink ref="E15" r:id="rId1" xr:uid="{00000000-0004-0000-0100-000000000000}"/>
  </hyperlinks>
  <printOptions horizontalCentered="1" verticalCentered="1"/>
  <pageMargins left="0.7" right="0.7" top="0.75" bottom="0.75" header="0.3" footer="0.3"/>
  <pageSetup scale="97"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98" zoomScaleNormal="80" zoomScaleSheetLayoutView="98" zoomScalePageLayoutView="80" workbookViewId="0"/>
  </sheetViews>
  <sheetFormatPr baseColWidth="10" defaultColWidth="10.88671875" defaultRowHeight="13.8"/>
  <cols>
    <col min="1" max="1" width="1.21875" style="107" customWidth="1"/>
    <col min="2" max="9" width="11" style="107" customWidth="1"/>
    <col min="10" max="10" width="2" style="107" customWidth="1"/>
    <col min="11" max="18" width="10.88671875" style="107"/>
    <col min="19" max="20" width="10.88671875" style="107" customWidth="1"/>
    <col min="21" max="25" width="10.88671875" style="107"/>
    <col min="26" max="26" width="10.88671875" style="107" customWidth="1"/>
    <col min="27" max="16384" width="10.88671875" style="107"/>
  </cols>
  <sheetData>
    <row r="2" spans="2:11" ht="14.4">
      <c r="B2" s="240" t="s">
        <v>6</v>
      </c>
      <c r="C2" s="240"/>
      <c r="D2" s="240"/>
      <c r="E2" s="240"/>
      <c r="F2" s="240"/>
      <c r="G2" s="240"/>
      <c r="H2" s="240"/>
      <c r="I2" s="240"/>
      <c r="J2" s="181"/>
      <c r="K2" s="39" t="s">
        <v>7</v>
      </c>
    </row>
    <row r="3" spans="2:11">
      <c r="B3" s="108"/>
      <c r="C3" s="108"/>
      <c r="D3" s="108"/>
      <c r="E3" s="108"/>
      <c r="F3" s="108"/>
      <c r="G3" s="108"/>
      <c r="H3" s="108"/>
      <c r="I3" s="108"/>
      <c r="J3" s="108"/>
    </row>
    <row r="4" spans="2:11" ht="34.5" customHeight="1">
      <c r="B4" s="241" t="s">
        <v>8</v>
      </c>
      <c r="C4" s="241"/>
      <c r="D4" s="241"/>
      <c r="E4" s="241"/>
      <c r="F4" s="241"/>
      <c r="G4" s="241"/>
      <c r="H4" s="241"/>
      <c r="I4" s="241"/>
      <c r="J4" s="182"/>
    </row>
    <row r="5" spans="2:11" ht="29.25" customHeight="1">
      <c r="B5" s="241" t="s">
        <v>9</v>
      </c>
      <c r="C5" s="241"/>
      <c r="D5" s="241"/>
      <c r="E5" s="241"/>
      <c r="F5" s="241"/>
      <c r="G5" s="241"/>
      <c r="H5" s="241"/>
      <c r="I5" s="241"/>
      <c r="J5" s="182"/>
    </row>
    <row r="6" spans="2:11" ht="18" customHeight="1">
      <c r="B6" s="239" t="s">
        <v>10</v>
      </c>
      <c r="C6" s="239"/>
      <c r="D6" s="239"/>
      <c r="E6" s="239"/>
      <c r="F6" s="239"/>
      <c r="G6" s="239"/>
      <c r="H6" s="239"/>
      <c r="I6" s="239"/>
      <c r="J6" s="182"/>
    </row>
    <row r="7" spans="2:11" ht="34.5" customHeight="1">
      <c r="B7" s="239" t="s">
        <v>11</v>
      </c>
      <c r="C7" s="239"/>
      <c r="D7" s="239"/>
      <c r="E7" s="239"/>
      <c r="F7" s="239"/>
      <c r="G7" s="239"/>
      <c r="H7" s="239"/>
      <c r="I7" s="239"/>
      <c r="J7" s="182"/>
    </row>
    <row r="8" spans="2:11" ht="34.5" customHeight="1">
      <c r="B8" s="239" t="s">
        <v>12</v>
      </c>
      <c r="C8" s="239"/>
      <c r="D8" s="239"/>
      <c r="E8" s="239"/>
      <c r="F8" s="239"/>
      <c r="G8" s="239"/>
      <c r="H8" s="239"/>
      <c r="I8" s="239"/>
      <c r="J8" s="182"/>
    </row>
    <row r="9" spans="2:11">
      <c r="B9" s="239" t="s">
        <v>13</v>
      </c>
      <c r="C9" s="239"/>
      <c r="D9" s="239"/>
      <c r="E9" s="239"/>
      <c r="F9" s="239"/>
      <c r="G9" s="239"/>
      <c r="H9" s="239"/>
      <c r="I9" s="239"/>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verticalCentered="1"/>
  <pageMargins left="0.7" right="0.7" top="0.75" bottom="0.75" header="0.3" footer="0.3"/>
  <pageSetup scale="99" firstPageNumber="4"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6"/>
  <sheetViews>
    <sheetView view="pageBreakPreview" zoomScale="87" zoomScaleNormal="80" zoomScaleSheetLayoutView="87" zoomScalePageLayoutView="80" workbookViewId="0"/>
  </sheetViews>
  <sheetFormatPr baseColWidth="10" defaultColWidth="10.88671875" defaultRowHeight="13.2"/>
  <cols>
    <col min="1" max="1" width="1.33203125" style="5" customWidth="1"/>
    <col min="2" max="2" width="14.33203125" style="7" customWidth="1"/>
    <col min="3" max="3" width="86.88671875" style="6" customWidth="1"/>
    <col min="4" max="4" width="7.33203125" style="6" customWidth="1"/>
    <col min="5" max="5" width="1.88671875" style="5" customWidth="1"/>
    <col min="6" max="7" width="9.33203125" style="5" customWidth="1"/>
    <col min="8" max="13" width="10.88671875" style="5"/>
    <col min="14" max="14" width="10.88671875" style="5" customWidth="1"/>
    <col min="15" max="16384" width="10.88671875" style="5"/>
  </cols>
  <sheetData>
    <row r="1" spans="2:4" ht="4.5" customHeight="1"/>
    <row r="2" spans="2:4">
      <c r="B2" s="242" t="s">
        <v>14</v>
      </c>
      <c r="C2" s="242"/>
      <c r="D2" s="242"/>
    </row>
    <row r="3" spans="2:4">
      <c r="B3" s="6"/>
      <c r="C3" s="37"/>
    </row>
    <row r="4" spans="2:4">
      <c r="B4" s="198" t="s">
        <v>15</v>
      </c>
      <c r="C4" s="198" t="s">
        <v>16</v>
      </c>
      <c r="D4" s="199" t="s">
        <v>17</v>
      </c>
    </row>
    <row r="5" spans="2:4" ht="8.25" customHeight="1">
      <c r="B5" s="183"/>
      <c r="C5" s="19"/>
      <c r="D5" s="18"/>
    </row>
    <row r="6" spans="2:4">
      <c r="B6" s="9">
        <v>1</v>
      </c>
      <c r="C6" s="38" t="s">
        <v>18</v>
      </c>
      <c r="D6" s="22">
        <v>5</v>
      </c>
    </row>
    <row r="7" spans="2:4">
      <c r="B7" s="9">
        <v>2</v>
      </c>
      <c r="C7" s="38" t="s">
        <v>19</v>
      </c>
      <c r="D7" s="22">
        <v>5</v>
      </c>
    </row>
    <row r="8" spans="2:4">
      <c r="B8" s="9">
        <v>3</v>
      </c>
      <c r="C8" s="38" t="s">
        <v>20</v>
      </c>
      <c r="D8" s="22">
        <v>5</v>
      </c>
    </row>
    <row r="9" spans="2:4">
      <c r="B9" s="9">
        <v>4</v>
      </c>
      <c r="C9" s="56" t="s">
        <v>21</v>
      </c>
      <c r="D9" s="22">
        <v>5</v>
      </c>
    </row>
    <row r="10" spans="2:4" ht="7.5" customHeight="1">
      <c r="B10" s="17"/>
      <c r="C10" s="16"/>
      <c r="D10" s="15"/>
    </row>
    <row r="11" spans="2:4">
      <c r="B11" s="198" t="s">
        <v>22</v>
      </c>
      <c r="C11" s="198" t="s">
        <v>16</v>
      </c>
      <c r="D11" s="199" t="s">
        <v>17</v>
      </c>
    </row>
    <row r="12" spans="2:4" ht="8.25" customHeight="1">
      <c r="B12" s="10"/>
      <c r="C12" s="12"/>
      <c r="D12" s="14"/>
    </row>
    <row r="13" spans="2:4">
      <c r="B13" s="10">
        <v>1</v>
      </c>
      <c r="C13" s="8" t="s">
        <v>23</v>
      </c>
      <c r="D13" s="23">
        <v>6</v>
      </c>
    </row>
    <row r="14" spans="2:4">
      <c r="B14" s="10">
        <v>2</v>
      </c>
      <c r="C14" s="8" t="s">
        <v>24</v>
      </c>
      <c r="D14" s="24">
        <v>7</v>
      </c>
    </row>
    <row r="15" spans="2:4">
      <c r="B15" s="10">
        <v>3</v>
      </c>
      <c r="C15" s="8" t="s">
        <v>25</v>
      </c>
      <c r="D15" s="24">
        <v>8</v>
      </c>
    </row>
    <row r="16" spans="2:4">
      <c r="B16" s="10">
        <v>4</v>
      </c>
      <c r="C16" s="8" t="s">
        <v>224</v>
      </c>
      <c r="D16" s="24">
        <v>9</v>
      </c>
    </row>
    <row r="17" spans="2:4">
      <c r="B17" s="10">
        <v>5</v>
      </c>
      <c r="C17" s="8" t="s">
        <v>26</v>
      </c>
      <c r="D17" s="24">
        <v>10</v>
      </c>
    </row>
    <row r="18" spans="2:4">
      <c r="B18" s="10">
        <v>6</v>
      </c>
      <c r="C18" s="8" t="s">
        <v>27</v>
      </c>
      <c r="D18" s="24">
        <v>11</v>
      </c>
    </row>
    <row r="19" spans="2:4">
      <c r="B19" s="10">
        <v>7</v>
      </c>
      <c r="C19" s="8" t="s">
        <v>28</v>
      </c>
      <c r="D19" s="23">
        <v>12</v>
      </c>
    </row>
    <row r="20" spans="2:4">
      <c r="B20" s="10">
        <v>8</v>
      </c>
      <c r="C20" s="8" t="s">
        <v>29</v>
      </c>
      <c r="D20" s="23">
        <v>13</v>
      </c>
    </row>
    <row r="21" spans="2:4">
      <c r="B21" s="10">
        <v>9</v>
      </c>
      <c r="C21" s="8" t="s">
        <v>30</v>
      </c>
      <c r="D21" s="23">
        <v>14</v>
      </c>
    </row>
    <row r="22" spans="2:4">
      <c r="B22" s="10">
        <v>11</v>
      </c>
      <c r="C22" s="8" t="s">
        <v>31</v>
      </c>
      <c r="D22" s="23">
        <v>15</v>
      </c>
    </row>
    <row r="23" spans="2:4">
      <c r="B23" s="10">
        <v>12</v>
      </c>
      <c r="C23" s="8" t="s">
        <v>32</v>
      </c>
      <c r="D23" s="23">
        <v>16</v>
      </c>
    </row>
    <row r="24" spans="2:4" ht="6.75" customHeight="1">
      <c r="B24" s="10"/>
      <c r="C24" s="12"/>
      <c r="D24" s="11"/>
    </row>
    <row r="25" spans="2:4">
      <c r="B25" s="198" t="s">
        <v>33</v>
      </c>
      <c r="C25" s="200" t="s">
        <v>16</v>
      </c>
      <c r="D25" s="199" t="s">
        <v>17</v>
      </c>
    </row>
    <row r="26" spans="2:4" ht="7.5" customHeight="1">
      <c r="B26" s="13"/>
      <c r="C26" s="12"/>
      <c r="D26" s="11"/>
    </row>
    <row r="27" spans="2:4">
      <c r="B27" s="10">
        <v>1</v>
      </c>
      <c r="C27" s="21" t="s">
        <v>34</v>
      </c>
      <c r="D27" s="23">
        <v>6</v>
      </c>
    </row>
    <row r="28" spans="2:4">
      <c r="B28" s="10">
        <v>2</v>
      </c>
      <c r="C28" s="6" t="s">
        <v>35</v>
      </c>
      <c r="D28" s="23">
        <v>7</v>
      </c>
    </row>
    <row r="29" spans="2:4">
      <c r="B29" s="10">
        <v>3</v>
      </c>
      <c r="C29" s="6" t="s">
        <v>36</v>
      </c>
      <c r="D29" s="23">
        <v>8</v>
      </c>
    </row>
    <row r="30" spans="2:4">
      <c r="B30" s="10">
        <v>4</v>
      </c>
      <c r="C30" s="6" t="s">
        <v>225</v>
      </c>
      <c r="D30" s="24">
        <v>9</v>
      </c>
    </row>
    <row r="31" spans="2:4">
      <c r="B31" s="10">
        <v>5</v>
      </c>
      <c r="C31" s="8" t="s">
        <v>37</v>
      </c>
      <c r="D31" s="24">
        <v>10</v>
      </c>
    </row>
    <row r="32" spans="2:4">
      <c r="B32" s="10">
        <v>6</v>
      </c>
      <c r="C32" s="8" t="s">
        <v>38</v>
      </c>
      <c r="D32" s="24">
        <v>10</v>
      </c>
    </row>
    <row r="33" spans="2:4">
      <c r="B33" s="10">
        <v>7</v>
      </c>
      <c r="C33" s="6" t="s">
        <v>39</v>
      </c>
      <c r="D33" s="24">
        <v>11</v>
      </c>
    </row>
    <row r="34" spans="2:4">
      <c r="B34" s="10">
        <v>8</v>
      </c>
      <c r="C34" s="6" t="s">
        <v>28</v>
      </c>
      <c r="D34" s="23">
        <v>12</v>
      </c>
    </row>
    <row r="35" spans="2:4">
      <c r="B35" s="10">
        <v>9</v>
      </c>
      <c r="C35" s="6" t="s">
        <v>29</v>
      </c>
      <c r="D35" s="23">
        <v>13</v>
      </c>
    </row>
    <row r="36" spans="2:4">
      <c r="B36" s="10">
        <v>10</v>
      </c>
      <c r="C36" s="6" t="s">
        <v>30</v>
      </c>
      <c r="D36" s="23">
        <v>14</v>
      </c>
    </row>
  </sheetData>
  <mergeCells count="1">
    <mergeCell ref="B2:D2"/>
  </mergeCells>
  <hyperlinks>
    <hyperlink ref="D13" location="'precio mayorista'!A1" display="'precio mayorista'!A1" xr:uid="{00000000-0004-0000-0300-000000000000}"/>
    <hyperlink ref="D19" location="'sup región'!A1" display="'sup región'!A1" xr:uid="{00000000-0004-0000-0300-000001000000}"/>
    <hyperlink ref="D20" location="'prod región'!A1" display="'prod región'!A1" xr:uid="{00000000-0004-0000-0300-000002000000}"/>
    <hyperlink ref="D21" location="'rend región'!A1" display="'rend región'!A1" xr:uid="{00000000-0004-0000-0300-000003000000}"/>
    <hyperlink ref="D27" location="'precio mayorista'!A23" display="'precio mayorista'!A23" xr:uid="{00000000-0004-0000-0300-000004000000}"/>
    <hyperlink ref="D14" location="'precio mayorista2'!A1" display="'precio mayorista2'!A1" xr:uid="{00000000-0004-0000-0300-000005000000}"/>
    <hyperlink ref="D16" location="'precio minorista'!A1" display="'precio minorista'!A1" xr:uid="{00000000-0004-0000-0300-000006000000}"/>
    <hyperlink ref="D18" location="'sup, prod y rend'!A1" display="'sup, prod y rend'!A1" xr:uid="{00000000-0004-0000-0300-000007000000}"/>
    <hyperlink ref="D22" location="export!A1" display="export!A1" xr:uid="{00000000-0004-0000-0300-000008000000}"/>
    <hyperlink ref="D23" location="import!A1" display="import!A1" xr:uid="{00000000-0004-0000-0300-000009000000}"/>
    <hyperlink ref="D28" location="'precio mayorista2'!A42" display="'precio mayorista2'!A42" xr:uid="{00000000-0004-0000-0300-00000A000000}"/>
    <hyperlink ref="D30" location="'precio minorista'!A23" display="'precio minorista'!A23" xr:uid="{00000000-0004-0000-0300-00000B000000}"/>
    <hyperlink ref="D33" location="'sup, prod y rend'!A22" display="'sup, prod y rend'!A22" xr:uid="{00000000-0004-0000-0300-00000C000000}"/>
    <hyperlink ref="D34" location="'sup región'!A22" display="'sup región'!A22" xr:uid="{00000000-0004-0000-0300-00000D000000}"/>
    <hyperlink ref="D35" location="'prod región'!A22" display="'prod región'!A22" xr:uid="{00000000-0004-0000-0300-00000E000000}"/>
    <hyperlink ref="D36" location="'rend región'!A22" display="'rend región'!A22" xr:uid="{00000000-0004-0000-0300-00000F000000}"/>
    <hyperlink ref="D15" location="'precio mayorista3'!A1" display="'precio mayorista3'!A1" xr:uid="{00000000-0004-0000-0300-000010000000}"/>
    <hyperlink ref="D17" location="'precio minorista regiones'!A1" display="'precio minorista regiones'!A1" xr:uid="{00000000-0004-0000-0300-000011000000}"/>
    <hyperlink ref="D29" location="'precio mayorista3'!A43" display="'precio mayorista3'!A43" xr:uid="{00000000-0004-0000-0300-000012000000}"/>
    <hyperlink ref="D31" location="'precio minorista regiones'!A25" display="'precio minorista regiones'!A25" xr:uid="{00000000-0004-0000-0300-000013000000}"/>
    <hyperlink ref="D32"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9" location="Comentarios!A1" display="Comentarios!A1" xr:uid="{00000000-0004-0000-0300-000018000000}"/>
  </hyperlinks>
  <printOptions horizontalCentered="1" verticalCentered="1"/>
  <pageMargins left="0.7" right="0.7" top="0.75" bottom="0.75" header="0.3" footer="0.3"/>
  <pageSetup scale="80" orientation="portrait" r:id="rId1"/>
  <headerFooter differentFirst="1">
    <oddFooter>&amp;C&amp;P</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0"/>
  <sheetViews>
    <sheetView view="pageBreakPreview" zoomScale="90" zoomScaleNormal="90" zoomScaleSheetLayoutView="90" zoomScalePageLayoutView="80" workbookViewId="0"/>
  </sheetViews>
  <sheetFormatPr baseColWidth="10" defaultColWidth="10.88671875" defaultRowHeight="13.2"/>
  <cols>
    <col min="1" max="1" width="1.21875" style="20" customWidth="1"/>
    <col min="2" max="10" width="15.88671875" style="20" customWidth="1"/>
    <col min="11" max="11" width="2" style="20" customWidth="1"/>
    <col min="12" max="17" width="10.88671875" style="20"/>
    <col min="18" max="18" width="10.88671875" style="20" customWidth="1"/>
    <col min="19" max="16384" width="10.88671875" style="20"/>
  </cols>
  <sheetData>
    <row r="1" spans="2:12" ht="7.5" customHeight="1"/>
    <row r="2" spans="2:12" ht="16.5" customHeight="1">
      <c r="B2" s="249" t="s">
        <v>40</v>
      </c>
      <c r="C2" s="249"/>
      <c r="D2" s="249"/>
      <c r="E2" s="249"/>
      <c r="F2" s="249"/>
      <c r="G2" s="249"/>
      <c r="H2" s="249"/>
      <c r="I2" s="249"/>
      <c r="J2" s="249"/>
      <c r="K2" s="185"/>
      <c r="L2" s="39" t="s">
        <v>7</v>
      </c>
    </row>
    <row r="3" spans="2:12" ht="16.5" customHeight="1">
      <c r="B3" s="157"/>
      <c r="C3" s="157"/>
      <c r="D3" s="157"/>
      <c r="E3" s="157"/>
      <c r="F3" s="157"/>
      <c r="G3" s="157"/>
      <c r="H3" s="157"/>
      <c r="I3" s="157"/>
      <c r="J3" s="157"/>
      <c r="K3" s="185"/>
      <c r="L3" s="39"/>
    </row>
    <row r="4" spans="2:12" s="178" customFormat="1" ht="110.1" customHeight="1">
      <c r="B4" s="250" t="s">
        <v>235</v>
      </c>
      <c r="C4" s="250"/>
      <c r="D4" s="250"/>
      <c r="E4" s="250"/>
      <c r="F4" s="250"/>
      <c r="G4" s="250"/>
      <c r="H4" s="250"/>
      <c r="I4" s="250"/>
      <c r="J4" s="250"/>
      <c r="K4" s="93"/>
    </row>
    <row r="5" spans="2:12" ht="113.1" customHeight="1">
      <c r="B5" s="250" t="s">
        <v>236</v>
      </c>
      <c r="C5" s="250"/>
      <c r="D5" s="250"/>
      <c r="E5" s="250"/>
      <c r="F5" s="250"/>
      <c r="G5" s="250"/>
      <c r="H5" s="250"/>
      <c r="I5" s="250"/>
      <c r="J5" s="250"/>
      <c r="K5" s="93"/>
    </row>
    <row r="6" spans="2:12" ht="222.6" customHeight="1">
      <c r="B6" s="250" t="s">
        <v>237</v>
      </c>
      <c r="C6" s="250"/>
      <c r="D6" s="250"/>
      <c r="E6" s="250"/>
      <c r="F6" s="250"/>
      <c r="G6" s="250"/>
      <c r="H6" s="250"/>
      <c r="I6" s="250"/>
      <c r="J6" s="250"/>
      <c r="K6" s="93"/>
    </row>
    <row r="7" spans="2:12" ht="110.85" customHeight="1">
      <c r="B7" s="250" t="s">
        <v>234</v>
      </c>
      <c r="C7" s="250"/>
      <c r="D7" s="250"/>
      <c r="E7" s="250"/>
      <c r="F7" s="250"/>
      <c r="G7" s="250"/>
      <c r="H7" s="250"/>
      <c r="I7" s="250"/>
      <c r="J7" s="250"/>
    </row>
    <row r="8" spans="2:12" ht="116.25" customHeight="1">
      <c r="B8" s="243" t="s">
        <v>41</v>
      </c>
      <c r="C8" s="244"/>
      <c r="D8" s="244"/>
      <c r="E8" s="244"/>
      <c r="F8" s="244"/>
      <c r="G8" s="244"/>
      <c r="H8" s="244"/>
      <c r="I8" s="244"/>
      <c r="J8" s="245"/>
    </row>
    <row r="9" spans="2:12" ht="14.4">
      <c r="B9" s="246" t="s">
        <v>42</v>
      </c>
      <c r="C9" s="247"/>
      <c r="D9" s="247"/>
      <c r="E9" s="247"/>
      <c r="F9" s="247"/>
      <c r="G9" s="247"/>
      <c r="H9" s="247"/>
      <c r="I9" s="247"/>
      <c r="J9" s="248"/>
    </row>
    <row r="10" spans="2:12">
      <c r="B10" s="172"/>
      <c r="C10" s="173"/>
      <c r="D10" s="173"/>
      <c r="E10" s="173"/>
      <c r="F10" s="173"/>
      <c r="G10" s="173"/>
      <c r="H10" s="173"/>
      <c r="I10" s="173"/>
      <c r="J10" s="174"/>
    </row>
  </sheetData>
  <mergeCells count="7">
    <mergeCell ref="B8:J8"/>
    <mergeCell ref="B9:J9"/>
    <mergeCell ref="B2:J2"/>
    <mergeCell ref="B4:J4"/>
    <mergeCell ref="B5:J5"/>
    <mergeCell ref="B6:J6"/>
    <mergeCell ref="B7:J7"/>
  </mergeCells>
  <hyperlinks>
    <hyperlink ref="L2" location="Índice!A1" display="Volver al índice" xr:uid="{00000000-0004-0000-0400-000000000000}"/>
    <hyperlink ref="B9" r:id="rId1" xr:uid="{00000000-0004-0000-0400-000001000000}"/>
  </hyperlinks>
  <printOptions horizontalCentered="1" verticalCentered="1"/>
  <pageMargins left="0.7" right="0.7" top="0.75" bottom="0.75" header="0.3" footer="0.3"/>
  <pageSetup scale="63" firstPageNumber="4"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Normal="90" zoomScaleSheetLayoutView="100" zoomScalePageLayoutView="125" workbookViewId="0"/>
  </sheetViews>
  <sheetFormatPr baseColWidth="10" defaultColWidth="10.88671875" defaultRowHeight="13.2"/>
  <cols>
    <col min="1" max="1" width="1.33203125" style="20" customWidth="1"/>
    <col min="2" max="2" width="38.33203125" style="20" customWidth="1"/>
    <col min="3" max="7" width="10.88671875" style="20" customWidth="1"/>
    <col min="8" max="8" width="2.88671875" style="20" customWidth="1"/>
    <col min="9" max="9" width="10.88671875" style="20" customWidth="1"/>
    <col min="10" max="16384" width="10.88671875" style="20"/>
  </cols>
  <sheetData>
    <row r="1" spans="2:9" ht="13.5" customHeight="1"/>
    <row r="2" spans="2:9" ht="12.75" customHeight="1">
      <c r="B2" s="255" t="s">
        <v>43</v>
      </c>
      <c r="C2" s="255"/>
      <c r="D2" s="255"/>
      <c r="E2" s="255"/>
      <c r="F2" s="255"/>
      <c r="G2" s="255"/>
      <c r="I2" s="28" t="s">
        <v>7</v>
      </c>
    </row>
    <row r="3" spans="2:9" ht="12.75" customHeight="1">
      <c r="B3" s="255" t="s">
        <v>44</v>
      </c>
      <c r="C3" s="255"/>
      <c r="D3" s="255"/>
      <c r="E3" s="255"/>
      <c r="F3" s="255"/>
      <c r="G3" s="255"/>
    </row>
    <row r="4" spans="2:9">
      <c r="B4" s="255" t="s">
        <v>45</v>
      </c>
      <c r="C4" s="255"/>
      <c r="D4" s="255"/>
      <c r="E4" s="255"/>
      <c r="F4" s="255"/>
      <c r="G4" s="255"/>
    </row>
    <row r="5" spans="2:9">
      <c r="B5" s="2"/>
      <c r="C5" s="2"/>
      <c r="D5" s="2"/>
      <c r="E5" s="2"/>
      <c r="F5" s="2"/>
      <c r="G5" s="2"/>
      <c r="I5" s="89"/>
    </row>
    <row r="6" spans="2:9">
      <c r="B6" s="253" t="s">
        <v>46</v>
      </c>
      <c r="C6" s="252" t="s">
        <v>47</v>
      </c>
      <c r="D6" s="252"/>
      <c r="E6" s="252"/>
      <c r="F6" s="252" t="s">
        <v>48</v>
      </c>
      <c r="G6" s="252"/>
      <c r="I6" s="89"/>
    </row>
    <row r="7" spans="2:9">
      <c r="B7" s="254"/>
      <c r="C7" s="216">
        <v>2020</v>
      </c>
      <c r="D7" s="216">
        <v>2021</v>
      </c>
      <c r="E7" s="184">
        <v>2022</v>
      </c>
      <c r="F7" s="126" t="s">
        <v>49</v>
      </c>
      <c r="G7" s="126" t="s">
        <v>50</v>
      </c>
    </row>
    <row r="8" spans="2:9">
      <c r="B8" s="63" t="s">
        <v>51</v>
      </c>
      <c r="C8" s="164">
        <v>6996.4758299064879</v>
      </c>
      <c r="D8" s="164">
        <v>9812.8626906781883</v>
      </c>
      <c r="E8" s="164">
        <v>9081.0319145877802</v>
      </c>
      <c r="F8" s="90">
        <f>(E8/D19-1)*100</f>
        <v>-6.7491147068960871</v>
      </c>
      <c r="G8" s="90">
        <f t="shared" ref="G8" si="0">(E8/D8-1)*100</f>
        <v>-7.4578723779108458</v>
      </c>
    </row>
    <row r="9" spans="2:9">
      <c r="B9" s="64" t="s">
        <v>52</v>
      </c>
      <c r="C9" s="165">
        <v>6660.5768464141256</v>
      </c>
      <c r="D9" s="165">
        <v>6909.4892411052388</v>
      </c>
      <c r="E9" s="165"/>
      <c r="F9" s="90"/>
      <c r="G9" s="90"/>
    </row>
    <row r="10" spans="2:9">
      <c r="B10" s="64" t="s">
        <v>53</v>
      </c>
      <c r="C10" s="165">
        <v>7486.6751897722734</v>
      </c>
      <c r="D10" s="165">
        <v>6695.26796255928</v>
      </c>
      <c r="E10" s="165"/>
      <c r="F10" s="90"/>
      <c r="G10" s="90"/>
    </row>
    <row r="11" spans="2:9">
      <c r="B11" s="64" t="s">
        <v>54</v>
      </c>
      <c r="C11" s="166">
        <v>6919.7180452344728</v>
      </c>
      <c r="D11" s="165">
        <v>6724.6320877316975</v>
      </c>
      <c r="E11" s="165"/>
      <c r="F11" s="90"/>
      <c r="G11" s="90"/>
    </row>
    <row r="12" spans="2:9">
      <c r="B12" s="64" t="s">
        <v>55</v>
      </c>
      <c r="C12" s="166">
        <v>6187.3496540866881</v>
      </c>
      <c r="D12" s="165">
        <v>6445.2399126539394</v>
      </c>
      <c r="E12" s="165"/>
      <c r="F12" s="90"/>
      <c r="G12" s="90"/>
    </row>
    <row r="13" spans="2:9">
      <c r="B13" s="64" t="s">
        <v>56</v>
      </c>
      <c r="C13" s="165">
        <v>6232.5832779402645</v>
      </c>
      <c r="D13" s="165">
        <v>6783.5719298181393</v>
      </c>
      <c r="E13" s="165"/>
      <c r="F13" s="90"/>
      <c r="G13" s="90"/>
    </row>
    <row r="14" spans="2:9">
      <c r="B14" s="64" t="s">
        <v>57</v>
      </c>
      <c r="C14" s="166">
        <v>6432.9370278956067</v>
      </c>
      <c r="D14" s="165">
        <v>7746.428260260569</v>
      </c>
      <c r="E14" s="165"/>
      <c r="F14" s="90"/>
      <c r="G14" s="90"/>
    </row>
    <row r="15" spans="2:9">
      <c r="B15" s="64" t="s">
        <v>58</v>
      </c>
      <c r="C15" s="166">
        <v>6404.302482276833</v>
      </c>
      <c r="D15" s="165">
        <v>8269.0626341726111</v>
      </c>
      <c r="E15" s="165"/>
      <c r="F15" s="90"/>
      <c r="G15" s="90"/>
    </row>
    <row r="16" spans="2:9">
      <c r="B16" s="64" t="s">
        <v>59</v>
      </c>
      <c r="C16" s="165">
        <v>8398.6247788841083</v>
      </c>
      <c r="D16" s="165">
        <v>9441.7282004049484</v>
      </c>
      <c r="E16" s="165"/>
      <c r="F16" s="90"/>
      <c r="G16" s="90"/>
    </row>
    <row r="17" spans="2:9">
      <c r="B17" s="64" t="s">
        <v>60</v>
      </c>
      <c r="C17" s="165">
        <v>7905.7815144399037</v>
      </c>
      <c r="D17" s="165">
        <v>10833.45011651602</v>
      </c>
      <c r="E17" s="165"/>
      <c r="F17" s="90"/>
      <c r="G17" s="90"/>
    </row>
    <row r="18" spans="2:9">
      <c r="B18" s="64" t="s">
        <v>61</v>
      </c>
      <c r="C18" s="165">
        <v>9867.2044520165618</v>
      </c>
      <c r="D18" s="165">
        <v>10884.808075996356</v>
      </c>
      <c r="E18" s="165"/>
      <c r="F18" s="90"/>
      <c r="G18" s="90"/>
    </row>
    <row r="19" spans="2:9">
      <c r="B19" s="2" t="s">
        <v>62</v>
      </c>
      <c r="C19" s="167">
        <v>11232.454614277336</v>
      </c>
      <c r="D19" s="167">
        <v>9738.2795734801894</v>
      </c>
      <c r="E19" s="167"/>
      <c r="F19" s="90"/>
      <c r="G19" s="90"/>
    </row>
    <row r="20" spans="2:9">
      <c r="B20" s="4" t="s">
        <v>63</v>
      </c>
      <c r="C20" s="168">
        <f>AVERAGE(C8:C19)</f>
        <v>7560.3903094287207</v>
      </c>
      <c r="D20" s="168">
        <f>AVERAGE(D8:D19)</f>
        <v>8357.0683904480975</v>
      </c>
      <c r="E20" s="168">
        <f>AVERAGE(E8:E19)</f>
        <v>9081.0319145877802</v>
      </c>
      <c r="F20" s="91"/>
      <c r="G20" s="91">
        <f t="shared" ref="G20" si="1">(E20/D20-1)*100</f>
        <v>8.6628885910178042</v>
      </c>
    </row>
    <row r="21" spans="2:9">
      <c r="B21" s="3" t="s">
        <v>232</v>
      </c>
      <c r="C21" s="169">
        <f>AVERAGE(C8)</f>
        <v>6996.4758299064879</v>
      </c>
      <c r="D21" s="169">
        <f t="shared" ref="D21:E21" si="2">AVERAGE(D8)</f>
        <v>9812.8626906781883</v>
      </c>
      <c r="E21" s="169">
        <f t="shared" si="2"/>
        <v>9081.0319145877802</v>
      </c>
      <c r="F21" s="92"/>
      <c r="G21" s="92">
        <f>(E21/D21-1)*100</f>
        <v>-7.4578723779108458</v>
      </c>
    </row>
    <row r="22" spans="2:9" ht="82.35" customHeight="1">
      <c r="B22" s="251" t="s">
        <v>64</v>
      </c>
      <c r="C22" s="251"/>
      <c r="D22" s="251"/>
      <c r="E22" s="251"/>
      <c r="F22" s="251"/>
      <c r="G22" s="251"/>
      <c r="H22" s="112"/>
      <c r="I22" s="8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verticalCentered="1"/>
  <pageMargins left="0.7" right="0.7" top="0.75" bottom="0.75" header="0.3" footer="0.3"/>
  <pageSetup scale="94" orientation="portrait" r:id="rId1"/>
  <headerFooter differentFirst="1">
    <oddFooter>&amp;C&amp;P</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M36"/>
  <sheetViews>
    <sheetView view="pageBreakPreview" zoomScale="80" zoomScaleNormal="80" zoomScaleSheetLayoutView="80" workbookViewId="0"/>
  </sheetViews>
  <sheetFormatPr baseColWidth="10" defaultColWidth="10.88671875" defaultRowHeight="13.2"/>
  <cols>
    <col min="1" max="1" width="1.33203125" style="110" customWidth="1"/>
    <col min="2" max="12" width="11.5546875" style="110" customWidth="1"/>
    <col min="13" max="16384" width="10.88671875" style="110"/>
  </cols>
  <sheetData>
    <row r="1" spans="2:13" ht="6.75" customHeight="1"/>
    <row r="2" spans="2:13">
      <c r="B2" s="257" t="s">
        <v>65</v>
      </c>
      <c r="C2" s="257"/>
      <c r="D2" s="257"/>
      <c r="E2" s="257"/>
      <c r="F2" s="257"/>
      <c r="G2" s="257"/>
      <c r="H2" s="257"/>
      <c r="I2" s="257"/>
      <c r="J2" s="257"/>
      <c r="K2" s="257"/>
      <c r="L2" s="257"/>
      <c r="M2" s="28" t="s">
        <v>7</v>
      </c>
    </row>
    <row r="3" spans="2:13">
      <c r="B3" s="257" t="s">
        <v>24</v>
      </c>
      <c r="C3" s="257"/>
      <c r="D3" s="257"/>
      <c r="E3" s="257"/>
      <c r="F3" s="257"/>
      <c r="G3" s="257"/>
      <c r="H3" s="257"/>
      <c r="I3" s="257"/>
      <c r="J3" s="257"/>
      <c r="K3" s="257"/>
      <c r="L3" s="257"/>
    </row>
    <row r="4" spans="2:13">
      <c r="B4" s="258" t="s">
        <v>45</v>
      </c>
      <c r="C4" s="258"/>
      <c r="D4" s="258"/>
      <c r="E4" s="258"/>
      <c r="F4" s="258"/>
      <c r="G4" s="258"/>
      <c r="H4" s="258"/>
      <c r="I4" s="258"/>
      <c r="J4" s="258"/>
      <c r="K4" s="258"/>
      <c r="L4" s="258"/>
    </row>
    <row r="5" spans="2:13" ht="28.8" customHeight="1">
      <c r="B5" s="201" t="s">
        <v>66</v>
      </c>
      <c r="C5" s="202" t="s">
        <v>67</v>
      </c>
      <c r="D5" s="202" t="s">
        <v>68</v>
      </c>
      <c r="E5" s="202" t="s">
        <v>69</v>
      </c>
      <c r="F5" s="202" t="s">
        <v>70</v>
      </c>
      <c r="G5" s="202" t="s">
        <v>71</v>
      </c>
      <c r="H5" s="202" t="s">
        <v>72</v>
      </c>
      <c r="I5" s="202" t="s">
        <v>73</v>
      </c>
      <c r="J5" s="202" t="s">
        <v>216</v>
      </c>
      <c r="K5" s="202" t="s">
        <v>209</v>
      </c>
      <c r="L5" s="202" t="s">
        <v>74</v>
      </c>
    </row>
    <row r="6" spans="2:13">
      <c r="B6" s="190">
        <v>44567</v>
      </c>
      <c r="C6" s="132">
        <v>9631.1319490957794</v>
      </c>
      <c r="D6" s="132">
        <v>12250</v>
      </c>
      <c r="E6" s="132"/>
      <c r="F6" s="132">
        <v>8520.7378640776697</v>
      </c>
      <c r="G6" s="132"/>
      <c r="H6" s="132"/>
      <c r="I6" s="132">
        <v>7302.9071038251368</v>
      </c>
      <c r="J6" s="132"/>
      <c r="K6" s="132">
        <v>8638.1276595744675</v>
      </c>
      <c r="L6" s="132">
        <v>9221.8690012970164</v>
      </c>
    </row>
    <row r="7" spans="2:13">
      <c r="B7" s="62">
        <v>44568</v>
      </c>
      <c r="C7" s="59">
        <v>9655.6238698010857</v>
      </c>
      <c r="D7" s="59">
        <v>11750</v>
      </c>
      <c r="E7" s="59"/>
      <c r="F7" s="59">
        <v>8594.8571428571431</v>
      </c>
      <c r="G7" s="59"/>
      <c r="H7" s="59"/>
      <c r="I7" s="59">
        <v>6825.2284866468844</v>
      </c>
      <c r="J7" s="59"/>
      <c r="K7" s="59">
        <v>8630.4753028890955</v>
      </c>
      <c r="L7" s="59">
        <v>9355.6254165740938</v>
      </c>
    </row>
    <row r="8" spans="2:13">
      <c r="B8" s="62">
        <v>44571</v>
      </c>
      <c r="C8" s="59">
        <v>10652.872401847575</v>
      </c>
      <c r="D8" s="59">
        <v>11750</v>
      </c>
      <c r="E8" s="59"/>
      <c r="F8" s="59">
        <v>9510.4255319148942</v>
      </c>
      <c r="G8" s="59"/>
      <c r="H8" s="59"/>
      <c r="I8" s="59">
        <v>8645.5425101214569</v>
      </c>
      <c r="J8" s="59"/>
      <c r="K8" s="59">
        <v>10095.95744680851</v>
      </c>
      <c r="L8" s="59">
        <v>10388.655975128904</v>
      </c>
    </row>
    <row r="9" spans="2:13">
      <c r="B9" s="62">
        <v>44572</v>
      </c>
      <c r="C9" s="59">
        <v>9745.3528888888886</v>
      </c>
      <c r="D9" s="59">
        <v>11750</v>
      </c>
      <c r="E9" s="59"/>
      <c r="F9" s="59">
        <v>9503.3431952662722</v>
      </c>
      <c r="G9" s="59">
        <v>6755</v>
      </c>
      <c r="H9" s="59">
        <v>8000</v>
      </c>
      <c r="I9" s="59">
        <v>6364.9900596421476</v>
      </c>
      <c r="J9" s="59"/>
      <c r="K9" s="59">
        <v>8059.2861288450376</v>
      </c>
      <c r="L9" s="59">
        <v>8756.1980245890318</v>
      </c>
    </row>
    <row r="10" spans="2:13">
      <c r="B10" s="62">
        <v>44573</v>
      </c>
      <c r="C10" s="59">
        <v>8852.7213216957607</v>
      </c>
      <c r="D10" s="59">
        <v>12250</v>
      </c>
      <c r="E10" s="59"/>
      <c r="F10" s="59">
        <v>10000</v>
      </c>
      <c r="G10" s="59">
        <v>5913</v>
      </c>
      <c r="H10" s="59"/>
      <c r="I10" s="59">
        <v>6829.782608695652</v>
      </c>
      <c r="J10" s="59"/>
      <c r="K10" s="59">
        <v>9545</v>
      </c>
      <c r="L10" s="59">
        <v>8812.1034482758623</v>
      </c>
    </row>
    <row r="11" spans="2:13">
      <c r="B11" s="62">
        <v>44574</v>
      </c>
      <c r="C11" s="59">
        <v>9657.0658436213998</v>
      </c>
      <c r="D11" s="59">
        <v>12250</v>
      </c>
      <c r="E11" s="59"/>
      <c r="F11" s="59">
        <v>8898.53125</v>
      </c>
      <c r="G11" s="59">
        <v>8353</v>
      </c>
      <c r="H11" s="59"/>
      <c r="I11" s="59">
        <v>7745</v>
      </c>
      <c r="J11" s="59"/>
      <c r="K11" s="59">
        <v>9593.982887110129</v>
      </c>
      <c r="L11" s="59">
        <v>9588.7301925889806</v>
      </c>
    </row>
    <row r="12" spans="2:13">
      <c r="B12" s="62">
        <v>44575</v>
      </c>
      <c r="C12" s="59">
        <v>9701.3107511045655</v>
      </c>
      <c r="D12" s="59">
        <v>12250</v>
      </c>
      <c r="E12" s="59">
        <v>7679</v>
      </c>
      <c r="F12" s="59">
        <v>8558.5109208972844</v>
      </c>
      <c r="G12" s="59">
        <v>9500</v>
      </c>
      <c r="H12" s="59"/>
      <c r="I12" s="59">
        <v>8131.5099009900987</v>
      </c>
      <c r="J12" s="59"/>
      <c r="K12" s="59">
        <v>10442</v>
      </c>
      <c r="L12" s="59">
        <v>9500.8064224605369</v>
      </c>
    </row>
    <row r="13" spans="2:13">
      <c r="B13" s="62">
        <v>44578</v>
      </c>
      <c r="C13" s="59">
        <v>10360</v>
      </c>
      <c r="D13" s="59"/>
      <c r="E13" s="59"/>
      <c r="F13" s="59">
        <v>9518.1481481481478</v>
      </c>
      <c r="G13" s="59"/>
      <c r="H13" s="59"/>
      <c r="I13" s="59">
        <v>7552.2686567164183</v>
      </c>
      <c r="J13" s="59"/>
      <c r="K13" s="59">
        <v>10046.415384615384</v>
      </c>
      <c r="L13" s="59">
        <v>9780.2442396313363</v>
      </c>
    </row>
    <row r="14" spans="2:13">
      <c r="B14" s="62">
        <v>44579</v>
      </c>
      <c r="C14" s="59">
        <v>8834.5190380761524</v>
      </c>
      <c r="D14" s="59"/>
      <c r="E14" s="59">
        <v>6245</v>
      </c>
      <c r="F14" s="59">
        <v>8696.818181818182</v>
      </c>
      <c r="G14" s="59"/>
      <c r="H14" s="59"/>
      <c r="I14" s="59">
        <v>7550.2958579881661</v>
      </c>
      <c r="J14" s="59"/>
      <c r="K14" s="59">
        <v>8509.7035830618897</v>
      </c>
      <c r="L14" s="59">
        <v>8296.582427536232</v>
      </c>
    </row>
    <row r="15" spans="2:13">
      <c r="B15" s="62">
        <v>44580</v>
      </c>
      <c r="C15" s="59">
        <v>9179.1055045871562</v>
      </c>
      <c r="D15" s="59">
        <v>11750</v>
      </c>
      <c r="E15" s="59">
        <v>7241</v>
      </c>
      <c r="F15" s="59">
        <v>8816.635529891304</v>
      </c>
      <c r="G15" s="59"/>
      <c r="H15" s="59"/>
      <c r="I15" s="59">
        <v>6526.4019851116627</v>
      </c>
      <c r="J15" s="59"/>
      <c r="K15" s="59">
        <v>10480</v>
      </c>
      <c r="L15" s="59">
        <v>8897.1643341685503</v>
      </c>
    </row>
    <row r="16" spans="2:13">
      <c r="B16" s="62">
        <v>44581</v>
      </c>
      <c r="C16" s="59">
        <v>9999.4401041666661</v>
      </c>
      <c r="D16" s="59">
        <v>11500</v>
      </c>
      <c r="E16" s="59"/>
      <c r="F16" s="59">
        <v>9298.7362637362639</v>
      </c>
      <c r="G16" s="59"/>
      <c r="H16" s="59"/>
      <c r="I16" s="59">
        <v>7182.4226804123709</v>
      </c>
      <c r="J16" s="59"/>
      <c r="K16" s="59">
        <v>7880</v>
      </c>
      <c r="L16" s="59">
        <v>9409.1957364341088</v>
      </c>
    </row>
    <row r="17" spans="2:12">
      <c r="B17" s="62">
        <v>44582</v>
      </c>
      <c r="C17" s="59">
        <v>9071.039051603906</v>
      </c>
      <c r="D17" s="59">
        <v>11750</v>
      </c>
      <c r="E17" s="59"/>
      <c r="F17" s="59">
        <v>8573.8421052631584</v>
      </c>
      <c r="G17" s="59">
        <v>8000</v>
      </c>
      <c r="H17" s="59"/>
      <c r="I17" s="59">
        <v>6651.9665551839462</v>
      </c>
      <c r="J17" s="59"/>
      <c r="K17" s="59">
        <v>8176</v>
      </c>
      <c r="L17" s="59">
        <v>8873.8711766822598</v>
      </c>
    </row>
    <row r="18" spans="2:12">
      <c r="B18" s="62">
        <v>44585</v>
      </c>
      <c r="C18" s="59">
        <v>8754.4369747899163</v>
      </c>
      <c r="D18" s="59"/>
      <c r="E18" s="59"/>
      <c r="F18" s="59">
        <v>8669.3089430894306</v>
      </c>
      <c r="G18" s="59">
        <v>7500</v>
      </c>
      <c r="H18" s="59"/>
      <c r="I18" s="59">
        <v>7143</v>
      </c>
      <c r="J18" s="59"/>
      <c r="K18" s="59">
        <v>8179</v>
      </c>
      <c r="L18" s="59">
        <v>8564.8714590609234</v>
      </c>
    </row>
    <row r="19" spans="2:12">
      <c r="B19" s="62">
        <v>44586</v>
      </c>
      <c r="C19" s="59">
        <v>8788.9807407407407</v>
      </c>
      <c r="D19" s="59"/>
      <c r="E19" s="59"/>
      <c r="F19" s="59">
        <v>7516.1935483870966</v>
      </c>
      <c r="G19" s="59"/>
      <c r="H19" s="59"/>
      <c r="I19" s="59">
        <v>6645.9230769230771</v>
      </c>
      <c r="J19" s="59"/>
      <c r="K19" s="59">
        <v>7645.3734939759033</v>
      </c>
      <c r="L19" s="59">
        <v>8106.4169944925252</v>
      </c>
    </row>
    <row r="20" spans="2:12">
      <c r="B20" s="62">
        <v>44587</v>
      </c>
      <c r="C20" s="59">
        <v>9634.7232824427483</v>
      </c>
      <c r="D20" s="59"/>
      <c r="E20" s="59"/>
      <c r="F20" s="59">
        <v>7860.6187050359713</v>
      </c>
      <c r="G20" s="59">
        <v>6981.969696969697</v>
      </c>
      <c r="H20" s="59"/>
      <c r="I20" s="59">
        <v>6625.2911392405067</v>
      </c>
      <c r="J20" s="59"/>
      <c r="K20" s="59">
        <v>7260</v>
      </c>
      <c r="L20" s="59">
        <v>8317.2485041882737</v>
      </c>
    </row>
    <row r="21" spans="2:12">
      <c r="B21" s="62">
        <v>44588</v>
      </c>
      <c r="C21" s="59">
        <v>9317.0228494623661</v>
      </c>
      <c r="D21" s="59"/>
      <c r="E21" s="59"/>
      <c r="F21" s="59">
        <v>8361.1292719167905</v>
      </c>
      <c r="G21" s="59">
        <v>7500</v>
      </c>
      <c r="H21" s="59">
        <v>7550</v>
      </c>
      <c r="I21" s="59">
        <v>7549.640845070423</v>
      </c>
      <c r="J21" s="59"/>
      <c r="K21" s="59">
        <v>7438</v>
      </c>
      <c r="L21" s="59">
        <v>8631.9062068965522</v>
      </c>
    </row>
    <row r="22" spans="2:12">
      <c r="B22" s="62">
        <v>44589</v>
      </c>
      <c r="C22" s="59">
        <v>9771.968503937007</v>
      </c>
      <c r="D22" s="59"/>
      <c r="E22" s="59"/>
      <c r="F22" s="59">
        <v>7782.5278810408918</v>
      </c>
      <c r="G22" s="59"/>
      <c r="H22" s="59"/>
      <c r="I22" s="59">
        <v>7453.666666666667</v>
      </c>
      <c r="J22" s="59"/>
      <c r="K22" s="59">
        <v>8972.3835616438355</v>
      </c>
      <c r="L22" s="59">
        <v>8921.5553897799327</v>
      </c>
    </row>
    <row r="23" spans="2:12">
      <c r="B23" s="62">
        <v>44592</v>
      </c>
      <c r="C23" s="59">
        <v>9714.5247148288981</v>
      </c>
      <c r="D23" s="59"/>
      <c r="E23" s="59"/>
      <c r="F23" s="59">
        <v>8106.1029411764703</v>
      </c>
      <c r="G23" s="59">
        <v>7745</v>
      </c>
      <c r="H23" s="59">
        <v>6400</v>
      </c>
      <c r="I23" s="59">
        <v>7686.4463667820073</v>
      </c>
      <c r="J23" s="59"/>
      <c r="K23" s="59">
        <v>9898</v>
      </c>
      <c r="L23" s="59">
        <v>8928.5223146747358</v>
      </c>
    </row>
    <row r="24" spans="2:12">
      <c r="B24" s="62">
        <v>44593</v>
      </c>
      <c r="C24" s="59">
        <v>9414.526093088858</v>
      </c>
      <c r="D24" s="59"/>
      <c r="E24" s="59"/>
      <c r="F24" s="59">
        <v>7093.6049618320612</v>
      </c>
      <c r="G24" s="59"/>
      <c r="H24" s="59">
        <v>6750</v>
      </c>
      <c r="I24" s="59">
        <v>7394.4728915662654</v>
      </c>
      <c r="J24" s="59"/>
      <c r="K24" s="59">
        <v>8941.3382352941171</v>
      </c>
      <c r="L24" s="59">
        <v>8641.2565130260518</v>
      </c>
    </row>
    <row r="25" spans="2:12">
      <c r="B25" s="62">
        <v>44594</v>
      </c>
      <c r="C25" s="59">
        <v>9206.8194574368572</v>
      </c>
      <c r="D25" s="59"/>
      <c r="E25" s="59"/>
      <c r="F25" s="59">
        <v>6956.4358974358975</v>
      </c>
      <c r="G25" s="59"/>
      <c r="H25" s="59">
        <v>7187.25</v>
      </c>
      <c r="I25" s="59">
        <v>7759</v>
      </c>
      <c r="J25" s="59"/>
      <c r="K25" s="59">
        <v>8935.9148936170204</v>
      </c>
      <c r="L25" s="59">
        <v>8584.7894983591177</v>
      </c>
    </row>
    <row r="26" spans="2:12">
      <c r="B26" s="62">
        <v>44595</v>
      </c>
      <c r="C26" s="59">
        <v>9080.5616099071212</v>
      </c>
      <c r="D26" s="59">
        <v>11500</v>
      </c>
      <c r="E26" s="59"/>
      <c r="F26" s="59">
        <v>7010.3092783505153</v>
      </c>
      <c r="G26" s="59"/>
      <c r="H26" s="59">
        <v>7138.916666666667</v>
      </c>
      <c r="I26" s="59">
        <v>7758</v>
      </c>
      <c r="J26" s="59"/>
      <c r="K26" s="59">
        <v>8603</v>
      </c>
      <c r="L26" s="59">
        <v>8595.3815439219161</v>
      </c>
    </row>
    <row r="27" spans="2:12">
      <c r="B27" s="62">
        <v>44596</v>
      </c>
      <c r="C27" s="59">
        <v>9524.0594159113789</v>
      </c>
      <c r="D27" s="59"/>
      <c r="E27" s="59"/>
      <c r="F27" s="59">
        <v>7142.7617328519855</v>
      </c>
      <c r="G27" s="59"/>
      <c r="H27" s="59">
        <v>6625</v>
      </c>
      <c r="I27" s="59">
        <v>7506.7746478873241</v>
      </c>
      <c r="J27" s="59"/>
      <c r="K27" s="59">
        <v>8583.4761904761908</v>
      </c>
      <c r="L27" s="59">
        <v>8415.672772689426</v>
      </c>
    </row>
    <row r="28" spans="2:12">
      <c r="B28" s="62">
        <v>44599</v>
      </c>
      <c r="C28" s="59">
        <v>8878.4064610330352</v>
      </c>
      <c r="D28" s="59"/>
      <c r="E28" s="59"/>
      <c r="F28" s="59">
        <v>7315.042016806723</v>
      </c>
      <c r="G28" s="59"/>
      <c r="H28" s="59"/>
      <c r="I28" s="59">
        <v>6538.8461538461543</v>
      </c>
      <c r="J28" s="59"/>
      <c r="K28" s="59">
        <v>7417</v>
      </c>
      <c r="L28" s="59">
        <v>8311.6149832277297</v>
      </c>
    </row>
    <row r="29" spans="2:12">
      <c r="B29" s="62">
        <v>44600</v>
      </c>
      <c r="C29" s="59">
        <v>8523.5169811320757</v>
      </c>
      <c r="D29" s="59"/>
      <c r="E29" s="59"/>
      <c r="F29" s="59">
        <v>7333.4313725490192</v>
      </c>
      <c r="G29" s="59"/>
      <c r="H29" s="59">
        <v>8292.6153846153848</v>
      </c>
      <c r="I29" s="59">
        <v>7426.8045112781956</v>
      </c>
      <c r="J29" s="59"/>
      <c r="K29" s="59">
        <v>6429</v>
      </c>
      <c r="L29" s="59">
        <v>7996.9784172661866</v>
      </c>
    </row>
    <row r="30" spans="2:12">
      <c r="B30" s="62">
        <v>44601</v>
      </c>
      <c r="C30" s="59">
        <v>9593.8847736625521</v>
      </c>
      <c r="D30" s="59"/>
      <c r="E30" s="59"/>
      <c r="F30" s="59">
        <v>7464.6457765667574</v>
      </c>
      <c r="G30" s="59"/>
      <c r="H30" s="59">
        <v>7000</v>
      </c>
      <c r="I30" s="59">
        <v>6686.1744966442957</v>
      </c>
      <c r="J30" s="59"/>
      <c r="K30" s="59">
        <v>8466.5333333333328</v>
      </c>
      <c r="L30" s="59">
        <v>8649.073367260391</v>
      </c>
    </row>
    <row r="31" spans="2:12">
      <c r="B31" s="62">
        <v>44602</v>
      </c>
      <c r="C31" s="59">
        <v>8984.7987594762235</v>
      </c>
      <c r="D31" s="59"/>
      <c r="E31" s="59"/>
      <c r="F31" s="59">
        <v>6769.3823529411766</v>
      </c>
      <c r="G31" s="59"/>
      <c r="H31" s="59">
        <v>8000</v>
      </c>
      <c r="I31" s="59">
        <v>6663.5565749235475</v>
      </c>
      <c r="J31" s="59"/>
      <c r="K31" s="59">
        <v>7556.0243902439024</v>
      </c>
      <c r="L31" s="59">
        <v>8065.9005784526389</v>
      </c>
    </row>
    <row r="32" spans="2:12">
      <c r="B32" s="62">
        <v>44603</v>
      </c>
      <c r="C32" s="59">
        <v>8358.4022878932319</v>
      </c>
      <c r="D32" s="59"/>
      <c r="E32" s="59"/>
      <c r="F32" s="59">
        <v>6754.1245791245792</v>
      </c>
      <c r="G32" s="59"/>
      <c r="H32" s="59">
        <v>7000</v>
      </c>
      <c r="I32" s="59">
        <v>7184.7232472324722</v>
      </c>
      <c r="J32" s="59"/>
      <c r="K32" s="59"/>
      <c r="L32" s="59">
        <v>7674.9487049263589</v>
      </c>
    </row>
    <row r="33" spans="2:12">
      <c r="B33" s="62">
        <v>44606</v>
      </c>
      <c r="C33" s="59">
        <v>8803.8210227272721</v>
      </c>
      <c r="D33" s="59"/>
      <c r="E33" s="59"/>
      <c r="F33" s="59">
        <v>6531.073446327684</v>
      </c>
      <c r="G33" s="59"/>
      <c r="H33" s="59">
        <v>7438</v>
      </c>
      <c r="I33" s="59">
        <v>7583.5074626865671</v>
      </c>
      <c r="J33" s="59"/>
      <c r="K33" s="59"/>
      <c r="L33" s="59">
        <v>8121.4890154597233</v>
      </c>
    </row>
    <row r="34" spans="2:12">
      <c r="B34" s="62">
        <v>44607</v>
      </c>
      <c r="C34" s="59">
        <v>8482.0566037735844</v>
      </c>
      <c r="D34" s="59"/>
      <c r="E34" s="59">
        <v>7190</v>
      </c>
      <c r="F34" s="59">
        <v>7079.833333333333</v>
      </c>
      <c r="G34" s="59"/>
      <c r="H34" s="59"/>
      <c r="I34" s="59">
        <v>8637.8034934497809</v>
      </c>
      <c r="J34" s="59"/>
      <c r="K34" s="59">
        <v>8182</v>
      </c>
      <c r="L34" s="59">
        <v>8040.3997979117548</v>
      </c>
    </row>
    <row r="35" spans="2:12">
      <c r="B35" s="62">
        <v>44608</v>
      </c>
      <c r="C35" s="59">
        <v>8841.4361702127662</v>
      </c>
      <c r="D35" s="59"/>
      <c r="E35" s="59"/>
      <c r="F35" s="59">
        <v>6506.5737704918029</v>
      </c>
      <c r="G35" s="59"/>
      <c r="H35" s="59"/>
      <c r="I35" s="59">
        <v>7603.9047619047615</v>
      </c>
      <c r="J35" s="59"/>
      <c r="K35" s="179">
        <v>7967.7580645161288</v>
      </c>
      <c r="L35" s="133">
        <v>8065.253829321663</v>
      </c>
    </row>
    <row r="36" spans="2:12" ht="69" customHeight="1">
      <c r="B36" s="256" t="s">
        <v>75</v>
      </c>
      <c r="C36" s="256"/>
      <c r="D36" s="256"/>
      <c r="E36" s="256"/>
      <c r="F36" s="256"/>
      <c r="G36" s="256"/>
      <c r="H36" s="256"/>
      <c r="I36" s="256"/>
      <c r="J36" s="256"/>
      <c r="K36" s="256"/>
      <c r="L36" s="256"/>
    </row>
  </sheetData>
  <mergeCells count="4">
    <mergeCell ref="B36:L36"/>
    <mergeCell ref="B2:L2"/>
    <mergeCell ref="B3:L3"/>
    <mergeCell ref="B4:L4"/>
  </mergeCells>
  <hyperlinks>
    <hyperlink ref="M2" location="Índice!A1" display="Volver al índice" xr:uid="{00000000-0004-0000-0600-000000000000}"/>
  </hyperlinks>
  <printOptions horizontalCentered="1" verticalCentered="1"/>
  <pageMargins left="0.7" right="0.7" top="0.75" bottom="0.75" header="0.3" footer="0.3"/>
  <pageSetup scale="71"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0" zoomScaleNormal="80" zoomScaleSheetLayoutView="80" workbookViewId="0"/>
  </sheetViews>
  <sheetFormatPr baseColWidth="10" defaultColWidth="10.88671875" defaultRowHeight="13.2"/>
  <cols>
    <col min="1" max="1" width="1.88671875" style="26" customWidth="1"/>
    <col min="2" max="2" width="12.21875" style="26" customWidth="1"/>
    <col min="3" max="3" width="10.33203125" style="36" customWidth="1"/>
    <col min="4" max="4" width="12.33203125" style="36" customWidth="1"/>
    <col min="5" max="5" width="10" style="36" customWidth="1"/>
    <col min="6" max="6" width="12.88671875" style="26" customWidth="1"/>
    <col min="7" max="7" width="15.6640625" style="26" customWidth="1"/>
    <col min="8" max="8" width="12.33203125" style="26" customWidth="1"/>
    <col min="9" max="9" width="14.21875" style="26" customWidth="1"/>
    <col min="10" max="10" width="15" style="26" customWidth="1"/>
    <col min="11" max="11" width="12.33203125" style="26" customWidth="1"/>
    <col min="12" max="12" width="14.109375" style="26" customWidth="1"/>
    <col min="13" max="13" width="12.21875" style="26" customWidth="1"/>
    <col min="14" max="14" width="1.88671875" style="26" customWidth="1"/>
    <col min="15" max="16384" width="10.88671875" style="26"/>
  </cols>
  <sheetData>
    <row r="1" spans="2:15" ht="4.5" customHeight="1">
      <c r="B1" s="110"/>
      <c r="F1" s="110"/>
      <c r="G1" s="110"/>
      <c r="H1" s="110"/>
      <c r="I1" s="110"/>
      <c r="J1" s="110"/>
      <c r="K1" s="110"/>
      <c r="L1" s="110"/>
      <c r="M1" s="110"/>
      <c r="N1" s="110"/>
      <c r="O1" s="110"/>
    </row>
    <row r="2" spans="2:15">
      <c r="B2" s="255" t="s">
        <v>76</v>
      </c>
      <c r="C2" s="255"/>
      <c r="D2" s="255"/>
      <c r="E2" s="255"/>
      <c r="F2" s="255"/>
      <c r="G2" s="255"/>
      <c r="H2" s="255"/>
      <c r="I2" s="255"/>
      <c r="J2" s="255"/>
      <c r="K2" s="255"/>
      <c r="L2" s="255"/>
      <c r="M2" s="255"/>
      <c r="N2" s="184"/>
      <c r="O2" s="28" t="s">
        <v>7</v>
      </c>
    </row>
    <row r="3" spans="2:15">
      <c r="B3" s="255" t="s">
        <v>25</v>
      </c>
      <c r="C3" s="255"/>
      <c r="D3" s="255"/>
      <c r="E3" s="255"/>
      <c r="F3" s="255"/>
      <c r="G3" s="255"/>
      <c r="H3" s="255"/>
      <c r="I3" s="255"/>
      <c r="J3" s="255"/>
      <c r="K3" s="255"/>
      <c r="L3" s="255"/>
      <c r="M3" s="255"/>
      <c r="N3" s="184"/>
      <c r="O3" s="110"/>
    </row>
    <row r="4" spans="2:15">
      <c r="B4" s="255" t="s">
        <v>45</v>
      </c>
      <c r="C4" s="255"/>
      <c r="D4" s="255"/>
      <c r="E4" s="255"/>
      <c r="F4" s="255"/>
      <c r="G4" s="255"/>
      <c r="H4" s="255"/>
      <c r="I4" s="255"/>
      <c r="J4" s="255"/>
      <c r="K4" s="255"/>
      <c r="L4" s="255"/>
      <c r="M4" s="255"/>
      <c r="N4" s="184"/>
      <c r="O4" s="110"/>
    </row>
    <row r="5" spans="2:15" ht="43.8" customHeight="1">
      <c r="B5" s="203" t="s">
        <v>77</v>
      </c>
      <c r="C5" s="204" t="s">
        <v>78</v>
      </c>
      <c r="D5" s="204" t="s">
        <v>79</v>
      </c>
      <c r="E5" s="204" t="s">
        <v>80</v>
      </c>
      <c r="F5" s="204" t="s">
        <v>81</v>
      </c>
      <c r="G5" s="204" t="s">
        <v>82</v>
      </c>
      <c r="H5" s="204" t="s">
        <v>83</v>
      </c>
      <c r="I5" s="204" t="s">
        <v>84</v>
      </c>
      <c r="J5" s="204" t="s">
        <v>85</v>
      </c>
      <c r="K5" s="204" t="s">
        <v>86</v>
      </c>
      <c r="L5" s="204" t="s">
        <v>87</v>
      </c>
      <c r="M5" s="204" t="s">
        <v>74</v>
      </c>
      <c r="N5" s="75"/>
      <c r="O5" s="110"/>
    </row>
    <row r="6" spans="2:15">
      <c r="B6" s="60">
        <v>44567</v>
      </c>
      <c r="C6" s="61"/>
      <c r="D6" s="61">
        <v>12250</v>
      </c>
      <c r="E6" s="61">
        <v>8329</v>
      </c>
      <c r="F6" s="61">
        <v>8884.9095354523233</v>
      </c>
      <c r="G6" s="61">
        <v>10381.355932203391</v>
      </c>
      <c r="H6" s="61">
        <v>7000</v>
      </c>
      <c r="I6" s="61">
        <v>7750</v>
      </c>
      <c r="J6" s="61">
        <v>11250</v>
      </c>
      <c r="K6" s="61">
        <v>8455</v>
      </c>
      <c r="L6" s="61">
        <v>10000</v>
      </c>
      <c r="M6" s="61">
        <v>9221.8690012970164</v>
      </c>
      <c r="N6" s="76"/>
      <c r="O6" s="110"/>
    </row>
    <row r="7" spans="2:15">
      <c r="B7" s="60">
        <v>44568</v>
      </c>
      <c r="C7" s="61"/>
      <c r="D7" s="61">
        <v>11103.448275862069</v>
      </c>
      <c r="E7" s="61">
        <v>8246</v>
      </c>
      <c r="F7" s="61">
        <v>8661.4736842105267</v>
      </c>
      <c r="G7" s="61">
        <v>10555.984555984556</v>
      </c>
      <c r="H7" s="61">
        <v>7000</v>
      </c>
      <c r="I7" s="61">
        <v>7750</v>
      </c>
      <c r="J7" s="61">
        <v>11500</v>
      </c>
      <c r="K7" s="61">
        <v>8444</v>
      </c>
      <c r="L7" s="61">
        <v>9500</v>
      </c>
      <c r="M7" s="61">
        <v>9355.6254165740938</v>
      </c>
      <c r="N7" s="76"/>
      <c r="O7" s="110"/>
    </row>
    <row r="8" spans="2:15">
      <c r="B8" s="60">
        <v>44571</v>
      </c>
      <c r="C8" s="61">
        <v>14500</v>
      </c>
      <c r="D8" s="61">
        <v>11125</v>
      </c>
      <c r="E8" s="61">
        <v>8257</v>
      </c>
      <c r="F8" s="61">
        <v>10341.559006211181</v>
      </c>
      <c r="G8" s="61">
        <v>10904.494382022473</v>
      </c>
      <c r="H8" s="61">
        <v>7000</v>
      </c>
      <c r="I8" s="61">
        <v>7750</v>
      </c>
      <c r="J8" s="61"/>
      <c r="K8" s="61">
        <v>8000</v>
      </c>
      <c r="L8" s="61">
        <v>10000</v>
      </c>
      <c r="M8" s="61">
        <v>10388.655975128904</v>
      </c>
      <c r="N8" s="76"/>
      <c r="O8" s="110"/>
    </row>
    <row r="9" spans="2:15">
      <c r="B9" s="60">
        <v>44572</v>
      </c>
      <c r="C9" s="61"/>
      <c r="D9" s="61">
        <v>11097.826086956522</v>
      </c>
      <c r="E9" s="61">
        <v>8330</v>
      </c>
      <c r="F9" s="61">
        <v>8268.9002770083098</v>
      </c>
      <c r="G9" s="61">
        <v>10555.984555984556</v>
      </c>
      <c r="H9" s="61">
        <v>7062.5</v>
      </c>
      <c r="I9" s="61">
        <v>7750</v>
      </c>
      <c r="J9" s="61">
        <v>12531</v>
      </c>
      <c r="K9" s="61">
        <v>9000</v>
      </c>
      <c r="L9" s="61">
        <v>10000</v>
      </c>
      <c r="M9" s="61">
        <v>8756.1980245890318</v>
      </c>
      <c r="N9" s="76"/>
      <c r="O9" s="110"/>
    </row>
    <row r="10" spans="2:15">
      <c r="B10" s="60">
        <v>44573</v>
      </c>
      <c r="C10" s="61"/>
      <c r="D10" s="61">
        <v>11421.052631578947</v>
      </c>
      <c r="E10" s="61">
        <v>8305</v>
      </c>
      <c r="F10" s="61">
        <v>8331.6042780748667</v>
      </c>
      <c r="G10" s="61">
        <v>10764.705882352941</v>
      </c>
      <c r="H10" s="61">
        <v>6000</v>
      </c>
      <c r="I10" s="61">
        <v>7464</v>
      </c>
      <c r="J10" s="61">
        <v>9055.6851851851843</v>
      </c>
      <c r="K10" s="61"/>
      <c r="L10" s="61">
        <v>10000</v>
      </c>
      <c r="M10" s="61">
        <v>8812.1034482758623</v>
      </c>
      <c r="N10" s="76"/>
      <c r="O10" s="110"/>
    </row>
    <row r="11" spans="2:15">
      <c r="B11" s="58">
        <v>44574</v>
      </c>
      <c r="C11" s="59">
        <v>13500</v>
      </c>
      <c r="D11" s="59">
        <v>12250</v>
      </c>
      <c r="E11" s="59">
        <v>7736.4838709677415</v>
      </c>
      <c r="F11" s="59">
        <v>9767.2146118721466</v>
      </c>
      <c r="G11" s="59">
        <v>10867.673179396092</v>
      </c>
      <c r="H11" s="59">
        <v>6000</v>
      </c>
      <c r="I11" s="59">
        <v>7464</v>
      </c>
      <c r="J11" s="59"/>
      <c r="K11" s="59">
        <v>9650</v>
      </c>
      <c r="L11" s="59">
        <v>10000</v>
      </c>
      <c r="M11" s="59">
        <v>9588.7301925889806</v>
      </c>
      <c r="N11" s="76"/>
      <c r="O11" s="27"/>
    </row>
    <row r="12" spans="2:15">
      <c r="B12" s="58">
        <v>44575</v>
      </c>
      <c r="C12" s="59"/>
      <c r="D12" s="59">
        <v>10972.166666666666</v>
      </c>
      <c r="E12" s="59">
        <v>8235</v>
      </c>
      <c r="F12" s="59">
        <v>9391.7832512315272</v>
      </c>
      <c r="G12" s="59">
        <v>10471.58081705151</v>
      </c>
      <c r="H12" s="59">
        <v>6000</v>
      </c>
      <c r="I12" s="59">
        <v>6750</v>
      </c>
      <c r="J12" s="59"/>
      <c r="K12" s="59">
        <v>9699</v>
      </c>
      <c r="L12" s="59">
        <v>9500</v>
      </c>
      <c r="M12" s="59">
        <v>9500.8064224605369</v>
      </c>
      <c r="N12" s="76"/>
      <c r="O12" s="110"/>
    </row>
    <row r="13" spans="2:15">
      <c r="B13" s="58">
        <v>44578</v>
      </c>
      <c r="C13" s="59"/>
      <c r="D13" s="59">
        <v>10500</v>
      </c>
      <c r="E13" s="59">
        <v>7762</v>
      </c>
      <c r="F13" s="59">
        <v>10181.928571428571</v>
      </c>
      <c r="G13" s="59">
        <v>10860</v>
      </c>
      <c r="H13" s="59">
        <v>5714.2857142857147</v>
      </c>
      <c r="I13" s="59"/>
      <c r="J13" s="59"/>
      <c r="K13" s="59">
        <v>9545</v>
      </c>
      <c r="L13" s="59">
        <v>9400</v>
      </c>
      <c r="M13" s="59">
        <v>9780.2442396313363</v>
      </c>
      <c r="N13" s="76"/>
      <c r="O13" s="110"/>
    </row>
    <row r="14" spans="2:15">
      <c r="B14" s="58">
        <v>44579</v>
      </c>
      <c r="C14" s="59"/>
      <c r="D14" s="59">
        <v>10500</v>
      </c>
      <c r="E14" s="59">
        <v>7750</v>
      </c>
      <c r="F14" s="59">
        <v>7720.2989690721652</v>
      </c>
      <c r="G14" s="59">
        <v>10381.355932203391</v>
      </c>
      <c r="H14" s="59"/>
      <c r="I14" s="59">
        <v>7250</v>
      </c>
      <c r="J14" s="59"/>
      <c r="K14" s="59">
        <v>9545</v>
      </c>
      <c r="L14" s="59">
        <v>9500</v>
      </c>
      <c r="M14" s="59">
        <v>8296.582427536232</v>
      </c>
      <c r="N14" s="76"/>
      <c r="O14" s="110"/>
    </row>
    <row r="15" spans="2:15">
      <c r="B15" s="58">
        <v>44580</v>
      </c>
      <c r="C15" s="59"/>
      <c r="D15" s="59">
        <v>10784.48275862069</v>
      </c>
      <c r="E15" s="59">
        <v>7830</v>
      </c>
      <c r="F15" s="59">
        <v>8380.7217847769025</v>
      </c>
      <c r="G15" s="59">
        <v>10462.616822429907</v>
      </c>
      <c r="H15" s="59">
        <v>5000</v>
      </c>
      <c r="I15" s="59">
        <v>7000</v>
      </c>
      <c r="J15" s="59">
        <v>8750</v>
      </c>
      <c r="K15" s="59">
        <v>10000</v>
      </c>
      <c r="L15" s="59">
        <v>9533</v>
      </c>
      <c r="M15" s="59">
        <v>8897.1643341685503</v>
      </c>
      <c r="N15" s="76"/>
      <c r="O15" s="110"/>
    </row>
    <row r="16" spans="2:15">
      <c r="B16" s="58">
        <v>44581</v>
      </c>
      <c r="C16" s="59"/>
      <c r="D16" s="59">
        <v>10639.830508474577</v>
      </c>
      <c r="E16" s="59">
        <v>7255</v>
      </c>
      <c r="F16" s="59">
        <v>8927.4188034188028</v>
      </c>
      <c r="G16" s="59">
        <v>10381.355932203391</v>
      </c>
      <c r="H16" s="59"/>
      <c r="I16" s="59"/>
      <c r="J16" s="59"/>
      <c r="K16" s="59">
        <v>8000</v>
      </c>
      <c r="L16" s="59">
        <v>9533</v>
      </c>
      <c r="M16" s="59">
        <v>9409.1957364341088</v>
      </c>
      <c r="N16" s="76"/>
      <c r="O16" s="110"/>
    </row>
    <row r="17" spans="2:15">
      <c r="B17" s="58">
        <v>44582</v>
      </c>
      <c r="C17" s="59"/>
      <c r="D17" s="59">
        <v>10739.010989010989</v>
      </c>
      <c r="E17" s="59">
        <v>7800.3304347826088</v>
      </c>
      <c r="F17" s="59">
        <v>8387.644927536232</v>
      </c>
      <c r="G17" s="59">
        <v>10381.355932203391</v>
      </c>
      <c r="H17" s="59"/>
      <c r="I17" s="59">
        <v>6750</v>
      </c>
      <c r="J17" s="59">
        <v>8250</v>
      </c>
      <c r="K17" s="59">
        <v>8000</v>
      </c>
      <c r="L17" s="59">
        <v>9500</v>
      </c>
      <c r="M17" s="59">
        <v>8873.8711766822598</v>
      </c>
      <c r="N17" s="76"/>
      <c r="O17" s="110"/>
    </row>
    <row r="18" spans="2:15">
      <c r="B18" s="58">
        <v>44585</v>
      </c>
      <c r="C18" s="59"/>
      <c r="D18" s="59">
        <v>9750</v>
      </c>
      <c r="E18" s="59">
        <v>7244.420454545455</v>
      </c>
      <c r="F18" s="59">
        <v>8666.7629629629628</v>
      </c>
      <c r="G18" s="59">
        <v>10904.494382022473</v>
      </c>
      <c r="H18" s="59">
        <v>7000</v>
      </c>
      <c r="I18" s="59">
        <v>7250</v>
      </c>
      <c r="J18" s="59"/>
      <c r="K18" s="59">
        <v>8000</v>
      </c>
      <c r="L18" s="59">
        <v>9500</v>
      </c>
      <c r="M18" s="59">
        <v>8564.8714590609234</v>
      </c>
      <c r="N18" s="76"/>
      <c r="O18" s="110"/>
    </row>
    <row r="19" spans="2:15">
      <c r="B19" s="58">
        <v>44586</v>
      </c>
      <c r="C19" s="59"/>
      <c r="D19" s="59">
        <v>9500</v>
      </c>
      <c r="E19" s="59">
        <v>7254</v>
      </c>
      <c r="F19" s="59">
        <v>7821.643243243243</v>
      </c>
      <c r="G19" s="59">
        <v>10381.355932203391</v>
      </c>
      <c r="H19" s="59">
        <v>7000</v>
      </c>
      <c r="I19" s="59">
        <v>6750</v>
      </c>
      <c r="J19" s="59">
        <v>9227</v>
      </c>
      <c r="K19" s="59">
        <v>8000</v>
      </c>
      <c r="L19" s="59">
        <v>9500</v>
      </c>
      <c r="M19" s="59">
        <v>8106.4169944925252</v>
      </c>
      <c r="N19" s="76"/>
      <c r="O19" s="110"/>
    </row>
    <row r="20" spans="2:15">
      <c r="B20" s="58">
        <v>44587</v>
      </c>
      <c r="C20" s="59"/>
      <c r="D20" s="59">
        <v>9500</v>
      </c>
      <c r="E20" s="59">
        <v>7551.5517241379312</v>
      </c>
      <c r="F20" s="59">
        <v>8150.9627064464576</v>
      </c>
      <c r="G20" s="59">
        <v>10381.355932203391</v>
      </c>
      <c r="H20" s="59">
        <v>7000</v>
      </c>
      <c r="I20" s="59"/>
      <c r="J20" s="59"/>
      <c r="K20" s="59">
        <v>8000</v>
      </c>
      <c r="L20" s="59"/>
      <c r="M20" s="59">
        <v>8317.2485041882737</v>
      </c>
      <c r="N20" s="76"/>
      <c r="O20" s="110"/>
    </row>
    <row r="21" spans="2:15">
      <c r="B21" s="58">
        <v>44588</v>
      </c>
      <c r="C21" s="59"/>
      <c r="D21" s="59">
        <v>9750</v>
      </c>
      <c r="E21" s="59">
        <v>7766.1284403669724</v>
      </c>
      <c r="F21" s="59">
        <v>8526.961165048544</v>
      </c>
      <c r="G21" s="59">
        <v>10381.355932203391</v>
      </c>
      <c r="H21" s="59">
        <v>7000</v>
      </c>
      <c r="I21" s="59"/>
      <c r="J21" s="59">
        <v>10306.857142857143</v>
      </c>
      <c r="K21" s="59">
        <v>7673.913043478261</v>
      </c>
      <c r="L21" s="59">
        <v>9600</v>
      </c>
      <c r="M21" s="59">
        <v>8631.9062068965522</v>
      </c>
      <c r="N21" s="76"/>
      <c r="O21" s="110"/>
    </row>
    <row r="22" spans="2:15">
      <c r="B22" s="58">
        <v>44589</v>
      </c>
      <c r="C22" s="59"/>
      <c r="D22" s="59">
        <v>9750</v>
      </c>
      <c r="E22" s="59">
        <v>7708</v>
      </c>
      <c r="F22" s="59">
        <v>8912.6615384615379</v>
      </c>
      <c r="G22" s="59">
        <v>10381.355932203391</v>
      </c>
      <c r="H22" s="59">
        <v>7000</v>
      </c>
      <c r="I22" s="59">
        <v>6750</v>
      </c>
      <c r="J22" s="59">
        <v>8556</v>
      </c>
      <c r="K22" s="59">
        <v>8000</v>
      </c>
      <c r="L22" s="59">
        <v>9250</v>
      </c>
      <c r="M22" s="59">
        <v>8921.5553897799327</v>
      </c>
      <c r="N22" s="76"/>
      <c r="O22" s="110"/>
    </row>
    <row r="23" spans="2:15">
      <c r="B23" s="58">
        <v>44592</v>
      </c>
      <c r="C23" s="59">
        <v>10500</v>
      </c>
      <c r="D23" s="59">
        <v>9500</v>
      </c>
      <c r="E23" s="59">
        <v>7703.6769230769232</v>
      </c>
      <c r="F23" s="59">
        <v>9307.8720930232557</v>
      </c>
      <c r="G23" s="59">
        <v>10526.228070175439</v>
      </c>
      <c r="H23" s="59">
        <v>7000</v>
      </c>
      <c r="I23" s="59">
        <v>6750</v>
      </c>
      <c r="J23" s="59"/>
      <c r="K23" s="59">
        <v>6440</v>
      </c>
      <c r="L23" s="59">
        <v>9000</v>
      </c>
      <c r="M23" s="59">
        <v>8928.5223146747358</v>
      </c>
      <c r="N23" s="76"/>
      <c r="O23" s="110"/>
    </row>
    <row r="24" spans="2:15" s="110" customFormat="1">
      <c r="B24" s="58">
        <v>44593</v>
      </c>
      <c r="C24" s="59"/>
      <c r="D24" s="59">
        <v>9750</v>
      </c>
      <c r="E24" s="59">
        <v>7750</v>
      </c>
      <c r="F24" s="59">
        <v>8706.1909282700417</v>
      </c>
      <c r="G24" s="59">
        <v>7984.606060606061</v>
      </c>
      <c r="H24" s="59">
        <v>6000</v>
      </c>
      <c r="I24" s="59"/>
      <c r="J24" s="59">
        <v>9500</v>
      </c>
      <c r="K24" s="59">
        <v>6750</v>
      </c>
      <c r="L24" s="59">
        <v>8750</v>
      </c>
      <c r="M24" s="59">
        <v>8641.2565130260518</v>
      </c>
      <c r="N24" s="76"/>
    </row>
    <row r="25" spans="2:15">
      <c r="B25" s="58">
        <v>44594</v>
      </c>
      <c r="C25" s="59"/>
      <c r="D25" s="59">
        <v>9750</v>
      </c>
      <c r="E25" s="59">
        <v>7805.7244897959181</v>
      </c>
      <c r="F25" s="59">
        <v>8810.1021897810224</v>
      </c>
      <c r="G25" s="59">
        <v>8467</v>
      </c>
      <c r="H25" s="59">
        <v>7000</v>
      </c>
      <c r="I25" s="59">
        <v>6250</v>
      </c>
      <c r="J25" s="59"/>
      <c r="K25" s="59">
        <v>6416.666666666667</v>
      </c>
      <c r="L25" s="59">
        <v>8767</v>
      </c>
      <c r="M25" s="59">
        <v>8584.7894983591177</v>
      </c>
      <c r="N25" s="76"/>
      <c r="O25" s="110"/>
    </row>
    <row r="26" spans="2:15" s="110" customFormat="1">
      <c r="B26" s="58">
        <v>44595</v>
      </c>
      <c r="C26" s="59"/>
      <c r="D26" s="59">
        <v>10545.454545454546</v>
      </c>
      <c r="E26" s="59">
        <v>7719.4205607476633</v>
      </c>
      <c r="F26" s="59">
        <v>8617.8115183246082</v>
      </c>
      <c r="G26" s="59">
        <v>8333</v>
      </c>
      <c r="H26" s="59">
        <v>7000</v>
      </c>
      <c r="I26" s="59"/>
      <c r="J26" s="59">
        <v>8750</v>
      </c>
      <c r="K26" s="59">
        <v>6566.666666666667</v>
      </c>
      <c r="L26" s="59">
        <v>8800</v>
      </c>
      <c r="M26" s="59">
        <v>8595.3815439219161</v>
      </c>
      <c r="N26" s="76"/>
    </row>
    <row r="27" spans="2:15" s="110" customFormat="1">
      <c r="B27" s="58">
        <v>44596</v>
      </c>
      <c r="C27" s="59"/>
      <c r="D27" s="59">
        <v>9750</v>
      </c>
      <c r="E27" s="59">
        <v>7769</v>
      </c>
      <c r="F27" s="59">
        <v>8656.2312500000007</v>
      </c>
      <c r="G27" s="59">
        <v>7857</v>
      </c>
      <c r="H27" s="59">
        <v>6500</v>
      </c>
      <c r="I27" s="59">
        <v>6750</v>
      </c>
      <c r="J27" s="59"/>
      <c r="K27" s="59">
        <v>6666.666666666667</v>
      </c>
      <c r="L27" s="59">
        <v>8750</v>
      </c>
      <c r="M27" s="59">
        <v>8415.672772689426</v>
      </c>
      <c r="N27" s="76"/>
    </row>
    <row r="28" spans="2:15" s="110" customFormat="1">
      <c r="B28" s="58">
        <v>44599</v>
      </c>
      <c r="C28" s="59"/>
      <c r="D28" s="59">
        <v>9750</v>
      </c>
      <c r="E28" s="59">
        <v>7241.3807106598988</v>
      </c>
      <c r="F28" s="59">
        <v>8229.4897959183672</v>
      </c>
      <c r="G28" s="59">
        <v>8481</v>
      </c>
      <c r="H28" s="59">
        <v>7000</v>
      </c>
      <c r="I28" s="59">
        <v>6750</v>
      </c>
      <c r="J28" s="59"/>
      <c r="K28" s="59">
        <v>7636</v>
      </c>
      <c r="L28" s="59">
        <v>8800</v>
      </c>
      <c r="M28" s="59">
        <v>8311.6149832277297</v>
      </c>
      <c r="N28" s="76"/>
    </row>
    <row r="29" spans="2:15" s="110" customFormat="1">
      <c r="B29" s="58">
        <v>44600</v>
      </c>
      <c r="C29" s="59"/>
      <c r="D29" s="59">
        <v>9750</v>
      </c>
      <c r="E29" s="59">
        <v>7123</v>
      </c>
      <c r="F29" s="59">
        <v>7987.7195121951218</v>
      </c>
      <c r="G29" s="59">
        <v>7417</v>
      </c>
      <c r="H29" s="59">
        <v>7000</v>
      </c>
      <c r="I29" s="59">
        <v>6750</v>
      </c>
      <c r="J29" s="59">
        <v>7030</v>
      </c>
      <c r="K29" s="59">
        <v>7454.636363636364</v>
      </c>
      <c r="L29" s="59">
        <v>8250</v>
      </c>
      <c r="M29" s="59">
        <v>7996.9784172661866</v>
      </c>
      <c r="N29" s="76"/>
    </row>
    <row r="30" spans="2:15" s="110" customFormat="1">
      <c r="B30" s="58">
        <v>44601</v>
      </c>
      <c r="C30" s="59">
        <v>10500</v>
      </c>
      <c r="D30" s="59">
        <v>9750</v>
      </c>
      <c r="E30" s="59">
        <v>7882.4489795918371</v>
      </c>
      <c r="F30" s="59">
        <v>8556.3208191126287</v>
      </c>
      <c r="G30" s="59">
        <v>10175.324675324675</v>
      </c>
      <c r="H30" s="59">
        <v>6000</v>
      </c>
      <c r="I30" s="59">
        <v>6750</v>
      </c>
      <c r="J30" s="59"/>
      <c r="K30" s="59">
        <v>7322.9032258064517</v>
      </c>
      <c r="L30" s="59">
        <v>8233</v>
      </c>
      <c r="M30" s="59">
        <v>8649.073367260391</v>
      </c>
      <c r="N30" s="76"/>
    </row>
    <row r="31" spans="2:15">
      <c r="B31" s="58">
        <v>44602</v>
      </c>
      <c r="C31" s="59"/>
      <c r="D31" s="59">
        <v>10000</v>
      </c>
      <c r="E31" s="59">
        <v>7783.3</v>
      </c>
      <c r="F31" s="59">
        <v>7559.0384615384619</v>
      </c>
      <c r="G31" s="59">
        <v>10381.355932203391</v>
      </c>
      <c r="H31" s="59">
        <v>6500</v>
      </c>
      <c r="I31" s="59"/>
      <c r="J31" s="59">
        <v>6778</v>
      </c>
      <c r="K31" s="59">
        <v>8000</v>
      </c>
      <c r="L31" s="59">
        <v>8250</v>
      </c>
      <c r="M31" s="59">
        <v>8065.9005784526389</v>
      </c>
      <c r="N31" s="76"/>
      <c r="O31" s="110"/>
    </row>
    <row r="32" spans="2:15">
      <c r="B32" s="58">
        <v>44603</v>
      </c>
      <c r="C32" s="59"/>
      <c r="D32" s="59">
        <v>9750</v>
      </c>
      <c r="E32" s="59">
        <v>7758.4269662921351</v>
      </c>
      <c r="F32" s="59">
        <v>7087.1284403669724</v>
      </c>
      <c r="G32" s="59">
        <v>10381.355932203391</v>
      </c>
      <c r="H32" s="59">
        <v>6500</v>
      </c>
      <c r="I32" s="59">
        <v>6250</v>
      </c>
      <c r="J32" s="59">
        <v>7264.588235294118</v>
      </c>
      <c r="K32" s="59">
        <v>7394</v>
      </c>
      <c r="L32" s="59">
        <v>8000</v>
      </c>
      <c r="M32" s="59">
        <v>7674.9487049263589</v>
      </c>
      <c r="N32" s="76"/>
      <c r="O32" s="110"/>
    </row>
    <row r="33" spans="2:15">
      <c r="B33" s="58">
        <v>44606</v>
      </c>
      <c r="C33" s="59"/>
      <c r="D33" s="59">
        <v>9750</v>
      </c>
      <c r="E33" s="59">
        <v>7749.6341463414637</v>
      </c>
      <c r="F33" s="59">
        <v>7853.9444444444443</v>
      </c>
      <c r="G33" s="59">
        <v>11700</v>
      </c>
      <c r="H33" s="59">
        <v>6500</v>
      </c>
      <c r="I33" s="59">
        <v>6750</v>
      </c>
      <c r="J33" s="59"/>
      <c r="K33" s="59"/>
      <c r="L33" s="59">
        <v>6600</v>
      </c>
      <c r="M33" s="59">
        <v>8121.4890154597233</v>
      </c>
      <c r="N33" s="76"/>
      <c r="O33" s="110"/>
    </row>
    <row r="34" spans="2:15">
      <c r="B34" s="58">
        <v>44607</v>
      </c>
      <c r="C34" s="59"/>
      <c r="D34" s="59">
        <v>9750</v>
      </c>
      <c r="E34" s="59">
        <v>7449</v>
      </c>
      <c r="F34" s="59">
        <v>7943.406779661017</v>
      </c>
      <c r="G34" s="59">
        <v>9203.2180451127824</v>
      </c>
      <c r="H34" s="59">
        <v>6000</v>
      </c>
      <c r="I34" s="59">
        <v>6750</v>
      </c>
      <c r="J34" s="59">
        <v>8167</v>
      </c>
      <c r="K34" s="59">
        <v>6636</v>
      </c>
      <c r="L34" s="59">
        <v>6250</v>
      </c>
      <c r="M34" s="59">
        <v>8040.3997979117548</v>
      </c>
      <c r="N34" s="76"/>
      <c r="O34" s="110"/>
    </row>
    <row r="35" spans="2:15">
      <c r="B35" s="58">
        <v>44608</v>
      </c>
      <c r="C35" s="59"/>
      <c r="D35" s="59">
        <v>9750</v>
      </c>
      <c r="E35" s="59">
        <v>7264</v>
      </c>
      <c r="F35" s="59">
        <v>8024.0136986301368</v>
      </c>
      <c r="G35" s="59">
        <v>9381.3559322033907</v>
      </c>
      <c r="H35" s="59">
        <v>6000</v>
      </c>
      <c r="I35" s="59">
        <v>6750</v>
      </c>
      <c r="J35" s="59"/>
      <c r="K35" s="59">
        <v>7524.0952380952385</v>
      </c>
      <c r="L35" s="59">
        <v>6267</v>
      </c>
      <c r="M35" s="59">
        <v>8065.253829321663</v>
      </c>
      <c r="N35" s="76"/>
      <c r="O35" s="110"/>
    </row>
    <row r="36" spans="2:15" ht="29.85" customHeight="1">
      <c r="B36" s="259" t="s">
        <v>88</v>
      </c>
      <c r="C36" s="259"/>
      <c r="D36" s="259"/>
      <c r="E36" s="259"/>
      <c r="F36" s="259"/>
      <c r="G36" s="259"/>
      <c r="H36" s="259"/>
      <c r="I36" s="259"/>
      <c r="J36" s="259"/>
      <c r="K36" s="259"/>
      <c r="L36" s="259"/>
      <c r="M36" s="259"/>
      <c r="N36" s="110"/>
      <c r="O36" s="110"/>
    </row>
    <row r="58" spans="2:2">
      <c r="B58" s="35"/>
    </row>
  </sheetData>
  <mergeCells count="4">
    <mergeCell ref="B2:M2"/>
    <mergeCell ref="B3:M3"/>
    <mergeCell ref="B4:M4"/>
    <mergeCell ref="B36:M36"/>
  </mergeCells>
  <hyperlinks>
    <hyperlink ref="O2" location="Índice!A1" display="Volver al índice" xr:uid="{00000000-0004-0000-0700-000000000000}"/>
  </hyperlinks>
  <printOptions horizontalCentered="1" verticalCentered="1"/>
  <pageMargins left="0.7" right="0.7" top="0.75" bottom="0.75" header="0.3" footer="0.3"/>
  <pageSetup scale="60"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R42"/>
  <sheetViews>
    <sheetView view="pageBreakPreview" zoomScaleNormal="80" zoomScaleSheetLayoutView="100" zoomScalePageLayoutView="80" workbookViewId="0"/>
  </sheetViews>
  <sheetFormatPr baseColWidth="10" defaultColWidth="10.88671875" defaultRowHeight="13.2"/>
  <cols>
    <col min="1" max="1" width="1.6640625" style="20" customWidth="1"/>
    <col min="2" max="2" width="17.5546875" style="20" customWidth="1"/>
    <col min="3" max="12" width="8.88671875" style="20" customWidth="1"/>
    <col min="13" max="13" width="2.33203125" style="20" customWidth="1"/>
    <col min="14" max="14" width="10.88671875" style="20"/>
    <col min="15" max="15" width="8.21875" style="89" customWidth="1"/>
    <col min="16" max="16" width="7.6640625" style="85" hidden="1" customWidth="1"/>
    <col min="17" max="17" width="10.88671875" style="89"/>
    <col min="18" max="16384" width="10.88671875" style="20"/>
  </cols>
  <sheetData>
    <row r="1" spans="2:18" ht="6.75" customHeight="1"/>
    <row r="2" spans="2:18">
      <c r="B2" s="255" t="s">
        <v>89</v>
      </c>
      <c r="C2" s="255"/>
      <c r="D2" s="255"/>
      <c r="E2" s="255"/>
      <c r="F2" s="255"/>
      <c r="G2" s="255"/>
      <c r="H2" s="255"/>
      <c r="I2" s="255"/>
      <c r="J2" s="255"/>
      <c r="K2" s="255"/>
      <c r="L2" s="255"/>
      <c r="M2" s="184"/>
      <c r="N2" s="28" t="s">
        <v>7</v>
      </c>
    </row>
    <row r="3" spans="2:18">
      <c r="B3" s="255" t="s">
        <v>223</v>
      </c>
      <c r="C3" s="255"/>
      <c r="D3" s="255"/>
      <c r="E3" s="255"/>
      <c r="F3" s="255"/>
      <c r="G3" s="255"/>
      <c r="H3" s="255"/>
      <c r="I3" s="255"/>
      <c r="J3" s="255"/>
      <c r="K3" s="255"/>
      <c r="L3" s="255"/>
      <c r="M3" s="184"/>
    </row>
    <row r="4" spans="2:18">
      <c r="B4" s="255" t="s">
        <v>90</v>
      </c>
      <c r="C4" s="255"/>
      <c r="D4" s="255"/>
      <c r="E4" s="255"/>
      <c r="F4" s="255"/>
      <c r="G4" s="255"/>
      <c r="H4" s="255"/>
      <c r="I4" s="255"/>
      <c r="J4" s="255"/>
      <c r="K4" s="255"/>
      <c r="L4" s="255"/>
      <c r="M4" s="184"/>
    </row>
    <row r="5" spans="2:18" ht="15" customHeight="1">
      <c r="B5" s="261" t="s">
        <v>46</v>
      </c>
      <c r="C5" s="264" t="s">
        <v>91</v>
      </c>
      <c r="D5" s="265"/>
      <c r="E5" s="265"/>
      <c r="F5" s="265"/>
      <c r="G5" s="266"/>
      <c r="H5" s="264" t="s">
        <v>92</v>
      </c>
      <c r="I5" s="265"/>
      <c r="J5" s="265"/>
      <c r="K5" s="265"/>
      <c r="L5" s="266"/>
      <c r="M5" s="184"/>
      <c r="N5" s="89"/>
    </row>
    <row r="6" spans="2:18" ht="12.75" customHeight="1">
      <c r="B6" s="262"/>
      <c r="C6" s="264" t="s">
        <v>47</v>
      </c>
      <c r="D6" s="265"/>
      <c r="E6" s="265"/>
      <c r="F6" s="265" t="s">
        <v>48</v>
      </c>
      <c r="G6" s="266"/>
      <c r="H6" s="264" t="s">
        <v>47</v>
      </c>
      <c r="I6" s="265"/>
      <c r="J6" s="265"/>
      <c r="K6" s="265" t="s">
        <v>48</v>
      </c>
      <c r="L6" s="266"/>
      <c r="M6" s="184"/>
    </row>
    <row r="7" spans="2:18">
      <c r="B7" s="263"/>
      <c r="C7" s="191">
        <v>2020</v>
      </c>
      <c r="D7" s="191">
        <v>2021</v>
      </c>
      <c r="E7" s="191">
        <v>2022</v>
      </c>
      <c r="F7" s="191" t="s">
        <v>49</v>
      </c>
      <c r="G7" s="205" t="s">
        <v>50</v>
      </c>
      <c r="H7" s="206">
        <v>2020</v>
      </c>
      <c r="I7" s="235">
        <v>2021</v>
      </c>
      <c r="J7" s="206">
        <v>2022</v>
      </c>
      <c r="K7" s="206" t="s">
        <v>49</v>
      </c>
      <c r="L7" s="207" t="s">
        <v>50</v>
      </c>
      <c r="M7" s="184"/>
      <c r="N7" s="85"/>
    </row>
    <row r="8" spans="2:18" ht="12.75" customHeight="1">
      <c r="B8" s="139" t="s">
        <v>51</v>
      </c>
      <c r="C8" s="132">
        <v>1176.8</v>
      </c>
      <c r="D8" s="132">
        <v>1287.0066666666667</v>
      </c>
      <c r="E8" s="132">
        <v>1271.9939999999999</v>
      </c>
      <c r="F8" s="129">
        <f>+(E8/D19-1)*100</f>
        <v>0.40893943741520111</v>
      </c>
      <c r="G8" s="130">
        <f>(E8/D8-1)*100</f>
        <v>-1.1664793241164317</v>
      </c>
      <c r="H8" s="132">
        <v>506.62149999999997</v>
      </c>
      <c r="I8" s="132">
        <v>687.60833333333323</v>
      </c>
      <c r="J8" s="132">
        <v>585.87199999999996</v>
      </c>
      <c r="K8" s="129">
        <f>+(J8/I19-1)*100</f>
        <v>-9.4810710759737127</v>
      </c>
      <c r="L8" s="130">
        <f>(J8/I8-1)*100</f>
        <v>-14.795680680620016</v>
      </c>
      <c r="M8" s="52"/>
      <c r="N8" s="170"/>
      <c r="O8" s="170"/>
      <c r="P8" s="171"/>
      <c r="Q8" s="170"/>
      <c r="R8" s="170"/>
    </row>
    <row r="9" spans="2:18" ht="12.75" customHeight="1">
      <c r="B9" s="140" t="s">
        <v>52</v>
      </c>
      <c r="C9" s="59">
        <v>1157.5284999999999</v>
      </c>
      <c r="D9" s="59">
        <v>1289.1990000000001</v>
      </c>
      <c r="E9" s="59"/>
      <c r="F9" s="127"/>
      <c r="G9" s="131"/>
      <c r="H9" s="59">
        <v>509.41500000000002</v>
      </c>
      <c r="I9" s="59">
        <v>596.5915</v>
      </c>
      <c r="J9" s="59"/>
      <c r="K9" s="127"/>
      <c r="L9" s="131"/>
      <c r="M9" s="52"/>
      <c r="N9" s="170"/>
      <c r="O9" s="170"/>
      <c r="P9" s="171"/>
      <c r="Q9" s="170"/>
      <c r="R9" s="170"/>
    </row>
    <row r="10" spans="2:18" ht="12.75" customHeight="1">
      <c r="B10" s="140" t="s">
        <v>53</v>
      </c>
      <c r="C10" s="59">
        <v>1196.8879999999999</v>
      </c>
      <c r="D10" s="59">
        <v>1286.5464999999999</v>
      </c>
      <c r="E10" s="59"/>
      <c r="F10" s="127"/>
      <c r="G10" s="131"/>
      <c r="H10" s="59">
        <v>519.09850000000006</v>
      </c>
      <c r="I10" s="59">
        <v>545.93700000000001</v>
      </c>
      <c r="J10" s="59"/>
      <c r="K10" s="127"/>
      <c r="L10" s="131"/>
      <c r="M10" s="52"/>
      <c r="N10" s="170"/>
      <c r="O10" s="170"/>
      <c r="P10" s="171"/>
      <c r="Q10" s="170"/>
      <c r="R10" s="170"/>
    </row>
    <row r="11" spans="2:18">
      <c r="B11" s="140" t="s">
        <v>54</v>
      </c>
      <c r="C11" s="59">
        <v>1194.3920000000001</v>
      </c>
      <c r="D11" s="59">
        <v>1289.0259999999998</v>
      </c>
      <c r="E11" s="59"/>
      <c r="F11" s="127"/>
      <c r="G11" s="131"/>
      <c r="H11" s="59">
        <v>542.77499999999998</v>
      </c>
      <c r="I11" s="59">
        <v>528.61099999999999</v>
      </c>
      <c r="J11" s="59"/>
      <c r="K11" s="127"/>
      <c r="L11" s="131"/>
      <c r="M11" s="52"/>
      <c r="N11" s="170"/>
      <c r="O11" s="170"/>
      <c r="P11" s="171"/>
      <c r="Q11" s="170"/>
      <c r="R11" s="170"/>
    </row>
    <row r="12" spans="2:18" ht="12.75" customHeight="1">
      <c r="B12" s="140" t="s">
        <v>55</v>
      </c>
      <c r="C12" s="59">
        <v>1180.2285000000002</v>
      </c>
      <c r="D12" s="59">
        <v>1253.568</v>
      </c>
      <c r="E12" s="59"/>
      <c r="F12" s="127"/>
      <c r="G12" s="131"/>
      <c r="H12" s="59">
        <v>521.02966666666669</v>
      </c>
      <c r="I12" s="59">
        <v>516.72550000000001</v>
      </c>
      <c r="J12" s="59"/>
      <c r="K12" s="127"/>
      <c r="L12" s="131"/>
      <c r="M12" s="52"/>
      <c r="N12" s="170"/>
      <c r="O12" s="170"/>
      <c r="P12" s="171"/>
      <c r="Q12" s="170"/>
      <c r="R12" s="170"/>
    </row>
    <row r="13" spans="2:18" ht="12.75" customHeight="1">
      <c r="B13" s="140" t="s">
        <v>56</v>
      </c>
      <c r="C13" s="59">
        <v>1109.6554999999998</v>
      </c>
      <c r="D13" s="59">
        <v>1222.2629999999999</v>
      </c>
      <c r="E13" s="59"/>
      <c r="F13" s="127"/>
      <c r="G13" s="131"/>
      <c r="H13" s="59">
        <v>484.15599999999995</v>
      </c>
      <c r="I13" s="59">
        <v>511.68299999999999</v>
      </c>
      <c r="J13" s="59"/>
      <c r="K13" s="127"/>
      <c r="L13" s="131"/>
      <c r="M13" s="52"/>
      <c r="N13" s="170"/>
      <c r="O13" s="170"/>
      <c r="P13" s="171"/>
      <c r="Q13" s="171"/>
      <c r="R13" s="170"/>
    </row>
    <row r="14" spans="2:18">
      <c r="B14" s="140" t="s">
        <v>57</v>
      </c>
      <c r="C14" s="59">
        <v>1141.729</v>
      </c>
      <c r="D14" s="59">
        <v>1241.011</v>
      </c>
      <c r="E14" s="59"/>
      <c r="F14" s="127"/>
      <c r="G14" s="131"/>
      <c r="H14" s="59">
        <v>513.51250000000005</v>
      </c>
      <c r="I14" s="59">
        <v>554.38800000000003</v>
      </c>
      <c r="J14" s="59"/>
      <c r="K14" s="127"/>
      <c r="L14" s="131"/>
      <c r="M14" s="52"/>
      <c r="N14" s="170"/>
      <c r="O14" s="84"/>
      <c r="P14" s="171"/>
      <c r="Q14" s="170"/>
      <c r="R14" s="170"/>
    </row>
    <row r="15" spans="2:18" ht="13.5" customHeight="1">
      <c r="B15" s="140" t="s">
        <v>58</v>
      </c>
      <c r="C15" s="59">
        <v>1172.127</v>
      </c>
      <c r="D15" s="59">
        <v>1239.9645</v>
      </c>
      <c r="E15" s="59"/>
      <c r="F15" s="127"/>
      <c r="G15" s="131"/>
      <c r="H15" s="59">
        <v>468.57499999999999</v>
      </c>
      <c r="I15" s="59">
        <v>579.7835</v>
      </c>
      <c r="J15" s="59"/>
      <c r="K15" s="127"/>
      <c r="L15" s="131"/>
      <c r="M15" s="52"/>
      <c r="N15" s="170"/>
      <c r="O15" s="170"/>
      <c r="P15" s="171"/>
      <c r="Q15" s="170"/>
      <c r="R15" s="170"/>
    </row>
    <row r="16" spans="2:18">
      <c r="B16" s="140" t="s">
        <v>59</v>
      </c>
      <c r="C16" s="59">
        <v>1197.6914999999999</v>
      </c>
      <c r="D16" s="59">
        <v>1236.0055</v>
      </c>
      <c r="E16" s="59"/>
      <c r="F16" s="127"/>
      <c r="G16" s="131"/>
      <c r="H16" s="59">
        <v>569.41200000000003</v>
      </c>
      <c r="I16" s="59">
        <v>596.81949999999995</v>
      </c>
      <c r="J16" s="59"/>
      <c r="K16" s="127"/>
      <c r="L16" s="131"/>
      <c r="M16" s="52"/>
      <c r="N16" s="170"/>
      <c r="O16" s="170"/>
      <c r="P16" s="171"/>
      <c r="Q16" s="170"/>
      <c r="R16" s="170"/>
    </row>
    <row r="17" spans="2:18" ht="12.75" customHeight="1">
      <c r="B17" s="140" t="s">
        <v>60</v>
      </c>
      <c r="C17" s="59">
        <v>1187.0155</v>
      </c>
      <c r="D17" s="59">
        <v>1256.3275000000001</v>
      </c>
      <c r="E17" s="59"/>
      <c r="F17" s="127"/>
      <c r="G17" s="131"/>
      <c r="H17" s="59">
        <v>523.54999999999995</v>
      </c>
      <c r="I17" s="59">
        <v>632.80600000000004</v>
      </c>
      <c r="J17" s="59"/>
      <c r="K17" s="127"/>
      <c r="L17" s="131"/>
      <c r="M17" s="52"/>
      <c r="N17" s="170"/>
      <c r="O17" s="170"/>
      <c r="P17" s="171"/>
      <c r="Q17" s="170"/>
      <c r="R17" s="170"/>
    </row>
    <row r="18" spans="2:18">
      <c r="B18" s="140" t="s">
        <v>61</v>
      </c>
      <c r="C18" s="59">
        <v>1230.2035000000001</v>
      </c>
      <c r="D18" s="59">
        <v>1278.8119999999999</v>
      </c>
      <c r="E18" s="59"/>
      <c r="F18" s="127"/>
      <c r="G18" s="131"/>
      <c r="H18" s="59">
        <v>582.447</v>
      </c>
      <c r="I18" s="59">
        <v>622.32749999999999</v>
      </c>
      <c r="J18" s="59"/>
      <c r="K18" s="127"/>
      <c r="L18" s="131"/>
      <c r="M18" s="52"/>
      <c r="N18" s="170"/>
      <c r="O18" s="170"/>
      <c r="P18" s="171"/>
      <c r="Q18" s="170"/>
      <c r="R18" s="170"/>
    </row>
    <row r="19" spans="2:18">
      <c r="B19" s="141" t="s">
        <v>62</v>
      </c>
      <c r="C19" s="133">
        <v>1247.1390000000001</v>
      </c>
      <c r="D19" s="133">
        <v>1266.8135</v>
      </c>
      <c r="E19" s="133"/>
      <c r="F19" s="127"/>
      <c r="G19" s="131"/>
      <c r="H19" s="59">
        <v>689.58100000000002</v>
      </c>
      <c r="I19" s="59">
        <v>647.23699999999997</v>
      </c>
      <c r="J19" s="59"/>
      <c r="K19" s="127"/>
      <c r="L19" s="131"/>
      <c r="M19" s="52"/>
      <c r="N19" s="170"/>
      <c r="O19" s="170"/>
      <c r="P19" s="171"/>
      <c r="Q19" s="170"/>
      <c r="R19" s="170"/>
    </row>
    <row r="20" spans="2:18">
      <c r="B20" s="142" t="s">
        <v>93</v>
      </c>
      <c r="C20" s="134">
        <f>AVERAGE(C8:C19)</f>
        <v>1182.6165000000001</v>
      </c>
      <c r="D20" s="135">
        <f>AVERAGE(D8:D19)</f>
        <v>1262.2119305555555</v>
      </c>
      <c r="E20" s="135">
        <f>AVERAGE(E8:E19)</f>
        <v>1271.9939999999999</v>
      </c>
      <c r="F20" s="135"/>
      <c r="G20" s="180">
        <f>(E20/D20-1)*100</f>
        <v>0.77499421512667865</v>
      </c>
      <c r="H20" s="134">
        <f>AVERAGE(H8:H19)</f>
        <v>535.84776388888895</v>
      </c>
      <c r="I20" s="135">
        <f>AVERAGE(I8:I19)</f>
        <v>585.04315277777778</v>
      </c>
      <c r="J20" s="135">
        <f>AVERAGE(J8:J19)</f>
        <v>585.87199999999996</v>
      </c>
      <c r="K20" s="135"/>
      <c r="L20" s="180">
        <f>(J20/I20-1)*100</f>
        <v>0.14167283529202823</v>
      </c>
      <c r="M20" s="52"/>
    </row>
    <row r="21" spans="2:18" ht="12.75" customHeight="1">
      <c r="B21" s="143" t="str">
        <f>+'precio mayorista'!B21</f>
        <v>Promedio ene-ene</v>
      </c>
      <c r="C21" s="136">
        <f>AVERAGE(C8)</f>
        <v>1176.8</v>
      </c>
      <c r="D21" s="137">
        <f>AVERAGE(D8)</f>
        <v>1287.0066666666667</v>
      </c>
      <c r="E21" s="137">
        <f>AVERAGE(E8:E19)</f>
        <v>1271.9939999999999</v>
      </c>
      <c r="F21" s="137"/>
      <c r="G21" s="138">
        <f>(E21/D21-1)*100</f>
        <v>-1.1664793241164317</v>
      </c>
      <c r="H21" s="136">
        <f>AVERAGE(H8)</f>
        <v>506.62149999999997</v>
      </c>
      <c r="I21" s="137">
        <f>AVERAGE(I8)</f>
        <v>687.60833333333323</v>
      </c>
      <c r="J21" s="137">
        <f>AVERAGE(J8:J19)</f>
        <v>585.87199999999996</v>
      </c>
      <c r="K21" s="137"/>
      <c r="L21" s="138">
        <f>(J21/I21-1)*100</f>
        <v>-14.795680680620016</v>
      </c>
      <c r="M21" s="52"/>
    </row>
    <row r="22" spans="2:18" ht="25.05" customHeight="1">
      <c r="B22" s="260" t="s">
        <v>229</v>
      </c>
      <c r="C22" s="260"/>
      <c r="D22" s="260"/>
      <c r="E22" s="260"/>
      <c r="F22" s="260"/>
      <c r="G22" s="260"/>
      <c r="H22" s="260"/>
      <c r="I22" s="260"/>
      <c r="J22" s="260"/>
      <c r="K22" s="260"/>
      <c r="L22" s="260"/>
      <c r="M22" s="66"/>
    </row>
    <row r="23" spans="2:18">
      <c r="D23" s="148"/>
      <c r="E23" s="144" t="s">
        <v>91</v>
      </c>
      <c r="F23" s="144" t="s">
        <v>92</v>
      </c>
      <c r="G23" s="144" t="s">
        <v>94</v>
      </c>
    </row>
    <row r="24" spans="2:18">
      <c r="D24" s="158">
        <v>44013</v>
      </c>
      <c r="E24" s="33">
        <v>1141.729</v>
      </c>
      <c r="F24" s="33">
        <v>513.51250000000005</v>
      </c>
      <c r="G24" s="33">
        <v>255.34592645133128</v>
      </c>
    </row>
    <row r="25" spans="2:18">
      <c r="D25" s="158">
        <v>44044</v>
      </c>
      <c r="E25" s="33">
        <v>1172.127</v>
      </c>
      <c r="F25" s="33">
        <v>468.57499999999999</v>
      </c>
      <c r="G25" s="33">
        <v>253.78911536654132</v>
      </c>
      <c r="K25" s="89"/>
      <c r="L25" s="85"/>
      <c r="M25" s="89"/>
    </row>
    <row r="26" spans="2:18">
      <c r="D26" s="158">
        <v>44075</v>
      </c>
      <c r="E26" s="33">
        <v>1197.6914999999999</v>
      </c>
      <c r="F26" s="33">
        <v>569.41200000000003</v>
      </c>
      <c r="G26" s="33">
        <v>336.43560107987935</v>
      </c>
    </row>
    <row r="27" spans="2:18">
      <c r="D27" s="158">
        <v>44105</v>
      </c>
      <c r="E27" s="33">
        <v>1187.0155</v>
      </c>
      <c r="F27" s="33">
        <v>523.54999999999995</v>
      </c>
      <c r="G27" s="33">
        <v>310.89990321875683</v>
      </c>
    </row>
    <row r="28" spans="2:18">
      <c r="D28" s="158">
        <v>44136</v>
      </c>
      <c r="E28" s="33">
        <v>1230.2035000000001</v>
      </c>
      <c r="F28" s="33">
        <v>582.447</v>
      </c>
      <c r="G28" s="33">
        <v>390.61699233492857</v>
      </c>
    </row>
    <row r="29" spans="2:18">
      <c r="D29" s="158">
        <v>44166</v>
      </c>
      <c r="E29" s="33">
        <v>1247.1390000000001</v>
      </c>
      <c r="F29" s="33">
        <v>689.58100000000002</v>
      </c>
      <c r="G29" s="33">
        <v>445.28231992766968</v>
      </c>
    </row>
    <row r="30" spans="2:18">
      <c r="D30" s="158">
        <v>44197</v>
      </c>
      <c r="E30" s="33">
        <v>1287.0066666666667</v>
      </c>
      <c r="F30" s="33">
        <v>687.60833333333323</v>
      </c>
      <c r="G30" s="33">
        <v>395.65468534227659</v>
      </c>
    </row>
    <row r="31" spans="2:18">
      <c r="D31" s="158">
        <v>44228</v>
      </c>
      <c r="E31" s="33">
        <v>1289.1990000000001</v>
      </c>
      <c r="F31" s="33">
        <v>596.5915</v>
      </c>
      <c r="G31" s="33">
        <v>263.17300528670194</v>
      </c>
    </row>
    <row r="32" spans="2:18">
      <c r="D32" s="158">
        <v>44256</v>
      </c>
      <c r="E32" s="33">
        <v>1286.5464999999999</v>
      </c>
      <c r="F32" s="33">
        <v>545.93700000000001</v>
      </c>
      <c r="G32" s="33">
        <v>256.40643221524988</v>
      </c>
    </row>
    <row r="33" spans="2:7">
      <c r="D33" s="158">
        <v>44287</v>
      </c>
      <c r="E33" s="33">
        <v>1289.0259999999998</v>
      </c>
      <c r="F33" s="33">
        <v>528.61099999999999</v>
      </c>
      <c r="G33" s="33">
        <v>265.03741385116177</v>
      </c>
    </row>
    <row r="34" spans="2:7">
      <c r="D34" s="158">
        <v>44317</v>
      </c>
      <c r="E34" s="33">
        <v>1253.568</v>
      </c>
      <c r="F34" s="33">
        <v>516.72550000000001</v>
      </c>
      <c r="G34" s="33">
        <v>251.32902228458627</v>
      </c>
    </row>
    <row r="35" spans="2:7">
      <c r="D35" s="158">
        <v>44348</v>
      </c>
      <c r="E35" s="33">
        <v>1222.2629999999999</v>
      </c>
      <c r="F35" s="33">
        <v>511.68299999999999</v>
      </c>
      <c r="G35" s="33">
        <v>263.5435216626459</v>
      </c>
    </row>
    <row r="36" spans="2:7">
      <c r="D36" s="158">
        <v>44378</v>
      </c>
      <c r="E36" s="33">
        <v>1241.011</v>
      </c>
      <c r="F36" s="33">
        <v>554.38800000000003</v>
      </c>
      <c r="G36" s="33">
        <v>308.49031780310776</v>
      </c>
    </row>
    <row r="37" spans="2:7">
      <c r="D37" s="158">
        <v>44409</v>
      </c>
      <c r="E37" s="33">
        <v>1239.9645</v>
      </c>
      <c r="F37" s="33">
        <v>579.7835</v>
      </c>
      <c r="G37" s="33">
        <v>338.04290322298868</v>
      </c>
    </row>
    <row r="38" spans="2:7">
      <c r="B38" s="31"/>
      <c r="D38" s="158">
        <v>44440</v>
      </c>
      <c r="E38" s="33">
        <v>1236.0055</v>
      </c>
      <c r="F38" s="33">
        <v>596.81949999999995</v>
      </c>
      <c r="G38" s="33">
        <v>374.77072713262567</v>
      </c>
    </row>
    <row r="39" spans="2:7">
      <c r="D39" s="158">
        <v>44470</v>
      </c>
      <c r="E39" s="33">
        <v>1256.3275000000001</v>
      </c>
      <c r="F39" s="33">
        <v>632.80600000000004</v>
      </c>
      <c r="G39" s="33">
        <v>433.37652506075699</v>
      </c>
    </row>
    <row r="40" spans="2:7">
      <c r="D40" s="158">
        <v>44501</v>
      </c>
      <c r="E40" s="33">
        <v>1278.8119999999999</v>
      </c>
      <c r="F40" s="33">
        <v>622.32749999999999</v>
      </c>
      <c r="G40" s="33">
        <v>439.11405485880636</v>
      </c>
    </row>
    <row r="41" spans="2:7">
      <c r="D41" s="158">
        <v>44531</v>
      </c>
      <c r="E41" s="33">
        <v>1266.8135</v>
      </c>
      <c r="F41" s="33">
        <v>647.23699999999997</v>
      </c>
      <c r="G41" s="33">
        <v>373.61865773095144</v>
      </c>
    </row>
    <row r="42" spans="2:7">
      <c r="D42" s="158">
        <v>44562</v>
      </c>
      <c r="E42" s="33">
        <f>+E8</f>
        <v>1271.9939999999999</v>
      </c>
      <c r="F42" s="33">
        <f>+J8</f>
        <v>585.87199999999996</v>
      </c>
      <c r="G42" s="33">
        <v>356.66202407375795</v>
      </c>
    </row>
  </sheetData>
  <mergeCells count="11">
    <mergeCell ref="B22:L22"/>
    <mergeCell ref="B5:B7"/>
    <mergeCell ref="B3:L3"/>
    <mergeCell ref="B4:L4"/>
    <mergeCell ref="B2:L2"/>
    <mergeCell ref="C5:G5"/>
    <mergeCell ref="H5:L5"/>
    <mergeCell ref="H6:J6"/>
    <mergeCell ref="K6:L6"/>
    <mergeCell ref="C6:E6"/>
    <mergeCell ref="F6:G6"/>
  </mergeCells>
  <hyperlinks>
    <hyperlink ref="N2" location="Índice!A1" display="Volver al índice" xr:uid="{00000000-0004-0000-0800-000000000000}"/>
  </hyperlinks>
  <printOptions horizontalCentered="1" verticalCentered="1"/>
  <pageMargins left="0.7" right="0.7" top="0.75" bottom="0.75" header="0.3" footer="0.3"/>
  <pageSetup scale="85" orientation="portrait" r:id="rId1"/>
  <headerFooter differentFirst="1">
    <oddFooter>&amp;C&amp;P</oddFooter>
  </headerFooter>
  <ignoredErrors>
    <ignoredError sqref="C20 F20 F21 K21"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63AFE5BFD343684FA17C60B03E912112" ma:contentTypeVersion="13" ma:contentTypeDescription="Crear nuevo documento." ma:contentTypeScope="" ma:versionID="a4e546a76ba5bbabb79d24a0e1abbf07">
  <xsd:schema xmlns:xsd="http://www.w3.org/2001/XMLSchema" xmlns:xs="http://www.w3.org/2001/XMLSchema" xmlns:p="http://schemas.microsoft.com/office/2006/metadata/properties" xmlns:ns3="e43205c1-cbfe-474f-9e19-d111cc056496" xmlns:ns4="207d885b-95ea-4d6d-a3d7-bb224f92e9be" targetNamespace="http://schemas.microsoft.com/office/2006/metadata/properties" ma:root="true" ma:fieldsID="3f1475b6be8af41b56be89c6b80e8f7b" ns3:_="" ns4:_="">
    <xsd:import namespace="e43205c1-cbfe-474f-9e19-d111cc056496"/>
    <xsd:import namespace="207d885b-95ea-4d6d-a3d7-bb224f92e9be"/>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3205c1-cbfe-474f-9e19-d111cc05649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07d885b-95ea-4d6d-a3d7-bb224f92e9be" elementFormDefault="qualified">
    <xsd:import namespace="http://schemas.microsoft.com/office/2006/documentManagement/types"/>
    <xsd:import namespace="http://schemas.microsoft.com/office/infopath/2007/PartnerControls"/>
    <xsd:element name="SharedWithUsers" ma:index="1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Detalles de uso compartido" ma:internalName="SharedWithDetails" ma:readOnly="true">
      <xsd:simpleType>
        <xsd:restriction base="dms:Note">
          <xsd:maxLength value="255"/>
        </xsd:restriction>
      </xsd:simpleType>
    </xsd:element>
    <xsd:element name="SharingHintHash" ma:index="20"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reportings xmlns="http://reportinglists.napkyn.com">
  <reporting xmlns="http://reportinglists.napkyn.com">[]</reporting>
</reportings>
</file>

<file path=customXml/item4.xml><?xml version="1.0" encoding="utf-8"?>
<groups xmlns="http://grouplists.napkyn.com">
  <group xmlns="http://grouplists.napkyn.com">[]</group>
</groups>
</file>

<file path=customXml/item5.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BA7527-B919-4D44-89BB-DC2C2AB8D5F8}">
  <ds:schemaRefs>
    <ds:schemaRef ds:uri="http://www.w3.org/XML/1998/namespace"/>
    <ds:schemaRef ds:uri="http://purl.org/dc/terms/"/>
    <ds:schemaRef ds:uri="http://purl.org/dc/elements/1.1/"/>
    <ds:schemaRef ds:uri="http://purl.org/dc/dcmitype/"/>
    <ds:schemaRef ds:uri="http://schemas.microsoft.com/office/2006/documentManagement/types"/>
    <ds:schemaRef ds:uri="http://schemas.openxmlformats.org/package/2006/metadata/core-properties"/>
    <ds:schemaRef ds:uri="207d885b-95ea-4d6d-a3d7-bb224f92e9be"/>
    <ds:schemaRef ds:uri="http://schemas.microsoft.com/office/infopath/2007/PartnerControls"/>
    <ds:schemaRef ds:uri="e43205c1-cbfe-474f-9e19-d111cc056496"/>
    <ds:schemaRef ds:uri="http://schemas.microsoft.com/office/2006/metadata/properties"/>
  </ds:schemaRefs>
</ds:datastoreItem>
</file>

<file path=customXml/itemProps2.xml><?xml version="1.0" encoding="utf-8"?>
<ds:datastoreItem xmlns:ds="http://schemas.openxmlformats.org/officeDocument/2006/customXml" ds:itemID="{6F852856-A546-45F6-B947-A876083A676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3205c1-cbfe-474f-9e19-d111cc056496"/>
    <ds:schemaRef ds:uri="207d885b-95ea-4d6d-a3d7-bb224f92e9b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BA79377-E0CF-45DE-BF64-4EF9EF037217}">
  <ds:schemaRefs>
    <ds:schemaRef ds:uri="http://reportinglists.napkyn.com"/>
  </ds:schemaRefs>
</ds:datastoreItem>
</file>

<file path=customXml/itemProps4.xml><?xml version="1.0" encoding="utf-8"?>
<ds:datastoreItem xmlns:ds="http://schemas.openxmlformats.org/officeDocument/2006/customXml" ds:itemID="{882BC85F-ADC0-45FC-92C5-E479A73A1B75}">
  <ds:schemaRefs>
    <ds:schemaRef ds:uri="http://grouplists.napkyn.com"/>
  </ds:schemaRefs>
</ds:datastoreItem>
</file>

<file path=customXml/itemProps5.xml><?xml version="1.0" encoding="utf-8"?>
<ds:datastoreItem xmlns:ds="http://schemas.openxmlformats.org/officeDocument/2006/customXml" ds:itemID="{6740CC98-7629-41FB-AB91-51A9F1087BC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16</vt:i4>
      </vt:variant>
    </vt:vector>
  </HeadingPairs>
  <TitlesOfParts>
    <vt:vector size="32"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export</vt:lpstr>
      <vt:lpstr>import</vt:lpstr>
      <vt:lpstr>colofón!Área_de_impresión</vt:lpstr>
      <vt:lpstr>Comentarios!Área_de_impresión</vt:lpstr>
      <vt:lpstr>export!Área_de_impresión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Bernabé Tapia Cruz</dc:creator>
  <cp:keywords/>
  <dc:description/>
  <cp:lastModifiedBy>Bernabé Tapia Cruz</cp:lastModifiedBy>
  <cp:revision/>
  <cp:lastPrinted>2022-02-17T19:05:56Z</cp:lastPrinted>
  <dcterms:created xsi:type="dcterms:W3CDTF">2011-10-13T14:46:36Z</dcterms:created>
  <dcterms:modified xsi:type="dcterms:W3CDTF">2022-02-17T19:15:25Z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0x01010063AFE5BFD343684FA17C60B03E912112</vt:lpwstr>
  </property>
</Properties>
</file>