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theme/themeOverride1.xml" ContentType="application/vnd.openxmlformats-officedocument.themeOverrid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pino\Downloads\"/>
    </mc:Choice>
  </mc:AlternateContent>
  <xr:revisionPtr revIDLastSave="0" documentId="8_{5651578B-4172-40B0-907E-BA7E2C2DA37B}" xr6:coauthVersionLast="47" xr6:coauthVersionMax="47" xr10:uidLastSave="{00000000-0000-0000-0000-000000000000}"/>
  <bookViews>
    <workbookView xWindow="-60" yWindow="-16320" windowWidth="29040" windowHeight="15840" xr2:uid="{00000000-000D-0000-FFFF-FFFF00000000}"/>
  </bookViews>
  <sheets>
    <sheet name="Portada" sheetId="44" r:id="rId1"/>
    <sheet name="Contenido" sheetId="45" r:id="rId2"/>
    <sheet name="1" sheetId="12" r:id="rId3"/>
    <sheet name="2" sheetId="52" r:id="rId4"/>
    <sheet name="3" sheetId="53" r:id="rId5"/>
    <sheet name="4" sheetId="24" r:id="rId6"/>
    <sheet name="5" sheetId="48" r:id="rId7"/>
    <sheet name="6" sheetId="25" r:id="rId8"/>
    <sheet name="7" sheetId="58" r:id="rId9"/>
    <sheet name="8" sheetId="51" r:id="rId10"/>
    <sheet name="9" sheetId="27" r:id="rId11"/>
    <sheet name="10" sheetId="28" r:id="rId12"/>
    <sheet name="11" sheetId="60" r:id="rId13"/>
    <sheet name="12" sheetId="63" r:id="rId14"/>
    <sheet name="13" sheetId="73" r:id="rId15"/>
    <sheet name="14" sheetId="74" r:id="rId16"/>
    <sheet name="15" sheetId="29" r:id="rId17"/>
    <sheet name="16" sheetId="67" r:id="rId18"/>
    <sheet name="17" sheetId="69" r:id="rId19"/>
    <sheet name="18" sheetId="70" r:id="rId20"/>
    <sheet name="19" sheetId="75" r:id="rId21"/>
    <sheet name="20" sheetId="30" r:id="rId22"/>
    <sheet name="21" sheetId="31" r:id="rId23"/>
    <sheet name="22" sheetId="76" r:id="rId24"/>
  </sheets>
  <definedNames>
    <definedName name="_xlnm.Print_Area" localSheetId="13">'12'!$B$2:$N$26</definedName>
    <definedName name="_xlnm.Print_Area" localSheetId="14">'13'!$B$2:$O$23</definedName>
    <definedName name="_xlnm.Print_Area" localSheetId="16">'15'!$B$2:$J$48</definedName>
    <definedName name="_xlnm.Print_Area" localSheetId="18">'17'!$B$2:$N$28</definedName>
    <definedName name="_xlnm.Print_Area" localSheetId="19">'18'!$B$2:$O$39</definedName>
    <definedName name="_xlnm.Print_Area" localSheetId="20">'19'!$B$2:$O$39</definedName>
    <definedName name="_xlnm.Print_Area" localSheetId="3">'2'!$A$1:$G$24</definedName>
    <definedName name="_xlnm.Print_Area" localSheetId="23">'22'!$B$2:$H$18</definedName>
    <definedName name="_xlnm.Print_Area" localSheetId="6">'5'!$B$1:$K$31</definedName>
    <definedName name="_xlnm.Print_Area" localSheetId="9">'8'!$B$1:$K$32</definedName>
    <definedName name="_xlnm.Print_Area" localSheetId="1">Contenido!$A$1:$G$40</definedName>
    <definedName name="_xlnm.Print_Area" localSheetId="0">Portada!$A$1:$H$84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3" i="12" l="1"/>
  <c r="D17" i="76"/>
  <c r="E17" i="76"/>
  <c r="F17" i="76"/>
  <c r="G17" i="76"/>
  <c r="H17" i="76"/>
  <c r="C17" i="76"/>
  <c r="I23" i="12"/>
  <c r="H23" i="12"/>
  <c r="G9" i="27"/>
  <c r="G8" i="27"/>
  <c r="G6" i="27"/>
  <c r="G5" i="27"/>
  <c r="G23" i="12"/>
  <c r="F23" i="12"/>
  <c r="I20" i="12"/>
  <c r="I6" i="12" l="1"/>
  <c r="I7" i="12"/>
  <c r="I8" i="12"/>
  <c r="I9" i="12"/>
  <c r="I10" i="12"/>
  <c r="I11" i="12"/>
  <c r="I12" i="12"/>
  <c r="I13" i="12"/>
  <c r="I14" i="12"/>
  <c r="I15" i="12"/>
  <c r="I16" i="12"/>
  <c r="L20" i="12" l="1"/>
  <c r="Q20" i="12" l="1"/>
  <c r="R20" i="12" s="1"/>
  <c r="K6" i="12" l="1"/>
  <c r="K7" i="12"/>
  <c r="K8" i="12"/>
  <c r="K9" i="12"/>
  <c r="K10" i="12"/>
  <c r="K11" i="12"/>
  <c r="K12" i="12"/>
  <c r="K13" i="12"/>
  <c r="K14" i="12"/>
  <c r="K15" i="12"/>
  <c r="K16" i="12"/>
  <c r="K17" i="12"/>
  <c r="K18" i="12"/>
  <c r="K19" i="12"/>
  <c r="M7" i="12"/>
  <c r="M6" i="12"/>
  <c r="L6" i="12"/>
  <c r="L7" i="12"/>
  <c r="L8" i="12"/>
  <c r="L9" i="12"/>
  <c r="L10" i="12"/>
  <c r="L11" i="12"/>
  <c r="L12" i="12"/>
  <c r="L13" i="12"/>
  <c r="L14" i="12"/>
  <c r="L15" i="12"/>
  <c r="L16" i="12"/>
  <c r="L17" i="12"/>
  <c r="L18" i="12"/>
  <c r="L19" i="12"/>
  <c r="O6" i="12"/>
  <c r="O7" i="12"/>
  <c r="O8" i="12"/>
  <c r="O9" i="12"/>
  <c r="O10" i="12"/>
  <c r="O11" i="12"/>
  <c r="O12" i="12"/>
  <c r="O13" i="12"/>
  <c r="O14" i="12"/>
  <c r="O15" i="12"/>
  <c r="O16" i="12"/>
  <c r="O17" i="12"/>
  <c r="O18" i="12"/>
  <c r="O19" i="12"/>
  <c r="N6" i="12"/>
  <c r="N7" i="12"/>
  <c r="N8" i="12"/>
  <c r="N9" i="12"/>
  <c r="N10" i="12"/>
  <c r="N11" i="12"/>
  <c r="N12" i="12"/>
  <c r="N13" i="12"/>
  <c r="N14" i="12"/>
  <c r="N15" i="12"/>
  <c r="N16" i="12"/>
  <c r="N17" i="12"/>
  <c r="N18" i="12"/>
  <c r="N19" i="12"/>
  <c r="Q6" i="12"/>
  <c r="R6" i="12" s="1"/>
  <c r="Q7" i="12"/>
  <c r="R7" i="12" s="1"/>
  <c r="Q8" i="12"/>
  <c r="R8" i="12" s="1"/>
  <c r="Q9" i="12"/>
  <c r="R9" i="12" s="1"/>
  <c r="Q10" i="12"/>
  <c r="R10" i="12" s="1"/>
  <c r="Q11" i="12"/>
  <c r="R11" i="12" s="1"/>
  <c r="Q12" i="12"/>
  <c r="R12" i="12" s="1"/>
  <c r="Q13" i="12"/>
  <c r="R13" i="12" s="1"/>
  <c r="Q14" i="12"/>
  <c r="R14" i="12" s="1"/>
  <c r="Q15" i="12"/>
  <c r="R15" i="12" s="1"/>
  <c r="Q16" i="12"/>
  <c r="R16" i="12" s="1"/>
  <c r="Q17" i="12"/>
  <c r="R17" i="12" s="1"/>
  <c r="Q18" i="12"/>
  <c r="R18" i="12" s="1"/>
  <c r="Q19" i="12"/>
  <c r="R19" i="12" s="1"/>
</calcChain>
</file>

<file path=xl/sharedStrings.xml><?xml version="1.0" encoding="utf-8"?>
<sst xmlns="http://schemas.openxmlformats.org/spreadsheetml/2006/main" count="815" uniqueCount="212">
  <si>
    <t>Volumen</t>
  </si>
  <si>
    <t>19049000</t>
  </si>
  <si>
    <t>Colombia</t>
  </si>
  <si>
    <t>Bolivia</t>
  </si>
  <si>
    <t>Filipinas</t>
  </si>
  <si>
    <t>México</t>
  </si>
  <si>
    <t>Ecuador</t>
  </si>
  <si>
    <t>Rep. Dominicana</t>
  </si>
  <si>
    <t>Perú</t>
  </si>
  <si>
    <t>Nicaragua</t>
  </si>
  <si>
    <t>Costa Rica</t>
  </si>
  <si>
    <t>Honduras</t>
  </si>
  <si>
    <t>Guatemala</t>
  </si>
  <si>
    <t>Venezuela</t>
  </si>
  <si>
    <t>Panamá</t>
  </si>
  <si>
    <t>10049000</t>
  </si>
  <si>
    <t>Sudáfrica</t>
  </si>
  <si>
    <t>India</t>
  </si>
  <si>
    <t>11041200</t>
  </si>
  <si>
    <t>El Salvador</t>
  </si>
  <si>
    <t>Uruguay</t>
  </si>
  <si>
    <t>Jamaica</t>
  </si>
  <si>
    <t>Paraguay</t>
  </si>
  <si>
    <t>China</t>
  </si>
  <si>
    <t>Puerto Rico</t>
  </si>
  <si>
    <t>Argentina</t>
  </si>
  <si>
    <t>Taiwán</t>
  </si>
  <si>
    <t>Corea del Sur</t>
  </si>
  <si>
    <t>Haití</t>
  </si>
  <si>
    <t>Japón</t>
  </si>
  <si>
    <t>Terr. británico en América</t>
  </si>
  <si>
    <t>Brasil</t>
  </si>
  <si>
    <t>11042290</t>
  </si>
  <si>
    <t>11042210</t>
  </si>
  <si>
    <t>Tailandia</t>
  </si>
  <si>
    <t>España</t>
  </si>
  <si>
    <t>Cuba</t>
  </si>
  <si>
    <t>Indonesia</t>
  </si>
  <si>
    <t>Líbano</t>
  </si>
  <si>
    <t>Nepal</t>
  </si>
  <si>
    <t>Malasia</t>
  </si>
  <si>
    <t>Marruecos</t>
  </si>
  <si>
    <t>Total general</t>
  </si>
  <si>
    <t>Año</t>
  </si>
  <si>
    <t>Pelada</t>
  </si>
  <si>
    <t>Hojuela</t>
  </si>
  <si>
    <t>Harina</t>
  </si>
  <si>
    <t>19041000</t>
  </si>
  <si>
    <t>19042000</t>
  </si>
  <si>
    <t>(ton)</t>
  </si>
  <si>
    <t>Exportación avena bruta (ton)</t>
  </si>
  <si>
    <t>Exportación avena procesada (ton)</t>
  </si>
  <si>
    <t>Importación de avena procesada (ton)</t>
  </si>
  <si>
    <t>Tabla 1</t>
  </si>
  <si>
    <t>Total exportado</t>
  </si>
  <si>
    <t>Exportaciones avena procesada (%)</t>
  </si>
  <si>
    <t>Fuente: Elaborado por ODEPA con datos Servicio Nacional de Aduanas.</t>
  </si>
  <si>
    <t>Variación Superficie</t>
  </si>
  <si>
    <t>Variación producción</t>
  </si>
  <si>
    <t>Total</t>
  </si>
  <si>
    <t>Indice de concentración de empresa</t>
  </si>
  <si>
    <t> 52</t>
  </si>
  <si>
    <t>Tabla 2</t>
  </si>
  <si>
    <t>Tabla 3</t>
  </si>
  <si>
    <t>Tabla 4</t>
  </si>
  <si>
    <t>País de destino</t>
  </si>
  <si>
    <t>Barra cereal</t>
  </si>
  <si>
    <t>Tabla 5</t>
  </si>
  <si>
    <t>Tipo de producto</t>
  </si>
  <si>
    <t>(USD/ton)</t>
  </si>
  <si>
    <t>Tabla 6</t>
  </si>
  <si>
    <t>Chile: Exportaciones de avena forrajera por país de destino</t>
  </si>
  <si>
    <t>Chile: Exportaciones de avena bruta por país de destino</t>
  </si>
  <si>
    <t>Tabla 7</t>
  </si>
  <si>
    <t>Chile: Exportaciones de barras de cereales de avena por país de destino</t>
  </si>
  <si>
    <t>Jordania</t>
  </si>
  <si>
    <t>Alemania</t>
  </si>
  <si>
    <t>Argelia</t>
  </si>
  <si>
    <t>Vietnam</t>
  </si>
  <si>
    <t>Chile: Exportaciones de avena pelada por país de destino</t>
  </si>
  <si>
    <t>Chile: Exportaciones de avena en hojuelas por país de destino</t>
  </si>
  <si>
    <t>Andrea García L.</t>
  </si>
  <si>
    <t>Publicación de la Oficina de Estudios y Políticas Agrarias (Odepa)</t>
  </si>
  <si>
    <t>del Ministerio de Agricultura, Gobierno de Chile</t>
  </si>
  <si>
    <t>Se puede reproducir total o parcialmente citando la fuente</t>
  </si>
  <si>
    <t>Teatinos 40, piso 7. Santiago, Chile</t>
  </si>
  <si>
    <t>Teléfono :(56- 2) 23973000</t>
  </si>
  <si>
    <t>Fax :(56- 2) 23973111</t>
  </si>
  <si>
    <t xml:space="preserve">www.odepa.gob.cl  </t>
  </si>
  <si>
    <t>Boletín de Avena</t>
  </si>
  <si>
    <t>Avena: producción y comercio exterior de avena</t>
  </si>
  <si>
    <t>Descripción</t>
  </si>
  <si>
    <t>Página</t>
  </si>
  <si>
    <t>Nº 1</t>
  </si>
  <si>
    <t>Nº 2</t>
  </si>
  <si>
    <t>Nº 3</t>
  </si>
  <si>
    <t>Nº 4</t>
  </si>
  <si>
    <t>Nº 5</t>
  </si>
  <si>
    <t>Nº 6</t>
  </si>
  <si>
    <t>Nº 7</t>
  </si>
  <si>
    <t>AVENA</t>
  </si>
  <si>
    <t>TABLA DE CONTENIDO</t>
  </si>
  <si>
    <t>Tablas</t>
  </si>
  <si>
    <t>Chile: Superficie, producción, rendimientos, exportaciones de avena por tipo de producto e importaciones</t>
  </si>
  <si>
    <t>Chile: Exportaciones de avena procesada por tipo de producto 
(ton)</t>
  </si>
  <si>
    <t xml:space="preserve">Chile: Exportaciones de avena procesada por tipo de producto </t>
  </si>
  <si>
    <t>Chile: Exportaciones de harina de avena por país de destino</t>
  </si>
  <si>
    <t>Gráficos</t>
  </si>
  <si>
    <t>Superficie
(ha)</t>
  </si>
  <si>
    <t>Producción
(ton)</t>
  </si>
  <si>
    <t>Rendimiento
(qqm/ha)</t>
  </si>
  <si>
    <t>Exportaciones totales
(ton)</t>
  </si>
  <si>
    <t>Exportación avena forrajera (ton)</t>
  </si>
  <si>
    <t>N° 8</t>
  </si>
  <si>
    <t>Terr. Brit. en América</t>
  </si>
  <si>
    <t>11041200 
11042210</t>
  </si>
  <si>
    <t>Chile: Exportaciones de avena bruta por glosa arancelaria y país de destino</t>
  </si>
  <si>
    <t>País de destino\
glosa arancelaria</t>
  </si>
  <si>
    <t>Chile: Exportaciones de avena pelada por glosa arancelaria y país de destino</t>
  </si>
  <si>
    <t>Chile: Exportaciones de avena en hojuelas por glosa arancelaria y país de destino</t>
  </si>
  <si>
    <t>E. Unidos</t>
  </si>
  <si>
    <t>Rep. Dom.</t>
  </si>
  <si>
    <t>Trin. y Tob.</t>
  </si>
  <si>
    <t>Tabla 11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</si>
  <si>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</si>
  <si>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</si>
  <si>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</si>
  <si>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</si>
  <si>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</si>
  <si>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</si>
  <si>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</si>
  <si>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</si>
  <si>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</si>
  <si>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N° 3</t>
  </si>
  <si>
    <t>Chile: Evolución de la superficie y producción nacional de avena</t>
  </si>
  <si>
    <t>Chile: Evolución de las exportaciones de avena por tipo</t>
  </si>
  <si>
    <t>Chile: Exportaciones mensuales de avena forrajera por país de destino</t>
  </si>
  <si>
    <t>Chile: Precio unitario promedio mensual de avena forrajera por país de destino</t>
  </si>
  <si>
    <t>N° 4</t>
  </si>
  <si>
    <t>N° 7</t>
  </si>
  <si>
    <t>Chile: Exportaciones mensuales de avena bruta por país de destino</t>
  </si>
  <si>
    <t>Chile: Precio unitario promedio mensual de avena bruta por país de destino</t>
  </si>
  <si>
    <t>N° 9</t>
  </si>
  <si>
    <t>N° 10</t>
  </si>
  <si>
    <t>N° 11</t>
  </si>
  <si>
    <t>*Información disponible al 31 de octubre de 2020.
Fuente: Elaborado por Odepa con información del Servicio Nacional de Aduanas.</t>
  </si>
  <si>
    <t xml:space="preserve">Octubre </t>
  </si>
  <si>
    <t>Mes</t>
  </si>
  <si>
    <t>Octubre</t>
  </si>
  <si>
    <t>Noviembre</t>
  </si>
  <si>
    <t xml:space="preserve">Enero </t>
  </si>
  <si>
    <t>Asia Oriental</t>
  </si>
  <si>
    <t>Caribe</t>
  </si>
  <si>
    <t>Centroamérica</t>
  </si>
  <si>
    <t>Sudamérica</t>
  </si>
  <si>
    <t>Sudeste Asiático</t>
  </si>
  <si>
    <t>Surasia</t>
  </si>
  <si>
    <t>Países</t>
  </si>
  <si>
    <t>Región</t>
  </si>
  <si>
    <t>Chile: Exportaciones mensuales de avena pelada por región de destino</t>
  </si>
  <si>
    <t>Chile: Exportaciones mensuales de avena pelada por región y país de destino</t>
  </si>
  <si>
    <t>Chile: Precio FOB unitario promedio mensual de avena pelada por región y país de destino</t>
  </si>
  <si>
    <t>Tabla 12</t>
  </si>
  <si>
    <t>N° 12</t>
  </si>
  <si>
    <t>Chile: Exportaciones mensuales de avena en hojuelas por región de destino</t>
  </si>
  <si>
    <t>Chile: Exportaciones mensuales de avena en hojuelas por región y país de destino</t>
  </si>
  <si>
    <t>N° 13</t>
  </si>
  <si>
    <t>N° 14</t>
  </si>
  <si>
    <t>N° 15</t>
  </si>
  <si>
    <t>N° 16</t>
  </si>
  <si>
    <t>Chile: Precio FOB unitario promedio mensual de avena en hojuelas por región y país de destino</t>
  </si>
  <si>
    <t>N° 17</t>
  </si>
  <si>
    <t>Medio Oriente</t>
  </si>
  <si>
    <t>Norteamérica</t>
  </si>
  <si>
    <t>Centro américa</t>
  </si>
  <si>
    <t>Norte américa</t>
  </si>
  <si>
    <t>Tabla 16</t>
  </si>
  <si>
    <t>Tabla 17</t>
  </si>
  <si>
    <t>Sud
américa</t>
  </si>
  <si>
    <t>Diciembre</t>
  </si>
  <si>
    <t>Fuente: Elaborado por Odepa con información del Servicio Nacional de Aduanas.</t>
  </si>
  <si>
    <t>Fuente: elaborado por Odepa con información del Servicio Nacional de Aduanas.</t>
  </si>
  <si>
    <t>C. Rica</t>
  </si>
  <si>
    <t>El Salvad.</t>
  </si>
  <si>
    <t>Guatem.</t>
  </si>
  <si>
    <t>Venez.</t>
  </si>
  <si>
    <t>(USD/
ton)</t>
  </si>
  <si>
    <t>Italia</t>
  </si>
  <si>
    <t>Europa</t>
  </si>
  <si>
    <t>Precio FOB</t>
  </si>
  <si>
    <t>Sólo se consideran cereales cuyo contenido principal sea avena.
Fuente: Elaborado por Odepa con información del Servicio Nacional de Aduanas.</t>
  </si>
  <si>
    <t>Directora y representante legal</t>
  </si>
  <si>
    <t>María José Irarrázaval Jory</t>
  </si>
  <si>
    <t>Singapur</t>
  </si>
  <si>
    <t>Turquía</t>
  </si>
  <si>
    <t>Tri. y Tob</t>
  </si>
  <si>
    <t>Tri. y Tob.</t>
  </si>
  <si>
    <t>Total gen.</t>
  </si>
  <si>
    <t>Nota: Del total de las importaciones registradas en 2021, 99,5% corresponden a importaciones realizadas a través de la glosa arancelaria 1004.
Fuente: Elaborado por Odepa con información del INE y del Servicio Nacional de Aduanas.</t>
  </si>
  <si>
    <t>Tabla 18</t>
  </si>
  <si>
    <t>Chile: Importaciones mensuales de avena por glosa arancelaria</t>
  </si>
  <si>
    <t>N° 18</t>
  </si>
  <si>
    <t>Febrero 2022</t>
  </si>
  <si>
    <t>Avance información al 31 de enero de 2021</t>
  </si>
  <si>
    <t xml:space="preserve">Las exportaciones de avena forrajera se realizan a través de la partida arancelaria 10049000. </t>
  </si>
  <si>
    <t>Tabla 8. Chile: Exportaciones mensuales de avena pelada por región de destino
2022
(ton)</t>
  </si>
  <si>
    <t>Tabla 9. Chile: Exportaciones mensuales de avena pelada por región y país de destino
2022
(ton)</t>
  </si>
  <si>
    <t>Tabla 10. Chile: Precio FOB promedio mensual de avena pelada por región y país de destino
2022
(ton)</t>
  </si>
  <si>
    <t>Tabla 13. Chile: Exportaciones mensuales de avena en hojuelas por región de destino
2022
(ton)</t>
  </si>
  <si>
    <t>Tabla 14. Chile: Exportaciones mensuales de avena en hojuelas por región y país de destino
2022
(ton)</t>
  </si>
  <si>
    <t>Tabla 15. Chile: Precio FOB promedio mensual de avena en hojuelas por región y país de destino
2022
(ton)</t>
  </si>
  <si>
    <t>Chile: Importaciones mensuales de avena por glosa arancelaria
(ton)
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</si>
</sst>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 * #,##0_ ;_ * \-#,##0_ ;_ * &quot;-&quot;_ ;_ @_ "/>
    <numFmt numFmtId="43" formatCode="_ * #,##0.00_ ;_ * \-#,##0.00_ ;_ * &quot;-&quot;??_ ;_ @_ "/>
    <numFmt numFmtId="164" formatCode="_-* #,##0.00_-;\-* #,##0.00_-;_-* &quot;-&quot;??_-;_-@_-"/>
    <numFmt numFmtId="165" formatCode="_ * #,##0.0_ ;_ * \-#,##0.0_ ;_ * &quot;-&quot;_ ;_ @_ "/>
  </numFmts>
  <fonts count="52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9"/>
      <color indexed="8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Courier"/>
      <family val="3"/>
    </font>
    <font>
      <u/>
      <sz val="10"/>
      <color theme="10"/>
      <name val="Arial"/>
      <family val="2"/>
    </font>
    <font>
      <sz val="11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1"/>
      <color theme="1"/>
      <name val="Arial"/>
      <family val="2"/>
    </font>
    <font>
      <sz val="12"/>
      <color indexed="8"/>
      <name val="Verdana"/>
      <family val="2"/>
    </font>
    <font>
      <sz val="11"/>
      <color indexed="8"/>
      <name val="Verdana"/>
      <family val="2"/>
    </font>
    <font>
      <b/>
      <sz val="10"/>
      <color indexed="8"/>
      <name val="Verdana"/>
      <family val="2"/>
    </font>
    <font>
      <sz val="12"/>
      <color indexed="63"/>
      <name val="Verdana"/>
      <family val="2"/>
    </font>
    <font>
      <b/>
      <sz val="16"/>
      <name val="Arial"/>
      <family val="2"/>
    </font>
    <font>
      <sz val="16"/>
      <name val="Verdana"/>
      <family val="2"/>
    </font>
    <font>
      <sz val="10"/>
      <color indexed="8"/>
      <name val="Verdana"/>
      <family val="2"/>
    </font>
    <font>
      <b/>
      <sz val="12"/>
      <color indexed="63"/>
      <name val="Arial"/>
      <family val="2"/>
    </font>
    <font>
      <sz val="11"/>
      <color indexed="8"/>
      <name val="Arial"/>
      <family val="2"/>
    </font>
    <font>
      <sz val="7"/>
      <color indexed="8"/>
      <name val="Verdana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7"/>
      <color indexed="12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u/>
      <sz val="11"/>
      <color theme="10"/>
      <name val="Calibri"/>
      <family val="2"/>
      <scheme val="minor"/>
    </font>
    <font>
      <sz val="12"/>
      <name val="Arial"/>
      <family val="2"/>
    </font>
    <font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9"/>
      <color indexed="8"/>
      <name val="Arial"/>
      <family val="2"/>
    </font>
    <font>
      <u/>
      <sz val="10"/>
      <color indexed="12"/>
      <name val="Arial"/>
      <family val="2"/>
    </font>
    <font>
      <sz val="8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1"/>
      <color theme="5"/>
      <name val="Calibri"/>
      <family val="2"/>
      <scheme val="minor"/>
    </font>
    <font>
      <sz val="8"/>
      <color indexed="8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A6A6A6"/>
      </right>
      <top style="medium">
        <color indexed="64"/>
      </top>
      <bottom style="medium">
        <color rgb="FFA6A6A6"/>
      </bottom>
      <diagonal/>
    </border>
    <border>
      <left/>
      <right style="medium">
        <color indexed="64"/>
      </right>
      <top style="medium">
        <color indexed="64"/>
      </top>
      <bottom style="medium">
        <color rgb="FFA6A6A6"/>
      </bottom>
      <diagonal/>
    </border>
    <border>
      <left style="medium">
        <color indexed="64"/>
      </left>
      <right style="medium">
        <color rgb="FFA6A6A6"/>
      </right>
      <top/>
      <bottom style="medium">
        <color rgb="FFA6A6A6"/>
      </bottom>
      <diagonal/>
    </border>
    <border>
      <left/>
      <right style="medium">
        <color indexed="64"/>
      </right>
      <top/>
      <bottom style="medium">
        <color rgb="FFA6A6A6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rgb="FFA6A6A6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0">
    <xf numFmtId="0" fontId="0" fillId="0" borderId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9" fillId="0" borderId="0"/>
    <xf numFmtId="0" fontId="8" fillId="0" borderId="0"/>
    <xf numFmtId="0" fontId="8" fillId="0" borderId="0">
      <alignment wrapText="1"/>
    </xf>
    <xf numFmtId="0" fontId="8" fillId="0" borderId="0">
      <alignment wrapText="1"/>
    </xf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6" fillId="0" borderId="0"/>
    <xf numFmtId="0" fontId="36" fillId="0" borderId="0" applyNumberFormat="0" applyFill="0" applyBorder="0" applyAlignment="0" applyProtection="0"/>
    <xf numFmtId="0" fontId="37" fillId="0" borderId="0"/>
  </cellStyleXfs>
  <cellXfs count="315">
    <xf numFmtId="0" fontId="0" fillId="0" borderId="0" xfId="0"/>
    <xf numFmtId="41" fontId="0" fillId="0" borderId="0" xfId="0" applyNumberFormat="1"/>
    <xf numFmtId="41" fontId="0" fillId="0" borderId="0" xfId="1" applyFont="1"/>
    <xf numFmtId="3" fontId="2" fillId="0" borderId="12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 wrapText="1"/>
    </xf>
    <xf numFmtId="10" fontId="6" fillId="0" borderId="0" xfId="0" applyNumberFormat="1" applyFont="1" applyFill="1" applyBorder="1" applyAlignment="1">
      <alignment vertical="center" wrapText="1"/>
    </xf>
    <xf numFmtId="9" fontId="6" fillId="0" borderId="0" xfId="2" applyFont="1" applyFill="1" applyBorder="1" applyAlignment="1">
      <alignment vertical="center" wrapText="1"/>
    </xf>
    <xf numFmtId="0" fontId="11" fillId="0" borderId="0" xfId="0" applyFont="1"/>
    <xf numFmtId="0" fontId="12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3" fontId="14" fillId="0" borderId="0" xfId="0" applyNumberFormat="1" applyFont="1" applyFill="1" applyBorder="1" applyAlignment="1">
      <alignment horizontal="center" vertical="center" wrapText="1"/>
    </xf>
    <xf numFmtId="3" fontId="14" fillId="0" borderId="9" xfId="0" applyNumberFormat="1" applyFont="1" applyFill="1" applyBorder="1" applyAlignment="1">
      <alignment horizontal="center" vertical="center" wrapText="1"/>
    </xf>
    <xf numFmtId="3" fontId="14" fillId="0" borderId="10" xfId="0" applyNumberFormat="1" applyFont="1" applyFill="1" applyBorder="1" applyAlignment="1">
      <alignment horizontal="center" vertical="center" wrapText="1"/>
    </xf>
    <xf numFmtId="3" fontId="13" fillId="0" borderId="2" xfId="0" applyNumberFormat="1" applyFont="1" applyFill="1" applyBorder="1" applyAlignment="1">
      <alignment horizontal="center" vertical="center"/>
    </xf>
    <xf numFmtId="3" fontId="13" fillId="0" borderId="3" xfId="0" applyNumberFormat="1" applyFont="1" applyFill="1" applyBorder="1" applyAlignment="1">
      <alignment horizontal="center" vertical="center" wrapText="1"/>
    </xf>
    <xf numFmtId="9" fontId="12" fillId="0" borderId="0" xfId="2" applyFont="1" applyFill="1" applyBorder="1" applyAlignment="1">
      <alignment horizontal="center" vertical="center"/>
    </xf>
    <xf numFmtId="3" fontId="12" fillId="0" borderId="0" xfId="0" applyNumberFormat="1" applyFont="1" applyFill="1" applyBorder="1" applyAlignment="1">
      <alignment horizontal="center" vertical="center"/>
    </xf>
    <xf numFmtId="3" fontId="12" fillId="0" borderId="4" xfId="0" applyNumberFormat="1" applyFont="1" applyFill="1" applyBorder="1" applyAlignment="1">
      <alignment horizontal="center" vertical="center"/>
    </xf>
    <xf numFmtId="3" fontId="12" fillId="0" borderId="5" xfId="0" applyNumberFormat="1" applyFont="1" applyFill="1" applyBorder="1" applyAlignment="1">
      <alignment horizontal="center" vertical="center"/>
    </xf>
    <xf numFmtId="41" fontId="12" fillId="0" borderId="11" xfId="1" applyNumberFormat="1" applyFont="1" applyFill="1" applyBorder="1" applyAlignment="1">
      <alignment horizontal="center" vertical="center"/>
    </xf>
    <xf numFmtId="41" fontId="12" fillId="0" borderId="12" xfId="1" applyNumberFormat="1" applyFont="1" applyFill="1" applyBorder="1" applyAlignment="1">
      <alignment horizontal="center" vertical="center"/>
    </xf>
    <xf numFmtId="41" fontId="15" fillId="0" borderId="0" xfId="1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 wrapText="1"/>
    </xf>
    <xf numFmtId="3" fontId="12" fillId="0" borderId="0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/>
    </xf>
    <xf numFmtId="0" fontId="2" fillId="0" borderId="11" xfId="0" applyFont="1" applyBorder="1"/>
    <xf numFmtId="41" fontId="2" fillId="0" borderId="1" xfId="1" applyFont="1" applyBorder="1" applyAlignment="1">
      <alignment horizontal="center" vertical="center"/>
    </xf>
    <xf numFmtId="41" fontId="2" fillId="0" borderId="1" xfId="1" applyFont="1" applyBorder="1"/>
    <xf numFmtId="41" fontId="2" fillId="0" borderId="12" xfId="1" applyFont="1" applyBorder="1"/>
    <xf numFmtId="0" fontId="3" fillId="0" borderId="11" xfId="0" applyFont="1" applyBorder="1"/>
    <xf numFmtId="0" fontId="3" fillId="0" borderId="11" xfId="0" applyFont="1" applyBorder="1" applyAlignment="1">
      <alignment horizontal="left"/>
    </xf>
    <xf numFmtId="165" fontId="0" fillId="0" borderId="0" xfId="1" applyNumberFormat="1" applyFont="1"/>
    <xf numFmtId="41" fontId="2" fillId="0" borderId="1" xfId="0" applyNumberFormat="1" applyFont="1" applyBorder="1"/>
    <xf numFmtId="0" fontId="3" fillId="0" borderId="1" xfId="0" applyFont="1" applyBorder="1" applyAlignment="1">
      <alignment horizontal="center" vertical="center" wrapText="1"/>
    </xf>
    <xf numFmtId="41" fontId="3" fillId="0" borderId="11" xfId="1" applyFont="1" applyBorder="1"/>
    <xf numFmtId="41" fontId="3" fillId="0" borderId="1" xfId="1" applyFont="1" applyBorder="1" applyAlignment="1">
      <alignment horizontal="center" vertical="center" wrapText="1"/>
    </xf>
    <xf numFmtId="41" fontId="3" fillId="0" borderId="12" xfId="1" applyFont="1" applyBorder="1" applyAlignment="1">
      <alignment horizontal="center" vertical="center" wrapText="1"/>
    </xf>
    <xf numFmtId="41" fontId="3" fillId="0" borderId="11" xfId="1" applyFont="1" applyBorder="1" applyAlignment="1">
      <alignment horizontal="center" wrapText="1"/>
    </xf>
    <xf numFmtId="41" fontId="12" fillId="0" borderId="21" xfId="1" applyNumberFormat="1" applyFont="1" applyFill="1" applyBorder="1" applyAlignment="1">
      <alignment horizontal="center" vertical="center"/>
    </xf>
    <xf numFmtId="41" fontId="12" fillId="0" borderId="22" xfId="1" applyNumberFormat="1" applyFont="1" applyFill="1" applyBorder="1" applyAlignment="1">
      <alignment horizontal="center" vertical="center"/>
    </xf>
    <xf numFmtId="3" fontId="12" fillId="0" borderId="23" xfId="0" applyNumberFormat="1" applyFont="1" applyFill="1" applyBorder="1" applyAlignment="1">
      <alignment horizontal="center" vertical="center"/>
    </xf>
    <xf numFmtId="3" fontId="12" fillId="0" borderId="24" xfId="0" applyNumberFormat="1" applyFont="1" applyFill="1" applyBorder="1" applyAlignment="1">
      <alignment horizontal="center" vertical="center"/>
    </xf>
    <xf numFmtId="3" fontId="0" fillId="0" borderId="0" xfId="0" applyNumberFormat="1"/>
    <xf numFmtId="0" fontId="0" fillId="0" borderId="0" xfId="0"/>
    <xf numFmtId="0" fontId="3" fillId="0" borderId="13" xfId="0" applyFont="1" applyBorder="1"/>
    <xf numFmtId="41" fontId="3" fillId="0" borderId="16" xfId="1" applyFont="1" applyBorder="1"/>
    <xf numFmtId="41" fontId="3" fillId="0" borderId="16" xfId="0" applyNumberFormat="1" applyFont="1" applyBorder="1"/>
    <xf numFmtId="41" fontId="3" fillId="0" borderId="14" xfId="1" applyFont="1" applyBorder="1"/>
    <xf numFmtId="41" fontId="2" fillId="0" borderId="1" xfId="1" applyFont="1" applyFill="1" applyBorder="1" applyAlignment="1">
      <alignment horizontal="center" vertical="center"/>
    </xf>
    <xf numFmtId="0" fontId="0" fillId="0" borderId="0" xfId="0" applyFill="1"/>
    <xf numFmtId="0" fontId="3" fillId="0" borderId="1" xfId="0" applyFont="1" applyFill="1" applyBorder="1" applyAlignment="1">
      <alignment horizontal="center" vertical="center"/>
    </xf>
    <xf numFmtId="41" fontId="2" fillId="0" borderId="12" xfId="1" applyFont="1" applyFill="1" applyBorder="1"/>
    <xf numFmtId="41" fontId="2" fillId="0" borderId="11" xfId="1" applyFont="1" applyBorder="1" applyAlignment="1">
      <alignment horizontal="left"/>
    </xf>
    <xf numFmtId="0" fontId="17" fillId="0" borderId="0" xfId="17" applyFont="1"/>
    <xf numFmtId="0" fontId="18" fillId="0" borderId="0" xfId="17" applyFont="1"/>
    <xf numFmtId="0" fontId="19" fillId="0" borderId="0" xfId="17" applyFont="1" applyAlignment="1">
      <alignment horizontal="center"/>
    </xf>
    <xf numFmtId="17" fontId="19" fillId="0" borderId="0" xfId="17" quotePrefix="1" applyNumberFormat="1" applyFont="1" applyAlignment="1">
      <alignment horizontal="center"/>
    </xf>
    <xf numFmtId="0" fontId="20" fillId="0" borderId="0" xfId="17" applyFont="1" applyAlignment="1">
      <alignment horizontal="left" indent="15"/>
    </xf>
    <xf numFmtId="0" fontId="23" fillId="0" borderId="0" xfId="17" applyFont="1" applyAlignment="1">
      <alignment horizontal="center"/>
    </xf>
    <xf numFmtId="0" fontId="25" fillId="0" borderId="0" xfId="17" applyFont="1"/>
    <xf numFmtId="0" fontId="26" fillId="0" borderId="0" xfId="17" applyFont="1"/>
    <xf numFmtId="0" fontId="17" fillId="0" borderId="0" xfId="17" quotePrefix="1" applyFont="1"/>
    <xf numFmtId="0" fontId="27" fillId="0" borderId="0" xfId="17" applyFont="1"/>
    <xf numFmtId="0" fontId="30" fillId="0" borderId="0" xfId="17" applyFont="1"/>
    <xf numFmtId="0" fontId="31" fillId="0" borderId="0" xfId="17" applyFont="1"/>
    <xf numFmtId="0" fontId="32" fillId="0" borderId="0" xfId="17" applyFont="1"/>
    <xf numFmtId="0" fontId="27" fillId="0" borderId="0" xfId="17" quotePrefix="1" applyFont="1"/>
    <xf numFmtId="0" fontId="33" fillId="0" borderId="0" xfId="17" applyFont="1"/>
    <xf numFmtId="0" fontId="34" fillId="0" borderId="0" xfId="17" applyFont="1"/>
    <xf numFmtId="0" fontId="35" fillId="0" borderId="0" xfId="0" applyFont="1"/>
    <xf numFmtId="0" fontId="7" fillId="0" borderId="0" xfId="0" applyFont="1" applyAlignment="1">
      <alignment vertical="center"/>
    </xf>
    <xf numFmtId="0" fontId="29" fillId="0" borderId="0" xfId="17" applyFont="1" applyAlignment="1">
      <alignment vertical="center"/>
    </xf>
    <xf numFmtId="0" fontId="34" fillId="0" borderId="0" xfId="19" applyFont="1" applyAlignment="1">
      <alignment horizontal="center" vertical="center"/>
    </xf>
    <xf numFmtId="0" fontId="34" fillId="0" borderId="31" xfId="19" applyFont="1" applyBorder="1" applyAlignment="1">
      <alignment horizontal="left" vertical="center"/>
    </xf>
    <xf numFmtId="0" fontId="34" fillId="0" borderId="31" xfId="19" applyFont="1" applyBorder="1" applyAlignment="1">
      <alignment vertical="center"/>
    </xf>
    <xf numFmtId="0" fontId="34" fillId="0" borderId="31" xfId="19" applyFont="1" applyBorder="1" applyAlignment="1">
      <alignment horizontal="center" vertical="center"/>
    </xf>
    <xf numFmtId="17" fontId="28" fillId="0" borderId="0" xfId="17" applyNumberFormat="1" applyFont="1" applyAlignment="1">
      <alignment horizontal="left" vertical="center"/>
    </xf>
    <xf numFmtId="0" fontId="7" fillId="0" borderId="0" xfId="19" applyFont="1" applyAlignment="1">
      <alignment vertical="center"/>
    </xf>
    <xf numFmtId="0" fontId="7" fillId="0" borderId="0" xfId="19" applyFont="1" applyAlignment="1">
      <alignment horizontal="center" vertical="center"/>
    </xf>
    <xf numFmtId="0" fontId="7" fillId="0" borderId="0" xfId="19" applyFont="1" applyAlignment="1">
      <alignment horizontal="left" vertical="center"/>
    </xf>
    <xf numFmtId="0" fontId="38" fillId="0" borderId="0" xfId="17" applyFont="1" applyAlignment="1">
      <alignment vertical="center"/>
    </xf>
    <xf numFmtId="9" fontId="29" fillId="0" borderId="0" xfId="17" applyNumberFormat="1" applyFont="1" applyAlignment="1">
      <alignment vertical="center"/>
    </xf>
    <xf numFmtId="0" fontId="34" fillId="0" borderId="0" xfId="19" applyFont="1" applyAlignment="1">
      <alignment horizontal="left" vertical="center"/>
    </xf>
    <xf numFmtId="0" fontId="29" fillId="0" borderId="0" xfId="17" applyFont="1" applyAlignment="1">
      <alignment horizontal="left" vertical="center"/>
    </xf>
    <xf numFmtId="0" fontId="39" fillId="0" borderId="0" xfId="17" applyFont="1" applyAlignment="1">
      <alignment vertical="center"/>
    </xf>
    <xf numFmtId="0" fontId="40" fillId="0" borderId="0" xfId="0" applyFont="1" applyAlignment="1">
      <alignment horizontal="center" vertical="center" readingOrder="1"/>
    </xf>
    <xf numFmtId="0" fontId="7" fillId="0" borderId="0" xfId="0" applyFont="1" applyAlignment="1">
      <alignment vertical="center" wrapText="1"/>
    </xf>
    <xf numFmtId="3" fontId="2" fillId="0" borderId="32" xfId="0" applyNumberFormat="1" applyFont="1" applyFill="1" applyBorder="1" applyAlignment="1">
      <alignment horizontal="center" vertical="center"/>
    </xf>
    <xf numFmtId="0" fontId="41" fillId="0" borderId="0" xfId="18" applyFont="1" applyAlignment="1">
      <alignment horizontal="center" vertical="center"/>
    </xf>
    <xf numFmtId="0" fontId="10" fillId="0" borderId="0" xfId="18" applyFont="1" applyAlignment="1">
      <alignment horizontal="center" vertical="center"/>
    </xf>
    <xf numFmtId="0" fontId="10" fillId="0" borderId="0" xfId="18" quotePrefix="1" applyFont="1" applyAlignment="1">
      <alignment horizontal="center" vertical="center"/>
    </xf>
    <xf numFmtId="41" fontId="2" fillId="0" borderId="12" xfId="1" applyFont="1" applyFill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 wrapText="1"/>
    </xf>
    <xf numFmtId="0" fontId="3" fillId="0" borderId="12" xfId="1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/>
    </xf>
    <xf numFmtId="41" fontId="6" fillId="0" borderId="1" xfId="1" applyFont="1" applyBorder="1"/>
    <xf numFmtId="41" fontId="6" fillId="0" borderId="12" xfId="1" applyFont="1" applyBorder="1"/>
    <xf numFmtId="0" fontId="43" fillId="0" borderId="1" xfId="0" applyFont="1" applyFill="1" applyBorder="1" applyAlignment="1">
      <alignment horizontal="center" vertical="center"/>
    </xf>
    <xf numFmtId="41" fontId="6" fillId="0" borderId="1" xfId="0" applyNumberFormat="1" applyFont="1" applyFill="1" applyBorder="1"/>
    <xf numFmtId="41" fontId="6" fillId="0" borderId="12" xfId="0" applyNumberFormat="1" applyFont="1" applyFill="1" applyBorder="1"/>
    <xf numFmtId="41" fontId="11" fillId="0" borderId="0" xfId="1" applyFont="1"/>
    <xf numFmtId="0" fontId="12" fillId="0" borderId="0" xfId="0" applyFont="1" applyAlignment="1">
      <alignment vertical="center" wrapText="1"/>
    </xf>
    <xf numFmtId="0" fontId="11" fillId="0" borderId="0" xfId="0" applyFont="1" applyAlignment="1"/>
    <xf numFmtId="0" fontId="29" fillId="0" borderId="0" xfId="17" applyFont="1" applyAlignment="1">
      <alignment horizontal="left" vertical="center" wrapText="1"/>
    </xf>
    <xf numFmtId="0" fontId="29" fillId="0" borderId="0" xfId="17" applyFont="1" applyAlignment="1">
      <alignment vertical="center"/>
    </xf>
    <xf numFmtId="0" fontId="10" fillId="0" borderId="0" xfId="18" applyFont="1" applyAlignment="1">
      <alignment horizontal="center"/>
    </xf>
    <xf numFmtId="0" fontId="29" fillId="0" borderId="0" xfId="17" applyFont="1" applyAlignment="1">
      <alignment vertical="center"/>
    </xf>
    <xf numFmtId="41" fontId="3" fillId="0" borderId="1" xfId="1" applyFont="1" applyBorder="1" applyAlignment="1">
      <alignment horizontal="center" vertical="center"/>
    </xf>
    <xf numFmtId="41" fontId="3" fillId="0" borderId="12" xfId="1" applyFont="1" applyBorder="1" applyAlignment="1">
      <alignment horizontal="center" vertical="center"/>
    </xf>
    <xf numFmtId="41" fontId="45" fillId="0" borderId="0" xfId="1" applyFont="1"/>
    <xf numFmtId="0" fontId="45" fillId="0" borderId="0" xfId="0" applyFont="1"/>
    <xf numFmtId="0" fontId="45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41" fontId="44" fillId="0" borderId="1" xfId="1" applyFont="1" applyBorder="1"/>
    <xf numFmtId="41" fontId="44" fillId="0" borderId="1" xfId="1" applyFont="1" applyBorder="1" applyAlignment="1">
      <alignment horizontal="center" vertical="center"/>
    </xf>
    <xf numFmtId="41" fontId="44" fillId="0" borderId="12" xfId="1" applyFont="1" applyBorder="1" applyAlignment="1">
      <alignment horizontal="center" vertical="center"/>
    </xf>
    <xf numFmtId="41" fontId="44" fillId="0" borderId="16" xfId="1" applyFont="1" applyBorder="1" applyAlignment="1">
      <alignment horizontal="center" vertical="center"/>
    </xf>
    <xf numFmtId="41" fontId="44" fillId="0" borderId="14" xfId="1" applyFont="1" applyBorder="1" applyAlignment="1">
      <alignment horizontal="center" vertical="center"/>
    </xf>
    <xf numFmtId="41" fontId="44" fillId="0" borderId="12" xfId="1" applyFont="1" applyBorder="1"/>
    <xf numFmtId="41" fontId="44" fillId="0" borderId="16" xfId="1" applyFont="1" applyBorder="1"/>
    <xf numFmtId="41" fontId="44" fillId="0" borderId="14" xfId="1" applyFont="1" applyBorder="1"/>
    <xf numFmtId="41" fontId="3" fillId="0" borderId="13" xfId="1" applyFont="1" applyBorder="1"/>
    <xf numFmtId="41" fontId="3" fillId="0" borderId="16" xfId="1" applyFont="1" applyBorder="1" applyAlignment="1">
      <alignment horizontal="center" vertical="center"/>
    </xf>
    <xf numFmtId="41" fontId="3" fillId="0" borderId="14" xfId="1" applyFont="1" applyFill="1" applyBorder="1" applyAlignment="1">
      <alignment horizontal="center" vertical="center"/>
    </xf>
    <xf numFmtId="41" fontId="3" fillId="0" borderId="11" xfId="1" applyFont="1" applyBorder="1" applyAlignment="1">
      <alignment horizontal="left" vertical="center" wrapText="1"/>
    </xf>
    <xf numFmtId="0" fontId="10" fillId="0" borderId="0" xfId="18" applyFont="1" applyFill="1" applyAlignment="1">
      <alignment horizontal="center" vertical="center"/>
    </xf>
    <xf numFmtId="41" fontId="3" fillId="0" borderId="14" xfId="1" applyFont="1" applyFill="1" applyBorder="1"/>
    <xf numFmtId="0" fontId="48" fillId="0" borderId="11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left"/>
    </xf>
    <xf numFmtId="0" fontId="3" fillId="0" borderId="13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41" fontId="3" fillId="0" borderId="13" xfId="1" applyFont="1" applyBorder="1" applyAlignment="1">
      <alignment horizontal="left"/>
    </xf>
    <xf numFmtId="41" fontId="3" fillId="0" borderId="11" xfId="1" applyFont="1" applyBorder="1" applyAlignment="1">
      <alignment horizontal="left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wrapText="1"/>
    </xf>
    <xf numFmtId="41" fontId="46" fillId="0" borderId="11" xfId="1" applyFont="1" applyBorder="1" applyAlignment="1">
      <alignment horizontal="left" vertical="center"/>
    </xf>
    <xf numFmtId="41" fontId="46" fillId="0" borderId="13" xfId="1" applyFont="1" applyBorder="1" applyAlignment="1">
      <alignment horizontal="left" vertical="center"/>
    </xf>
    <xf numFmtId="41" fontId="46" fillId="0" borderId="1" xfId="1" applyFont="1" applyBorder="1"/>
    <xf numFmtId="41" fontId="46" fillId="0" borderId="16" xfId="1" applyFont="1" applyBorder="1"/>
    <xf numFmtId="41" fontId="46" fillId="0" borderId="1" xfId="1" applyFont="1" applyBorder="1" applyAlignment="1">
      <alignment horizontal="center" vertical="center"/>
    </xf>
    <xf numFmtId="41" fontId="46" fillId="0" borderId="1" xfId="1" applyFont="1" applyBorder="1" applyAlignment="1">
      <alignment horizontal="center" vertical="center" textRotation="90"/>
    </xf>
    <xf numFmtId="41" fontId="46" fillId="0" borderId="13" xfId="1" applyFont="1" applyBorder="1" applyAlignment="1">
      <alignment horizontal="left" vertical="center" wrapText="1"/>
    </xf>
    <xf numFmtId="0" fontId="29" fillId="0" borderId="0" xfId="17" applyFont="1" applyFill="1" applyAlignment="1">
      <alignment vertical="center"/>
    </xf>
    <xf numFmtId="0" fontId="3" fillId="0" borderId="12" xfId="0" applyFont="1" applyBorder="1" applyAlignment="1">
      <alignment horizontal="center" vertical="center" textRotation="90"/>
    </xf>
    <xf numFmtId="0" fontId="3" fillId="0" borderId="11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 wrapText="1"/>
    </xf>
    <xf numFmtId="0" fontId="7" fillId="0" borderId="0" xfId="19" applyFont="1" applyFill="1" applyAlignment="1">
      <alignment horizontal="left" vertical="center"/>
    </xf>
    <xf numFmtId="0" fontId="45" fillId="0" borderId="0" xfId="0" applyFont="1" applyAlignment="1">
      <alignment horizontal="left"/>
    </xf>
    <xf numFmtId="0" fontId="38" fillId="0" borderId="0" xfId="17" applyFont="1" applyFill="1" applyAlignment="1">
      <alignment vertical="center"/>
    </xf>
    <xf numFmtId="0" fontId="29" fillId="0" borderId="0" xfId="17" applyFont="1" applyFill="1" applyAlignment="1">
      <alignment horizontal="left" vertical="center" wrapText="1"/>
    </xf>
    <xf numFmtId="0" fontId="49" fillId="0" borderId="0" xfId="0" applyFont="1"/>
    <xf numFmtId="0" fontId="0" fillId="0" borderId="0" xfId="0" applyAlignment="1">
      <alignment horizontal="left"/>
    </xf>
    <xf numFmtId="41" fontId="2" fillId="0" borderId="1" xfId="1" applyFont="1" applyFill="1" applyBorder="1"/>
    <xf numFmtId="41" fontId="3" fillId="0" borderId="16" xfId="1" applyFont="1" applyFill="1" applyBorder="1"/>
    <xf numFmtId="9" fontId="0" fillId="0" borderId="0" xfId="2" applyFont="1"/>
    <xf numFmtId="1" fontId="5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41" fontId="46" fillId="0" borderId="11" xfId="1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41" fontId="50" fillId="0" borderId="0" xfId="0" applyNumberFormat="1" applyFont="1"/>
    <xf numFmtId="0" fontId="3" fillId="0" borderId="13" xfId="0" applyFont="1" applyFill="1" applyBorder="1"/>
    <xf numFmtId="41" fontId="3" fillId="0" borderId="16" xfId="1" applyFont="1" applyFill="1" applyBorder="1" applyAlignment="1">
      <alignment horizontal="center" vertical="center"/>
    </xf>
    <xf numFmtId="41" fontId="46" fillId="0" borderId="12" xfId="1" applyFont="1" applyBorder="1" applyAlignment="1">
      <alignment horizontal="center" vertical="center" textRotation="90"/>
    </xf>
    <xf numFmtId="0" fontId="3" fillId="0" borderId="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1" xfId="0" applyFont="1" applyFill="1" applyBorder="1" applyAlignment="1">
      <alignment horizontal="left" vertical="center" wrapText="1"/>
    </xf>
    <xf numFmtId="41" fontId="43" fillId="0" borderId="20" xfId="0" applyNumberFormat="1" applyFont="1" applyFill="1" applyBorder="1"/>
    <xf numFmtId="41" fontId="43" fillId="0" borderId="22" xfId="0" applyNumberFormat="1" applyFont="1" applyFill="1" applyBorder="1"/>
    <xf numFmtId="41" fontId="46" fillId="0" borderId="36" xfId="1" applyFont="1" applyFill="1" applyBorder="1"/>
    <xf numFmtId="0" fontId="0" fillId="0" borderId="1" xfId="0" applyBorder="1"/>
    <xf numFmtId="0" fontId="3" fillId="0" borderId="1" xfId="0" applyFont="1" applyBorder="1" applyAlignment="1">
      <alignment horizontal="center" vertical="center"/>
    </xf>
    <xf numFmtId="41" fontId="46" fillId="0" borderId="11" xfId="1" applyFont="1" applyBorder="1" applyAlignment="1">
      <alignment horizontal="left" vertical="center"/>
    </xf>
    <xf numFmtId="41" fontId="46" fillId="0" borderId="11" xfId="1" applyFont="1" applyBorder="1" applyAlignment="1">
      <alignment horizontal="left" vertical="center" wrapText="1"/>
    </xf>
    <xf numFmtId="0" fontId="34" fillId="0" borderId="0" xfId="19" applyFont="1" applyAlignment="1">
      <alignment horizontal="center" vertical="center"/>
    </xf>
    <xf numFmtId="0" fontId="29" fillId="0" borderId="0" xfId="17" applyFont="1" applyAlignment="1">
      <alignment vertical="center"/>
    </xf>
    <xf numFmtId="41" fontId="3" fillId="0" borderId="11" xfId="1" applyFont="1" applyBorder="1" applyAlignment="1">
      <alignment horizontal="left" vertical="center" wrapText="1"/>
    </xf>
    <xf numFmtId="41" fontId="6" fillId="0" borderId="1" xfId="1" applyFont="1" applyBorder="1" applyAlignment="1">
      <alignment horizontal="center" vertical="center"/>
    </xf>
    <xf numFmtId="41" fontId="6" fillId="0" borderId="12" xfId="1" applyFont="1" applyBorder="1" applyAlignment="1">
      <alignment horizontal="center" vertical="center"/>
    </xf>
    <xf numFmtId="41" fontId="43" fillId="0" borderId="16" xfId="1" applyFont="1" applyBorder="1" applyAlignment="1">
      <alignment horizontal="center" vertical="center"/>
    </xf>
    <xf numFmtId="41" fontId="43" fillId="0" borderId="14" xfId="1" applyFont="1" applyBorder="1" applyAlignment="1">
      <alignment horizontal="center" vertical="center"/>
    </xf>
    <xf numFmtId="0" fontId="51" fillId="0" borderId="0" xfId="0" applyFont="1"/>
    <xf numFmtId="41" fontId="3" fillId="0" borderId="11" xfId="1" applyFont="1" applyBorder="1" applyAlignment="1">
      <alignment horizontal="center" wrapText="1"/>
    </xf>
    <xf numFmtId="0" fontId="3" fillId="0" borderId="21" xfId="0" applyFont="1" applyBorder="1" applyAlignment="1">
      <alignment horizontal="left" vertical="center"/>
    </xf>
    <xf numFmtId="41" fontId="3" fillId="0" borderId="20" xfId="1" applyFont="1" applyBorder="1"/>
    <xf numFmtId="41" fontId="2" fillId="0" borderId="20" xfId="1" applyFont="1" applyBorder="1"/>
    <xf numFmtId="41" fontId="2" fillId="0" borderId="1" xfId="1" applyFont="1" applyBorder="1" applyAlignment="1">
      <alignment vertical="center"/>
    </xf>
    <xf numFmtId="41" fontId="2" fillId="0" borderId="1" xfId="1" applyFont="1" applyBorder="1" applyAlignment="1">
      <alignment vertical="center" wrapText="1"/>
    </xf>
    <xf numFmtId="41" fontId="2" fillId="0" borderId="12" xfId="1" applyFont="1" applyBorder="1" applyAlignment="1">
      <alignment vertical="center"/>
    </xf>
    <xf numFmtId="41" fontId="3" fillId="0" borderId="16" xfId="1" applyFont="1" applyBorder="1" applyAlignment="1">
      <alignment vertical="center"/>
    </xf>
    <xf numFmtId="41" fontId="3" fillId="0" borderId="14" xfId="1" applyFont="1" applyBorder="1" applyAlignment="1">
      <alignment vertical="center"/>
    </xf>
    <xf numFmtId="0" fontId="29" fillId="0" borderId="0" xfId="17" applyFont="1" applyAlignment="1">
      <alignment horizontal="center"/>
    </xf>
    <xf numFmtId="0" fontId="22" fillId="0" borderId="0" xfId="17" applyFont="1" applyAlignment="1">
      <alignment horizontal="left" wrapText="1"/>
    </xf>
    <xf numFmtId="0" fontId="24" fillId="0" borderId="0" xfId="17" applyFont="1" applyAlignment="1">
      <alignment horizontal="center"/>
    </xf>
    <xf numFmtId="0" fontId="21" fillId="0" borderId="0" xfId="17" applyFont="1" applyAlignment="1">
      <alignment horizontal="center" wrapText="1"/>
    </xf>
    <xf numFmtId="49" fontId="27" fillId="0" borderId="0" xfId="17" applyNumberFormat="1" applyFont="1" applyAlignment="1">
      <alignment horizontal="center" vertical="center"/>
    </xf>
    <xf numFmtId="0" fontId="28" fillId="0" borderId="0" xfId="17" applyFont="1" applyAlignment="1">
      <alignment horizontal="center" wrapText="1"/>
    </xf>
    <xf numFmtId="17" fontId="29" fillId="0" borderId="0" xfId="17" applyNumberFormat="1" applyFont="1" applyAlignment="1">
      <alignment horizontal="center" wrapText="1"/>
    </xf>
    <xf numFmtId="0" fontId="7" fillId="2" borderId="0" xfId="17" applyFont="1" applyFill="1" applyAlignment="1">
      <alignment horizontal="center"/>
    </xf>
    <xf numFmtId="0" fontId="28" fillId="0" borderId="0" xfId="17" applyFont="1" applyAlignment="1">
      <alignment horizontal="center"/>
    </xf>
    <xf numFmtId="0" fontId="7" fillId="0" borderId="0" xfId="17" applyFont="1" applyAlignment="1">
      <alignment horizontal="left" vertical="center" wrapText="1"/>
    </xf>
    <xf numFmtId="0" fontId="34" fillId="0" borderId="0" xfId="19" applyFont="1" applyAlignment="1">
      <alignment horizontal="center" vertical="center"/>
    </xf>
    <xf numFmtId="0" fontId="29" fillId="0" borderId="0" xfId="17" applyFont="1" applyAlignment="1">
      <alignment vertical="center" wrapText="1"/>
    </xf>
    <xf numFmtId="0" fontId="7" fillId="0" borderId="0" xfId="17" applyFont="1" applyFill="1" applyAlignment="1">
      <alignment horizontal="left" vertical="center" wrapText="1"/>
    </xf>
    <xf numFmtId="0" fontId="29" fillId="0" borderId="0" xfId="17" applyFont="1" applyFill="1" applyAlignment="1">
      <alignment horizontal="left" vertical="center" wrapText="1"/>
    </xf>
    <xf numFmtId="0" fontId="29" fillId="0" borderId="0" xfId="17" applyFont="1" applyAlignment="1">
      <alignment horizontal="left" vertical="center" wrapText="1"/>
    </xf>
    <xf numFmtId="0" fontId="29" fillId="0" borderId="0" xfId="17" applyFont="1" applyAlignment="1">
      <alignment horizontal="left" vertical="top" wrapText="1"/>
    </xf>
    <xf numFmtId="0" fontId="7" fillId="0" borderId="0" xfId="17" applyFont="1" applyAlignment="1">
      <alignment horizontal="left" vertical="center"/>
    </xf>
    <xf numFmtId="0" fontId="29" fillId="0" borderId="0" xfId="17" applyFont="1" applyAlignment="1">
      <alignment vertical="center"/>
    </xf>
    <xf numFmtId="3" fontId="12" fillId="0" borderId="7" xfId="0" applyNumberFormat="1" applyFont="1" applyFill="1" applyBorder="1" applyAlignment="1">
      <alignment horizontal="center" vertical="center" wrapText="1"/>
    </xf>
    <xf numFmtId="3" fontId="12" fillId="0" borderId="8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center" vertical="center" wrapText="1"/>
    </xf>
    <xf numFmtId="0" fontId="3" fillId="0" borderId="12" xfId="1" applyNumberFormat="1" applyFont="1" applyBorder="1" applyAlignment="1">
      <alignment horizontal="center" vertical="center" wrapText="1"/>
    </xf>
    <xf numFmtId="41" fontId="3" fillId="0" borderId="9" xfId="1" applyFont="1" applyBorder="1" applyAlignment="1">
      <alignment horizontal="center"/>
    </xf>
    <xf numFmtId="41" fontId="3" fillId="0" borderId="15" xfId="1" applyFont="1" applyBorder="1" applyAlignment="1">
      <alignment horizontal="center"/>
    </xf>
    <xf numFmtId="41" fontId="3" fillId="0" borderId="10" xfId="1" applyFont="1" applyBorder="1" applyAlignment="1">
      <alignment horizontal="center"/>
    </xf>
    <xf numFmtId="41" fontId="3" fillId="0" borderId="11" xfId="1" applyFont="1" applyBorder="1" applyAlignment="1">
      <alignment horizontal="center"/>
    </xf>
    <xf numFmtId="41" fontId="3" fillId="0" borderId="1" xfId="1" applyFont="1" applyBorder="1" applyAlignment="1">
      <alignment horizontal="center"/>
    </xf>
    <xf numFmtId="41" fontId="3" fillId="0" borderId="12" xfId="1" applyFont="1" applyBorder="1" applyAlignment="1">
      <alignment horizontal="center"/>
    </xf>
    <xf numFmtId="0" fontId="2" fillId="0" borderId="30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3" fillId="0" borderId="1" xfId="1" applyNumberFormat="1" applyFont="1" applyBorder="1" applyAlignment="1">
      <alignment horizontal="center"/>
    </xf>
    <xf numFmtId="0" fontId="3" fillId="0" borderId="32" xfId="1" applyNumberFormat="1" applyFont="1" applyBorder="1" applyAlignment="1">
      <alignment horizontal="center"/>
    </xf>
    <xf numFmtId="0" fontId="3" fillId="0" borderId="39" xfId="1" applyNumberFormat="1" applyFont="1" applyBorder="1" applyAlignment="1">
      <alignment horizontal="center"/>
    </xf>
    <xf numFmtId="0" fontId="47" fillId="0" borderId="0" xfId="0" applyFont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35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3" fillId="0" borderId="12" xfId="1" applyNumberFormat="1" applyFont="1" applyBorder="1" applyAlignment="1">
      <alignment horizontal="center"/>
    </xf>
    <xf numFmtId="0" fontId="5" fillId="0" borderId="30" xfId="0" applyFont="1" applyBorder="1" applyAlignment="1">
      <alignment horizontal="left" vertical="center" wrapText="1"/>
    </xf>
    <xf numFmtId="0" fontId="0" fillId="0" borderId="29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41" fontId="3" fillId="0" borderId="11" xfId="1" applyFont="1" applyBorder="1" applyAlignment="1">
      <alignment horizontal="left" vertical="center" wrapText="1"/>
    </xf>
    <xf numFmtId="0" fontId="3" fillId="0" borderId="9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2" fillId="0" borderId="30" xfId="0" applyFont="1" applyBorder="1" applyAlignment="1">
      <alignment horizontal="left" wrapText="1"/>
    </xf>
    <xf numFmtId="0" fontId="2" fillId="0" borderId="29" xfId="0" applyFont="1" applyBorder="1" applyAlignment="1">
      <alignment horizontal="left" wrapText="1"/>
    </xf>
    <xf numFmtId="0" fontId="2" fillId="0" borderId="6" xfId="0" applyFont="1" applyBorder="1" applyAlignment="1">
      <alignment horizontal="left" wrapText="1"/>
    </xf>
    <xf numFmtId="0" fontId="3" fillId="0" borderId="1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41" fontId="44" fillId="0" borderId="30" xfId="1" applyFont="1" applyBorder="1" applyAlignment="1">
      <alignment horizontal="left" wrapText="1"/>
    </xf>
    <xf numFmtId="41" fontId="44" fillId="0" borderId="29" xfId="1" applyFont="1" applyBorder="1" applyAlignment="1">
      <alignment horizontal="left"/>
    </xf>
    <xf numFmtId="41" fontId="44" fillId="0" borderId="6" xfId="1" applyFont="1" applyBorder="1" applyAlignment="1">
      <alignment horizontal="left"/>
    </xf>
    <xf numFmtId="0" fontId="44" fillId="0" borderId="0" xfId="0" applyFont="1" applyAlignment="1">
      <alignment horizontal="left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1" fontId="44" fillId="0" borderId="30" xfId="1" applyFont="1" applyBorder="1" applyAlignment="1">
      <alignment horizontal="left" vertical="center" wrapText="1"/>
    </xf>
    <xf numFmtId="41" fontId="44" fillId="0" borderId="29" xfId="1" applyFont="1" applyBorder="1" applyAlignment="1">
      <alignment horizontal="left" vertical="center" wrapText="1"/>
    </xf>
    <xf numFmtId="41" fontId="44" fillId="0" borderId="6" xfId="1" applyFont="1" applyBorder="1" applyAlignment="1">
      <alignment horizontal="left" vertical="center" wrapText="1"/>
    </xf>
    <xf numFmtId="41" fontId="46" fillId="0" borderId="11" xfId="1" applyFont="1" applyBorder="1" applyAlignment="1">
      <alignment horizontal="left" vertical="center"/>
    </xf>
    <xf numFmtId="41" fontId="44" fillId="0" borderId="29" xfId="1" applyFont="1" applyBorder="1" applyAlignment="1">
      <alignment horizontal="left" vertical="center"/>
    </xf>
    <xf numFmtId="41" fontId="44" fillId="0" borderId="6" xfId="1" applyFont="1" applyBorder="1" applyAlignment="1">
      <alignment horizontal="left" vertical="center"/>
    </xf>
    <xf numFmtId="41" fontId="46" fillId="0" borderId="11" xfId="1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41" fontId="46" fillId="0" borderId="21" xfId="1" applyFont="1" applyBorder="1" applyAlignment="1">
      <alignment horizontal="center" vertical="center" wrapText="1"/>
    </xf>
    <xf numFmtId="41" fontId="46" fillId="0" borderId="37" xfId="1" applyFont="1" applyBorder="1" applyAlignment="1">
      <alignment horizontal="center" vertical="center" wrapText="1"/>
    </xf>
    <xf numFmtId="41" fontId="46" fillId="0" borderId="38" xfId="1" applyFont="1" applyBorder="1" applyAlignment="1">
      <alignment horizontal="center" vertical="center" wrapText="1"/>
    </xf>
    <xf numFmtId="41" fontId="46" fillId="0" borderId="11" xfId="1" applyFont="1" applyBorder="1" applyAlignment="1">
      <alignment horizontal="left" wrapText="1"/>
    </xf>
    <xf numFmtId="0" fontId="2" fillId="0" borderId="29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41" fontId="3" fillId="0" borderId="11" xfId="1" applyFont="1" applyBorder="1" applyAlignment="1">
      <alignment horizontal="center" wrapText="1"/>
    </xf>
  </cellXfs>
  <cellStyles count="20">
    <cellStyle name="Hipervínculo" xfId="18" builtinId="8"/>
    <cellStyle name="Hipervínculo 2" xfId="4" xr:uid="{00000000-0005-0000-0000-000030000000}"/>
    <cellStyle name="Millares [0]" xfId="1" builtinId="6"/>
    <cellStyle name="Millares [0] 2" xfId="6" xr:uid="{00000000-0005-0000-0000-000032000000}"/>
    <cellStyle name="Millares 2" xfId="7" xr:uid="{00000000-0005-0000-0000-000033000000}"/>
    <cellStyle name="Millares 2 2" xfId="8" xr:uid="{00000000-0005-0000-0000-000034000000}"/>
    <cellStyle name="Millares 3" xfId="5" xr:uid="{00000000-0005-0000-0000-000031000000}"/>
    <cellStyle name="Millares 4" xfId="14" xr:uid="{00000000-0005-0000-0000-00003C000000}"/>
    <cellStyle name="Millares 5" xfId="16" xr:uid="{00000000-0005-0000-0000-00003D000000}"/>
    <cellStyle name="Millares 6" xfId="15" xr:uid="{00000000-0005-0000-0000-00003E000000}"/>
    <cellStyle name="No-definido" xfId="9" xr:uid="{00000000-0005-0000-0000-000035000000}"/>
    <cellStyle name="Normal" xfId="0" builtinId="0"/>
    <cellStyle name="Normal 10 3" xfId="17" xr:uid="{1B5FFE3A-257C-41E8-845E-FD1A79187CC7}"/>
    <cellStyle name="Normal 2" xfId="10" xr:uid="{00000000-0005-0000-0000-000037000000}"/>
    <cellStyle name="Normal 2 2" xfId="11" xr:uid="{00000000-0005-0000-0000-000038000000}"/>
    <cellStyle name="Normal 2 2 2" xfId="12" xr:uid="{00000000-0005-0000-0000-000039000000}"/>
    <cellStyle name="Normal 3" xfId="13" xr:uid="{00000000-0005-0000-0000-00003A000000}"/>
    <cellStyle name="Normal 4" xfId="3" xr:uid="{00000000-0005-0000-0000-000036000000}"/>
    <cellStyle name="Normal_indice" xfId="19" xr:uid="{638087FE-D594-4FCA-9491-AE4E87081B63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Relationship Id="rId30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CL" sz="1000" b="1"/>
              <a:t>Gráfico 1. Chile: Evolución de la superficie y producción nacional de avena</a:t>
            </a:r>
          </a:p>
          <a:p>
            <a:pPr>
              <a:defRPr sz="1000" b="1"/>
            </a:pPr>
            <a:r>
              <a:rPr lang="es-CL" sz="1000" b="1"/>
              <a:t>2000 - 2021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CL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'1'!$D$4</c:f>
              <c:strCache>
                <c:ptCount val="1"/>
                <c:pt idx="0">
                  <c:v>Producción
(ton)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'1'!$B$6:$B$23</c:f>
              <c:numCache>
                <c:formatCode>General</c:formatCode>
                <c:ptCount val="1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</c:numCache>
            </c:numRef>
          </c:cat>
          <c:val>
            <c:numRef>
              <c:f>'1'!$D$6:$D$23</c:f>
              <c:numCache>
                <c:formatCode>#,##0</c:formatCode>
                <c:ptCount val="18"/>
                <c:pt idx="0">
                  <c:v>357352</c:v>
                </c:pt>
                <c:pt idx="1">
                  <c:v>435041</c:v>
                </c:pt>
                <c:pt idx="2">
                  <c:v>341911</c:v>
                </c:pt>
                <c:pt idx="3">
                  <c:v>383759</c:v>
                </c:pt>
                <c:pt idx="4">
                  <c:v>344212</c:v>
                </c:pt>
                <c:pt idx="5">
                  <c:v>380853</c:v>
                </c:pt>
                <c:pt idx="6">
                  <c:v>563812</c:v>
                </c:pt>
                <c:pt idx="7">
                  <c:v>450798</c:v>
                </c:pt>
                <c:pt idx="8">
                  <c:v>680382</c:v>
                </c:pt>
                <c:pt idx="9">
                  <c:v>609926</c:v>
                </c:pt>
                <c:pt idx="10">
                  <c:v>421048</c:v>
                </c:pt>
                <c:pt idx="11">
                  <c:v>533080</c:v>
                </c:pt>
                <c:pt idx="12">
                  <c:v>713102</c:v>
                </c:pt>
                <c:pt idx="13">
                  <c:v>571471</c:v>
                </c:pt>
                <c:pt idx="14">
                  <c:v>384922</c:v>
                </c:pt>
                <c:pt idx="15">
                  <c:v>455968.79399999994</c:v>
                </c:pt>
                <c:pt idx="16">
                  <c:v>525244.63012784102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53-4829-AADB-D4CD3CE469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288857391"/>
        <c:axId val="161936927"/>
      </c:barChart>
      <c:lineChart>
        <c:grouping val="standard"/>
        <c:varyColors val="0"/>
        <c:ser>
          <c:idx val="0"/>
          <c:order val="0"/>
          <c:tx>
            <c:strRef>
              <c:f>'1'!$C$4</c:f>
              <c:strCache>
                <c:ptCount val="1"/>
                <c:pt idx="0">
                  <c:v>Superficie
(ha)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'1'!$B$6:$B$23</c:f>
              <c:numCache>
                <c:formatCode>General</c:formatCode>
                <c:ptCount val="1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</c:numCache>
            </c:numRef>
          </c:cat>
          <c:val>
            <c:numRef>
              <c:f>'1'!$C$6:$C$23</c:f>
              <c:numCache>
                <c:formatCode>#,##0</c:formatCode>
                <c:ptCount val="18"/>
                <c:pt idx="0">
                  <c:v>76680</c:v>
                </c:pt>
                <c:pt idx="1">
                  <c:v>90190</c:v>
                </c:pt>
                <c:pt idx="2">
                  <c:v>82471</c:v>
                </c:pt>
                <c:pt idx="3">
                  <c:v>97936</c:v>
                </c:pt>
                <c:pt idx="4">
                  <c:v>101101</c:v>
                </c:pt>
                <c:pt idx="5">
                  <c:v>75873</c:v>
                </c:pt>
                <c:pt idx="6">
                  <c:v>105643</c:v>
                </c:pt>
                <c:pt idx="7">
                  <c:v>100936</c:v>
                </c:pt>
                <c:pt idx="8">
                  <c:v>126833</c:v>
                </c:pt>
                <c:pt idx="9">
                  <c:v>136339</c:v>
                </c:pt>
                <c:pt idx="10">
                  <c:v>90449</c:v>
                </c:pt>
                <c:pt idx="11">
                  <c:v>107805</c:v>
                </c:pt>
                <c:pt idx="12">
                  <c:v>136818</c:v>
                </c:pt>
                <c:pt idx="13">
                  <c:v>107528</c:v>
                </c:pt>
                <c:pt idx="14">
                  <c:v>74617</c:v>
                </c:pt>
                <c:pt idx="15">
                  <c:v>96994</c:v>
                </c:pt>
                <c:pt idx="16">
                  <c:v>112640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F53-4829-AADB-D4CD3CE469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7978111"/>
        <c:axId val="2047070495"/>
      </c:lineChart>
      <c:catAx>
        <c:axId val="167978111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L"/>
                  <a:t>Fuente: elaborado por Odepa con información de INE.</a:t>
                </a:r>
              </a:p>
            </c:rich>
          </c:tx>
          <c:layout>
            <c:manualLayout>
              <c:xMode val="edge"/>
              <c:yMode val="edge"/>
              <c:x val="2.5516004989160866E-2"/>
              <c:y val="0.9391737850447986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2047070495"/>
        <c:crosses val="autoZero"/>
        <c:auto val="1"/>
        <c:lblAlgn val="ctr"/>
        <c:lblOffset val="100"/>
        <c:noMultiLvlLbl val="0"/>
      </c:catAx>
      <c:valAx>
        <c:axId val="204707049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L"/>
                  <a:t>Hectáreas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67978111"/>
        <c:crosses val="autoZero"/>
        <c:crossBetween val="between"/>
      </c:valAx>
      <c:valAx>
        <c:axId val="161936927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L"/>
                  <a:t>Toneladas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288857391"/>
        <c:crosses val="max"/>
        <c:crossBetween val="between"/>
      </c:valAx>
      <c:catAx>
        <c:axId val="288857391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61936927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8663215470347058"/>
          <c:y val="0.83546338821485522"/>
          <c:w val="0.52333818409903388"/>
          <c:h val="0.1071989289510279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900">
          <a:solidFill>
            <a:sysClr val="windowText" lastClr="000000"/>
          </a:solidFill>
        </a:defRPr>
      </a:pPr>
      <a:endParaRPr lang="es-CL"/>
    </a:p>
  </c:txPr>
  <c:printSettings>
    <c:headerFooter/>
    <c:pageMargins b="0.75" l="0.7" r="0.7" t="0.75" header="0.3" footer="0.3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CL" sz="1000" b="1"/>
              <a:t>Gráfico 2. Chile: Evolución de las exportaciones de avena por tipo</a:t>
            </a:r>
          </a:p>
          <a:p>
            <a:pPr>
              <a:defRPr sz="1000" b="1"/>
            </a:pPr>
            <a:r>
              <a:rPr lang="es-CL" sz="1000" b="1"/>
              <a:t>2000 - 2021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CL"/>
        </a:p>
      </c:txPr>
    </c:title>
    <c:autoTitleDeleted val="0"/>
    <c:plotArea>
      <c:layout/>
      <c:barChart>
        <c:barDir val="col"/>
        <c:grouping val="stacked"/>
        <c:varyColors val="0"/>
        <c:ser>
          <c:idx val="3"/>
          <c:order val="0"/>
          <c:tx>
            <c:strRef>
              <c:f>'1'!$F$4</c:f>
              <c:strCache>
                <c:ptCount val="1"/>
                <c:pt idx="0">
                  <c:v>Exportación avena forrajera (ton)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'1'!$B$5:$B$23</c15:sqref>
                  </c15:fullRef>
                </c:ext>
              </c:extLst>
              <c:f>'1'!$B$6:$B$23</c:f>
              <c:numCache>
                <c:formatCode>General</c:formatCode>
                <c:ptCount val="1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'1'!$F$5:$F$23</c15:sqref>
                  </c15:fullRef>
                </c:ext>
              </c:extLst>
              <c:f>'1'!$F$6:$F$23</c:f>
              <c:numCache>
                <c:formatCode>#,##0</c:formatCode>
                <c:ptCount val="18"/>
                <c:pt idx="0">
                  <c:v>1827</c:v>
                </c:pt>
                <c:pt idx="1">
                  <c:v>2369</c:v>
                </c:pt>
                <c:pt idx="2">
                  <c:v>2411</c:v>
                </c:pt>
                <c:pt idx="3">
                  <c:v>1998</c:v>
                </c:pt>
                <c:pt idx="4">
                  <c:v>4990</c:v>
                </c:pt>
                <c:pt idx="5">
                  <c:v>3801</c:v>
                </c:pt>
                <c:pt idx="6">
                  <c:v>4246</c:v>
                </c:pt>
                <c:pt idx="7">
                  <c:v>2614</c:v>
                </c:pt>
                <c:pt idx="8">
                  <c:v>2697</c:v>
                </c:pt>
                <c:pt idx="9">
                  <c:v>2399</c:v>
                </c:pt>
                <c:pt idx="10">
                  <c:v>9175</c:v>
                </c:pt>
                <c:pt idx="11">
                  <c:v>2757.15</c:v>
                </c:pt>
                <c:pt idx="12">
                  <c:v>2799.5250000000001</c:v>
                </c:pt>
                <c:pt idx="13">
                  <c:v>5407</c:v>
                </c:pt>
                <c:pt idx="14">
                  <c:v>5750.9539999999997</c:v>
                </c:pt>
                <c:pt idx="15">
                  <c:v>2155.9</c:v>
                </c:pt>
                <c:pt idx="16">
                  <c:v>950</c:v>
                </c:pt>
                <c:pt idx="17">
                  <c:v>243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4A-49B6-967C-2721FBE367FF}"/>
            </c:ext>
          </c:extLst>
        </c:ser>
        <c:ser>
          <c:idx val="4"/>
          <c:order val="1"/>
          <c:tx>
            <c:strRef>
              <c:f>'1'!$G$4</c:f>
              <c:strCache>
                <c:ptCount val="1"/>
                <c:pt idx="0">
                  <c:v>Exportación avena bruta (ton)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'1'!$B$5:$B$23</c15:sqref>
                  </c15:fullRef>
                </c:ext>
              </c:extLst>
              <c:f>'1'!$B$6:$B$23</c:f>
              <c:numCache>
                <c:formatCode>General</c:formatCode>
                <c:ptCount val="1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'1'!$G$5:$G$23</c15:sqref>
                  </c15:fullRef>
                </c:ext>
              </c:extLst>
              <c:f>'1'!$G$6:$G$23</c:f>
              <c:numCache>
                <c:formatCode>#,##0</c:formatCode>
                <c:ptCount val="18"/>
                <c:pt idx="0">
                  <c:v>20284</c:v>
                </c:pt>
                <c:pt idx="1">
                  <c:v>23967</c:v>
                </c:pt>
                <c:pt idx="2">
                  <c:v>31264</c:v>
                </c:pt>
                <c:pt idx="3">
                  <c:v>22055</c:v>
                </c:pt>
                <c:pt idx="4">
                  <c:v>33317</c:v>
                </c:pt>
                <c:pt idx="5">
                  <c:v>56010</c:v>
                </c:pt>
                <c:pt idx="6">
                  <c:v>134775</c:v>
                </c:pt>
                <c:pt idx="7">
                  <c:v>62313</c:v>
                </c:pt>
                <c:pt idx="8">
                  <c:v>44168</c:v>
                </c:pt>
                <c:pt idx="9">
                  <c:v>54349</c:v>
                </c:pt>
                <c:pt idx="10">
                  <c:v>61219</c:v>
                </c:pt>
                <c:pt idx="11">
                  <c:v>7170.78</c:v>
                </c:pt>
                <c:pt idx="12">
                  <c:v>31021.99</c:v>
                </c:pt>
                <c:pt idx="13">
                  <c:v>32688.458999999999</c:v>
                </c:pt>
                <c:pt idx="14">
                  <c:v>16789.53</c:v>
                </c:pt>
                <c:pt idx="15">
                  <c:v>665.71199999999999</c:v>
                </c:pt>
                <c:pt idx="16">
                  <c:v>530.30104000000006</c:v>
                </c:pt>
                <c:pt idx="17" formatCode="_(* #,##0_);_(* \(#,##0\);_(* &quot;-&quot;_);_(@_)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E4A-49B6-967C-2721FBE367FF}"/>
            </c:ext>
          </c:extLst>
        </c:ser>
        <c:ser>
          <c:idx val="5"/>
          <c:order val="2"/>
          <c:tx>
            <c:strRef>
              <c:f>'1'!$H$4</c:f>
              <c:strCache>
                <c:ptCount val="1"/>
                <c:pt idx="0">
                  <c:v>Exportación avena procesada (ton)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'1'!$B$5:$B$23</c15:sqref>
                  </c15:fullRef>
                </c:ext>
              </c:extLst>
              <c:f>'1'!$B$6:$B$23</c:f>
              <c:numCache>
                <c:formatCode>General</c:formatCode>
                <c:ptCount val="1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'1'!$H$5:$H$23</c15:sqref>
                  </c15:fullRef>
                </c:ext>
              </c:extLst>
              <c:f>'1'!$H$6:$H$23</c:f>
              <c:numCache>
                <c:formatCode>#,##0</c:formatCode>
                <c:ptCount val="18"/>
                <c:pt idx="0">
                  <c:v>78785</c:v>
                </c:pt>
                <c:pt idx="1">
                  <c:v>91931</c:v>
                </c:pt>
                <c:pt idx="2">
                  <c:v>110464</c:v>
                </c:pt>
                <c:pt idx="3">
                  <c:v>107056</c:v>
                </c:pt>
                <c:pt idx="4">
                  <c:v>105497</c:v>
                </c:pt>
                <c:pt idx="5">
                  <c:v>124718</c:v>
                </c:pt>
                <c:pt idx="6">
                  <c:v>168173</c:v>
                </c:pt>
                <c:pt idx="7">
                  <c:v>151219</c:v>
                </c:pt>
                <c:pt idx="8">
                  <c:v>162688</c:v>
                </c:pt>
                <c:pt idx="9">
                  <c:v>173847</c:v>
                </c:pt>
                <c:pt idx="10">
                  <c:v>200598</c:v>
                </c:pt>
                <c:pt idx="11">
                  <c:v>178449.01858000003</c:v>
                </c:pt>
                <c:pt idx="12">
                  <c:v>191762.88280999998</c:v>
                </c:pt>
                <c:pt idx="13">
                  <c:v>188669.52496000001</c:v>
                </c:pt>
                <c:pt idx="14">
                  <c:v>211409.03488000005</c:v>
                </c:pt>
                <c:pt idx="15">
                  <c:v>251212.99320000014</c:v>
                </c:pt>
                <c:pt idx="16">
                  <c:v>203477.26059999975</c:v>
                </c:pt>
                <c:pt idx="17">
                  <c:v>13427.20804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E4A-49B6-967C-2721FBE367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7978111"/>
        <c:axId val="2047070495"/>
      </c:barChart>
      <c:catAx>
        <c:axId val="167978111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 algn="l"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L" sz="900" b="0" i="0" u="none" strike="noStrike" baseline="0">
                    <a:effectLst/>
                  </a:rPr>
                  <a:t>Fuente: Elaborado por Odepa con información del Servicio Nacional de Aduanas.</a:t>
                </a:r>
                <a:endParaRPr lang="es-CL"/>
              </a:p>
            </c:rich>
          </c:tx>
          <c:layout>
            <c:manualLayout>
              <c:xMode val="edge"/>
              <c:yMode val="edge"/>
              <c:x val="7.6726528502798373E-3"/>
              <c:y val="0.9530454261850291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l">
                <a:defRPr sz="9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2047070495"/>
        <c:crosses val="autoZero"/>
        <c:auto val="1"/>
        <c:lblAlgn val="ctr"/>
        <c:lblOffset val="100"/>
        <c:noMultiLvlLbl val="0"/>
      </c:catAx>
      <c:valAx>
        <c:axId val="204707049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L"/>
                  <a:t>Toneladas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6797811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3248510001231792"/>
          <c:y val="0.81678368912356603"/>
          <c:w val="0.75774284713075191"/>
          <c:h val="0.1220056957716525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900">
          <a:solidFill>
            <a:sysClr val="windowText" lastClr="000000"/>
          </a:solidFill>
        </a:defRPr>
      </a:pPr>
      <a:endParaRPr lang="es-CL"/>
    </a:p>
  </c:txPr>
  <c:printSettings>
    <c:headerFooter/>
    <c:pageMargins b="0.75" l="0.7" r="0.7" t="0.75" header="0.3" footer="0.3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6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CL" b="1"/>
              <a:t>Gráfico 3. Chile: Exportaciones mensuales de avena forrajera por país de destino</a:t>
            </a:r>
          </a:p>
          <a:p>
            <a:pPr>
              <a:defRPr b="1"/>
            </a:pPr>
            <a:r>
              <a:rPr lang="es-CL" b="1"/>
              <a:t>2022</a:t>
            </a:r>
          </a:p>
          <a:p>
            <a:pPr>
              <a:defRPr b="1"/>
            </a:pPr>
            <a:r>
              <a:rPr lang="es-CL" b="1"/>
              <a:t>(ton)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6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CL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6.6760806235771158E-2"/>
          <c:y val="0.25101260416278492"/>
          <c:w val="0.7929722066735122"/>
          <c:h val="0.651869125390924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'5'!$M$1</c:f>
              <c:strCache>
                <c:ptCount val="1"/>
                <c:pt idx="0">
                  <c:v> Colombia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'5'!$L$2:$L$13</c:f>
              <c:strCache>
                <c:ptCount val="12"/>
                <c:pt idx="0">
                  <c:v> Enero </c:v>
                </c:pt>
                <c:pt idx="1">
                  <c:v> Febrero </c:v>
                </c:pt>
                <c:pt idx="2">
                  <c:v> Marzo </c:v>
                </c:pt>
                <c:pt idx="3">
                  <c:v> Abril </c:v>
                </c:pt>
                <c:pt idx="4">
                  <c:v>Mayo</c:v>
                </c:pt>
                <c:pt idx="5">
                  <c:v> Junio </c:v>
                </c:pt>
                <c:pt idx="6">
                  <c:v> Julio </c:v>
                </c:pt>
                <c:pt idx="7">
                  <c:v>Agosto</c:v>
                </c:pt>
                <c:pt idx="8">
                  <c:v> Septiembre </c:v>
                </c:pt>
                <c:pt idx="9">
                  <c:v> Octubre  </c:v>
                </c:pt>
                <c:pt idx="10">
                  <c:v> Noviembre </c:v>
                </c:pt>
                <c:pt idx="11">
                  <c:v> Diciembre </c:v>
                </c:pt>
              </c:strCache>
            </c:strRef>
          </c:cat>
          <c:val>
            <c:numRef>
              <c:f>'5'!$M$2:$M$13</c:f>
              <c:numCache>
                <c:formatCode>_(* #,##0_);_(* \(#,##0\);_(* "-"_);_(@_)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0-D63E-42FB-95A2-30C2B32FE140}"/>
            </c:ext>
          </c:extLst>
        </c:ser>
        <c:ser>
          <c:idx val="1"/>
          <c:order val="1"/>
          <c:tx>
            <c:strRef>
              <c:f>'5'!$N$1</c:f>
              <c:strCache>
                <c:ptCount val="1"/>
                <c:pt idx="0">
                  <c:v> Ecuador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'5'!$L$2:$L$13</c:f>
              <c:strCache>
                <c:ptCount val="12"/>
                <c:pt idx="0">
                  <c:v> Enero </c:v>
                </c:pt>
                <c:pt idx="1">
                  <c:v> Febrero </c:v>
                </c:pt>
                <c:pt idx="2">
                  <c:v> Marzo </c:v>
                </c:pt>
                <c:pt idx="3">
                  <c:v> Abril </c:v>
                </c:pt>
                <c:pt idx="4">
                  <c:v>Mayo</c:v>
                </c:pt>
                <c:pt idx="5">
                  <c:v> Junio </c:v>
                </c:pt>
                <c:pt idx="6">
                  <c:v> Julio </c:v>
                </c:pt>
                <c:pt idx="7">
                  <c:v>Agosto</c:v>
                </c:pt>
                <c:pt idx="8">
                  <c:v> Septiembre </c:v>
                </c:pt>
                <c:pt idx="9">
                  <c:v> Octubre  </c:v>
                </c:pt>
                <c:pt idx="10">
                  <c:v> Noviembre </c:v>
                </c:pt>
                <c:pt idx="11">
                  <c:v> Diciembre </c:v>
                </c:pt>
              </c:strCache>
            </c:strRef>
          </c:cat>
          <c:val>
            <c:numRef>
              <c:f>'5'!$N$2:$N$13</c:f>
              <c:numCache>
                <c:formatCode>_(* #,##0_);_(* \(#,##0\);_(* "-"_);_(@_)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1-D63E-42FB-95A2-30C2B32FE140}"/>
            </c:ext>
          </c:extLst>
        </c:ser>
        <c:ser>
          <c:idx val="2"/>
          <c:order val="2"/>
          <c:tx>
            <c:strRef>
              <c:f>'5'!$O$1</c:f>
              <c:strCache>
                <c:ptCount val="1"/>
                <c:pt idx="0">
                  <c:v> Guatemala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'5'!$L$2:$L$13</c:f>
              <c:strCache>
                <c:ptCount val="12"/>
                <c:pt idx="0">
                  <c:v> Enero </c:v>
                </c:pt>
                <c:pt idx="1">
                  <c:v> Febrero </c:v>
                </c:pt>
                <c:pt idx="2">
                  <c:v> Marzo </c:v>
                </c:pt>
                <c:pt idx="3">
                  <c:v> Abril </c:v>
                </c:pt>
                <c:pt idx="4">
                  <c:v>Mayo</c:v>
                </c:pt>
                <c:pt idx="5">
                  <c:v> Junio </c:v>
                </c:pt>
                <c:pt idx="6">
                  <c:v> Julio </c:v>
                </c:pt>
                <c:pt idx="7">
                  <c:v>Agosto</c:v>
                </c:pt>
                <c:pt idx="8">
                  <c:v> Septiembre </c:v>
                </c:pt>
                <c:pt idx="9">
                  <c:v> Octubre  </c:v>
                </c:pt>
                <c:pt idx="10">
                  <c:v> Noviembre </c:v>
                </c:pt>
                <c:pt idx="11">
                  <c:v> Diciembre </c:v>
                </c:pt>
              </c:strCache>
            </c:strRef>
          </c:cat>
          <c:val>
            <c:numRef>
              <c:f>'5'!$O$2:$O$13</c:f>
              <c:numCache>
                <c:formatCode>_(* #,##0_);_(* \(#,##0\);_(* "-"_);_(@_)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2-D63E-42FB-95A2-30C2B32FE140}"/>
            </c:ext>
          </c:extLst>
        </c:ser>
        <c:ser>
          <c:idx val="3"/>
          <c:order val="3"/>
          <c:tx>
            <c:strRef>
              <c:f>'5'!$P$1</c:f>
              <c:strCache>
                <c:ptCount val="1"/>
                <c:pt idx="0">
                  <c:v> Panamá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'5'!$L$2:$L$13</c:f>
              <c:strCache>
                <c:ptCount val="12"/>
                <c:pt idx="0">
                  <c:v> Enero </c:v>
                </c:pt>
                <c:pt idx="1">
                  <c:v> Febrero </c:v>
                </c:pt>
                <c:pt idx="2">
                  <c:v> Marzo </c:v>
                </c:pt>
                <c:pt idx="3">
                  <c:v> Abril </c:v>
                </c:pt>
                <c:pt idx="4">
                  <c:v>Mayo</c:v>
                </c:pt>
                <c:pt idx="5">
                  <c:v> Junio </c:v>
                </c:pt>
                <c:pt idx="6">
                  <c:v> Julio </c:v>
                </c:pt>
                <c:pt idx="7">
                  <c:v>Agosto</c:v>
                </c:pt>
                <c:pt idx="8">
                  <c:v> Septiembre </c:v>
                </c:pt>
                <c:pt idx="9">
                  <c:v> Octubre  </c:v>
                </c:pt>
                <c:pt idx="10">
                  <c:v> Noviembre </c:v>
                </c:pt>
                <c:pt idx="11">
                  <c:v> Diciembre </c:v>
                </c:pt>
              </c:strCache>
            </c:strRef>
          </c:cat>
          <c:val>
            <c:numRef>
              <c:f>'5'!$P$2:$P$13</c:f>
              <c:numCache>
                <c:formatCode>_(* #,##0_);_(* \(#,##0\);_(* "-"_);_(@_)</c:formatCode>
                <c:ptCount val="12"/>
                <c:pt idx="0">
                  <c:v>243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63E-42FB-95A2-30C2B32FE140}"/>
            </c:ext>
          </c:extLst>
        </c:ser>
        <c:ser>
          <c:idx val="4"/>
          <c:order val="4"/>
          <c:tx>
            <c:strRef>
              <c:f>'5'!$Q$1</c:f>
              <c:strCache>
                <c:ptCount val="1"/>
                <c:pt idx="0">
                  <c:v> Rep. Dominicana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'5'!$L$2:$L$13</c:f>
              <c:strCache>
                <c:ptCount val="12"/>
                <c:pt idx="0">
                  <c:v> Enero </c:v>
                </c:pt>
                <c:pt idx="1">
                  <c:v> Febrero </c:v>
                </c:pt>
                <c:pt idx="2">
                  <c:v> Marzo </c:v>
                </c:pt>
                <c:pt idx="3">
                  <c:v> Abril </c:v>
                </c:pt>
                <c:pt idx="4">
                  <c:v>Mayo</c:v>
                </c:pt>
                <c:pt idx="5">
                  <c:v> Junio </c:v>
                </c:pt>
                <c:pt idx="6">
                  <c:v> Julio </c:v>
                </c:pt>
                <c:pt idx="7">
                  <c:v>Agosto</c:v>
                </c:pt>
                <c:pt idx="8">
                  <c:v> Septiembre </c:v>
                </c:pt>
                <c:pt idx="9">
                  <c:v> Octubre  </c:v>
                </c:pt>
                <c:pt idx="10">
                  <c:v> Noviembre </c:v>
                </c:pt>
                <c:pt idx="11">
                  <c:v> Diciembre </c:v>
                </c:pt>
              </c:strCache>
            </c:strRef>
          </c:cat>
          <c:val>
            <c:numRef>
              <c:f>'5'!$Q$2:$Q$13</c:f>
              <c:numCache>
                <c:formatCode>_(* #,##0_);_(* \(#,##0\);_(* "-"_);_(@_)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4-D63E-42FB-95A2-30C2B32FE140}"/>
            </c:ext>
          </c:extLst>
        </c:ser>
        <c:ser>
          <c:idx val="5"/>
          <c:order val="5"/>
          <c:tx>
            <c:strRef>
              <c:f>'5'!$R$1</c:f>
              <c:strCache>
                <c:ptCount val="1"/>
                <c:pt idx="0">
                  <c:v> Venezuela 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'5'!$L$2:$L$13</c:f>
              <c:strCache>
                <c:ptCount val="12"/>
                <c:pt idx="0">
                  <c:v> Enero </c:v>
                </c:pt>
                <c:pt idx="1">
                  <c:v> Febrero </c:v>
                </c:pt>
                <c:pt idx="2">
                  <c:v> Marzo </c:v>
                </c:pt>
                <c:pt idx="3">
                  <c:v> Abril </c:v>
                </c:pt>
                <c:pt idx="4">
                  <c:v>Mayo</c:v>
                </c:pt>
                <c:pt idx="5">
                  <c:v> Junio </c:v>
                </c:pt>
                <c:pt idx="6">
                  <c:v> Julio </c:v>
                </c:pt>
                <c:pt idx="7">
                  <c:v>Agosto</c:v>
                </c:pt>
                <c:pt idx="8">
                  <c:v> Septiembre </c:v>
                </c:pt>
                <c:pt idx="9">
                  <c:v> Octubre  </c:v>
                </c:pt>
                <c:pt idx="10">
                  <c:v> Noviembre </c:v>
                </c:pt>
                <c:pt idx="11">
                  <c:v> Diciembre </c:v>
                </c:pt>
              </c:strCache>
            </c:strRef>
          </c:cat>
          <c:val>
            <c:numRef>
              <c:f>'5'!$R$2:$R$13</c:f>
              <c:numCache>
                <c:formatCode>_(* #,##0_);_(* \(#,##0\);_(* "-"_);_(@_)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1-23DF-4AF0-8AAC-950A945C18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4516719"/>
        <c:axId val="518305727"/>
      </c:barChart>
      <c:catAx>
        <c:axId val="42451671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518305727"/>
        <c:crosses val="autoZero"/>
        <c:auto val="1"/>
        <c:lblAlgn val="ctr"/>
        <c:lblOffset val="100"/>
        <c:tickLblSkip val="1"/>
        <c:noMultiLvlLbl val="0"/>
      </c:catAx>
      <c:valAx>
        <c:axId val="51830572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L"/>
                  <a:t>Toneladas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</c:title>
        <c:numFmt formatCode="_(* #,##0_);_(* \(#,##0\);_(* &quot;-&quot;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42451671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664585287219243"/>
          <c:y val="0.19546306037213382"/>
          <c:w val="0.12345319755911437"/>
          <c:h val="0.618903234313593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800">
          <a:solidFill>
            <a:sysClr val="windowText" lastClr="000000"/>
          </a:solidFill>
        </a:defRPr>
      </a:pPr>
      <a:endParaRPr lang="es-CL"/>
    </a:p>
  </c:txPr>
  <c:printSettings>
    <c:headerFooter/>
    <c:pageMargins b="0.75" l="0.7" r="0.7" t="0.75" header="0.3" footer="0.3"/>
    <c:pageSetup/>
  </c:printSettings>
  <c:extLst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6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CL" b="1"/>
              <a:t>Gráfico 4. Chile: Precio FOB promedio mensual de avena forrajera por país de destino</a:t>
            </a:r>
          </a:p>
          <a:p>
            <a:pPr>
              <a:defRPr b="1"/>
            </a:pPr>
            <a:r>
              <a:rPr lang="es-CL" b="1"/>
              <a:t>2022</a:t>
            </a:r>
          </a:p>
          <a:p>
            <a:pPr>
              <a:defRPr b="1"/>
            </a:pPr>
            <a:r>
              <a:rPr lang="es-CL" b="1"/>
              <a:t>(USD/ton)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6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CL"/>
        </a:p>
      </c:txPr>
    </c:title>
    <c:autoTitleDeleted val="0"/>
    <c:pivotFmts>
      <c:pivotFmt>
        <c:idx val="0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2"/>
            </a:solidFill>
            <a:ln w="9525">
              <a:solidFill>
                <a:schemeClr val="accent2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3"/>
            </a:solidFill>
            <a:ln w="9525">
              <a:solidFill>
                <a:schemeClr val="accent3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4"/>
            </a:solidFill>
            <a:ln w="9525">
              <a:solidFill>
                <a:schemeClr val="accent4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5"/>
            </a:solidFill>
            <a:ln w="9525">
              <a:solidFill>
                <a:schemeClr val="accent5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6"/>
            </a:solidFill>
            <a:ln w="9525">
              <a:solidFill>
                <a:schemeClr val="accent6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2"/>
            </a:solidFill>
            <a:ln w="9525">
              <a:solidFill>
                <a:schemeClr val="accent2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3"/>
            </a:solidFill>
            <a:ln w="9525">
              <a:solidFill>
                <a:schemeClr val="accent3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4"/>
            </a:solidFill>
            <a:ln w="9525">
              <a:solidFill>
                <a:schemeClr val="accent4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5"/>
            </a:solidFill>
            <a:ln w="9525">
              <a:solidFill>
                <a:schemeClr val="accent5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8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6"/>
            </a:solidFill>
            <a:ln w="9525">
              <a:solidFill>
                <a:schemeClr val="accent6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9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0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2"/>
            </a:solidFill>
            <a:ln w="9525">
              <a:solidFill>
                <a:schemeClr val="accent2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1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3"/>
            </a:solidFill>
            <a:ln w="9525">
              <a:solidFill>
                <a:schemeClr val="accent3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2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4"/>
            </a:solidFill>
            <a:ln w="9525">
              <a:solidFill>
                <a:schemeClr val="accent4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3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5"/>
            </a:solidFill>
            <a:ln w="9525">
              <a:solidFill>
                <a:schemeClr val="accent5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4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6"/>
            </a:solidFill>
            <a:ln w="9525">
              <a:solidFill>
                <a:schemeClr val="accent6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5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6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2"/>
            </a:solidFill>
            <a:ln w="9525">
              <a:solidFill>
                <a:schemeClr val="accent2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7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3"/>
            </a:solidFill>
            <a:ln w="9525">
              <a:solidFill>
                <a:schemeClr val="accent3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8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4"/>
            </a:solidFill>
            <a:ln w="9525">
              <a:solidFill>
                <a:schemeClr val="accent4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9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5"/>
            </a:solidFill>
            <a:ln w="9525">
              <a:solidFill>
                <a:schemeClr val="accent5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0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6"/>
            </a:solidFill>
            <a:ln w="9525">
              <a:solidFill>
                <a:schemeClr val="accent6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lineChart>
        <c:grouping val="standard"/>
        <c:varyColors val="0"/>
        <c:ser>
          <c:idx val="0"/>
          <c:order val="0"/>
          <c:tx>
            <c:strRef>
              <c:f>'5'!$M$18</c:f>
              <c:strCache>
                <c:ptCount val="1"/>
                <c:pt idx="0">
                  <c:v>Colombia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'5'!$L$19:$L$30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 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'5'!$M$19:$M$30</c:f>
              <c:numCache>
                <c:formatCode>_(* #,##0_);_(* \(#,##0\);_(* "-"_);_(@_)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ECA-4A87-BEF2-135B3D774D72}"/>
            </c:ext>
          </c:extLst>
        </c:ser>
        <c:ser>
          <c:idx val="1"/>
          <c:order val="1"/>
          <c:tx>
            <c:strRef>
              <c:f>'5'!$N$18</c:f>
              <c:strCache>
                <c:ptCount val="1"/>
                <c:pt idx="0">
                  <c:v>Ecuador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'5'!$L$19:$L$30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 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'5'!$N$19:$N$30</c:f>
              <c:numCache>
                <c:formatCode>_(* #,##0_);_(* \(#,##0\);_(* "-"_);_(@_)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ECA-4A87-BEF2-135B3D774D72}"/>
            </c:ext>
          </c:extLst>
        </c:ser>
        <c:ser>
          <c:idx val="2"/>
          <c:order val="2"/>
          <c:tx>
            <c:strRef>
              <c:f>'5'!$O$18</c:f>
              <c:strCache>
                <c:ptCount val="1"/>
                <c:pt idx="0">
                  <c:v>Guatemala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'5'!$L$19:$L$30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 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'5'!$O$19:$O$30</c:f>
              <c:numCache>
                <c:formatCode>_(* #,##0_);_(* \(#,##0\);_(* "-"_);_(@_)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ECA-4A87-BEF2-135B3D774D72}"/>
            </c:ext>
          </c:extLst>
        </c:ser>
        <c:ser>
          <c:idx val="3"/>
          <c:order val="3"/>
          <c:tx>
            <c:strRef>
              <c:f>'5'!$P$18</c:f>
              <c:strCache>
                <c:ptCount val="1"/>
                <c:pt idx="0">
                  <c:v>Panamá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'5'!$L$19:$L$30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 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'5'!$P$19:$P$30</c:f>
              <c:numCache>
                <c:formatCode>_(* #,##0_);_(* \(#,##0\);_(* "-"_);_(@_)</c:formatCode>
                <c:ptCount val="12"/>
                <c:pt idx="0">
                  <c:v>380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ECA-4A87-BEF2-135B3D774D72}"/>
            </c:ext>
          </c:extLst>
        </c:ser>
        <c:ser>
          <c:idx val="4"/>
          <c:order val="4"/>
          <c:tx>
            <c:strRef>
              <c:f>'5'!$Q$18</c:f>
              <c:strCache>
                <c:ptCount val="1"/>
                <c:pt idx="0">
                  <c:v>Rep. Dominicana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'5'!$L$19:$L$30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 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'5'!$Q$19:$Q$30</c:f>
              <c:numCache>
                <c:formatCode>_(* #,##0_);_(* \(#,##0\);_(* "-"_);_(@_)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ECA-4A87-BEF2-135B3D774D72}"/>
            </c:ext>
          </c:extLst>
        </c:ser>
        <c:ser>
          <c:idx val="5"/>
          <c:order val="5"/>
          <c:tx>
            <c:strRef>
              <c:f>'5'!$R$18</c:f>
              <c:strCache>
                <c:ptCount val="1"/>
                <c:pt idx="0">
                  <c:v>Venezuela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'5'!$L$19:$L$30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 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'5'!$R$19:$R$30</c:f>
              <c:numCache>
                <c:formatCode>_(* #,##0_);_(* \(#,##0\);_(* "-"_);_(@_)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E7E-43A0-A98C-6E0322AEBD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4170431"/>
        <c:axId val="425510607"/>
      </c:lineChart>
      <c:catAx>
        <c:axId val="5041704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425510607"/>
        <c:crosses val="autoZero"/>
        <c:auto val="1"/>
        <c:lblAlgn val="ctr"/>
        <c:lblOffset val="100"/>
        <c:noMultiLvlLbl val="0"/>
      </c:catAx>
      <c:valAx>
        <c:axId val="4255106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L"/>
                  <a:t>USD/tonelada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</c:title>
        <c:numFmt formatCode="_(* #,##0_);_(* \(#,##0\);_(* &quot;-&quot;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50417043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4807548423535661"/>
          <c:y val="0.19151236059391488"/>
          <c:w val="0.14348569719924251"/>
          <c:h val="0.6640833072761211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0"/>
    <c:dispBlanksAs val="span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800">
          <a:solidFill>
            <a:sysClr val="windowText" lastClr="000000"/>
          </a:solidFill>
        </a:defRPr>
      </a:pPr>
      <a:endParaRPr lang="es-CL"/>
    </a:p>
  </c:txPr>
  <c:printSettings>
    <c:headerFooter/>
    <c:pageMargins b="0.75" l="0.7" r="0.7" t="0.75" header="0.3" footer="0.3"/>
    <c:pageSetup/>
  </c:printSettings>
  <c:extLst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CL" sz="1000" b="1"/>
              <a:t>Gráfico 5. Chile: Exportaciones mensuales de avena bruta por país de destino</a:t>
            </a:r>
          </a:p>
          <a:p>
            <a:pPr>
              <a:defRPr sz="1000" b="1"/>
            </a:pPr>
            <a:r>
              <a:rPr lang="es-CL" sz="1000" b="1"/>
              <a:t>2022</a:t>
            </a:r>
          </a:p>
          <a:p>
            <a:pPr>
              <a:defRPr sz="1000" b="1"/>
            </a:pPr>
            <a:r>
              <a:rPr lang="es-CL" sz="1000" b="1"/>
              <a:t>(ton)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CL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'8'!$P$2</c:f>
              <c:strCache>
                <c:ptCount val="1"/>
                <c:pt idx="0">
                  <c:v>Guatemala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'8'!$M$3:$M$14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'8'!$P$3:$P$14</c:f>
              <c:numCache>
                <c:formatCode>General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1-CE16-449D-8B1D-E6C54DBAFF42}"/>
            </c:ext>
          </c:extLst>
        </c:ser>
        <c:ser>
          <c:idx val="0"/>
          <c:order val="1"/>
          <c:tx>
            <c:strRef>
              <c:f>'8'!$N$2</c:f>
              <c:strCache>
                <c:ptCount val="1"/>
                <c:pt idx="0">
                  <c:v>Ecuador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'8'!$N$3:$N$14</c:f>
              <c:numCache>
                <c:formatCode>General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1-41B1-4444-B120-F90467B9DC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4154431"/>
        <c:axId val="247111215"/>
      </c:barChart>
      <c:catAx>
        <c:axId val="5041544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247111215"/>
        <c:crosses val="autoZero"/>
        <c:auto val="1"/>
        <c:lblAlgn val="ctr"/>
        <c:lblOffset val="100"/>
        <c:noMultiLvlLbl val="0"/>
      </c:catAx>
      <c:valAx>
        <c:axId val="24711121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L"/>
                  <a:t>Toneladas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50415443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8173862002954839"/>
          <c:y val="0.42072699816632519"/>
          <c:w val="7.9521771164180854E-2"/>
          <c:h val="0.147777049940064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800">
          <a:solidFill>
            <a:sysClr val="windowText" lastClr="000000"/>
          </a:solidFill>
        </a:defRPr>
      </a:pPr>
      <a:endParaRPr lang="es-CL"/>
    </a:p>
  </c:txPr>
  <c:printSettings>
    <c:headerFooter/>
    <c:pageMargins b="0.75" l="0.7" r="0.7" t="0.75" header="0.3" footer="0.3"/>
    <c:pageSetup/>
  </c:printSettings>
  <c:extLst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lang="es-CL" sz="10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CL" sz="10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Gráfico 6. Chile: Precio FOB promedio mensual de avena bruta por país de destino</a:t>
            </a:r>
          </a:p>
          <a:p>
            <a:pPr>
              <a:defRPr lang="es-CL" sz="1000" b="1">
                <a:solidFill>
                  <a:sysClr val="windowText" lastClr="000000"/>
                </a:solidFill>
              </a:defRPr>
            </a:pPr>
            <a:r>
              <a:rPr lang="es-CL" sz="10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2022</a:t>
            </a:r>
          </a:p>
          <a:p>
            <a:pPr>
              <a:defRPr lang="es-CL" sz="1000" b="1">
                <a:solidFill>
                  <a:sysClr val="windowText" lastClr="000000"/>
                </a:solidFill>
              </a:defRPr>
            </a:pPr>
            <a:r>
              <a:rPr lang="es-CL" sz="10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(USD/ton)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s-CL" sz="10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CL"/>
        </a:p>
      </c:txPr>
    </c:title>
    <c:autoTitleDeleted val="0"/>
    <c:pivotFmts>
      <c:pivotFmt>
        <c:idx val="0"/>
        <c:spPr>
          <a:solidFill>
            <a:schemeClr val="accent1"/>
          </a:solidFill>
          <a:ln w="28575" cap="rnd">
            <a:noFill/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lang="en-US"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 w="28575" cap="rnd">
            <a:noFill/>
            <a:round/>
          </a:ln>
          <a:effectLst/>
        </c:spPr>
        <c:marker>
          <c:symbol val="circle"/>
          <c:size val="5"/>
          <c:spPr>
            <a:solidFill>
              <a:schemeClr val="accent2"/>
            </a:solidFill>
            <a:ln w="9525">
              <a:solidFill>
                <a:schemeClr val="accent2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lang="en-US"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 w="28575" cap="rnd">
            <a:noFill/>
            <a:round/>
          </a:ln>
          <a:effectLst/>
        </c:spPr>
        <c:marker>
          <c:symbol val="circle"/>
          <c:size val="5"/>
          <c:spPr>
            <a:solidFill>
              <a:schemeClr val="accent3"/>
            </a:solidFill>
            <a:ln w="9525">
              <a:solidFill>
                <a:schemeClr val="accent3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lang="en-US"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 w="28575" cap="rnd">
            <a:noFill/>
            <a:round/>
          </a:ln>
          <a:effectLst/>
        </c:spPr>
        <c:marker>
          <c:symbol val="circle"/>
          <c:size val="5"/>
          <c:spPr>
            <a:solidFill>
              <a:schemeClr val="accent4"/>
            </a:solidFill>
            <a:ln w="9525">
              <a:solidFill>
                <a:schemeClr val="accent4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lang="en-US"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 w="28575" cap="rnd">
            <a:noFill/>
            <a:round/>
          </a:ln>
          <a:effectLst/>
        </c:spPr>
        <c:marker>
          <c:symbol val="circle"/>
          <c:size val="5"/>
          <c:spPr>
            <a:solidFill>
              <a:schemeClr val="accent5"/>
            </a:solidFill>
            <a:ln w="9525">
              <a:solidFill>
                <a:schemeClr val="accent5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lang="en-US"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1"/>
          </a:solidFill>
          <a:ln w="28575" cap="rnd">
            <a:noFill/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lang="en-US"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1"/>
          </a:solidFill>
          <a:ln w="28575" cap="rnd">
            <a:noFill/>
            <a:round/>
          </a:ln>
          <a:effectLst/>
        </c:spPr>
        <c:marker>
          <c:symbol val="circle"/>
          <c:size val="5"/>
          <c:spPr>
            <a:solidFill>
              <a:schemeClr val="accent2"/>
            </a:solidFill>
            <a:ln w="9525">
              <a:solidFill>
                <a:schemeClr val="accent2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lang="en-US"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chemeClr val="accent1"/>
          </a:solidFill>
          <a:ln w="28575" cap="rnd">
            <a:noFill/>
            <a:round/>
          </a:ln>
          <a:effectLst/>
        </c:spPr>
        <c:marker>
          <c:symbol val="circle"/>
          <c:size val="5"/>
          <c:spPr>
            <a:solidFill>
              <a:schemeClr val="accent3"/>
            </a:solidFill>
            <a:ln w="9525">
              <a:solidFill>
                <a:schemeClr val="accent3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lang="en-US"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chemeClr val="accent1"/>
          </a:solidFill>
          <a:ln w="28575" cap="rnd">
            <a:noFill/>
            <a:round/>
          </a:ln>
          <a:effectLst/>
        </c:spPr>
        <c:marker>
          <c:symbol val="circle"/>
          <c:size val="5"/>
          <c:spPr>
            <a:solidFill>
              <a:schemeClr val="accent4"/>
            </a:solidFill>
            <a:ln w="9525">
              <a:solidFill>
                <a:schemeClr val="accent4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lang="en-US"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chemeClr val="accent1"/>
          </a:solidFill>
          <a:ln w="28575" cap="rnd">
            <a:noFill/>
            <a:round/>
          </a:ln>
          <a:effectLst/>
        </c:spPr>
        <c:marker>
          <c:symbol val="circle"/>
          <c:size val="5"/>
          <c:spPr>
            <a:solidFill>
              <a:schemeClr val="accent5"/>
            </a:solidFill>
            <a:ln w="9525">
              <a:solidFill>
                <a:schemeClr val="accent5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lang="en-US"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solidFill>
            <a:schemeClr val="accent1"/>
          </a:solidFill>
          <a:ln w="28575" cap="rnd">
            <a:noFill/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lang="en-US"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solidFill>
            <a:schemeClr val="accent1"/>
          </a:solidFill>
          <a:ln w="28575" cap="rnd">
            <a:noFill/>
            <a:round/>
          </a:ln>
          <a:effectLst/>
        </c:spPr>
        <c:marker>
          <c:symbol val="circle"/>
          <c:size val="5"/>
          <c:spPr>
            <a:solidFill>
              <a:schemeClr val="accent2"/>
            </a:solidFill>
            <a:ln w="9525">
              <a:solidFill>
                <a:schemeClr val="accent2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lang="en-US"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spPr>
          <a:solidFill>
            <a:schemeClr val="accent1"/>
          </a:solidFill>
          <a:ln w="28575" cap="rnd">
            <a:noFill/>
            <a:round/>
          </a:ln>
          <a:effectLst/>
        </c:spPr>
        <c:marker>
          <c:symbol val="circle"/>
          <c:size val="5"/>
          <c:spPr>
            <a:solidFill>
              <a:schemeClr val="accent3"/>
            </a:solidFill>
            <a:ln w="9525">
              <a:solidFill>
                <a:schemeClr val="accent3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lang="en-US"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"/>
        <c:spPr>
          <a:solidFill>
            <a:schemeClr val="accent1"/>
          </a:solidFill>
          <a:ln w="28575" cap="rnd">
            <a:noFill/>
            <a:round/>
          </a:ln>
          <a:effectLst/>
        </c:spPr>
        <c:marker>
          <c:symbol val="circle"/>
          <c:size val="5"/>
          <c:spPr>
            <a:solidFill>
              <a:schemeClr val="accent4"/>
            </a:solidFill>
            <a:ln w="9525">
              <a:solidFill>
                <a:schemeClr val="accent4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lang="en-US"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"/>
        <c:spPr>
          <a:solidFill>
            <a:schemeClr val="accent1"/>
          </a:solidFill>
          <a:ln w="28575" cap="rnd">
            <a:noFill/>
            <a:round/>
          </a:ln>
          <a:effectLst/>
        </c:spPr>
        <c:marker>
          <c:symbol val="circle"/>
          <c:size val="5"/>
          <c:spPr>
            <a:solidFill>
              <a:schemeClr val="accent5"/>
            </a:solidFill>
            <a:ln w="9525">
              <a:solidFill>
                <a:schemeClr val="accent5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lang="en-US"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"/>
        <c:spPr>
          <a:solidFill>
            <a:schemeClr val="accent1"/>
          </a:solidFill>
          <a:ln w="28575" cap="rnd">
            <a:noFill/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lang="en-US"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"/>
        <c:spPr>
          <a:solidFill>
            <a:schemeClr val="accent1"/>
          </a:solidFill>
          <a:ln w="28575" cap="rnd">
            <a:noFill/>
            <a:round/>
          </a:ln>
          <a:effectLst/>
        </c:spPr>
        <c:marker>
          <c:symbol val="circle"/>
          <c:size val="5"/>
          <c:spPr>
            <a:solidFill>
              <a:schemeClr val="accent2"/>
            </a:solidFill>
            <a:ln w="9525">
              <a:solidFill>
                <a:schemeClr val="accent2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lang="en-US"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"/>
        <c:spPr>
          <a:solidFill>
            <a:schemeClr val="accent1"/>
          </a:solidFill>
          <a:ln w="28575" cap="rnd">
            <a:noFill/>
            <a:round/>
          </a:ln>
          <a:effectLst/>
        </c:spPr>
        <c:marker>
          <c:symbol val="circle"/>
          <c:size val="5"/>
          <c:spPr>
            <a:solidFill>
              <a:schemeClr val="accent3"/>
            </a:solidFill>
            <a:ln w="9525">
              <a:solidFill>
                <a:schemeClr val="accent3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lang="en-US"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8"/>
        <c:spPr>
          <a:solidFill>
            <a:schemeClr val="accent1"/>
          </a:solidFill>
          <a:ln w="28575" cap="rnd">
            <a:noFill/>
            <a:round/>
          </a:ln>
          <a:effectLst/>
        </c:spPr>
        <c:marker>
          <c:symbol val="circle"/>
          <c:size val="5"/>
          <c:spPr>
            <a:solidFill>
              <a:schemeClr val="accent4"/>
            </a:solidFill>
            <a:ln w="9525">
              <a:solidFill>
                <a:schemeClr val="accent4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lang="en-US"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9"/>
        <c:spPr>
          <a:solidFill>
            <a:schemeClr val="accent1"/>
          </a:solidFill>
          <a:ln w="28575" cap="rnd">
            <a:noFill/>
            <a:round/>
          </a:ln>
          <a:effectLst/>
        </c:spPr>
        <c:marker>
          <c:symbol val="circle"/>
          <c:size val="5"/>
          <c:spPr>
            <a:solidFill>
              <a:schemeClr val="accent5"/>
            </a:solidFill>
            <a:ln w="9525">
              <a:solidFill>
                <a:schemeClr val="accent5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lang="en-US"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lineChart>
        <c:grouping val="standard"/>
        <c:varyColors val="0"/>
        <c:ser>
          <c:idx val="0"/>
          <c:order val="0"/>
          <c:tx>
            <c:strRef>
              <c:f>'8'!$P$17</c:f>
              <c:strCache>
                <c:ptCount val="1"/>
                <c:pt idx="0">
                  <c:v>Guatemala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'8'!$M$18:$M$29</c:f>
              <c:strCache>
                <c:ptCount val="12"/>
                <c:pt idx="0">
                  <c:v>Enero 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'8'!$P$18:$P$29</c:f>
              <c:numCache>
                <c:formatCode>_(* #,##0_);_(* \(#,##0\);_(* "-"_);_(@_)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4F0-4ACE-9000-B61906F01FAA}"/>
            </c:ext>
          </c:extLst>
        </c:ser>
        <c:ser>
          <c:idx val="1"/>
          <c:order val="1"/>
          <c:tx>
            <c:strRef>
              <c:f>'8'!$N$17</c:f>
              <c:strCache>
                <c:ptCount val="1"/>
                <c:pt idx="0">
                  <c:v>Ecuador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val>
            <c:numRef>
              <c:f>'8'!$N$18:$N$29</c:f>
              <c:numCache>
                <c:formatCode>_(* #,##0_);_(* \(#,##0\);_(* "-"_);_(@_)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0ED-4FCD-A42C-458D29D0D4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7742255"/>
        <c:axId val="247124943"/>
      </c:lineChart>
      <c:catAx>
        <c:axId val="50774225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247124943"/>
        <c:crosses val="autoZero"/>
        <c:auto val="1"/>
        <c:lblAlgn val="ctr"/>
        <c:lblOffset val="100"/>
        <c:noMultiLvlLbl val="0"/>
      </c:catAx>
      <c:valAx>
        <c:axId val="247124943"/>
        <c:scaling>
          <c:orientation val="minMax"/>
          <c:max val="8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lang="en-US" sz="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L" sz="800"/>
                  <a:t>USD/tonelada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lang="en-US" sz="8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50774225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90461426038220305"/>
          <c:y val="0.32836336733076155"/>
          <c:w val="7.9930273413311922E-2"/>
          <c:h val="0.1448264266467523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8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lang="en-US" sz="1000" b="0" i="0" u="none" strike="noStrike" kern="1200" baseline="0">
          <a:solidFill>
            <a:schemeClr val="tx1"/>
          </a:solidFill>
          <a:latin typeface="+mn-lt"/>
          <a:ea typeface="+mn-ea"/>
          <a:cs typeface="+mn-cs"/>
        </a:defRPr>
      </a:pPr>
      <a:endParaRPr lang="es-CL"/>
    </a:p>
  </c:txPr>
  <c:printSettings>
    <c:headerFooter/>
    <c:pageMargins b="0.75" l="0.7" r="0.7" t="0.75" header="0.3" footer="0.3"/>
    <c:pageSetup/>
  </c:printSettings>
  <c:extLst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CL" sz="1000" b="1">
                <a:solidFill>
                  <a:sysClr val="windowText" lastClr="000000"/>
                </a:solidFill>
              </a:rPr>
              <a:t>Gráfico</a:t>
            </a:r>
            <a:r>
              <a:rPr lang="es-CL" sz="1000" b="1" baseline="0">
                <a:solidFill>
                  <a:sysClr val="windowText" lastClr="000000"/>
                </a:solidFill>
              </a:rPr>
              <a:t> 7. Chile: Exportaciones mensuales de avena pelada por región de destino</a:t>
            </a:r>
          </a:p>
          <a:p>
            <a:pPr>
              <a:defRPr sz="1000" b="1">
                <a:solidFill>
                  <a:sysClr val="windowText" lastClr="000000"/>
                </a:solidFill>
              </a:defRPr>
            </a:pPr>
            <a:r>
              <a:rPr lang="es-CL" sz="1000" b="1" baseline="0">
                <a:solidFill>
                  <a:sysClr val="windowText" lastClr="000000"/>
                </a:solidFill>
              </a:rPr>
              <a:t>2022</a:t>
            </a:r>
          </a:p>
          <a:p>
            <a:pPr>
              <a:defRPr sz="1000" b="1">
                <a:solidFill>
                  <a:sysClr val="windowText" lastClr="000000"/>
                </a:solidFill>
              </a:defRPr>
            </a:pPr>
            <a:r>
              <a:rPr lang="es-CL" sz="1000" b="1" baseline="0">
                <a:solidFill>
                  <a:sysClr val="windowText" lastClr="000000"/>
                </a:solidFill>
              </a:rPr>
              <a:t>(ton)</a:t>
            </a:r>
            <a:endParaRPr lang="es-CL" sz="1000" b="1">
              <a:solidFill>
                <a:sysClr val="windowText" lastClr="000000"/>
              </a:solidFill>
            </a:endParaRPr>
          </a:p>
        </c:rich>
      </c:tx>
      <c:layout>
        <c:manualLayout>
          <c:xMode val="edge"/>
          <c:yMode val="edge"/>
          <c:x val="0.23000786476308555"/>
          <c:y val="2.693602693602693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CL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8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8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8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9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9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9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9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9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9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9.4554466662890163E-2"/>
          <c:y val="0.11481680611114715"/>
          <c:w val="0.88321097452746478"/>
          <c:h val="0.6579378693083356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'12'!$B$4</c:f>
              <c:strCache>
                <c:ptCount val="1"/>
                <c:pt idx="0">
                  <c:v> Asia Oriental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'12'!$C$3:$N$3</c:f>
              <c:strCache>
                <c:ptCount val="12"/>
                <c:pt idx="0">
                  <c:v> Enero </c:v>
                </c:pt>
                <c:pt idx="1">
                  <c:v> Febrero </c:v>
                </c:pt>
                <c:pt idx="2">
                  <c:v> Marzo </c:v>
                </c:pt>
                <c:pt idx="3">
                  <c:v> Abril </c:v>
                </c:pt>
                <c:pt idx="4">
                  <c:v> Mayo </c:v>
                </c:pt>
                <c:pt idx="5">
                  <c:v> Junio </c:v>
                </c:pt>
                <c:pt idx="6">
                  <c:v> Julio </c:v>
                </c:pt>
                <c:pt idx="7">
                  <c:v> Agosto </c:v>
                </c:pt>
                <c:pt idx="8">
                  <c:v> Septiembre </c:v>
                </c:pt>
                <c:pt idx="9">
                  <c:v> Octubre </c:v>
                </c:pt>
                <c:pt idx="10">
                  <c:v> Noviembre </c:v>
                </c:pt>
                <c:pt idx="11">
                  <c:v> Diciembre </c:v>
                </c:pt>
              </c:strCache>
            </c:strRef>
          </c:cat>
          <c:val>
            <c:numRef>
              <c:f>'12'!$C$4:$N$4</c:f>
              <c:numCache>
                <c:formatCode>_(* #,##0_);_(* \(#,##0\);_(* "-"_);_(@_)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0-A9D2-4A3A-A1B1-82C674305B88}"/>
            </c:ext>
          </c:extLst>
        </c:ser>
        <c:ser>
          <c:idx val="1"/>
          <c:order val="1"/>
          <c:tx>
            <c:strRef>
              <c:f>'12'!$B$5</c:f>
              <c:strCache>
                <c:ptCount val="1"/>
                <c:pt idx="0">
                  <c:v> Caribe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'12'!$C$3:$N$3</c:f>
              <c:strCache>
                <c:ptCount val="12"/>
                <c:pt idx="0">
                  <c:v> Enero </c:v>
                </c:pt>
                <c:pt idx="1">
                  <c:v> Febrero </c:v>
                </c:pt>
                <c:pt idx="2">
                  <c:v> Marzo </c:v>
                </c:pt>
                <c:pt idx="3">
                  <c:v> Abril </c:v>
                </c:pt>
                <c:pt idx="4">
                  <c:v> Mayo </c:v>
                </c:pt>
                <c:pt idx="5">
                  <c:v> Junio </c:v>
                </c:pt>
                <c:pt idx="6">
                  <c:v> Julio </c:v>
                </c:pt>
                <c:pt idx="7">
                  <c:v> Agosto </c:v>
                </c:pt>
                <c:pt idx="8">
                  <c:v> Septiembre </c:v>
                </c:pt>
                <c:pt idx="9">
                  <c:v> Octubre </c:v>
                </c:pt>
                <c:pt idx="10">
                  <c:v> Noviembre </c:v>
                </c:pt>
                <c:pt idx="11">
                  <c:v> Diciembre </c:v>
                </c:pt>
              </c:strCache>
            </c:strRef>
          </c:cat>
          <c:val>
            <c:numRef>
              <c:f>'12'!$C$5:$N$5</c:f>
              <c:numCache>
                <c:formatCode>_(* #,##0_);_(* \(#,##0\);_(* "-"_);_(@_)</c:formatCode>
                <c:ptCount val="12"/>
                <c:pt idx="0">
                  <c:v>225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9D2-4A3A-A1B1-82C674305B88}"/>
            </c:ext>
          </c:extLst>
        </c:ser>
        <c:ser>
          <c:idx val="2"/>
          <c:order val="2"/>
          <c:tx>
            <c:strRef>
              <c:f>'12'!$B$6</c:f>
              <c:strCache>
                <c:ptCount val="1"/>
                <c:pt idx="0">
                  <c:v> Centroamérica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'12'!$C$3:$N$3</c:f>
              <c:strCache>
                <c:ptCount val="12"/>
                <c:pt idx="0">
                  <c:v> Enero </c:v>
                </c:pt>
                <c:pt idx="1">
                  <c:v> Febrero </c:v>
                </c:pt>
                <c:pt idx="2">
                  <c:v> Marzo </c:v>
                </c:pt>
                <c:pt idx="3">
                  <c:v> Abril </c:v>
                </c:pt>
                <c:pt idx="4">
                  <c:v> Mayo </c:v>
                </c:pt>
                <c:pt idx="5">
                  <c:v> Junio </c:v>
                </c:pt>
                <c:pt idx="6">
                  <c:v> Julio </c:v>
                </c:pt>
                <c:pt idx="7">
                  <c:v> Agosto </c:v>
                </c:pt>
                <c:pt idx="8">
                  <c:v> Septiembre </c:v>
                </c:pt>
                <c:pt idx="9">
                  <c:v> Octubre </c:v>
                </c:pt>
                <c:pt idx="10">
                  <c:v> Noviembre </c:v>
                </c:pt>
                <c:pt idx="11">
                  <c:v> Diciembre </c:v>
                </c:pt>
              </c:strCache>
            </c:strRef>
          </c:cat>
          <c:val>
            <c:numRef>
              <c:f>'12'!$C$6:$N$6</c:f>
              <c:numCache>
                <c:formatCode>_(* #,##0_);_(* \(#,##0\);_(* "-"_);_(@_)</c:formatCode>
                <c:ptCount val="12"/>
                <c:pt idx="0">
                  <c:v>1833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9D2-4A3A-A1B1-82C674305B88}"/>
            </c:ext>
          </c:extLst>
        </c:ser>
        <c:ser>
          <c:idx val="3"/>
          <c:order val="3"/>
          <c:tx>
            <c:strRef>
              <c:f>'12'!$B$8</c:f>
              <c:strCache>
                <c:ptCount val="1"/>
                <c:pt idx="0">
                  <c:v> Sudamérica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'12'!$C$3:$N$3</c:f>
              <c:strCache>
                <c:ptCount val="12"/>
                <c:pt idx="0">
                  <c:v> Enero </c:v>
                </c:pt>
                <c:pt idx="1">
                  <c:v> Febrero </c:v>
                </c:pt>
                <c:pt idx="2">
                  <c:v> Marzo </c:v>
                </c:pt>
                <c:pt idx="3">
                  <c:v> Abril </c:v>
                </c:pt>
                <c:pt idx="4">
                  <c:v> Mayo </c:v>
                </c:pt>
                <c:pt idx="5">
                  <c:v> Junio </c:v>
                </c:pt>
                <c:pt idx="6">
                  <c:v> Julio </c:v>
                </c:pt>
                <c:pt idx="7">
                  <c:v> Agosto </c:v>
                </c:pt>
                <c:pt idx="8">
                  <c:v> Septiembre </c:v>
                </c:pt>
                <c:pt idx="9">
                  <c:v> Octubre </c:v>
                </c:pt>
                <c:pt idx="10">
                  <c:v> Noviembre </c:v>
                </c:pt>
                <c:pt idx="11">
                  <c:v> Diciembre </c:v>
                </c:pt>
              </c:strCache>
            </c:strRef>
          </c:cat>
          <c:val>
            <c:numRef>
              <c:f>'12'!$C$8:$N$8</c:f>
              <c:numCache>
                <c:formatCode>_(* #,##0_);_(* \(#,##0\);_(* "-"_);_(@_)</c:formatCode>
                <c:ptCount val="12"/>
                <c:pt idx="0">
                  <c:v>5304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9D2-4A3A-A1B1-82C674305B88}"/>
            </c:ext>
          </c:extLst>
        </c:ser>
        <c:ser>
          <c:idx val="4"/>
          <c:order val="4"/>
          <c:tx>
            <c:strRef>
              <c:f>'12'!$B$9</c:f>
              <c:strCache>
                <c:ptCount val="1"/>
                <c:pt idx="0">
                  <c:v> Sudeste Asiático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'12'!$C$3:$N$3</c:f>
              <c:strCache>
                <c:ptCount val="12"/>
                <c:pt idx="0">
                  <c:v> Enero </c:v>
                </c:pt>
                <c:pt idx="1">
                  <c:v> Febrero </c:v>
                </c:pt>
                <c:pt idx="2">
                  <c:v> Marzo </c:v>
                </c:pt>
                <c:pt idx="3">
                  <c:v> Abril </c:v>
                </c:pt>
                <c:pt idx="4">
                  <c:v> Mayo </c:v>
                </c:pt>
                <c:pt idx="5">
                  <c:v> Junio </c:v>
                </c:pt>
                <c:pt idx="6">
                  <c:v> Julio </c:v>
                </c:pt>
                <c:pt idx="7">
                  <c:v> Agosto </c:v>
                </c:pt>
                <c:pt idx="8">
                  <c:v> Septiembre </c:v>
                </c:pt>
                <c:pt idx="9">
                  <c:v> Octubre </c:v>
                </c:pt>
                <c:pt idx="10">
                  <c:v> Noviembre </c:v>
                </c:pt>
                <c:pt idx="11">
                  <c:v> Diciembre </c:v>
                </c:pt>
              </c:strCache>
            </c:strRef>
          </c:cat>
          <c:val>
            <c:numRef>
              <c:f>'12'!$C$9:$N$9</c:f>
              <c:numCache>
                <c:formatCode>_(* #,##0_);_(* \(#,##0\);_(* "-"_);_(@_)</c:formatCode>
                <c:ptCount val="12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9D2-4A3A-A1B1-82C674305B88}"/>
            </c:ext>
          </c:extLst>
        </c:ser>
        <c:ser>
          <c:idx val="5"/>
          <c:order val="5"/>
          <c:tx>
            <c:strRef>
              <c:f>'12'!$B$10</c:f>
              <c:strCache>
                <c:ptCount val="1"/>
                <c:pt idx="0">
                  <c:v> Surasia 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'12'!$C$3:$N$3</c:f>
              <c:strCache>
                <c:ptCount val="12"/>
                <c:pt idx="0">
                  <c:v> Enero </c:v>
                </c:pt>
                <c:pt idx="1">
                  <c:v> Febrero </c:v>
                </c:pt>
                <c:pt idx="2">
                  <c:v> Marzo </c:v>
                </c:pt>
                <c:pt idx="3">
                  <c:v> Abril </c:v>
                </c:pt>
                <c:pt idx="4">
                  <c:v> Mayo </c:v>
                </c:pt>
                <c:pt idx="5">
                  <c:v> Junio </c:v>
                </c:pt>
                <c:pt idx="6">
                  <c:v> Julio </c:v>
                </c:pt>
                <c:pt idx="7">
                  <c:v> Agosto </c:v>
                </c:pt>
                <c:pt idx="8">
                  <c:v> Septiembre </c:v>
                </c:pt>
                <c:pt idx="9">
                  <c:v> Octubre </c:v>
                </c:pt>
                <c:pt idx="10">
                  <c:v> Noviembre </c:v>
                </c:pt>
                <c:pt idx="11">
                  <c:v> Diciembre </c:v>
                </c:pt>
              </c:strCache>
            </c:strRef>
          </c:cat>
          <c:val>
            <c:numRef>
              <c:f>'12'!$C$10:$N$10</c:f>
              <c:numCache>
                <c:formatCode>_(* #,##0_);_(* \(#,##0\);_(* "-"_);_(@_)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5-A9D2-4A3A-A1B1-82C674305B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24520319"/>
        <c:axId val="757067759"/>
      </c:barChart>
      <c:catAx>
        <c:axId val="42452031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757067759"/>
        <c:crosses val="autoZero"/>
        <c:auto val="1"/>
        <c:lblAlgn val="ctr"/>
        <c:lblOffset val="100"/>
        <c:noMultiLvlLbl val="0"/>
      </c:catAx>
      <c:valAx>
        <c:axId val="757067759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_(* #,##0_);_(* \(#,##0\);_(* &quot;-&quot;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424520319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r"/>
      <c:layout>
        <c:manualLayout>
          <c:xMode val="edge"/>
          <c:yMode val="edge"/>
          <c:x val="1.6134745746709717E-2"/>
          <c:y val="0.82031216761459325"/>
          <c:w val="0.9838652542532903"/>
          <c:h val="0.1399580002492655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 orientation="portrait"/>
  </c:printSettings>
  <c:extLst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CL" sz="1000" b="1">
                <a:solidFill>
                  <a:sysClr val="windowText" lastClr="000000"/>
                </a:solidFill>
              </a:rPr>
              <a:t>Gráfico</a:t>
            </a:r>
            <a:r>
              <a:rPr lang="es-CL" sz="1000" b="1" baseline="0">
                <a:solidFill>
                  <a:sysClr val="windowText" lastClr="000000"/>
                </a:solidFill>
              </a:rPr>
              <a:t> 8. Chile: Exportaciones mensuales de avena en hojuelas por región de destino</a:t>
            </a:r>
          </a:p>
          <a:p>
            <a:pPr>
              <a:defRPr sz="1000" b="1">
                <a:solidFill>
                  <a:sysClr val="windowText" lastClr="000000"/>
                </a:solidFill>
              </a:defRPr>
            </a:pPr>
            <a:r>
              <a:rPr lang="es-CL" sz="1000" b="1" baseline="0">
                <a:solidFill>
                  <a:sysClr val="windowText" lastClr="000000"/>
                </a:solidFill>
              </a:rPr>
              <a:t>2022</a:t>
            </a:r>
          </a:p>
          <a:p>
            <a:pPr>
              <a:defRPr sz="1000" b="1">
                <a:solidFill>
                  <a:sysClr val="windowText" lastClr="000000"/>
                </a:solidFill>
              </a:defRPr>
            </a:pPr>
            <a:r>
              <a:rPr lang="es-CL" sz="1000" b="1" baseline="0">
                <a:solidFill>
                  <a:sysClr val="windowText" lastClr="000000"/>
                </a:solidFill>
              </a:rPr>
              <a:t>(ton)</a:t>
            </a:r>
            <a:endParaRPr lang="es-CL" sz="1000" b="1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CL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8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8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8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9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9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9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9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9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9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9.4554466662890163E-2"/>
          <c:y val="0.11481680611114715"/>
          <c:w val="0.88321097452746478"/>
          <c:h val="0.6579378693083356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'17'!$B$4</c:f>
              <c:strCache>
                <c:ptCount val="1"/>
                <c:pt idx="0">
                  <c:v> Asia Oriental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'17'!$C$3:$N$3</c:f>
              <c:strCache>
                <c:ptCount val="12"/>
                <c:pt idx="0">
                  <c:v> Enero </c:v>
                </c:pt>
                <c:pt idx="1">
                  <c:v> Febrero </c:v>
                </c:pt>
                <c:pt idx="2">
                  <c:v> Marzo </c:v>
                </c:pt>
                <c:pt idx="3">
                  <c:v> Abril </c:v>
                </c:pt>
                <c:pt idx="4">
                  <c:v> Mayo </c:v>
                </c:pt>
                <c:pt idx="5">
                  <c:v> Junio </c:v>
                </c:pt>
                <c:pt idx="6">
                  <c:v> Julio </c:v>
                </c:pt>
                <c:pt idx="7">
                  <c:v> Agosto </c:v>
                </c:pt>
                <c:pt idx="8">
                  <c:v> Septiembre </c:v>
                </c:pt>
                <c:pt idx="9">
                  <c:v> Octubre </c:v>
                </c:pt>
                <c:pt idx="10">
                  <c:v> Noviembre </c:v>
                </c:pt>
                <c:pt idx="11">
                  <c:v> Diciembre </c:v>
                </c:pt>
              </c:strCache>
            </c:strRef>
          </c:cat>
          <c:val>
            <c:numRef>
              <c:f>'17'!$C$4:$N$4</c:f>
              <c:numCache>
                <c:formatCode>_(* #,##0_);_(* \(#,##0\);_(* "-"_);_(@_)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0-514C-4B20-AD29-69D0E7E7DB99}"/>
            </c:ext>
          </c:extLst>
        </c:ser>
        <c:ser>
          <c:idx val="1"/>
          <c:order val="1"/>
          <c:tx>
            <c:strRef>
              <c:f>'17'!$B$5</c:f>
              <c:strCache>
                <c:ptCount val="1"/>
                <c:pt idx="0">
                  <c:v> Caribe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'17'!$C$3:$N$3</c:f>
              <c:strCache>
                <c:ptCount val="12"/>
                <c:pt idx="0">
                  <c:v> Enero </c:v>
                </c:pt>
                <c:pt idx="1">
                  <c:v> Febrero </c:v>
                </c:pt>
                <c:pt idx="2">
                  <c:v> Marzo </c:v>
                </c:pt>
                <c:pt idx="3">
                  <c:v> Abril </c:v>
                </c:pt>
                <c:pt idx="4">
                  <c:v> Mayo </c:v>
                </c:pt>
                <c:pt idx="5">
                  <c:v> Junio </c:v>
                </c:pt>
                <c:pt idx="6">
                  <c:v> Julio </c:v>
                </c:pt>
                <c:pt idx="7">
                  <c:v> Agosto </c:v>
                </c:pt>
                <c:pt idx="8">
                  <c:v> Septiembre </c:v>
                </c:pt>
                <c:pt idx="9">
                  <c:v> Octubre </c:v>
                </c:pt>
                <c:pt idx="10">
                  <c:v> Noviembre </c:v>
                </c:pt>
                <c:pt idx="11">
                  <c:v> Diciembre </c:v>
                </c:pt>
              </c:strCache>
            </c:strRef>
          </c:cat>
          <c:val>
            <c:numRef>
              <c:f>'17'!$C$5:$N$5</c:f>
              <c:numCache>
                <c:formatCode>_(* #,##0_);_(* \(#,##0\);_(* "-"_);_(@_)</c:formatCode>
                <c:ptCount val="12"/>
                <c:pt idx="0">
                  <c:v>213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14C-4B20-AD29-69D0E7E7DB99}"/>
            </c:ext>
          </c:extLst>
        </c:ser>
        <c:ser>
          <c:idx val="2"/>
          <c:order val="2"/>
          <c:tx>
            <c:strRef>
              <c:f>'17'!$B$6</c:f>
              <c:strCache>
                <c:ptCount val="1"/>
                <c:pt idx="0">
                  <c:v> Centroamérica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'17'!$C$3:$N$3</c:f>
              <c:strCache>
                <c:ptCount val="12"/>
                <c:pt idx="0">
                  <c:v> Enero </c:v>
                </c:pt>
                <c:pt idx="1">
                  <c:v> Febrero </c:v>
                </c:pt>
                <c:pt idx="2">
                  <c:v> Marzo </c:v>
                </c:pt>
                <c:pt idx="3">
                  <c:v> Abril </c:v>
                </c:pt>
                <c:pt idx="4">
                  <c:v> Mayo </c:v>
                </c:pt>
                <c:pt idx="5">
                  <c:v> Junio </c:v>
                </c:pt>
                <c:pt idx="6">
                  <c:v> Julio </c:v>
                </c:pt>
                <c:pt idx="7">
                  <c:v> Agosto </c:v>
                </c:pt>
                <c:pt idx="8">
                  <c:v> Septiembre </c:v>
                </c:pt>
                <c:pt idx="9">
                  <c:v> Octubre </c:v>
                </c:pt>
                <c:pt idx="10">
                  <c:v> Noviembre </c:v>
                </c:pt>
                <c:pt idx="11">
                  <c:v> Diciembre </c:v>
                </c:pt>
              </c:strCache>
            </c:strRef>
          </c:cat>
          <c:val>
            <c:numRef>
              <c:f>'17'!$C$6:$N$6</c:f>
              <c:numCache>
                <c:formatCode>_(* #,##0_);_(* \(#,##0\);_(* "-"_);_(@_)</c:formatCode>
                <c:ptCount val="12"/>
                <c:pt idx="0">
                  <c:v>829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14C-4B20-AD29-69D0E7E7DB99}"/>
            </c:ext>
          </c:extLst>
        </c:ser>
        <c:ser>
          <c:idx val="3"/>
          <c:order val="3"/>
          <c:tx>
            <c:strRef>
              <c:f>'17'!$B$8</c:f>
              <c:strCache>
                <c:ptCount val="1"/>
                <c:pt idx="0">
                  <c:v> Medio Oriente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'17'!$C$3:$N$3</c:f>
              <c:strCache>
                <c:ptCount val="12"/>
                <c:pt idx="0">
                  <c:v> Enero </c:v>
                </c:pt>
                <c:pt idx="1">
                  <c:v> Febrero </c:v>
                </c:pt>
                <c:pt idx="2">
                  <c:v> Marzo </c:v>
                </c:pt>
                <c:pt idx="3">
                  <c:v> Abril </c:v>
                </c:pt>
                <c:pt idx="4">
                  <c:v> Mayo </c:v>
                </c:pt>
                <c:pt idx="5">
                  <c:v> Junio </c:v>
                </c:pt>
                <c:pt idx="6">
                  <c:v> Julio </c:v>
                </c:pt>
                <c:pt idx="7">
                  <c:v> Agosto </c:v>
                </c:pt>
                <c:pt idx="8">
                  <c:v> Septiembre </c:v>
                </c:pt>
                <c:pt idx="9">
                  <c:v> Octubre </c:v>
                </c:pt>
                <c:pt idx="10">
                  <c:v> Noviembre </c:v>
                </c:pt>
                <c:pt idx="11">
                  <c:v> Diciembre </c:v>
                </c:pt>
              </c:strCache>
            </c:strRef>
          </c:cat>
          <c:val>
            <c:numRef>
              <c:f>'17'!$C$8:$N$8</c:f>
              <c:numCache>
                <c:formatCode>_(* #,##0_);_(* \(#,##0\);_(* "-"_);_(@_)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3-514C-4B20-AD29-69D0E7E7DB99}"/>
            </c:ext>
          </c:extLst>
        </c:ser>
        <c:ser>
          <c:idx val="4"/>
          <c:order val="4"/>
          <c:tx>
            <c:strRef>
              <c:f>'17'!$B$9</c:f>
              <c:strCache>
                <c:ptCount val="1"/>
                <c:pt idx="0">
                  <c:v> Norteamérica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'17'!$C$3:$N$3</c:f>
              <c:strCache>
                <c:ptCount val="12"/>
                <c:pt idx="0">
                  <c:v> Enero </c:v>
                </c:pt>
                <c:pt idx="1">
                  <c:v> Febrero </c:v>
                </c:pt>
                <c:pt idx="2">
                  <c:v> Marzo </c:v>
                </c:pt>
                <c:pt idx="3">
                  <c:v> Abril </c:v>
                </c:pt>
                <c:pt idx="4">
                  <c:v> Mayo </c:v>
                </c:pt>
                <c:pt idx="5">
                  <c:v> Junio </c:v>
                </c:pt>
                <c:pt idx="6">
                  <c:v> Julio </c:v>
                </c:pt>
                <c:pt idx="7">
                  <c:v> Agosto </c:v>
                </c:pt>
                <c:pt idx="8">
                  <c:v> Septiembre </c:v>
                </c:pt>
                <c:pt idx="9">
                  <c:v> Octubre </c:v>
                </c:pt>
                <c:pt idx="10">
                  <c:v> Noviembre </c:v>
                </c:pt>
                <c:pt idx="11">
                  <c:v> Diciembre </c:v>
                </c:pt>
              </c:strCache>
            </c:strRef>
          </c:cat>
          <c:val>
            <c:numRef>
              <c:f>'17'!$C$9:$N$9</c:f>
              <c:numCache>
                <c:formatCode>_(* #,##0_);_(* \(#,##0\);_(* "-"_);_(@_)</c:formatCode>
                <c:ptCount val="12"/>
                <c:pt idx="0">
                  <c:v>1203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14C-4B20-AD29-69D0E7E7DB99}"/>
            </c:ext>
          </c:extLst>
        </c:ser>
        <c:ser>
          <c:idx val="5"/>
          <c:order val="5"/>
          <c:tx>
            <c:strRef>
              <c:f>'17'!$B$10</c:f>
              <c:strCache>
                <c:ptCount val="1"/>
                <c:pt idx="0">
                  <c:v> Sudamérica 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'17'!$C$3:$N$3</c:f>
              <c:strCache>
                <c:ptCount val="12"/>
                <c:pt idx="0">
                  <c:v> Enero </c:v>
                </c:pt>
                <c:pt idx="1">
                  <c:v> Febrero </c:v>
                </c:pt>
                <c:pt idx="2">
                  <c:v> Marzo </c:v>
                </c:pt>
                <c:pt idx="3">
                  <c:v> Abril </c:v>
                </c:pt>
                <c:pt idx="4">
                  <c:v> Mayo </c:v>
                </c:pt>
                <c:pt idx="5">
                  <c:v> Junio </c:v>
                </c:pt>
                <c:pt idx="6">
                  <c:v> Julio </c:v>
                </c:pt>
                <c:pt idx="7">
                  <c:v> Agosto </c:v>
                </c:pt>
                <c:pt idx="8">
                  <c:v> Septiembre </c:v>
                </c:pt>
                <c:pt idx="9">
                  <c:v> Octubre </c:v>
                </c:pt>
                <c:pt idx="10">
                  <c:v> Noviembre </c:v>
                </c:pt>
                <c:pt idx="11">
                  <c:v> Diciembre </c:v>
                </c:pt>
              </c:strCache>
            </c:strRef>
          </c:cat>
          <c:val>
            <c:numRef>
              <c:f>'17'!$C$10:$N$10</c:f>
              <c:numCache>
                <c:formatCode>_(* #,##0_);_(* \(#,##0\);_(* "-"_);_(@_)</c:formatCode>
                <c:ptCount val="12"/>
                <c:pt idx="0">
                  <c:v>3717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14C-4B20-AD29-69D0E7E7DB99}"/>
            </c:ext>
          </c:extLst>
        </c:ser>
        <c:ser>
          <c:idx val="6"/>
          <c:order val="6"/>
          <c:tx>
            <c:strRef>
              <c:f>'17'!$B$11</c:f>
              <c:strCache>
                <c:ptCount val="1"/>
                <c:pt idx="0">
                  <c:v> Sudeste Asiático 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'17'!$C$3:$N$3</c:f>
              <c:strCache>
                <c:ptCount val="12"/>
                <c:pt idx="0">
                  <c:v> Enero </c:v>
                </c:pt>
                <c:pt idx="1">
                  <c:v> Febrero </c:v>
                </c:pt>
                <c:pt idx="2">
                  <c:v> Marzo </c:v>
                </c:pt>
                <c:pt idx="3">
                  <c:v> Abril </c:v>
                </c:pt>
                <c:pt idx="4">
                  <c:v> Mayo </c:v>
                </c:pt>
                <c:pt idx="5">
                  <c:v> Junio </c:v>
                </c:pt>
                <c:pt idx="6">
                  <c:v> Julio </c:v>
                </c:pt>
                <c:pt idx="7">
                  <c:v> Agosto </c:v>
                </c:pt>
                <c:pt idx="8">
                  <c:v> Septiembre </c:v>
                </c:pt>
                <c:pt idx="9">
                  <c:v> Octubre </c:v>
                </c:pt>
                <c:pt idx="10">
                  <c:v> Noviembre </c:v>
                </c:pt>
                <c:pt idx="11">
                  <c:v> Diciembre </c:v>
                </c:pt>
              </c:strCache>
            </c:strRef>
          </c:cat>
          <c:val>
            <c:numRef>
              <c:f>'17'!$C$11:$N$11</c:f>
              <c:numCache>
                <c:formatCode>_(* #,##0_);_(* \(#,##0\);_(* "-"_);_(@_)</c:formatCode>
                <c:ptCount val="12"/>
                <c:pt idx="0">
                  <c:v>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14C-4B20-AD29-69D0E7E7DB99}"/>
            </c:ext>
          </c:extLst>
        </c:ser>
        <c:ser>
          <c:idx val="7"/>
          <c:order val="7"/>
          <c:tx>
            <c:strRef>
              <c:f>'17'!$B$12</c:f>
              <c:strCache>
                <c:ptCount val="1"/>
                <c:pt idx="0">
                  <c:v> Surasia 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'17'!$C$3:$N$3</c:f>
              <c:strCache>
                <c:ptCount val="12"/>
                <c:pt idx="0">
                  <c:v> Enero </c:v>
                </c:pt>
                <c:pt idx="1">
                  <c:v> Febrero </c:v>
                </c:pt>
                <c:pt idx="2">
                  <c:v> Marzo </c:v>
                </c:pt>
                <c:pt idx="3">
                  <c:v> Abril </c:v>
                </c:pt>
                <c:pt idx="4">
                  <c:v> Mayo </c:v>
                </c:pt>
                <c:pt idx="5">
                  <c:v> Junio </c:v>
                </c:pt>
                <c:pt idx="6">
                  <c:v> Julio </c:v>
                </c:pt>
                <c:pt idx="7">
                  <c:v> Agosto </c:v>
                </c:pt>
                <c:pt idx="8">
                  <c:v> Septiembre </c:v>
                </c:pt>
                <c:pt idx="9">
                  <c:v> Octubre </c:v>
                </c:pt>
                <c:pt idx="10">
                  <c:v> Noviembre </c:v>
                </c:pt>
                <c:pt idx="11">
                  <c:v> Diciembre </c:v>
                </c:pt>
              </c:strCache>
            </c:strRef>
          </c:cat>
          <c:val>
            <c:numRef>
              <c:f>'17'!$C$12:$N$12</c:f>
              <c:numCache>
                <c:formatCode>_(* #,##0_);_(* \(#,##0\);_(* "-"_);_(@_)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7-514C-4B20-AD29-69D0E7E7DB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24520319"/>
        <c:axId val="757067759"/>
      </c:barChart>
      <c:catAx>
        <c:axId val="42452031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757067759"/>
        <c:crosses val="autoZero"/>
        <c:auto val="1"/>
        <c:lblAlgn val="ctr"/>
        <c:lblOffset val="100"/>
        <c:noMultiLvlLbl val="0"/>
      </c:catAx>
      <c:valAx>
        <c:axId val="757067759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L"/>
                  <a:t>Toneladas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</c:title>
        <c:numFmt formatCode="_(* #,##0_);_(* \(#,##0\);_(* &quot;-&quot;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424520319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r"/>
      <c:layout>
        <c:manualLayout>
          <c:xMode val="edge"/>
          <c:yMode val="edge"/>
          <c:x val="1.6134745746709717E-2"/>
          <c:y val="0.87725170612951264"/>
          <c:w val="0.96707202601952658"/>
          <c:h val="0.122748293870487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 orientation="portrait"/>
  </c:printSettings>
  <c:extLst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41</xdr:row>
      <xdr:rowOff>66675</xdr:rowOff>
    </xdr:from>
    <xdr:to>
      <xdr:col>2</xdr:col>
      <xdr:colOff>400050</xdr:colOff>
      <xdr:row>41</xdr:row>
      <xdr:rowOff>180975</xdr:rowOff>
    </xdr:to>
    <xdr:pic>
      <xdr:nvPicPr>
        <xdr:cNvPr id="5" name="Picture 1" descr="LOGO_FUCOA">
          <a:extLst>
            <a:ext uri="{FF2B5EF4-FFF2-40B4-BE49-F238E27FC236}">
              <a16:creationId xmlns:a16="http://schemas.microsoft.com/office/drawing/2014/main" id="{3CED3E5E-8E92-4C7F-9DDF-B053F989BE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45157" b="48161"/>
        <a:stretch>
          <a:fillRect/>
        </a:stretch>
      </xdr:blipFill>
      <xdr:spPr bwMode="auto">
        <a:xfrm>
          <a:off x="0" y="9467850"/>
          <a:ext cx="36957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83</xdr:row>
      <xdr:rowOff>66675</xdr:rowOff>
    </xdr:from>
    <xdr:to>
      <xdr:col>1</xdr:col>
      <xdr:colOff>466725</xdr:colOff>
      <xdr:row>83</xdr:row>
      <xdr:rowOff>114300</xdr:rowOff>
    </xdr:to>
    <xdr:pic>
      <xdr:nvPicPr>
        <xdr:cNvPr id="6" name="Picture 41" descr="pie">
          <a:extLst>
            <a:ext uri="{FF2B5EF4-FFF2-40B4-BE49-F238E27FC236}">
              <a16:creationId xmlns:a16="http://schemas.microsoft.com/office/drawing/2014/main" id="{032CAAA6-4584-47D6-837E-313A9AEE88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450050"/>
          <a:ext cx="23812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247649</xdr:colOff>
      <xdr:row>2</xdr:row>
      <xdr:rowOff>123825</xdr:rowOff>
    </xdr:from>
    <xdr:to>
      <xdr:col>2</xdr:col>
      <xdr:colOff>95251</xdr:colOff>
      <xdr:row>8</xdr:row>
      <xdr:rowOff>171450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65AB4AC8-5208-46AA-9BE0-E0CC81BDED23}"/>
            </a:ext>
          </a:extLst>
        </xdr:cNvPr>
        <xdr:cNvPicPr/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5381"/>
        <a:stretch/>
      </xdr:blipFill>
      <xdr:spPr bwMode="auto">
        <a:xfrm>
          <a:off x="247649" y="514350"/>
          <a:ext cx="1295402" cy="12192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38</xdr:row>
      <xdr:rowOff>57150</xdr:rowOff>
    </xdr:from>
    <xdr:to>
      <xdr:col>1</xdr:col>
      <xdr:colOff>447675</xdr:colOff>
      <xdr:row>38</xdr:row>
      <xdr:rowOff>123825</xdr:rowOff>
    </xdr:to>
    <xdr:pic>
      <xdr:nvPicPr>
        <xdr:cNvPr id="3" name="Picture 41" descr="pie">
          <a:extLst>
            <a:ext uri="{FF2B5EF4-FFF2-40B4-BE49-F238E27FC236}">
              <a16:creationId xmlns:a16="http://schemas.microsoft.com/office/drawing/2014/main" id="{3670865D-D32D-495D-9E21-23D59154D9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44050"/>
          <a:ext cx="10763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38102" y="66675"/>
    <xdr:ext cx="5257798" cy="4276725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238DE5B5-150E-4048-AACF-B0D5501FEEAF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66676" y="85726"/>
    <xdr:ext cx="5238749" cy="4305299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552B5C17-0B56-4397-B4AF-6FAD5A33643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0</xdr:row>
      <xdr:rowOff>47625</xdr:rowOff>
    </xdr:from>
    <xdr:to>
      <xdr:col>10</xdr:col>
      <xdr:colOff>714374</xdr:colOff>
      <xdr:row>14</xdr:row>
      <xdr:rowOff>171449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3E895BF3-476D-46D5-B4F5-90461463933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9525</xdr:colOff>
      <xdr:row>16</xdr:row>
      <xdr:rowOff>19050</xdr:rowOff>
    </xdr:from>
    <xdr:to>
      <xdr:col>10</xdr:col>
      <xdr:colOff>676275</xdr:colOff>
      <xdr:row>29</xdr:row>
      <xdr:rowOff>180975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03444A6C-825B-4F36-AA8D-9DC85E747B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0</xdr:row>
      <xdr:rowOff>47625</xdr:rowOff>
    </xdr:from>
    <xdr:to>
      <xdr:col>10</xdr:col>
      <xdr:colOff>657225</xdr:colOff>
      <xdr:row>14</xdr:row>
      <xdr:rowOff>161925</xdr:rowOff>
    </xdr:to>
    <xdr:graphicFrame macro="">
      <xdr:nvGraphicFramePr>
        <xdr:cNvPr id="17" name="Gráfico 16">
          <a:extLst>
            <a:ext uri="{FF2B5EF4-FFF2-40B4-BE49-F238E27FC236}">
              <a16:creationId xmlns:a16="http://schemas.microsoft.com/office/drawing/2014/main" id="{6071629F-CC8E-4BDE-ADD6-D4A70B6FF29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19050</xdr:colOff>
      <xdr:row>16</xdr:row>
      <xdr:rowOff>9525</xdr:rowOff>
    </xdr:from>
    <xdr:to>
      <xdr:col>10</xdr:col>
      <xdr:colOff>619125</xdr:colOff>
      <xdr:row>30</xdr:row>
      <xdr:rowOff>180975</xdr:rowOff>
    </xdr:to>
    <xdr:graphicFrame macro="">
      <xdr:nvGraphicFramePr>
        <xdr:cNvPr id="18" name="Gráfico 17">
          <a:extLst>
            <a:ext uri="{FF2B5EF4-FFF2-40B4-BE49-F238E27FC236}">
              <a16:creationId xmlns:a16="http://schemas.microsoft.com/office/drawing/2014/main" id="{4F84560D-C773-4FFC-955C-561A3B9FB8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11</xdr:row>
      <xdr:rowOff>171450</xdr:rowOff>
    </xdr:from>
    <xdr:to>
      <xdr:col>13</xdr:col>
      <xdr:colOff>752475</xdr:colOff>
      <xdr:row>24</xdr:row>
      <xdr:rowOff>133350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82FEC5C6-3B33-4502-B268-E9980391DA8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13</xdr:row>
      <xdr:rowOff>95249</xdr:rowOff>
    </xdr:from>
    <xdr:to>
      <xdr:col>14</xdr:col>
      <xdr:colOff>0</xdr:colOff>
      <xdr:row>26</xdr:row>
      <xdr:rowOff>171450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432CEE81-A256-45E1-81C1-88C67958841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FB932A-4BCD-4CDB-975B-A080A307D2A5}">
  <dimension ref="A1:H87"/>
  <sheetViews>
    <sheetView tabSelected="1" workbookViewId="0">
      <selection activeCell="A18" sqref="A18:H18"/>
    </sheetView>
  </sheetViews>
  <sheetFormatPr baseColWidth="10" defaultRowHeight="15" x14ac:dyDescent="0.25"/>
  <cols>
    <col min="1" max="4" width="10.85546875" style="44" customWidth="1"/>
    <col min="5" max="5" width="10.5703125" style="44" customWidth="1"/>
    <col min="6" max="16384" width="11.42578125" style="44"/>
  </cols>
  <sheetData>
    <row r="1" spans="1:5" ht="15.75" x14ac:dyDescent="0.25">
      <c r="A1" s="54"/>
      <c r="B1" s="55"/>
      <c r="C1" s="55"/>
      <c r="D1" s="55"/>
      <c r="E1" s="55"/>
    </row>
    <row r="2" spans="1:5" x14ac:dyDescent="0.25">
      <c r="A2" s="55"/>
      <c r="B2" s="55"/>
      <c r="C2" s="55"/>
      <c r="D2" s="55"/>
      <c r="E2" s="55"/>
    </row>
    <row r="3" spans="1:5" x14ac:dyDescent="0.25">
      <c r="B3" s="55"/>
      <c r="C3" s="55"/>
      <c r="D3" s="55"/>
      <c r="E3" s="55"/>
    </row>
    <row r="4" spans="1:5" x14ac:dyDescent="0.25">
      <c r="A4" s="55"/>
      <c r="B4" s="55"/>
      <c r="C4" s="55"/>
      <c r="D4" s="56"/>
      <c r="E4" s="55"/>
    </row>
    <row r="5" spans="1:5" ht="15.75" x14ac:dyDescent="0.25">
      <c r="A5" s="54"/>
      <c r="C5" s="55"/>
      <c r="D5" s="57"/>
      <c r="E5" s="55"/>
    </row>
    <row r="6" spans="1:5" ht="15.75" x14ac:dyDescent="0.25">
      <c r="A6" s="54"/>
      <c r="B6" s="55"/>
      <c r="C6" s="55"/>
      <c r="D6" s="55"/>
      <c r="E6" s="55"/>
    </row>
    <row r="7" spans="1:5" ht="15.75" x14ac:dyDescent="0.25">
      <c r="A7" s="54"/>
      <c r="B7" s="55"/>
      <c r="C7" s="55"/>
      <c r="D7" s="55"/>
      <c r="E7" s="55"/>
    </row>
    <row r="8" spans="1:5" x14ac:dyDescent="0.25">
      <c r="A8" s="55"/>
      <c r="B8" s="55"/>
      <c r="C8" s="55"/>
      <c r="D8" s="56"/>
      <c r="E8" s="55"/>
    </row>
    <row r="9" spans="1:5" ht="15.75" x14ac:dyDescent="0.25">
      <c r="A9" s="58"/>
      <c r="B9" s="55"/>
      <c r="C9" s="55"/>
      <c r="D9" s="55"/>
      <c r="E9" s="55"/>
    </row>
    <row r="10" spans="1:5" ht="15.75" x14ac:dyDescent="0.25">
      <c r="A10" s="54"/>
      <c r="B10" s="55"/>
      <c r="C10" s="55"/>
      <c r="D10" s="55"/>
      <c r="E10" s="55"/>
    </row>
    <row r="11" spans="1:5" ht="15.75" x14ac:dyDescent="0.25">
      <c r="A11" s="54"/>
      <c r="B11" s="55"/>
      <c r="C11" s="55"/>
      <c r="D11" s="55"/>
      <c r="E11" s="55"/>
    </row>
    <row r="12" spans="1:5" ht="15.75" x14ac:dyDescent="0.25">
      <c r="A12" s="54"/>
      <c r="B12" s="55"/>
      <c r="C12" s="55"/>
      <c r="D12" s="55"/>
      <c r="E12" s="55"/>
    </row>
    <row r="13" spans="1:5" ht="15.75" x14ac:dyDescent="0.25">
      <c r="A13" s="54"/>
      <c r="B13" s="55"/>
      <c r="C13" s="55"/>
      <c r="D13" s="55"/>
      <c r="E13" s="55"/>
    </row>
    <row r="14" spans="1:5" ht="15.75" x14ac:dyDescent="0.25">
      <c r="A14" s="54"/>
      <c r="B14" s="55"/>
      <c r="C14" s="55"/>
      <c r="D14" s="55"/>
      <c r="E14" s="55"/>
    </row>
    <row r="15" spans="1:5" ht="15.75" x14ac:dyDescent="0.25">
      <c r="A15" s="54"/>
      <c r="B15" s="55"/>
      <c r="C15" s="55"/>
      <c r="D15" s="55"/>
      <c r="E15" s="55"/>
    </row>
    <row r="16" spans="1:5" ht="15.75" x14ac:dyDescent="0.25">
      <c r="A16" s="54"/>
      <c r="B16" s="55"/>
      <c r="C16" s="55"/>
      <c r="D16" s="55"/>
      <c r="E16" s="55"/>
    </row>
    <row r="17" spans="1:8" ht="15.75" x14ac:dyDescent="0.25">
      <c r="A17" s="54"/>
      <c r="B17" s="55"/>
      <c r="C17" s="55"/>
      <c r="D17" s="55"/>
      <c r="E17" s="55"/>
    </row>
    <row r="18" spans="1:8" ht="19.350000000000001" customHeight="1" x14ac:dyDescent="0.3">
      <c r="A18" s="203" t="s">
        <v>89</v>
      </c>
      <c r="B18" s="203"/>
      <c r="C18" s="203"/>
      <c r="D18" s="203"/>
      <c r="E18" s="203"/>
      <c r="F18" s="203"/>
      <c r="G18" s="203"/>
      <c r="H18" s="203"/>
    </row>
    <row r="19" spans="1:8" ht="19.5" x14ac:dyDescent="0.25">
      <c r="A19" s="55"/>
      <c r="B19" s="55"/>
      <c r="C19" s="201"/>
      <c r="D19" s="201"/>
      <c r="E19" s="201"/>
    </row>
    <row r="20" spans="1:8" x14ac:dyDescent="0.25">
      <c r="A20" s="55"/>
      <c r="B20" s="55"/>
      <c r="C20" s="55"/>
      <c r="D20" s="55"/>
      <c r="E20" s="55"/>
    </row>
    <row r="21" spans="1:8" x14ac:dyDescent="0.25">
      <c r="A21" s="55"/>
      <c r="B21" s="55"/>
      <c r="C21" s="55"/>
      <c r="D21" s="59"/>
      <c r="E21" s="55"/>
    </row>
    <row r="22" spans="1:8" ht="15.75" x14ac:dyDescent="0.25">
      <c r="A22" s="202"/>
      <c r="B22" s="202"/>
      <c r="C22" s="202"/>
      <c r="D22" s="202"/>
      <c r="E22" s="202"/>
    </row>
    <row r="23" spans="1:8" x14ac:dyDescent="0.25">
      <c r="A23" s="55"/>
      <c r="B23" s="55"/>
      <c r="C23" s="55"/>
      <c r="D23" s="55"/>
      <c r="E23" s="55"/>
    </row>
    <row r="24" spans="1:8" ht="15.75" x14ac:dyDescent="0.25">
      <c r="A24" s="54"/>
      <c r="B24" s="55"/>
      <c r="C24" s="55"/>
      <c r="D24" s="55"/>
      <c r="E24" s="55"/>
    </row>
    <row r="25" spans="1:8" ht="15.75" x14ac:dyDescent="0.25">
      <c r="A25" s="54"/>
      <c r="B25" s="55"/>
      <c r="C25" s="55"/>
      <c r="D25" s="56"/>
      <c r="E25" s="55"/>
    </row>
    <row r="26" spans="1:8" ht="15.75" x14ac:dyDescent="0.25">
      <c r="A26" s="54"/>
      <c r="B26" s="55"/>
      <c r="C26" s="55"/>
      <c r="D26" s="59"/>
      <c r="E26" s="55"/>
    </row>
    <row r="27" spans="1:8" x14ac:dyDescent="0.25">
      <c r="B27" s="55"/>
      <c r="C27" s="55"/>
      <c r="D27" s="55"/>
      <c r="E27" s="55"/>
    </row>
    <row r="28" spans="1:8" ht="15.75" x14ac:dyDescent="0.25">
      <c r="A28" s="54"/>
      <c r="B28" s="55"/>
      <c r="C28" s="55"/>
      <c r="D28" s="55"/>
      <c r="E28" s="55"/>
    </row>
    <row r="29" spans="1:8" ht="15.75" x14ac:dyDescent="0.25">
      <c r="A29" s="54"/>
      <c r="B29" s="55"/>
      <c r="C29" s="55"/>
      <c r="D29" s="55"/>
      <c r="E29" s="55"/>
    </row>
    <row r="30" spans="1:8" ht="15.75" x14ac:dyDescent="0.25">
      <c r="A30" s="54"/>
      <c r="B30" s="55"/>
      <c r="C30" s="55"/>
      <c r="D30" s="56"/>
      <c r="E30" s="55"/>
    </row>
    <row r="31" spans="1:8" ht="15.75" x14ac:dyDescent="0.25">
      <c r="A31" s="54"/>
      <c r="B31" s="55"/>
      <c r="C31" s="55"/>
      <c r="D31" s="55"/>
      <c r="E31" s="55"/>
    </row>
    <row r="32" spans="1:8" ht="15.75" x14ac:dyDescent="0.25">
      <c r="A32" s="54"/>
      <c r="B32" s="55"/>
      <c r="C32" s="55"/>
      <c r="D32" s="55"/>
      <c r="E32" s="55"/>
    </row>
    <row r="33" spans="1:8" ht="15.75" x14ac:dyDescent="0.25">
      <c r="A33" s="54"/>
      <c r="B33" s="55"/>
      <c r="C33" s="55"/>
      <c r="D33" s="55"/>
      <c r="E33" s="55"/>
    </row>
    <row r="34" spans="1:8" ht="15.75" x14ac:dyDescent="0.25">
      <c r="A34" s="54"/>
      <c r="B34" s="55"/>
      <c r="C34" s="55"/>
      <c r="D34" s="55"/>
      <c r="E34" s="55"/>
    </row>
    <row r="35" spans="1:8" x14ac:dyDescent="0.25">
      <c r="A35" s="60"/>
      <c r="B35" s="60"/>
      <c r="C35" s="60"/>
      <c r="D35" s="60"/>
      <c r="E35" s="60"/>
    </row>
    <row r="36" spans="1:8" x14ac:dyDescent="0.25">
      <c r="A36" s="60"/>
      <c r="B36" s="60"/>
      <c r="C36" s="60"/>
      <c r="D36" s="60"/>
      <c r="E36" s="60"/>
    </row>
    <row r="37" spans="1:8" ht="15.75" x14ac:dyDescent="0.25">
      <c r="A37" s="54"/>
      <c r="B37" s="55"/>
      <c r="C37" s="55"/>
      <c r="D37" s="55"/>
      <c r="E37" s="55"/>
    </row>
    <row r="38" spans="1:8" ht="15.75" x14ac:dyDescent="0.25">
      <c r="A38" s="54"/>
      <c r="B38" s="55"/>
      <c r="C38" s="55"/>
      <c r="D38" s="55"/>
      <c r="E38" s="55"/>
    </row>
    <row r="39" spans="1:8" ht="15.75" x14ac:dyDescent="0.25">
      <c r="A39" s="54"/>
      <c r="B39" s="55"/>
      <c r="C39" s="55"/>
      <c r="D39" s="55"/>
      <c r="E39" s="55"/>
    </row>
    <row r="40" spans="1:8" ht="15.75" x14ac:dyDescent="0.25">
      <c r="A40" s="61"/>
      <c r="B40" s="55"/>
      <c r="C40" s="61"/>
      <c r="D40" s="62"/>
      <c r="E40" s="55"/>
    </row>
    <row r="41" spans="1:8" ht="15.75" customHeight="1" x14ac:dyDescent="0.25">
      <c r="A41" s="204" t="s">
        <v>202</v>
      </c>
      <c r="B41" s="204"/>
      <c r="C41" s="204"/>
      <c r="D41" s="204"/>
      <c r="E41" s="204"/>
      <c r="F41" s="204"/>
      <c r="G41" s="204"/>
      <c r="H41" s="204"/>
    </row>
    <row r="42" spans="1:8" x14ac:dyDescent="0.25">
      <c r="A42" s="60"/>
      <c r="B42" s="60"/>
      <c r="E42" s="55"/>
    </row>
    <row r="43" spans="1:8" x14ac:dyDescent="0.25">
      <c r="A43" s="60"/>
      <c r="B43" s="60"/>
      <c r="C43" s="60"/>
      <c r="D43" s="60"/>
      <c r="E43" s="60"/>
    </row>
    <row r="44" spans="1:8" x14ac:dyDescent="0.25">
      <c r="A44" s="60"/>
      <c r="B44" s="60"/>
      <c r="C44" s="60"/>
      <c r="D44" s="60"/>
      <c r="E44" s="60"/>
    </row>
    <row r="45" spans="1:8" x14ac:dyDescent="0.25">
      <c r="A45" s="60"/>
      <c r="B45" s="60"/>
      <c r="C45" s="60"/>
      <c r="D45" s="60"/>
      <c r="E45" s="60"/>
    </row>
    <row r="46" spans="1:8" x14ac:dyDescent="0.25">
      <c r="A46" s="60"/>
      <c r="B46" s="60"/>
      <c r="C46" s="60"/>
      <c r="D46" s="60"/>
      <c r="E46" s="60"/>
    </row>
    <row r="47" spans="1:8" x14ac:dyDescent="0.25">
      <c r="A47" s="60"/>
      <c r="B47" s="60"/>
      <c r="C47" s="60"/>
      <c r="D47" s="60"/>
      <c r="E47" s="60"/>
    </row>
    <row r="48" spans="1:8" x14ac:dyDescent="0.25">
      <c r="A48" s="60"/>
      <c r="B48" s="60"/>
      <c r="C48" s="60"/>
      <c r="D48" s="60"/>
      <c r="E48" s="60"/>
    </row>
    <row r="49" spans="1:8" x14ac:dyDescent="0.25">
      <c r="A49" s="60"/>
      <c r="B49" s="60"/>
      <c r="C49" s="60"/>
      <c r="D49" s="60"/>
      <c r="E49" s="60"/>
    </row>
    <row r="50" spans="1:8" x14ac:dyDescent="0.25">
      <c r="A50" s="60"/>
      <c r="B50" s="60"/>
      <c r="C50" s="60"/>
      <c r="D50" s="60"/>
      <c r="E50" s="60"/>
    </row>
    <row r="51" spans="1:8" ht="15" customHeight="1" x14ac:dyDescent="0.25">
      <c r="A51" s="205" t="s">
        <v>90</v>
      </c>
      <c r="B51" s="205"/>
      <c r="C51" s="205"/>
      <c r="D51" s="205"/>
      <c r="E51" s="205"/>
      <c r="F51" s="205"/>
      <c r="G51" s="205"/>
      <c r="H51" s="205"/>
    </row>
    <row r="52" spans="1:8" ht="48" customHeight="1" x14ac:dyDescent="0.25">
      <c r="A52" s="206" t="s">
        <v>203</v>
      </c>
      <c r="B52" s="206"/>
      <c r="C52" s="206"/>
      <c r="D52" s="206"/>
      <c r="E52" s="206"/>
      <c r="F52" s="206"/>
      <c r="G52" s="206"/>
      <c r="H52" s="206"/>
    </row>
    <row r="53" spans="1:8" x14ac:dyDescent="0.25">
      <c r="A53" s="200"/>
      <c r="B53" s="200"/>
      <c r="C53" s="200"/>
      <c r="D53" s="200"/>
      <c r="E53" s="200"/>
    </row>
    <row r="54" spans="1:8" x14ac:dyDescent="0.25">
      <c r="A54" s="200"/>
      <c r="B54" s="200"/>
      <c r="C54" s="200"/>
      <c r="D54" s="200"/>
      <c r="E54" s="200"/>
    </row>
    <row r="55" spans="1:8" x14ac:dyDescent="0.25">
      <c r="A55" s="200"/>
      <c r="B55" s="200"/>
      <c r="C55" s="200"/>
      <c r="D55" s="200"/>
      <c r="E55" s="200"/>
    </row>
    <row r="57" spans="1:8" x14ac:dyDescent="0.25">
      <c r="A57" s="200"/>
      <c r="B57" s="200"/>
      <c r="C57" s="200"/>
      <c r="D57" s="200"/>
      <c r="E57" s="200"/>
    </row>
    <row r="58" spans="1:8" x14ac:dyDescent="0.25">
      <c r="A58" s="200" t="s">
        <v>81</v>
      </c>
      <c r="B58" s="200"/>
      <c r="C58" s="200"/>
      <c r="D58" s="200"/>
      <c r="E58" s="200"/>
      <c r="F58" s="200"/>
      <c r="G58" s="200"/>
      <c r="H58" s="200"/>
    </row>
    <row r="59" spans="1:8" x14ac:dyDescent="0.25">
      <c r="A59" s="200"/>
      <c r="B59" s="200"/>
      <c r="C59" s="200"/>
      <c r="D59" s="200"/>
      <c r="E59" s="200"/>
    </row>
    <row r="60" spans="1:8" x14ac:dyDescent="0.25">
      <c r="A60" s="60"/>
      <c r="B60" s="60"/>
      <c r="C60" s="60"/>
      <c r="D60" s="60"/>
      <c r="E60" s="60"/>
    </row>
    <row r="61" spans="1:8" x14ac:dyDescent="0.25">
      <c r="A61" s="207" t="s">
        <v>82</v>
      </c>
      <c r="B61" s="207"/>
      <c r="C61" s="207"/>
      <c r="D61" s="207"/>
      <c r="E61" s="207"/>
      <c r="F61" s="207"/>
      <c r="G61" s="207"/>
      <c r="H61" s="207"/>
    </row>
    <row r="62" spans="1:8" x14ac:dyDescent="0.25">
      <c r="A62" s="200" t="s">
        <v>83</v>
      </c>
      <c r="B62" s="200"/>
      <c r="C62" s="200"/>
      <c r="D62" s="200"/>
      <c r="E62" s="200"/>
      <c r="F62" s="200"/>
      <c r="G62" s="200"/>
      <c r="H62" s="200"/>
    </row>
    <row r="63" spans="1:8" x14ac:dyDescent="0.25">
      <c r="A63" s="60"/>
      <c r="B63" s="60"/>
      <c r="C63" s="60"/>
      <c r="D63" s="60"/>
      <c r="E63" s="60"/>
    </row>
    <row r="64" spans="1:8" x14ac:dyDescent="0.25">
      <c r="A64" s="60"/>
      <c r="B64" s="60"/>
      <c r="C64" s="60"/>
      <c r="D64" s="60"/>
      <c r="E64" s="60"/>
    </row>
    <row r="65" spans="1:8" x14ac:dyDescent="0.25">
      <c r="A65" s="60"/>
      <c r="B65" s="60"/>
      <c r="C65" s="60"/>
      <c r="D65" s="60"/>
      <c r="E65" s="60"/>
    </row>
    <row r="66" spans="1:8" x14ac:dyDescent="0.25">
      <c r="A66" s="60"/>
      <c r="B66" s="60"/>
      <c r="C66" s="60"/>
      <c r="D66" s="60"/>
      <c r="E66" s="60"/>
    </row>
    <row r="67" spans="1:8" ht="15.75" x14ac:dyDescent="0.25">
      <c r="A67" s="63"/>
      <c r="B67" s="60"/>
      <c r="C67" s="60"/>
      <c r="D67" s="60"/>
      <c r="E67" s="60"/>
    </row>
    <row r="68" spans="1:8" x14ac:dyDescent="0.25">
      <c r="A68" s="208" t="s">
        <v>191</v>
      </c>
      <c r="B68" s="208"/>
      <c r="C68" s="208"/>
      <c r="D68" s="208"/>
      <c r="E68" s="208"/>
      <c r="F68" s="208"/>
      <c r="G68" s="208"/>
      <c r="H68" s="208"/>
    </row>
    <row r="69" spans="1:8" x14ac:dyDescent="0.25">
      <c r="A69" s="208" t="s">
        <v>192</v>
      </c>
      <c r="B69" s="208"/>
      <c r="C69" s="208"/>
      <c r="D69" s="208"/>
      <c r="E69" s="208"/>
      <c r="F69" s="208"/>
      <c r="G69" s="208"/>
      <c r="H69" s="208"/>
    </row>
    <row r="70" spans="1:8" ht="15.75" x14ac:dyDescent="0.25">
      <c r="A70" s="63"/>
      <c r="B70" s="60"/>
      <c r="C70" s="60"/>
      <c r="D70" s="60"/>
      <c r="E70" s="60"/>
    </row>
    <row r="71" spans="1:8" ht="15.75" x14ac:dyDescent="0.25">
      <c r="A71" s="63"/>
      <c r="B71" s="60"/>
      <c r="C71" s="60"/>
      <c r="D71" s="60"/>
      <c r="E71" s="60"/>
    </row>
    <row r="72" spans="1:8" ht="15.75" x14ac:dyDescent="0.25">
      <c r="A72" s="63"/>
      <c r="B72" s="60"/>
      <c r="C72" s="60"/>
      <c r="D72" s="60"/>
      <c r="E72" s="60"/>
    </row>
    <row r="73" spans="1:8" x14ac:dyDescent="0.25">
      <c r="A73" s="208" t="s">
        <v>84</v>
      </c>
      <c r="B73" s="208"/>
      <c r="C73" s="208"/>
      <c r="D73" s="208"/>
      <c r="E73" s="208"/>
      <c r="F73" s="208"/>
      <c r="G73" s="208"/>
      <c r="H73" s="208"/>
    </row>
    <row r="74" spans="1:8" ht="15.75" x14ac:dyDescent="0.25">
      <c r="A74" s="63"/>
      <c r="B74" s="60"/>
      <c r="C74" s="60"/>
      <c r="D74" s="60"/>
      <c r="E74" s="60"/>
    </row>
    <row r="75" spans="1:8" ht="15.75" x14ac:dyDescent="0.25">
      <c r="A75" s="63"/>
      <c r="B75" s="60"/>
      <c r="C75" s="60"/>
      <c r="D75" s="60"/>
      <c r="E75" s="60"/>
    </row>
    <row r="76" spans="1:8" ht="15.75" x14ac:dyDescent="0.25">
      <c r="A76" s="63"/>
      <c r="B76" s="60"/>
      <c r="C76" s="60"/>
      <c r="D76" s="60"/>
      <c r="E76" s="60"/>
    </row>
    <row r="77" spans="1:8" ht="15.75" x14ac:dyDescent="0.25">
      <c r="A77" s="63"/>
      <c r="B77" s="60"/>
      <c r="C77" s="60"/>
      <c r="D77" s="60"/>
      <c r="E77" s="60"/>
    </row>
    <row r="78" spans="1:8" ht="15.75" x14ac:dyDescent="0.25">
      <c r="A78" s="63"/>
      <c r="B78" s="60"/>
      <c r="C78" s="60"/>
      <c r="D78" s="60"/>
      <c r="E78" s="60"/>
    </row>
    <row r="79" spans="1:8" x14ac:dyDescent="0.25">
      <c r="A79" s="64"/>
      <c r="B79" s="64"/>
      <c r="C79" s="60"/>
      <c r="D79" s="60"/>
      <c r="E79" s="60"/>
    </row>
    <row r="80" spans="1:8" x14ac:dyDescent="0.25">
      <c r="A80" s="65" t="s">
        <v>85</v>
      </c>
      <c r="B80" s="60"/>
      <c r="C80" s="60"/>
      <c r="D80" s="60"/>
      <c r="E80" s="60"/>
    </row>
    <row r="81" spans="1:5" x14ac:dyDescent="0.25">
      <c r="A81" s="65" t="s">
        <v>86</v>
      </c>
      <c r="B81" s="60"/>
      <c r="C81" s="60"/>
      <c r="D81" s="60"/>
      <c r="E81" s="60"/>
    </row>
    <row r="82" spans="1:5" ht="15.75" x14ac:dyDescent="0.25">
      <c r="A82" s="65" t="s">
        <v>87</v>
      </c>
      <c r="B82" s="60"/>
      <c r="C82" s="66"/>
      <c r="D82" s="67"/>
      <c r="E82" s="60"/>
    </row>
    <row r="83" spans="1:5" x14ac:dyDescent="0.25">
      <c r="A83" s="68" t="s">
        <v>88</v>
      </c>
      <c r="B83" s="69"/>
      <c r="C83" s="60"/>
      <c r="D83" s="60"/>
      <c r="E83" s="60"/>
    </row>
    <row r="84" spans="1:5" x14ac:dyDescent="0.25">
      <c r="A84" s="60"/>
      <c r="B84" s="60"/>
      <c r="C84" s="60"/>
      <c r="D84" s="60"/>
      <c r="E84" s="60"/>
    </row>
    <row r="85" spans="1:5" ht="18" x14ac:dyDescent="0.25">
      <c r="A85" s="70"/>
      <c r="B85" s="70"/>
      <c r="C85" s="70"/>
      <c r="D85" s="70"/>
      <c r="E85" s="70"/>
    </row>
    <row r="86" spans="1:5" ht="18" x14ac:dyDescent="0.25">
      <c r="A86" s="70"/>
      <c r="B86" s="70"/>
      <c r="C86" s="70"/>
      <c r="D86" s="70"/>
      <c r="E86" s="70"/>
    </row>
    <row r="87" spans="1:5" ht="18" x14ac:dyDescent="0.25">
      <c r="A87" s="70"/>
      <c r="B87" s="70"/>
      <c r="C87" s="70"/>
      <c r="D87" s="70"/>
      <c r="E87" s="70"/>
    </row>
  </sheetData>
  <mergeCells count="17">
    <mergeCell ref="A61:H61"/>
    <mergeCell ref="A62:H62"/>
    <mergeCell ref="A68:H68"/>
    <mergeCell ref="A69:H69"/>
    <mergeCell ref="A73:H73"/>
    <mergeCell ref="A59:E59"/>
    <mergeCell ref="C19:E19"/>
    <mergeCell ref="A22:E22"/>
    <mergeCell ref="A18:H18"/>
    <mergeCell ref="A41:H41"/>
    <mergeCell ref="A51:H51"/>
    <mergeCell ref="A52:H52"/>
    <mergeCell ref="A58:H58"/>
    <mergeCell ref="A53:E53"/>
    <mergeCell ref="A54:E54"/>
    <mergeCell ref="A55:E55"/>
    <mergeCell ref="A57:E57"/>
  </mergeCells>
  <pageMargins left="0.7" right="0.7" top="0.75" bottom="0.75" header="0.3" footer="0.3"/>
  <pageSetup paperSize="126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963F3B-FF52-4FF3-84A8-B348B8F15212}">
  <sheetPr>
    <tabColor theme="9" tint="0.79998168889431442"/>
  </sheetPr>
  <dimension ref="B2:T32"/>
  <sheetViews>
    <sheetView workbookViewId="0"/>
  </sheetViews>
  <sheetFormatPr baseColWidth="10" defaultRowHeight="15" x14ac:dyDescent="0.25"/>
  <cols>
    <col min="1" max="1" width="7.7109375" style="111" customWidth="1"/>
    <col min="2" max="12" width="11.42578125" style="111"/>
    <col min="13" max="20" width="11.42578125" style="7"/>
    <col min="21" max="16384" width="11.42578125" style="111"/>
  </cols>
  <sheetData>
    <row r="2" spans="2:18" x14ac:dyDescent="0.25">
      <c r="N2" s="7" t="s">
        <v>6</v>
      </c>
      <c r="O2" s="7" t="s">
        <v>4</v>
      </c>
      <c r="P2" s="7" t="s">
        <v>12</v>
      </c>
      <c r="Q2" s="7" t="s">
        <v>8</v>
      </c>
      <c r="R2" s="7" t="s">
        <v>7</v>
      </c>
    </row>
    <row r="3" spans="2:18" x14ac:dyDescent="0.25">
      <c r="M3" s="7" t="s">
        <v>124</v>
      </c>
    </row>
    <row r="4" spans="2:18" x14ac:dyDescent="0.25">
      <c r="M4" s="7" t="s">
        <v>125</v>
      </c>
    </row>
    <row r="5" spans="2:18" x14ac:dyDescent="0.25">
      <c r="M5" s="7" t="s">
        <v>126</v>
      </c>
    </row>
    <row r="6" spans="2:18" x14ac:dyDescent="0.25">
      <c r="M6" s="7" t="s">
        <v>127</v>
      </c>
    </row>
    <row r="7" spans="2:18" x14ac:dyDescent="0.25">
      <c r="M7" s="7" t="s">
        <v>128</v>
      </c>
    </row>
    <row r="8" spans="2:18" x14ac:dyDescent="0.25">
      <c r="M8" s="7" t="s">
        <v>129</v>
      </c>
    </row>
    <row r="9" spans="2:18" x14ac:dyDescent="0.25">
      <c r="M9" s="7" t="s">
        <v>130</v>
      </c>
    </row>
    <row r="10" spans="2:18" x14ac:dyDescent="0.25">
      <c r="M10" s="7" t="s">
        <v>131</v>
      </c>
    </row>
    <row r="11" spans="2:18" x14ac:dyDescent="0.25">
      <c r="M11" s="7" t="s">
        <v>132</v>
      </c>
    </row>
    <row r="12" spans="2:18" x14ac:dyDescent="0.25">
      <c r="M12" s="7" t="s">
        <v>148</v>
      </c>
    </row>
    <row r="13" spans="2:18" x14ac:dyDescent="0.25">
      <c r="M13" s="7" t="s">
        <v>149</v>
      </c>
    </row>
    <row r="14" spans="2:18" x14ac:dyDescent="0.25">
      <c r="M14" s="7" t="s">
        <v>179</v>
      </c>
    </row>
    <row r="16" spans="2:18" ht="27.75" customHeight="1" x14ac:dyDescent="0.25">
      <c r="B16" s="260" t="s">
        <v>180</v>
      </c>
      <c r="C16" s="260"/>
      <c r="D16" s="260"/>
      <c r="E16" s="260"/>
      <c r="F16" s="260"/>
      <c r="G16" s="260"/>
      <c r="H16" s="260"/>
      <c r="I16" s="260"/>
      <c r="J16" s="260"/>
      <c r="K16" s="260"/>
    </row>
    <row r="17" spans="2:20" x14ac:dyDescent="0.25">
      <c r="N17" s="7" t="s">
        <v>6</v>
      </c>
      <c r="O17" s="7" t="s">
        <v>4</v>
      </c>
      <c r="P17" s="7" t="s">
        <v>12</v>
      </c>
      <c r="Q17" s="7" t="s">
        <v>8</v>
      </c>
      <c r="R17" s="7" t="s">
        <v>7</v>
      </c>
    </row>
    <row r="18" spans="2:20" x14ac:dyDescent="0.25">
      <c r="M18" s="7" t="s">
        <v>150</v>
      </c>
      <c r="S18" s="101"/>
    </row>
    <row r="19" spans="2:20" x14ac:dyDescent="0.25">
      <c r="M19" s="7" t="s">
        <v>125</v>
      </c>
      <c r="N19" s="101"/>
      <c r="O19" s="101"/>
      <c r="P19" s="101"/>
      <c r="Q19" s="101"/>
      <c r="R19" s="101"/>
      <c r="S19" s="101"/>
    </row>
    <row r="20" spans="2:20" x14ac:dyDescent="0.25">
      <c r="M20" s="7" t="s">
        <v>126</v>
      </c>
      <c r="N20" s="101"/>
      <c r="O20" s="101"/>
      <c r="P20" s="101"/>
      <c r="Q20" s="101"/>
      <c r="R20" s="101"/>
      <c r="S20" s="101"/>
    </row>
    <row r="21" spans="2:20" x14ac:dyDescent="0.25">
      <c r="M21" s="7" t="s">
        <v>127</v>
      </c>
      <c r="N21" s="101"/>
      <c r="O21" s="101"/>
      <c r="P21" s="101"/>
      <c r="Q21" s="101"/>
      <c r="R21" s="101"/>
      <c r="S21" s="101"/>
    </row>
    <row r="22" spans="2:20" x14ac:dyDescent="0.25">
      <c r="M22" s="7" t="s">
        <v>128</v>
      </c>
      <c r="S22" s="101"/>
    </row>
    <row r="23" spans="2:20" x14ac:dyDescent="0.25">
      <c r="M23" s="7" t="s">
        <v>129</v>
      </c>
    </row>
    <row r="24" spans="2:20" x14ac:dyDescent="0.25">
      <c r="M24" s="7" t="s">
        <v>130</v>
      </c>
      <c r="S24" s="101"/>
    </row>
    <row r="25" spans="2:20" x14ac:dyDescent="0.25">
      <c r="M25" s="7" t="s">
        <v>131</v>
      </c>
      <c r="N25" s="101"/>
      <c r="O25" s="101"/>
      <c r="P25" s="101"/>
      <c r="Q25" s="101"/>
      <c r="R25" s="101"/>
    </row>
    <row r="26" spans="2:20" x14ac:dyDescent="0.25">
      <c r="M26" s="7" t="s">
        <v>132</v>
      </c>
      <c r="N26" s="101"/>
      <c r="O26" s="101"/>
      <c r="P26" s="101"/>
      <c r="Q26" s="101"/>
      <c r="R26" s="101"/>
    </row>
    <row r="27" spans="2:20" x14ac:dyDescent="0.25">
      <c r="M27" s="7" t="s">
        <v>148</v>
      </c>
    </row>
    <row r="28" spans="2:20" x14ac:dyDescent="0.25">
      <c r="M28" s="7" t="s">
        <v>149</v>
      </c>
    </row>
    <row r="29" spans="2:20" x14ac:dyDescent="0.25">
      <c r="M29" s="7" t="s">
        <v>179</v>
      </c>
    </row>
    <row r="32" spans="2:20" s="112" customFormat="1" ht="27" customHeight="1" x14ac:dyDescent="0.25">
      <c r="B32" s="260" t="s">
        <v>180</v>
      </c>
      <c r="C32" s="260"/>
      <c r="D32" s="260"/>
      <c r="E32" s="260"/>
      <c r="F32" s="260"/>
      <c r="G32" s="260"/>
      <c r="H32" s="260"/>
      <c r="I32" s="260"/>
      <c r="J32" s="260"/>
      <c r="K32" s="260"/>
      <c r="M32" s="113"/>
      <c r="N32" s="113"/>
      <c r="O32" s="113"/>
      <c r="P32" s="113"/>
      <c r="Q32" s="113"/>
      <c r="R32" s="113"/>
      <c r="S32" s="113"/>
      <c r="T32" s="113"/>
    </row>
  </sheetData>
  <mergeCells count="2">
    <mergeCell ref="B16:K16"/>
    <mergeCell ref="B32:K32"/>
  </mergeCells>
  <phoneticPr fontId="42" type="noConversion"/>
  <pageMargins left="0.7" right="0.7" top="0.75" bottom="0.75" header="0.3" footer="0.3"/>
  <pageSetup paperSize="126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6ACF38-2145-447A-BC60-693EB9A57BC7}">
  <sheetPr>
    <tabColor theme="9" tint="0.79998168889431442"/>
  </sheetPr>
  <dimension ref="B1:G20"/>
  <sheetViews>
    <sheetView workbookViewId="0">
      <selection activeCell="B2" sqref="B2:G2"/>
    </sheetView>
  </sheetViews>
  <sheetFormatPr baseColWidth="10" defaultRowHeight="15" x14ac:dyDescent="0.25"/>
  <cols>
    <col min="1" max="1" width="3.5703125" customWidth="1"/>
    <col min="2" max="2" width="14.85546875" customWidth="1"/>
    <col min="3" max="5" width="13" customWidth="1"/>
    <col min="6" max="6" width="17" customWidth="1"/>
  </cols>
  <sheetData>
    <row r="1" spans="2:7" ht="15.75" thickBot="1" x14ac:dyDescent="0.3"/>
    <row r="2" spans="2:7" x14ac:dyDescent="0.25">
      <c r="B2" s="269" t="s">
        <v>67</v>
      </c>
      <c r="C2" s="270"/>
      <c r="D2" s="270"/>
      <c r="E2" s="270"/>
      <c r="F2" s="270"/>
      <c r="G2" s="271"/>
    </row>
    <row r="3" spans="2:7" ht="30" customHeight="1" x14ac:dyDescent="0.25">
      <c r="B3" s="272" t="s">
        <v>104</v>
      </c>
      <c r="C3" s="273"/>
      <c r="D3" s="273"/>
      <c r="E3" s="273"/>
      <c r="F3" s="273"/>
      <c r="G3" s="274"/>
    </row>
    <row r="4" spans="2:7" x14ac:dyDescent="0.25">
      <c r="B4" s="31" t="s">
        <v>68</v>
      </c>
      <c r="C4" s="160">
        <v>2018</v>
      </c>
      <c r="D4" s="160">
        <v>2019</v>
      </c>
      <c r="E4" s="160">
        <v>2020</v>
      </c>
      <c r="F4" s="165">
        <v>2021</v>
      </c>
      <c r="G4" s="166">
        <v>2022</v>
      </c>
    </row>
    <row r="5" spans="2:7" x14ac:dyDescent="0.25">
      <c r="B5" s="30" t="s">
        <v>44</v>
      </c>
      <c r="C5" s="153">
        <v>96042.486000000004</v>
      </c>
      <c r="D5" s="153">
        <v>104864.978</v>
      </c>
      <c r="E5" s="153">
        <v>126780.37981</v>
      </c>
      <c r="F5" s="153">
        <v>95899.943099999931</v>
      </c>
      <c r="G5" s="52">
        <f>'10'!K30</f>
        <v>7362.3369999999995</v>
      </c>
    </row>
    <row r="6" spans="2:7" x14ac:dyDescent="0.25">
      <c r="B6" s="30" t="s">
        <v>45</v>
      </c>
      <c r="C6" s="153">
        <v>93222.954559999955</v>
      </c>
      <c r="D6" s="153">
        <v>106267.45687999915</v>
      </c>
      <c r="E6" s="153">
        <v>124321.28540999953</v>
      </c>
      <c r="F6" s="153">
        <v>107465.31749999983</v>
      </c>
      <c r="G6" s="52">
        <f>'15'!I47</f>
        <v>6056.2582399999983</v>
      </c>
    </row>
    <row r="7" spans="2:7" x14ac:dyDescent="0.25">
      <c r="B7" s="30" t="s">
        <v>46</v>
      </c>
      <c r="C7" s="153">
        <v>0</v>
      </c>
      <c r="D7" s="153">
        <v>276.60000000000002</v>
      </c>
      <c r="E7" s="153">
        <v>0</v>
      </c>
      <c r="F7" s="153">
        <v>0</v>
      </c>
      <c r="G7" s="52">
        <v>0</v>
      </c>
    </row>
    <row r="8" spans="2:7" x14ac:dyDescent="0.25">
      <c r="B8" s="30" t="s">
        <v>66</v>
      </c>
      <c r="C8" s="153">
        <v>19.380899999999997</v>
      </c>
      <c r="D8" s="153">
        <v>0</v>
      </c>
      <c r="E8" s="153">
        <v>111.32798000000001</v>
      </c>
      <c r="F8" s="153">
        <v>112</v>
      </c>
      <c r="G8" s="52">
        <f>'21'!I18</f>
        <v>8.6128</v>
      </c>
    </row>
    <row r="9" spans="2:7" ht="15.75" thickBot="1" x14ac:dyDescent="0.3">
      <c r="B9" s="45" t="s">
        <v>59</v>
      </c>
      <c r="C9" s="154">
        <v>189284.82145999998</v>
      </c>
      <c r="D9" s="154">
        <v>211409.03487999915</v>
      </c>
      <c r="E9" s="154">
        <v>251212.99319999953</v>
      </c>
      <c r="F9" s="154">
        <v>203477.26059999975</v>
      </c>
      <c r="G9" s="127">
        <f>SUM(G5:G8)</f>
        <v>13427.20804</v>
      </c>
    </row>
    <row r="10" spans="2:7" ht="31.5" customHeight="1" thickBot="1" x14ac:dyDescent="0.3">
      <c r="B10" s="275" t="s">
        <v>180</v>
      </c>
      <c r="C10" s="276"/>
      <c r="D10" s="276"/>
      <c r="E10" s="276"/>
      <c r="F10" s="276"/>
      <c r="G10" s="277"/>
    </row>
    <row r="15" spans="2:7" x14ac:dyDescent="0.25">
      <c r="C15" s="1"/>
      <c r="D15" s="1"/>
      <c r="E15" s="1"/>
      <c r="F15" s="1"/>
    </row>
    <row r="16" spans="2:7" x14ac:dyDescent="0.25">
      <c r="C16" s="1"/>
      <c r="D16" s="1"/>
      <c r="E16" s="1"/>
      <c r="F16" s="1"/>
    </row>
    <row r="17" spans="3:6" x14ac:dyDescent="0.25">
      <c r="C17" s="1"/>
      <c r="D17" s="1"/>
      <c r="E17" s="1"/>
      <c r="F17" s="1"/>
    </row>
    <row r="18" spans="3:6" x14ac:dyDescent="0.25">
      <c r="C18" s="1"/>
      <c r="D18" s="1"/>
      <c r="E18" s="1"/>
      <c r="F18" s="1"/>
    </row>
    <row r="19" spans="3:6" x14ac:dyDescent="0.25">
      <c r="C19" s="1"/>
      <c r="D19" s="1"/>
      <c r="E19" s="1"/>
      <c r="F19" s="1"/>
    </row>
    <row r="20" spans="3:6" x14ac:dyDescent="0.25">
      <c r="C20" s="1"/>
      <c r="D20" s="1"/>
      <c r="E20" s="1"/>
      <c r="F20" s="1"/>
    </row>
  </sheetData>
  <mergeCells count="3">
    <mergeCell ref="B2:G2"/>
    <mergeCell ref="B3:G3"/>
    <mergeCell ref="B10:G10"/>
  </mergeCells>
  <pageMargins left="0.7" right="0.7" top="0.75" bottom="0.75" header="0.3" footer="0.3"/>
  <pageSetup paperSize="126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57138F-B62A-49CF-A471-9F02EA40B34C}">
  <sheetPr>
    <tabColor theme="9" tint="0.79998168889431442"/>
  </sheetPr>
  <dimension ref="A1:Q31"/>
  <sheetViews>
    <sheetView workbookViewId="0">
      <selection activeCell="B1" sqref="B1:L1"/>
    </sheetView>
  </sheetViews>
  <sheetFormatPr baseColWidth="10" defaultRowHeight="15" x14ac:dyDescent="0.25"/>
  <cols>
    <col min="1" max="1" width="8.42578125" customWidth="1"/>
    <col min="2" max="2" width="13.42578125" customWidth="1"/>
    <col min="3" max="12" width="9.140625" customWidth="1"/>
    <col min="13" max="13" width="11.5703125" bestFit="1" customWidth="1"/>
    <col min="14" max="15" width="12" bestFit="1" customWidth="1"/>
    <col min="16" max="17" width="11.5703125" bestFit="1" customWidth="1"/>
  </cols>
  <sheetData>
    <row r="1" spans="1:17" x14ac:dyDescent="0.25">
      <c r="B1" s="269" t="s">
        <v>70</v>
      </c>
      <c r="C1" s="270"/>
      <c r="D1" s="270"/>
      <c r="E1" s="270"/>
      <c r="F1" s="270"/>
      <c r="G1" s="270"/>
      <c r="H1" s="270"/>
      <c r="I1" s="270"/>
      <c r="J1" s="270"/>
      <c r="K1" s="270"/>
      <c r="L1" s="271"/>
    </row>
    <row r="2" spans="1:17" x14ac:dyDescent="0.25">
      <c r="B2" s="278" t="s">
        <v>79</v>
      </c>
      <c r="C2" s="273"/>
      <c r="D2" s="273"/>
      <c r="E2" s="273"/>
      <c r="F2" s="273"/>
      <c r="G2" s="273"/>
      <c r="H2" s="273"/>
      <c r="I2" s="273"/>
      <c r="J2" s="273"/>
      <c r="K2" s="273"/>
      <c r="L2" s="274"/>
    </row>
    <row r="3" spans="1:17" x14ac:dyDescent="0.25">
      <c r="B3" s="30"/>
      <c r="C3" s="257">
        <v>2018</v>
      </c>
      <c r="D3" s="257"/>
      <c r="E3" s="273">
        <v>2019</v>
      </c>
      <c r="F3" s="273"/>
      <c r="G3" s="273">
        <v>2020</v>
      </c>
      <c r="H3" s="273"/>
      <c r="I3" s="279">
        <v>2021</v>
      </c>
      <c r="J3" s="279"/>
      <c r="K3" s="279">
        <v>2022</v>
      </c>
      <c r="L3" s="280"/>
    </row>
    <row r="4" spans="1:17" ht="25.5" x14ac:dyDescent="0.25">
      <c r="B4" s="30"/>
      <c r="C4" s="161" t="s">
        <v>0</v>
      </c>
      <c r="D4" s="34" t="s">
        <v>189</v>
      </c>
      <c r="E4" s="161" t="s">
        <v>0</v>
      </c>
      <c r="F4" s="34" t="s">
        <v>189</v>
      </c>
      <c r="G4" s="161" t="s">
        <v>0</v>
      </c>
      <c r="H4" s="34" t="s">
        <v>189</v>
      </c>
      <c r="I4" s="161" t="s">
        <v>0</v>
      </c>
      <c r="J4" s="34" t="s">
        <v>189</v>
      </c>
      <c r="K4" s="161" t="s">
        <v>0</v>
      </c>
      <c r="L4" s="167" t="s">
        <v>189</v>
      </c>
    </row>
    <row r="5" spans="1:17" x14ac:dyDescent="0.25">
      <c r="B5" s="134" t="s">
        <v>65</v>
      </c>
      <c r="C5" s="161" t="s">
        <v>49</v>
      </c>
      <c r="D5" s="161" t="s">
        <v>69</v>
      </c>
      <c r="E5" s="161" t="s">
        <v>49</v>
      </c>
      <c r="F5" s="161" t="s">
        <v>69</v>
      </c>
      <c r="G5" s="161" t="s">
        <v>49</v>
      </c>
      <c r="H5" s="161" t="s">
        <v>69</v>
      </c>
      <c r="I5" s="161" t="s">
        <v>49</v>
      </c>
      <c r="J5" s="161" t="s">
        <v>69</v>
      </c>
      <c r="K5" s="161" t="s">
        <v>49</v>
      </c>
      <c r="L5" s="162" t="s">
        <v>69</v>
      </c>
    </row>
    <row r="6" spans="1:17" x14ac:dyDescent="0.25">
      <c r="A6" s="2"/>
      <c r="B6" s="131" t="s">
        <v>25</v>
      </c>
      <c r="C6" s="33">
        <v>429</v>
      </c>
      <c r="D6" s="28">
        <v>391.75043706293707</v>
      </c>
      <c r="E6" s="33">
        <v>114.4</v>
      </c>
      <c r="F6" s="28">
        <v>410</v>
      </c>
      <c r="G6" s="33">
        <v>26.2</v>
      </c>
      <c r="H6" s="28">
        <v>492.5</v>
      </c>
      <c r="I6" s="28"/>
      <c r="J6" s="28"/>
      <c r="K6" s="28"/>
      <c r="L6" s="29"/>
    </row>
    <row r="7" spans="1:17" x14ac:dyDescent="0.25">
      <c r="A7" s="2"/>
      <c r="B7" s="131" t="s">
        <v>3</v>
      </c>
      <c r="C7" s="33">
        <v>317.5</v>
      </c>
      <c r="D7" s="28">
        <v>447</v>
      </c>
      <c r="E7" s="33">
        <v>1422.75</v>
      </c>
      <c r="F7" s="28">
        <v>464.78529994175886</v>
      </c>
      <c r="G7" s="33">
        <v>748</v>
      </c>
      <c r="H7" s="28">
        <v>634.6912077294686</v>
      </c>
      <c r="I7" s="28">
        <v>688.5</v>
      </c>
      <c r="J7" s="28">
        <v>614.12711915535442</v>
      </c>
      <c r="K7" s="28">
        <v>182</v>
      </c>
      <c r="L7" s="29">
        <v>562</v>
      </c>
      <c r="O7" s="2"/>
      <c r="P7" s="2"/>
      <c r="Q7" s="2"/>
    </row>
    <row r="8" spans="1:17" x14ac:dyDescent="0.25">
      <c r="A8" s="2"/>
      <c r="B8" s="131" t="s">
        <v>31</v>
      </c>
      <c r="C8" s="33">
        <v>0</v>
      </c>
      <c r="D8" s="28"/>
      <c r="E8" s="33"/>
      <c r="F8" s="28"/>
      <c r="G8" s="33"/>
      <c r="H8" s="28"/>
      <c r="I8" s="28"/>
      <c r="J8" s="28"/>
      <c r="K8" s="28"/>
      <c r="L8" s="29"/>
      <c r="M8" s="2"/>
    </row>
    <row r="9" spans="1:17" x14ac:dyDescent="0.25">
      <c r="A9" s="2"/>
      <c r="B9" s="131" t="s">
        <v>23</v>
      </c>
      <c r="C9" s="33">
        <v>52</v>
      </c>
      <c r="D9" s="28">
        <v>492</v>
      </c>
      <c r="E9" s="33">
        <v>0</v>
      </c>
      <c r="F9" s="28">
        <v>0</v>
      </c>
      <c r="G9" s="33">
        <v>0</v>
      </c>
      <c r="H9" s="28">
        <v>0</v>
      </c>
      <c r="I9" s="28"/>
      <c r="J9" s="28"/>
      <c r="K9" s="28"/>
      <c r="L9" s="29"/>
      <c r="M9" s="2"/>
      <c r="N9" s="2"/>
    </row>
    <row r="10" spans="1:17" x14ac:dyDescent="0.25">
      <c r="A10" s="2"/>
      <c r="B10" s="131" t="s">
        <v>2</v>
      </c>
      <c r="C10" s="33">
        <v>20102.165000000001</v>
      </c>
      <c r="D10" s="28">
        <v>442.25579378307896</v>
      </c>
      <c r="E10" s="33">
        <v>22468.75</v>
      </c>
      <c r="F10" s="28">
        <v>423.71885070812834</v>
      </c>
      <c r="G10" s="33">
        <v>22128.14</v>
      </c>
      <c r="H10" s="28">
        <v>552.44705122886251</v>
      </c>
      <c r="I10" s="28">
        <v>18452.476600000027</v>
      </c>
      <c r="J10" s="28">
        <v>599.55243544957239</v>
      </c>
      <c r="K10" s="28">
        <v>1634.37</v>
      </c>
      <c r="L10" s="29">
        <v>566.56714327400766</v>
      </c>
      <c r="M10" s="2"/>
    </row>
    <row r="11" spans="1:17" x14ac:dyDescent="0.25">
      <c r="A11" s="2"/>
      <c r="B11" s="131" t="s">
        <v>10</v>
      </c>
      <c r="C11" s="33">
        <v>3275.64</v>
      </c>
      <c r="D11" s="28">
        <v>495.07271514482335</v>
      </c>
      <c r="E11" s="33">
        <v>2729.5</v>
      </c>
      <c r="F11" s="28">
        <v>477.75397222222227</v>
      </c>
      <c r="G11" s="33">
        <v>3227</v>
      </c>
      <c r="H11" s="28">
        <v>619.72940875576046</v>
      </c>
      <c r="I11" s="28">
        <v>1859.2215000000001</v>
      </c>
      <c r="J11" s="28">
        <v>641.15369286705175</v>
      </c>
      <c r="K11" s="28">
        <v>129.947</v>
      </c>
      <c r="L11" s="29">
        <v>660.55772438076758</v>
      </c>
      <c r="M11" s="2"/>
    </row>
    <row r="12" spans="1:17" x14ac:dyDescent="0.25">
      <c r="A12" s="2"/>
      <c r="B12" s="131" t="s">
        <v>6</v>
      </c>
      <c r="C12" s="33">
        <v>414</v>
      </c>
      <c r="D12" s="28">
        <v>470.68780361757103</v>
      </c>
      <c r="E12" s="33">
        <v>768.2</v>
      </c>
      <c r="F12" s="28">
        <v>474.68324666334388</v>
      </c>
      <c r="G12" s="33">
        <v>2391.77</v>
      </c>
      <c r="H12" s="28">
        <v>563.05974274555433</v>
      </c>
      <c r="I12" s="28">
        <v>938</v>
      </c>
      <c r="J12" s="28">
        <v>591.57142857142856</v>
      </c>
      <c r="K12" s="28"/>
      <c r="L12" s="29"/>
      <c r="M12" s="2"/>
    </row>
    <row r="13" spans="1:17" x14ac:dyDescent="0.25">
      <c r="A13" s="2"/>
      <c r="B13" s="131" t="s">
        <v>19</v>
      </c>
      <c r="C13" s="33">
        <v>85.5</v>
      </c>
      <c r="D13" s="28">
        <v>483.83333333333331</v>
      </c>
      <c r="E13" s="33">
        <v>113</v>
      </c>
      <c r="F13" s="28">
        <v>475.31861111111107</v>
      </c>
      <c r="G13" s="33">
        <v>80.3</v>
      </c>
      <c r="H13" s="28">
        <v>610.9937931034483</v>
      </c>
      <c r="I13" s="28">
        <v>123</v>
      </c>
      <c r="J13" s="28">
        <v>633.68442063492068</v>
      </c>
      <c r="K13" s="28">
        <v>18</v>
      </c>
      <c r="L13" s="29">
        <v>650</v>
      </c>
      <c r="M13" s="2"/>
    </row>
    <row r="14" spans="1:17" x14ac:dyDescent="0.25">
      <c r="A14" s="2"/>
      <c r="B14" s="131" t="s">
        <v>12</v>
      </c>
      <c r="C14" s="33">
        <v>13807.401</v>
      </c>
      <c r="D14" s="28">
        <v>491.50633057820801</v>
      </c>
      <c r="E14" s="33">
        <v>12120.504999999999</v>
      </c>
      <c r="F14" s="28">
        <v>492.43373875584206</v>
      </c>
      <c r="G14" s="33">
        <v>20619.858</v>
      </c>
      <c r="H14" s="28">
        <v>559.8154205888311</v>
      </c>
      <c r="I14" s="28">
        <v>16395.040000000008</v>
      </c>
      <c r="J14" s="28">
        <v>637.10204057641988</v>
      </c>
      <c r="K14" s="28">
        <v>1632.82</v>
      </c>
      <c r="L14" s="29">
        <v>721.51812458368249</v>
      </c>
      <c r="M14" s="2"/>
    </row>
    <row r="15" spans="1:17" x14ac:dyDescent="0.25">
      <c r="A15" s="2"/>
      <c r="B15" s="131" t="s">
        <v>11</v>
      </c>
      <c r="C15" s="33">
        <v>31.75</v>
      </c>
      <c r="D15" s="28">
        <v>490</v>
      </c>
      <c r="E15" s="33">
        <v>84.325000000000003</v>
      </c>
      <c r="F15" s="28">
        <v>467.19723377270128</v>
      </c>
      <c r="G15" s="33">
        <v>56.28</v>
      </c>
      <c r="H15" s="28">
        <v>588.33170731707321</v>
      </c>
      <c r="I15" s="28">
        <v>47.075000000000003</v>
      </c>
      <c r="J15" s="28">
        <v>653.04009090909085</v>
      </c>
      <c r="K15" s="28"/>
      <c r="L15" s="29"/>
      <c r="M15" s="2"/>
    </row>
    <row r="16" spans="1:17" x14ac:dyDescent="0.25">
      <c r="A16" s="2"/>
      <c r="B16" s="131" t="s">
        <v>17</v>
      </c>
      <c r="C16" s="33">
        <v>224</v>
      </c>
      <c r="D16" s="28">
        <v>431.47517391304348</v>
      </c>
      <c r="E16" s="33">
        <v>8595.5499999999993</v>
      </c>
      <c r="F16" s="28">
        <v>483.70102531981047</v>
      </c>
      <c r="G16" s="33">
        <v>9367.3700000000008</v>
      </c>
      <c r="H16" s="28">
        <v>512.76602289214406</v>
      </c>
      <c r="I16" s="28">
        <v>2765</v>
      </c>
      <c r="J16" s="28">
        <v>518.17823353444726</v>
      </c>
      <c r="K16" s="28"/>
      <c r="L16" s="29"/>
      <c r="M16" s="2"/>
    </row>
    <row r="17" spans="1:14" x14ac:dyDescent="0.25">
      <c r="A17" s="2"/>
      <c r="B17" s="131" t="s">
        <v>21</v>
      </c>
      <c r="C17" s="33">
        <v>468</v>
      </c>
      <c r="D17" s="28">
        <v>504.32081196581191</v>
      </c>
      <c r="E17" s="33">
        <v>543.82000000000005</v>
      </c>
      <c r="F17" s="28">
        <v>538.12105594934667</v>
      </c>
      <c r="G17" s="33">
        <v>388</v>
      </c>
      <c r="H17" s="28">
        <v>543.02068181818186</v>
      </c>
      <c r="I17" s="28">
        <v>726.40000000000009</v>
      </c>
      <c r="J17" s="28">
        <v>620.61234435096151</v>
      </c>
      <c r="K17" s="28"/>
      <c r="L17" s="29"/>
    </row>
    <row r="18" spans="1:14" x14ac:dyDescent="0.25">
      <c r="A18" s="2"/>
      <c r="B18" s="131" t="s">
        <v>38</v>
      </c>
      <c r="C18" s="33">
        <v>19</v>
      </c>
      <c r="D18" s="28">
        <v>477.15947368421058</v>
      </c>
      <c r="E18" s="33">
        <v>0</v>
      </c>
      <c r="F18" s="28"/>
      <c r="G18" s="33">
        <v>0</v>
      </c>
      <c r="H18" s="28">
        <v>0</v>
      </c>
      <c r="I18" s="28"/>
      <c r="J18" s="28"/>
      <c r="K18" s="28"/>
      <c r="L18" s="29"/>
    </row>
    <row r="19" spans="1:14" s="44" customFormat="1" x14ac:dyDescent="0.25">
      <c r="A19" s="2"/>
      <c r="B19" s="131" t="s">
        <v>40</v>
      </c>
      <c r="C19" s="33"/>
      <c r="D19" s="28"/>
      <c r="E19" s="33"/>
      <c r="F19" s="28"/>
      <c r="G19" s="33">
        <v>2.5000000000000001E-2</v>
      </c>
      <c r="H19" s="28">
        <v>609.6</v>
      </c>
      <c r="I19" s="28"/>
      <c r="J19" s="28"/>
      <c r="K19" s="28"/>
      <c r="L19" s="29"/>
      <c r="N19"/>
    </row>
    <row r="20" spans="1:14" x14ac:dyDescent="0.25">
      <c r="A20" s="2"/>
      <c r="B20" s="131" t="s">
        <v>5</v>
      </c>
      <c r="C20" s="33">
        <v>21</v>
      </c>
      <c r="D20" s="28">
        <v>520.47619047619048</v>
      </c>
      <c r="E20" s="33">
        <v>21</v>
      </c>
      <c r="F20" s="28">
        <v>520.47619047619048</v>
      </c>
      <c r="G20" s="33">
        <v>0</v>
      </c>
      <c r="H20" s="28">
        <v>0</v>
      </c>
      <c r="I20" s="28">
        <v>104</v>
      </c>
      <c r="J20" s="28">
        <v>553</v>
      </c>
      <c r="K20" s="28"/>
      <c r="L20" s="29"/>
    </row>
    <row r="21" spans="1:14" x14ac:dyDescent="0.25">
      <c r="A21" s="2"/>
      <c r="B21" s="131" t="s">
        <v>9</v>
      </c>
      <c r="C21" s="33">
        <v>7724.02</v>
      </c>
      <c r="D21" s="28">
        <v>510.42803460605694</v>
      </c>
      <c r="E21" s="33">
        <v>8203.51</v>
      </c>
      <c r="F21" s="28">
        <v>491.46988231416668</v>
      </c>
      <c r="G21" s="33">
        <v>7529.11</v>
      </c>
      <c r="H21" s="28">
        <v>567.4966719490759</v>
      </c>
      <c r="I21" s="28">
        <v>4119.0300000000007</v>
      </c>
      <c r="J21" s="28">
        <v>625.99945639646546</v>
      </c>
      <c r="K21" s="28">
        <v>52</v>
      </c>
      <c r="L21" s="29">
        <v>633</v>
      </c>
      <c r="N21" s="44"/>
    </row>
    <row r="22" spans="1:14" x14ac:dyDescent="0.25">
      <c r="A22" s="2"/>
      <c r="B22" s="131" t="s">
        <v>14</v>
      </c>
      <c r="C22" s="33">
        <v>26</v>
      </c>
      <c r="D22" s="28">
        <v>483</v>
      </c>
      <c r="E22" s="33">
        <v>0</v>
      </c>
      <c r="F22" s="28"/>
      <c r="G22" s="33">
        <v>0</v>
      </c>
      <c r="H22" s="28"/>
      <c r="I22" s="28"/>
      <c r="J22" s="28"/>
      <c r="K22" s="28"/>
      <c r="L22" s="29"/>
    </row>
    <row r="23" spans="1:14" x14ac:dyDescent="0.25">
      <c r="A23" s="2"/>
      <c r="B23" s="131" t="s">
        <v>8</v>
      </c>
      <c r="C23" s="33">
        <v>32051.64</v>
      </c>
      <c r="D23" s="28">
        <v>459.12799240412346</v>
      </c>
      <c r="E23" s="33">
        <v>30685.913</v>
      </c>
      <c r="F23" s="28">
        <v>462.51399719432487</v>
      </c>
      <c r="G23" s="33">
        <v>38292.096810000003</v>
      </c>
      <c r="H23" s="28">
        <v>631.99731273333327</v>
      </c>
      <c r="I23" s="28">
        <v>32491.364999999998</v>
      </c>
      <c r="J23" s="28">
        <v>623.70666302202562</v>
      </c>
      <c r="K23" s="28">
        <v>2841.7099999999996</v>
      </c>
      <c r="L23" s="29">
        <v>536.71677685185193</v>
      </c>
    </row>
    <row r="24" spans="1:14" x14ac:dyDescent="0.25">
      <c r="A24" s="2"/>
      <c r="B24" s="131" t="s">
        <v>7</v>
      </c>
      <c r="C24" s="33">
        <v>10929.71</v>
      </c>
      <c r="D24" s="28">
        <v>486.72914826423664</v>
      </c>
      <c r="E24" s="33">
        <v>12164.55</v>
      </c>
      <c r="F24" s="28">
        <v>460.03105254276414</v>
      </c>
      <c r="G24" s="33">
        <v>13170.73</v>
      </c>
      <c r="H24" s="28">
        <v>544.37587870087896</v>
      </c>
      <c r="I24" s="28">
        <v>10543.609999999999</v>
      </c>
      <c r="J24" s="28">
        <v>621.39977047031232</v>
      </c>
      <c r="K24" s="28">
        <v>224.89</v>
      </c>
      <c r="L24" s="29">
        <v>718.77766908266256</v>
      </c>
    </row>
    <row r="25" spans="1:14" x14ac:dyDescent="0.25">
      <c r="A25" s="2"/>
      <c r="B25" s="131" t="s">
        <v>16</v>
      </c>
      <c r="C25" s="33">
        <v>24</v>
      </c>
      <c r="D25" s="28">
        <v>490</v>
      </c>
      <c r="E25" s="33">
        <v>0</v>
      </c>
      <c r="F25" s="28"/>
      <c r="G25" s="33">
        <v>0</v>
      </c>
      <c r="H25" s="28"/>
      <c r="I25" s="28"/>
      <c r="J25" s="28"/>
      <c r="K25" s="28"/>
      <c r="L25" s="29"/>
    </row>
    <row r="26" spans="1:14" x14ac:dyDescent="0.25">
      <c r="A26" s="2"/>
      <c r="B26" s="131" t="s">
        <v>26</v>
      </c>
      <c r="C26" s="33">
        <v>1162.6600000000001</v>
      </c>
      <c r="D26" s="28">
        <v>478.64008155881135</v>
      </c>
      <c r="E26" s="33">
        <v>1521.83</v>
      </c>
      <c r="F26" s="28">
        <v>473.3712199025565</v>
      </c>
      <c r="G26" s="33">
        <v>896.5</v>
      </c>
      <c r="H26" s="28">
        <v>495.59983333333332</v>
      </c>
      <c r="I26" s="28">
        <v>160.5</v>
      </c>
      <c r="J26" s="28">
        <v>582.55555555555554</v>
      </c>
      <c r="K26" s="28"/>
      <c r="L26" s="29"/>
    </row>
    <row r="27" spans="1:14" x14ac:dyDescent="0.25">
      <c r="A27" s="2"/>
      <c r="B27" s="131" t="s">
        <v>20</v>
      </c>
      <c r="C27" s="33">
        <v>45.5</v>
      </c>
      <c r="D27" s="28">
        <v>506.25</v>
      </c>
      <c r="E27" s="33">
        <v>40.375</v>
      </c>
      <c r="F27" s="28">
        <v>490.00016949152541</v>
      </c>
      <c r="G27" s="33">
        <v>29</v>
      </c>
      <c r="H27" s="28">
        <v>500</v>
      </c>
      <c r="I27" s="28">
        <v>5</v>
      </c>
      <c r="J27" s="28">
        <v>640</v>
      </c>
      <c r="K27" s="28"/>
      <c r="L27" s="29"/>
    </row>
    <row r="28" spans="1:14" x14ac:dyDescent="0.25">
      <c r="A28" s="2"/>
      <c r="B28" s="131" t="s">
        <v>13</v>
      </c>
      <c r="C28" s="33">
        <v>4832</v>
      </c>
      <c r="D28" s="28">
        <v>446.16826923076928</v>
      </c>
      <c r="E28" s="33">
        <v>3267</v>
      </c>
      <c r="F28" s="28">
        <v>531.47058823529414</v>
      </c>
      <c r="G28" s="33">
        <v>7825</v>
      </c>
      <c r="H28" s="28">
        <v>632.65114379084969</v>
      </c>
      <c r="I28" s="28">
        <v>6466.7250000000004</v>
      </c>
      <c r="J28" s="28">
        <v>643.34716399932961</v>
      </c>
      <c r="K28" s="28">
        <v>646.1</v>
      </c>
      <c r="L28" s="29">
        <v>611.19000495018258</v>
      </c>
    </row>
    <row r="29" spans="1:14" s="44" customFormat="1" x14ac:dyDescent="0.25">
      <c r="A29" s="2"/>
      <c r="B29" s="131" t="s">
        <v>78</v>
      </c>
      <c r="C29" s="33"/>
      <c r="D29" s="28"/>
      <c r="E29" s="33"/>
      <c r="F29" s="28"/>
      <c r="G29" s="33">
        <v>5</v>
      </c>
      <c r="H29" s="28">
        <v>505</v>
      </c>
      <c r="I29" s="28">
        <v>15</v>
      </c>
      <c r="J29" s="28">
        <v>686.5</v>
      </c>
      <c r="K29" s="28">
        <v>0.5</v>
      </c>
      <c r="L29" s="29">
        <v>610</v>
      </c>
      <c r="N29"/>
    </row>
    <row r="30" spans="1:14" ht="15.75" thickBot="1" x14ac:dyDescent="0.3">
      <c r="A30" s="2"/>
      <c r="B30" s="130" t="s">
        <v>42</v>
      </c>
      <c r="C30" s="47">
        <v>96042.486000000004</v>
      </c>
      <c r="D30" s="46">
        <v>466.78368763826739</v>
      </c>
      <c r="E30" s="47">
        <v>104864.978</v>
      </c>
      <c r="F30" s="46">
        <v>464.83267331956444</v>
      </c>
      <c r="G30" s="47">
        <v>126780.37981</v>
      </c>
      <c r="H30" s="46">
        <v>585.26000623856635</v>
      </c>
      <c r="I30" s="46">
        <v>95899.943099999931</v>
      </c>
      <c r="J30" s="46">
        <v>620.09632679414347</v>
      </c>
      <c r="K30" s="46">
        <v>7362.3369999999995</v>
      </c>
      <c r="L30" s="48">
        <v>590.45618808928657</v>
      </c>
    </row>
    <row r="31" spans="1:14" ht="32.25" customHeight="1" thickBot="1" x14ac:dyDescent="0.3">
      <c r="B31" s="254" t="s">
        <v>180</v>
      </c>
      <c r="C31" s="255"/>
      <c r="D31" s="255"/>
      <c r="E31" s="255"/>
      <c r="F31" s="255"/>
      <c r="G31" s="255"/>
      <c r="H31" s="255"/>
      <c r="I31" s="255"/>
      <c r="J31" s="255"/>
      <c r="K31" s="255"/>
      <c r="L31" s="256"/>
    </row>
  </sheetData>
  <mergeCells count="8">
    <mergeCell ref="B1:L1"/>
    <mergeCell ref="B2:L2"/>
    <mergeCell ref="B31:L31"/>
    <mergeCell ref="C3:D3"/>
    <mergeCell ref="E3:F3"/>
    <mergeCell ref="G3:H3"/>
    <mergeCell ref="I3:J3"/>
    <mergeCell ref="K3:L3"/>
  </mergeCells>
  <pageMargins left="0.7" right="0.7" top="0.75" bottom="0.75" header="0.3" footer="0.3"/>
  <pageSetup paperSize="126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579783-BD65-4C78-8651-5AE7FFD195DF}">
  <sheetPr>
    <tabColor theme="9" tint="0.79998168889431442"/>
  </sheetPr>
  <dimension ref="B1:K27"/>
  <sheetViews>
    <sheetView workbookViewId="0">
      <selection activeCell="B2" sqref="B2:K2"/>
    </sheetView>
  </sheetViews>
  <sheetFormatPr baseColWidth="10" defaultRowHeight="15" x14ac:dyDescent="0.25"/>
  <cols>
    <col min="1" max="1" width="8.7109375" customWidth="1"/>
    <col min="2" max="2" width="11.28515625" customWidth="1"/>
    <col min="3" max="9" width="9.7109375" customWidth="1"/>
    <col min="10" max="10" width="9.7109375" style="44" customWidth="1"/>
    <col min="11" max="11" width="9.7109375" customWidth="1"/>
  </cols>
  <sheetData>
    <row r="1" spans="2:11" s="44" customFormat="1" ht="15.75" thickBot="1" x14ac:dyDescent="0.3"/>
    <row r="2" spans="2:11" x14ac:dyDescent="0.25">
      <c r="B2" s="281" t="s">
        <v>73</v>
      </c>
      <c r="C2" s="282"/>
      <c r="D2" s="282"/>
      <c r="E2" s="282"/>
      <c r="F2" s="282"/>
      <c r="G2" s="282"/>
      <c r="H2" s="282"/>
      <c r="I2" s="282"/>
      <c r="J2" s="282"/>
      <c r="K2" s="283"/>
    </row>
    <row r="3" spans="2:11" x14ac:dyDescent="0.25">
      <c r="B3" s="284" t="s">
        <v>118</v>
      </c>
      <c r="C3" s="279"/>
      <c r="D3" s="279"/>
      <c r="E3" s="279"/>
      <c r="F3" s="279"/>
      <c r="G3" s="279"/>
      <c r="H3" s="279"/>
      <c r="I3" s="279"/>
      <c r="J3" s="279"/>
      <c r="K3" s="280"/>
    </row>
    <row r="4" spans="2:11" x14ac:dyDescent="0.25">
      <c r="B4" s="174"/>
      <c r="C4" s="279">
        <v>2021</v>
      </c>
      <c r="D4" s="279"/>
      <c r="E4" s="279"/>
      <c r="F4" s="279"/>
      <c r="G4" s="279"/>
      <c r="H4" s="279">
        <v>2022</v>
      </c>
      <c r="I4" s="279"/>
      <c r="J4" s="279"/>
      <c r="K4" s="280"/>
    </row>
    <row r="5" spans="2:11" ht="51.75" x14ac:dyDescent="0.25">
      <c r="B5" s="135" t="s">
        <v>117</v>
      </c>
      <c r="C5" s="172">
        <v>11041200</v>
      </c>
      <c r="D5" s="172" t="s">
        <v>33</v>
      </c>
      <c r="E5" s="172" t="s">
        <v>32</v>
      </c>
      <c r="F5" s="172" t="s">
        <v>47</v>
      </c>
      <c r="G5" s="172" t="s">
        <v>1</v>
      </c>
      <c r="H5" s="172" t="s">
        <v>33</v>
      </c>
      <c r="I5" s="172" t="s">
        <v>32</v>
      </c>
      <c r="J5" s="172" t="s">
        <v>47</v>
      </c>
      <c r="K5" s="173" t="s">
        <v>1</v>
      </c>
    </row>
    <row r="6" spans="2:11" s="44" customFormat="1" x14ac:dyDescent="0.25">
      <c r="B6" s="31"/>
      <c r="C6" s="172" t="s">
        <v>49</v>
      </c>
      <c r="D6" s="172" t="s">
        <v>49</v>
      </c>
      <c r="E6" s="172" t="s">
        <v>49</v>
      </c>
      <c r="F6" s="172" t="s">
        <v>49</v>
      </c>
      <c r="G6" s="172" t="s">
        <v>49</v>
      </c>
      <c r="H6" s="172" t="s">
        <v>49</v>
      </c>
      <c r="I6" s="172" t="s">
        <v>49</v>
      </c>
      <c r="J6" s="172" t="s">
        <v>49</v>
      </c>
      <c r="K6" s="173" t="s">
        <v>49</v>
      </c>
    </row>
    <row r="7" spans="2:11" x14ac:dyDescent="0.25">
      <c r="B7" s="31" t="s">
        <v>25</v>
      </c>
      <c r="C7" s="28"/>
      <c r="D7" s="28"/>
      <c r="E7" s="28"/>
      <c r="F7" s="28"/>
      <c r="G7" s="28"/>
      <c r="H7" s="28"/>
      <c r="I7" s="28"/>
      <c r="J7" s="28"/>
      <c r="K7" s="29"/>
    </row>
    <row r="8" spans="2:11" x14ac:dyDescent="0.25">
      <c r="B8" s="31" t="s">
        <v>3</v>
      </c>
      <c r="C8" s="28"/>
      <c r="D8" s="28">
        <v>99.5</v>
      </c>
      <c r="E8" s="28">
        <v>589</v>
      </c>
      <c r="F8" s="28"/>
      <c r="G8" s="28"/>
      <c r="H8" s="28"/>
      <c r="I8" s="28">
        <v>182</v>
      </c>
      <c r="J8" s="28"/>
      <c r="K8" s="29"/>
    </row>
    <row r="9" spans="2:11" x14ac:dyDescent="0.25">
      <c r="B9" s="31" t="s">
        <v>2</v>
      </c>
      <c r="C9" s="28"/>
      <c r="D9" s="28">
        <v>18130.476600000024</v>
      </c>
      <c r="E9" s="28">
        <v>322</v>
      </c>
      <c r="F9" s="28"/>
      <c r="G9" s="28"/>
      <c r="H9" s="28">
        <v>1633.37</v>
      </c>
      <c r="I9" s="28">
        <v>1</v>
      </c>
      <c r="J9" s="28"/>
      <c r="K9" s="29"/>
    </row>
    <row r="10" spans="2:11" x14ac:dyDescent="0.25">
      <c r="B10" s="31" t="s">
        <v>10</v>
      </c>
      <c r="C10" s="28"/>
      <c r="D10" s="28">
        <v>1834.2215000000001</v>
      </c>
      <c r="E10" s="28">
        <v>25</v>
      </c>
      <c r="F10" s="28"/>
      <c r="G10" s="28"/>
      <c r="H10" s="28">
        <v>129.947</v>
      </c>
      <c r="I10" s="28"/>
      <c r="J10" s="28"/>
      <c r="K10" s="29"/>
    </row>
    <row r="11" spans="2:11" x14ac:dyDescent="0.25">
      <c r="B11" s="31" t="s">
        <v>6</v>
      </c>
      <c r="C11" s="28"/>
      <c r="D11" s="28">
        <v>914</v>
      </c>
      <c r="E11" s="28">
        <v>24</v>
      </c>
      <c r="F11" s="28"/>
      <c r="G11" s="28"/>
      <c r="H11" s="28"/>
      <c r="I11" s="28"/>
      <c r="J11" s="28"/>
      <c r="K11" s="29"/>
    </row>
    <row r="12" spans="2:11" x14ac:dyDescent="0.25">
      <c r="B12" s="31" t="s">
        <v>19</v>
      </c>
      <c r="C12" s="28"/>
      <c r="D12" s="28">
        <v>102</v>
      </c>
      <c r="E12" s="28"/>
      <c r="F12" s="28"/>
      <c r="G12" s="28">
        <v>21</v>
      </c>
      <c r="H12" s="28">
        <v>18</v>
      </c>
      <c r="I12" s="28"/>
      <c r="J12" s="28"/>
      <c r="K12" s="29"/>
    </row>
    <row r="13" spans="2:11" x14ac:dyDescent="0.25">
      <c r="B13" s="31" t="s">
        <v>12</v>
      </c>
      <c r="C13" s="28"/>
      <c r="D13" s="28">
        <v>16275.040000000006</v>
      </c>
      <c r="E13" s="28">
        <v>120</v>
      </c>
      <c r="F13" s="28"/>
      <c r="G13" s="28"/>
      <c r="H13" s="28">
        <v>1632.82</v>
      </c>
      <c r="I13" s="28"/>
      <c r="J13" s="28"/>
      <c r="K13" s="29"/>
    </row>
    <row r="14" spans="2:11" x14ac:dyDescent="0.25">
      <c r="B14" s="31" t="s">
        <v>11</v>
      </c>
      <c r="C14" s="28"/>
      <c r="D14" s="28">
        <v>21.075000000000003</v>
      </c>
      <c r="E14" s="28">
        <v>26</v>
      </c>
      <c r="F14" s="28"/>
      <c r="G14" s="28"/>
      <c r="H14" s="28"/>
      <c r="I14" s="28"/>
      <c r="J14" s="28"/>
      <c r="K14" s="29"/>
    </row>
    <row r="15" spans="2:11" x14ac:dyDescent="0.25">
      <c r="B15" s="31" t="s">
        <v>17</v>
      </c>
      <c r="C15" s="28"/>
      <c r="D15" s="28">
        <v>2765</v>
      </c>
      <c r="E15" s="28"/>
      <c r="F15" s="28"/>
      <c r="G15" s="28"/>
      <c r="H15" s="28"/>
      <c r="I15" s="28"/>
      <c r="J15" s="28"/>
      <c r="K15" s="29"/>
    </row>
    <row r="16" spans="2:11" x14ac:dyDescent="0.25">
      <c r="B16" s="31" t="s">
        <v>21</v>
      </c>
      <c r="C16" s="28"/>
      <c r="D16" s="28">
        <v>596.4</v>
      </c>
      <c r="E16" s="28">
        <v>130</v>
      </c>
      <c r="F16" s="28"/>
      <c r="G16" s="28"/>
      <c r="H16" s="28"/>
      <c r="I16" s="28"/>
      <c r="J16" s="28"/>
      <c r="K16" s="29"/>
    </row>
    <row r="17" spans="2:11" x14ac:dyDescent="0.25">
      <c r="B17" s="31" t="s">
        <v>40</v>
      </c>
      <c r="C17" s="28"/>
      <c r="D17" s="28"/>
      <c r="E17" s="28"/>
      <c r="F17" s="28"/>
      <c r="G17" s="28"/>
      <c r="H17" s="28"/>
      <c r="I17" s="28"/>
      <c r="J17" s="28"/>
      <c r="K17" s="29"/>
    </row>
    <row r="18" spans="2:11" s="44" customFormat="1" x14ac:dyDescent="0.25">
      <c r="B18" s="31" t="s">
        <v>5</v>
      </c>
      <c r="C18" s="28"/>
      <c r="D18" s="28"/>
      <c r="E18" s="28">
        <v>104</v>
      </c>
      <c r="F18" s="28"/>
      <c r="G18" s="28"/>
      <c r="H18" s="28"/>
      <c r="I18" s="28"/>
      <c r="J18" s="28"/>
      <c r="K18" s="29"/>
    </row>
    <row r="19" spans="2:11" x14ac:dyDescent="0.25">
      <c r="B19" s="31" t="s">
        <v>9</v>
      </c>
      <c r="C19" s="28"/>
      <c r="D19" s="28">
        <v>4069.0300000000011</v>
      </c>
      <c r="E19" s="28">
        <v>50</v>
      </c>
      <c r="F19" s="28"/>
      <c r="G19" s="28"/>
      <c r="H19" s="28">
        <v>52</v>
      </c>
      <c r="I19" s="28"/>
      <c r="J19" s="28"/>
      <c r="K19" s="29"/>
    </row>
    <row r="20" spans="2:11" x14ac:dyDescent="0.25">
      <c r="B20" s="31" t="s">
        <v>8</v>
      </c>
      <c r="C20" s="28">
        <v>72</v>
      </c>
      <c r="D20" s="28">
        <v>14162.115</v>
      </c>
      <c r="E20" s="28">
        <v>3154</v>
      </c>
      <c r="F20" s="28"/>
      <c r="G20" s="28">
        <v>15103.25</v>
      </c>
      <c r="H20" s="28">
        <v>1726.71</v>
      </c>
      <c r="I20" s="28">
        <v>288</v>
      </c>
      <c r="J20" s="28"/>
      <c r="K20" s="29">
        <v>827</v>
      </c>
    </row>
    <row r="21" spans="2:11" x14ac:dyDescent="0.25">
      <c r="B21" s="31" t="s">
        <v>121</v>
      </c>
      <c r="C21" s="28"/>
      <c r="D21" s="28">
        <v>10543.609999999999</v>
      </c>
      <c r="E21" s="28"/>
      <c r="F21" s="28"/>
      <c r="G21" s="28"/>
      <c r="H21" s="28">
        <v>224.89</v>
      </c>
      <c r="I21" s="28"/>
      <c r="J21" s="28"/>
      <c r="K21" s="29"/>
    </row>
    <row r="22" spans="2:11" x14ac:dyDescent="0.25">
      <c r="B22" s="31" t="s">
        <v>26</v>
      </c>
      <c r="C22" s="28"/>
      <c r="D22" s="28">
        <v>160.5</v>
      </c>
      <c r="E22" s="28"/>
      <c r="F22" s="28"/>
      <c r="G22" s="28"/>
      <c r="H22" s="28"/>
      <c r="I22" s="28"/>
      <c r="J22" s="28"/>
      <c r="K22" s="29"/>
    </row>
    <row r="23" spans="2:11" x14ac:dyDescent="0.25">
      <c r="B23" s="31" t="s">
        <v>20</v>
      </c>
      <c r="C23" s="28"/>
      <c r="D23" s="28"/>
      <c r="E23" s="28">
        <v>5</v>
      </c>
      <c r="F23" s="28"/>
      <c r="G23" s="28"/>
      <c r="H23" s="28"/>
      <c r="I23" s="28"/>
      <c r="J23" s="28"/>
      <c r="K23" s="29"/>
    </row>
    <row r="24" spans="2:11" x14ac:dyDescent="0.25">
      <c r="B24" s="31" t="s">
        <v>13</v>
      </c>
      <c r="C24" s="28"/>
      <c r="D24" s="28">
        <v>4948.7250000000004</v>
      </c>
      <c r="E24" s="28">
        <v>1518</v>
      </c>
      <c r="F24" s="28"/>
      <c r="G24" s="28"/>
      <c r="H24" s="28">
        <v>646.1</v>
      </c>
      <c r="I24" s="28"/>
      <c r="J24" s="28"/>
      <c r="K24" s="29"/>
    </row>
    <row r="25" spans="2:11" x14ac:dyDescent="0.25">
      <c r="B25" s="31" t="s">
        <v>78</v>
      </c>
      <c r="C25" s="28"/>
      <c r="D25" s="28"/>
      <c r="E25" s="28"/>
      <c r="F25" s="28">
        <v>15</v>
      </c>
      <c r="G25" s="28"/>
      <c r="H25" s="28"/>
      <c r="I25" s="28"/>
      <c r="J25" s="28">
        <v>0.5</v>
      </c>
      <c r="K25" s="29"/>
    </row>
    <row r="26" spans="2:11" ht="15.75" thickBot="1" x14ac:dyDescent="0.3">
      <c r="B26" s="129" t="s">
        <v>42</v>
      </c>
      <c r="C26" s="46">
        <v>72</v>
      </c>
      <c r="D26" s="46">
        <v>74621.693100000033</v>
      </c>
      <c r="E26" s="46">
        <v>6067</v>
      </c>
      <c r="F26" s="46">
        <v>15</v>
      </c>
      <c r="G26" s="46">
        <v>15124.25</v>
      </c>
      <c r="H26" s="46">
        <v>6063.8370000000004</v>
      </c>
      <c r="I26" s="46">
        <v>471</v>
      </c>
      <c r="J26" s="46">
        <v>0.5</v>
      </c>
      <c r="K26" s="48">
        <v>827</v>
      </c>
    </row>
    <row r="27" spans="2:11" ht="30" customHeight="1" thickBot="1" x14ac:dyDescent="0.3">
      <c r="B27" s="254" t="s">
        <v>180</v>
      </c>
      <c r="C27" s="255"/>
      <c r="D27" s="255"/>
      <c r="E27" s="255"/>
      <c r="F27" s="255"/>
      <c r="G27" s="255"/>
      <c r="H27" s="255"/>
      <c r="I27" s="255"/>
      <c r="J27" s="255"/>
      <c r="K27" s="256"/>
    </row>
  </sheetData>
  <mergeCells count="5">
    <mergeCell ref="C4:G4"/>
    <mergeCell ref="B27:K27"/>
    <mergeCell ref="B2:K2"/>
    <mergeCell ref="B3:K3"/>
    <mergeCell ref="H4:K4"/>
  </mergeCells>
  <pageMargins left="0.7" right="0.7" top="0.75" bottom="0.75" header="0.3" footer="0.3"/>
  <pageSetup paperSize="126" orientation="landscape" r:id="rId1"/>
  <ignoredErrors>
    <ignoredError sqref="D5:G5 H5:K5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DAE6C6-611C-4620-9C0A-A0200C00B225}">
  <sheetPr>
    <tabColor theme="9" tint="0.79998168889431442"/>
  </sheetPr>
  <dimension ref="B1:R26"/>
  <sheetViews>
    <sheetView workbookViewId="0">
      <selection activeCell="B2" sqref="B2:N2"/>
    </sheetView>
  </sheetViews>
  <sheetFormatPr baseColWidth="10" defaultRowHeight="15" x14ac:dyDescent="0.25"/>
  <cols>
    <col min="1" max="1" width="3.5703125" style="111" customWidth="1"/>
    <col min="2" max="2" width="15.42578125" style="111" customWidth="1"/>
    <col min="3" max="14" width="8.85546875" style="111" customWidth="1"/>
    <col min="15" max="16384" width="11.42578125" style="111"/>
  </cols>
  <sheetData>
    <row r="1" spans="2:18" ht="15.75" thickBot="1" x14ac:dyDescent="0.3">
      <c r="J1" s="110"/>
      <c r="K1" s="110"/>
      <c r="L1" s="110"/>
      <c r="M1" s="110"/>
      <c r="N1" s="110"/>
      <c r="O1" s="110"/>
      <c r="P1" s="110"/>
      <c r="Q1" s="110"/>
      <c r="R1" s="110"/>
    </row>
    <row r="2" spans="2:18" ht="48" customHeight="1" x14ac:dyDescent="0.25">
      <c r="B2" s="285" t="s">
        <v>205</v>
      </c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282"/>
      <c r="N2" s="283"/>
      <c r="O2" s="110"/>
      <c r="P2" s="110"/>
      <c r="Q2" s="110"/>
      <c r="R2" s="110"/>
    </row>
    <row r="3" spans="2:18" ht="57.75" x14ac:dyDescent="0.25">
      <c r="B3" s="136" t="s">
        <v>158</v>
      </c>
      <c r="C3" s="141" t="s">
        <v>124</v>
      </c>
      <c r="D3" s="141" t="s">
        <v>125</v>
      </c>
      <c r="E3" s="141" t="s">
        <v>126</v>
      </c>
      <c r="F3" s="141" t="s">
        <v>127</v>
      </c>
      <c r="G3" s="141" t="s">
        <v>128</v>
      </c>
      <c r="H3" s="141" t="s">
        <v>129</v>
      </c>
      <c r="I3" s="141" t="s">
        <v>130</v>
      </c>
      <c r="J3" s="141" t="s">
        <v>131</v>
      </c>
      <c r="K3" s="141" t="s">
        <v>132</v>
      </c>
      <c r="L3" s="141" t="s">
        <v>148</v>
      </c>
      <c r="M3" s="141" t="s">
        <v>149</v>
      </c>
      <c r="N3" s="171" t="s">
        <v>179</v>
      </c>
      <c r="O3" s="110"/>
      <c r="P3" s="110"/>
      <c r="Q3" s="110"/>
      <c r="R3" s="110"/>
    </row>
    <row r="4" spans="2:18" ht="15" customHeight="1" x14ac:dyDescent="0.25">
      <c r="B4" s="136" t="s">
        <v>151</v>
      </c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6"/>
      <c r="O4" s="110"/>
      <c r="P4" s="110"/>
      <c r="Q4" s="110"/>
      <c r="R4" s="110"/>
    </row>
    <row r="5" spans="2:18" ht="15" customHeight="1" x14ac:dyDescent="0.25">
      <c r="B5" s="136" t="s">
        <v>152</v>
      </c>
      <c r="C5" s="115">
        <v>225</v>
      </c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6"/>
      <c r="O5" s="110"/>
      <c r="P5" s="110"/>
      <c r="Q5" s="110"/>
      <c r="R5" s="110"/>
    </row>
    <row r="6" spans="2:18" ht="15" customHeight="1" x14ac:dyDescent="0.25">
      <c r="B6" s="136" t="s">
        <v>153</v>
      </c>
      <c r="C6" s="115">
        <v>1833</v>
      </c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6"/>
      <c r="O6" s="110"/>
      <c r="P6" s="110"/>
      <c r="Q6" s="110"/>
      <c r="R6" s="110"/>
    </row>
    <row r="7" spans="2:18" ht="15" customHeight="1" x14ac:dyDescent="0.25">
      <c r="B7" s="181" t="s">
        <v>173</v>
      </c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6"/>
      <c r="O7" s="110"/>
      <c r="P7" s="110"/>
      <c r="Q7" s="110"/>
      <c r="R7" s="110"/>
    </row>
    <row r="8" spans="2:18" ht="15" customHeight="1" x14ac:dyDescent="0.25">
      <c r="B8" s="136" t="s">
        <v>154</v>
      </c>
      <c r="C8" s="115">
        <v>5304</v>
      </c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6"/>
      <c r="O8" s="110"/>
      <c r="P8" s="110"/>
      <c r="Q8" s="110"/>
      <c r="R8" s="110"/>
    </row>
    <row r="9" spans="2:18" ht="15" customHeight="1" x14ac:dyDescent="0.25">
      <c r="B9" s="136" t="s">
        <v>155</v>
      </c>
      <c r="C9" s="115">
        <v>1</v>
      </c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6"/>
      <c r="O9" s="110"/>
      <c r="P9" s="110"/>
      <c r="Q9" s="110"/>
      <c r="R9" s="110"/>
    </row>
    <row r="10" spans="2:18" ht="15" customHeight="1" thickBot="1" x14ac:dyDescent="0.3">
      <c r="B10" s="137" t="s">
        <v>156</v>
      </c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8"/>
      <c r="O10" s="110"/>
      <c r="P10" s="110"/>
      <c r="Q10" s="110"/>
      <c r="R10" s="110"/>
    </row>
    <row r="11" spans="2:18" ht="15.75" thickBot="1" x14ac:dyDescent="0.3">
      <c r="B11" s="286" t="s">
        <v>145</v>
      </c>
      <c r="C11" s="287"/>
      <c r="D11" s="287"/>
      <c r="E11" s="287"/>
      <c r="F11" s="287"/>
      <c r="G11" s="287"/>
      <c r="H11" s="287"/>
      <c r="I11" s="287"/>
      <c r="J11" s="287"/>
      <c r="K11" s="287"/>
      <c r="L11" s="287"/>
      <c r="M11" s="287"/>
      <c r="N11" s="288"/>
    </row>
    <row r="12" spans="2:18" ht="45.75" customHeight="1" x14ac:dyDescent="0.25"/>
    <row r="14" spans="2:18" x14ac:dyDescent="0.25">
      <c r="J14" s="110"/>
    </row>
    <row r="15" spans="2:18" x14ac:dyDescent="0.25">
      <c r="J15" s="110"/>
    </row>
    <row r="16" spans="2:18" x14ac:dyDescent="0.25">
      <c r="J16" s="110"/>
    </row>
    <row r="17" spans="2:14" x14ac:dyDescent="0.25">
      <c r="J17" s="110"/>
    </row>
    <row r="18" spans="2:14" x14ac:dyDescent="0.25">
      <c r="J18" s="110"/>
    </row>
    <row r="19" spans="2:14" x14ac:dyDescent="0.25">
      <c r="J19" s="110"/>
    </row>
    <row r="20" spans="2:14" x14ac:dyDescent="0.25">
      <c r="J20" s="110"/>
    </row>
    <row r="21" spans="2:14" x14ac:dyDescent="0.25">
      <c r="J21" s="110"/>
    </row>
    <row r="22" spans="2:14" x14ac:dyDescent="0.25">
      <c r="J22" s="110"/>
    </row>
    <row r="23" spans="2:14" x14ac:dyDescent="0.25">
      <c r="J23" s="110"/>
    </row>
    <row r="24" spans="2:14" x14ac:dyDescent="0.25">
      <c r="J24" s="110"/>
    </row>
    <row r="25" spans="2:14" x14ac:dyDescent="0.25">
      <c r="J25" s="110"/>
    </row>
    <row r="26" spans="2:14" ht="30" customHeight="1" x14ac:dyDescent="0.25">
      <c r="B26" s="289" t="s">
        <v>180</v>
      </c>
      <c r="C26" s="289"/>
      <c r="D26" s="289"/>
      <c r="E26" s="289"/>
      <c r="F26" s="289"/>
      <c r="G26" s="289"/>
      <c r="H26" s="289"/>
      <c r="I26" s="289"/>
      <c r="J26" s="289"/>
      <c r="K26" s="289"/>
      <c r="L26" s="289"/>
      <c r="M26" s="289"/>
      <c r="N26" s="289"/>
    </row>
  </sheetData>
  <mergeCells count="3">
    <mergeCell ref="B2:N2"/>
    <mergeCell ref="B11:N11"/>
    <mergeCell ref="B26:N26"/>
  </mergeCells>
  <pageMargins left="0.7" right="0.7" top="0.75" bottom="0.75" header="0.3" footer="0.3"/>
  <pageSetup paperSize="126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FB83F0-A2A7-4480-905F-8AD885203B07}">
  <sheetPr>
    <tabColor theme="9" tint="0.79998168889431442"/>
  </sheetPr>
  <dimension ref="B1:O23"/>
  <sheetViews>
    <sheetView topLeftCell="B1" workbookViewId="0">
      <selection activeCell="B2" sqref="B2:O2"/>
    </sheetView>
  </sheetViews>
  <sheetFormatPr baseColWidth="10" defaultRowHeight="15" x14ac:dyDescent="0.25"/>
  <cols>
    <col min="2" max="2" width="14" customWidth="1"/>
    <col min="3" max="3" width="14.42578125" customWidth="1"/>
    <col min="4" max="12" width="7.5703125" customWidth="1"/>
    <col min="13" max="14" width="7.5703125" style="44" customWidth="1"/>
    <col min="15" max="15" width="7.5703125" customWidth="1"/>
  </cols>
  <sheetData>
    <row r="1" spans="2:15" ht="15.75" thickBot="1" x14ac:dyDescent="0.3"/>
    <row r="2" spans="2:15" ht="55.5" customHeight="1" x14ac:dyDescent="0.25">
      <c r="B2" s="285" t="s">
        <v>206</v>
      </c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1"/>
    </row>
    <row r="3" spans="2:15" ht="57.75" x14ac:dyDescent="0.25">
      <c r="B3" s="136" t="s">
        <v>158</v>
      </c>
      <c r="C3" s="140" t="s">
        <v>157</v>
      </c>
      <c r="D3" s="141" t="s">
        <v>124</v>
      </c>
      <c r="E3" s="141" t="s">
        <v>125</v>
      </c>
      <c r="F3" s="141" t="s">
        <v>126</v>
      </c>
      <c r="G3" s="141" t="s">
        <v>127</v>
      </c>
      <c r="H3" s="141" t="s">
        <v>128</v>
      </c>
      <c r="I3" s="141" t="s">
        <v>129</v>
      </c>
      <c r="J3" s="141" t="s">
        <v>130</v>
      </c>
      <c r="K3" s="141" t="s">
        <v>131</v>
      </c>
      <c r="L3" s="141" t="s">
        <v>132</v>
      </c>
      <c r="M3" s="141" t="s">
        <v>148</v>
      </c>
      <c r="N3" s="141" t="s">
        <v>149</v>
      </c>
      <c r="O3" s="171" t="s">
        <v>179</v>
      </c>
    </row>
    <row r="4" spans="2:15" x14ac:dyDescent="0.25">
      <c r="B4" s="136" t="s">
        <v>151</v>
      </c>
      <c r="C4" s="138" t="s">
        <v>26</v>
      </c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9"/>
    </row>
    <row r="5" spans="2:15" x14ac:dyDescent="0.25">
      <c r="B5" s="295" t="s">
        <v>152</v>
      </c>
      <c r="C5" s="138" t="s">
        <v>21</v>
      </c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9"/>
    </row>
    <row r="6" spans="2:15" x14ac:dyDescent="0.25">
      <c r="B6" s="295"/>
      <c r="C6" s="138" t="s">
        <v>7</v>
      </c>
      <c r="D6" s="114">
        <v>225</v>
      </c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9"/>
    </row>
    <row r="7" spans="2:15" x14ac:dyDescent="0.25">
      <c r="B7" s="295" t="s">
        <v>153</v>
      </c>
      <c r="C7" s="138" t="s">
        <v>10</v>
      </c>
      <c r="D7" s="114">
        <v>130</v>
      </c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9"/>
    </row>
    <row r="8" spans="2:15" x14ac:dyDescent="0.25">
      <c r="B8" s="295"/>
      <c r="C8" s="138" t="s">
        <v>19</v>
      </c>
      <c r="D8" s="114">
        <v>18</v>
      </c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9"/>
    </row>
    <row r="9" spans="2:15" x14ac:dyDescent="0.25">
      <c r="B9" s="295"/>
      <c r="C9" s="138" t="s">
        <v>12</v>
      </c>
      <c r="D9" s="114">
        <v>1633</v>
      </c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9"/>
    </row>
    <row r="10" spans="2:15" x14ac:dyDescent="0.25">
      <c r="B10" s="295"/>
      <c r="C10" s="138" t="s">
        <v>11</v>
      </c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9"/>
    </row>
    <row r="11" spans="2:15" x14ac:dyDescent="0.25">
      <c r="B11" s="295"/>
      <c r="C11" s="138" t="s">
        <v>9</v>
      </c>
      <c r="D11" s="114">
        <v>52</v>
      </c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9"/>
    </row>
    <row r="12" spans="2:15" s="44" customFormat="1" x14ac:dyDescent="0.25">
      <c r="B12" s="181" t="s">
        <v>173</v>
      </c>
      <c r="C12" s="138" t="s">
        <v>5</v>
      </c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9"/>
    </row>
    <row r="13" spans="2:15" x14ac:dyDescent="0.25">
      <c r="B13" s="295" t="s">
        <v>154</v>
      </c>
      <c r="C13" s="138" t="s">
        <v>25</v>
      </c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9"/>
    </row>
    <row r="14" spans="2:15" x14ac:dyDescent="0.25">
      <c r="B14" s="295"/>
      <c r="C14" s="138" t="s">
        <v>3</v>
      </c>
      <c r="D14" s="114">
        <v>182</v>
      </c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9"/>
    </row>
    <row r="15" spans="2:15" x14ac:dyDescent="0.25">
      <c r="B15" s="295"/>
      <c r="C15" s="138" t="s">
        <v>2</v>
      </c>
      <c r="D15" s="114">
        <v>1634</v>
      </c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9"/>
    </row>
    <row r="16" spans="2:15" x14ac:dyDescent="0.25">
      <c r="B16" s="295"/>
      <c r="C16" s="138" t="s">
        <v>6</v>
      </c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9"/>
    </row>
    <row r="17" spans="2:15" x14ac:dyDescent="0.25">
      <c r="B17" s="295"/>
      <c r="C17" s="138" t="s">
        <v>8</v>
      </c>
      <c r="D17" s="114">
        <v>2842</v>
      </c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9"/>
    </row>
    <row r="18" spans="2:15" x14ac:dyDescent="0.25">
      <c r="B18" s="295"/>
      <c r="C18" s="138" t="s">
        <v>20</v>
      </c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9"/>
    </row>
    <row r="19" spans="2:15" x14ac:dyDescent="0.25">
      <c r="B19" s="295"/>
      <c r="C19" s="138" t="s">
        <v>13</v>
      </c>
      <c r="D19" s="114">
        <v>646</v>
      </c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9"/>
    </row>
    <row r="20" spans="2:15" hidden="1" x14ac:dyDescent="0.25">
      <c r="B20" s="295" t="s">
        <v>155</v>
      </c>
      <c r="C20" s="138" t="s">
        <v>40</v>
      </c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9"/>
    </row>
    <row r="21" spans="2:15" x14ac:dyDescent="0.25">
      <c r="B21" s="295"/>
      <c r="C21" s="138" t="s">
        <v>78</v>
      </c>
      <c r="D21" s="114">
        <v>1</v>
      </c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9"/>
    </row>
    <row r="22" spans="2:15" ht="15.75" thickBot="1" x14ac:dyDescent="0.3">
      <c r="B22" s="137" t="s">
        <v>156</v>
      </c>
      <c r="C22" s="139" t="s">
        <v>17</v>
      </c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1"/>
    </row>
    <row r="23" spans="2:15" ht="33" customHeight="1" thickBot="1" x14ac:dyDescent="0.3">
      <c r="B23" s="292" t="s">
        <v>180</v>
      </c>
      <c r="C23" s="293"/>
      <c r="D23" s="293"/>
      <c r="E23" s="293"/>
      <c r="F23" s="293"/>
      <c r="G23" s="293"/>
      <c r="H23" s="293"/>
      <c r="I23" s="293"/>
      <c r="J23" s="293"/>
      <c r="K23" s="293"/>
      <c r="L23" s="293"/>
      <c r="M23" s="293"/>
      <c r="N23" s="293"/>
      <c r="O23" s="294"/>
    </row>
  </sheetData>
  <mergeCells count="6">
    <mergeCell ref="B2:O2"/>
    <mergeCell ref="B23:O23"/>
    <mergeCell ref="B5:B6"/>
    <mergeCell ref="B7:B11"/>
    <mergeCell ref="B13:B19"/>
    <mergeCell ref="B20:B21"/>
  </mergeCells>
  <pageMargins left="0.7" right="0.7" top="0.75" bottom="0.75" header="0.3" footer="0.3"/>
  <pageSetup paperSize="126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005655-7A15-4CCD-A7DA-2348B125ABF1}">
  <sheetPr>
    <tabColor theme="9" tint="0.79998168889431442"/>
  </sheetPr>
  <dimension ref="B1:O23"/>
  <sheetViews>
    <sheetView topLeftCell="B1" workbookViewId="0">
      <selection activeCell="B2" sqref="B2:O2"/>
    </sheetView>
  </sheetViews>
  <sheetFormatPr baseColWidth="10" defaultRowHeight="15" x14ac:dyDescent="0.25"/>
  <cols>
    <col min="1" max="1" width="6.42578125" customWidth="1"/>
    <col min="2" max="2" width="13" customWidth="1"/>
    <col min="3" max="3" width="14.140625" customWidth="1"/>
    <col min="4" max="12" width="7.140625" customWidth="1"/>
    <col min="13" max="14" width="7.140625" style="44" customWidth="1"/>
    <col min="15" max="15" width="7.140625" customWidth="1"/>
  </cols>
  <sheetData>
    <row r="1" spans="2:15" ht="15.75" thickBot="1" x14ac:dyDescent="0.3"/>
    <row r="2" spans="2:15" ht="45" customHeight="1" x14ac:dyDescent="0.25">
      <c r="B2" s="285" t="s">
        <v>207</v>
      </c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1"/>
    </row>
    <row r="3" spans="2:15" ht="57.75" x14ac:dyDescent="0.25">
      <c r="B3" s="164" t="s">
        <v>158</v>
      </c>
      <c r="C3" s="140" t="s">
        <v>157</v>
      </c>
      <c r="D3" s="141" t="s">
        <v>124</v>
      </c>
      <c r="E3" s="141" t="s">
        <v>125</v>
      </c>
      <c r="F3" s="141" t="s">
        <v>126</v>
      </c>
      <c r="G3" s="141" t="s">
        <v>127</v>
      </c>
      <c r="H3" s="141" t="s">
        <v>128</v>
      </c>
      <c r="I3" s="141" t="s">
        <v>129</v>
      </c>
      <c r="J3" s="141" t="s">
        <v>130</v>
      </c>
      <c r="K3" s="141" t="s">
        <v>131</v>
      </c>
      <c r="L3" s="141" t="s">
        <v>132</v>
      </c>
      <c r="M3" s="141" t="s">
        <v>148</v>
      </c>
      <c r="N3" s="141" t="s">
        <v>149</v>
      </c>
      <c r="O3" s="171" t="s">
        <v>179</v>
      </c>
    </row>
    <row r="4" spans="2:15" x14ac:dyDescent="0.25">
      <c r="B4" s="164" t="s">
        <v>151</v>
      </c>
      <c r="C4" s="138" t="s">
        <v>26</v>
      </c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9"/>
    </row>
    <row r="5" spans="2:15" x14ac:dyDescent="0.25">
      <c r="B5" s="298" t="s">
        <v>152</v>
      </c>
      <c r="C5" s="138" t="s">
        <v>21</v>
      </c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9"/>
    </row>
    <row r="6" spans="2:15" x14ac:dyDescent="0.25">
      <c r="B6" s="298"/>
      <c r="C6" s="138" t="s">
        <v>7</v>
      </c>
      <c r="D6" s="114">
        <v>719</v>
      </c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9"/>
    </row>
    <row r="7" spans="2:15" x14ac:dyDescent="0.25">
      <c r="B7" s="298" t="s">
        <v>153</v>
      </c>
      <c r="C7" s="138" t="s">
        <v>10</v>
      </c>
      <c r="D7" s="114">
        <v>661</v>
      </c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9"/>
    </row>
    <row r="8" spans="2:15" x14ac:dyDescent="0.25">
      <c r="B8" s="298"/>
      <c r="C8" s="138" t="s">
        <v>19</v>
      </c>
      <c r="D8" s="114">
        <v>650</v>
      </c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9"/>
    </row>
    <row r="9" spans="2:15" x14ac:dyDescent="0.25">
      <c r="B9" s="298"/>
      <c r="C9" s="138" t="s">
        <v>12</v>
      </c>
      <c r="D9" s="114">
        <v>722</v>
      </c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9"/>
    </row>
    <row r="10" spans="2:15" x14ac:dyDescent="0.25">
      <c r="B10" s="298"/>
      <c r="C10" s="138" t="s">
        <v>11</v>
      </c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9"/>
    </row>
    <row r="11" spans="2:15" x14ac:dyDescent="0.25">
      <c r="B11" s="298"/>
      <c r="C11" s="138" t="s">
        <v>9</v>
      </c>
      <c r="D11" s="114">
        <v>633</v>
      </c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9"/>
    </row>
    <row r="12" spans="2:15" s="44" customFormat="1" x14ac:dyDescent="0.25">
      <c r="B12" s="182" t="s">
        <v>173</v>
      </c>
      <c r="C12" s="138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9"/>
    </row>
    <row r="13" spans="2:15" x14ac:dyDescent="0.25">
      <c r="B13" s="298" t="s">
        <v>154</v>
      </c>
      <c r="C13" s="138" t="s">
        <v>25</v>
      </c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9"/>
    </row>
    <row r="14" spans="2:15" x14ac:dyDescent="0.25">
      <c r="B14" s="298"/>
      <c r="C14" s="138" t="s">
        <v>3</v>
      </c>
      <c r="D14" s="114">
        <v>562</v>
      </c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9"/>
    </row>
    <row r="15" spans="2:15" x14ac:dyDescent="0.25">
      <c r="B15" s="298"/>
      <c r="C15" s="138" t="s">
        <v>2</v>
      </c>
      <c r="D15" s="114">
        <v>567</v>
      </c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9"/>
    </row>
    <row r="16" spans="2:15" x14ac:dyDescent="0.25">
      <c r="B16" s="298"/>
      <c r="C16" s="138" t="s">
        <v>6</v>
      </c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9"/>
    </row>
    <row r="17" spans="2:15" x14ac:dyDescent="0.25">
      <c r="B17" s="298"/>
      <c r="C17" s="138" t="s">
        <v>8</v>
      </c>
      <c r="D17" s="114">
        <v>537</v>
      </c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9"/>
    </row>
    <row r="18" spans="2:15" x14ac:dyDescent="0.25">
      <c r="B18" s="298"/>
      <c r="C18" s="138" t="s">
        <v>20</v>
      </c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9"/>
    </row>
    <row r="19" spans="2:15" x14ac:dyDescent="0.25">
      <c r="B19" s="298"/>
      <c r="C19" s="138" t="s">
        <v>13</v>
      </c>
      <c r="D19" s="114">
        <v>611</v>
      </c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9"/>
    </row>
    <row r="20" spans="2:15" hidden="1" x14ac:dyDescent="0.25">
      <c r="B20" s="298" t="s">
        <v>155</v>
      </c>
      <c r="C20" s="138" t="s">
        <v>40</v>
      </c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9"/>
    </row>
    <row r="21" spans="2:15" ht="29.25" customHeight="1" x14ac:dyDescent="0.25">
      <c r="B21" s="298"/>
      <c r="C21" s="138" t="s">
        <v>78</v>
      </c>
      <c r="D21" s="114">
        <v>610</v>
      </c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9"/>
    </row>
    <row r="22" spans="2:15" ht="15.75" thickBot="1" x14ac:dyDescent="0.3">
      <c r="B22" s="142" t="s">
        <v>156</v>
      </c>
      <c r="C22" s="139" t="s">
        <v>17</v>
      </c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1"/>
    </row>
    <row r="23" spans="2:15" ht="29.25" customHeight="1" thickBot="1" x14ac:dyDescent="0.3">
      <c r="B23" s="292" t="s">
        <v>180</v>
      </c>
      <c r="C23" s="296"/>
      <c r="D23" s="296"/>
      <c r="E23" s="296"/>
      <c r="F23" s="296"/>
      <c r="G23" s="296"/>
      <c r="H23" s="296"/>
      <c r="I23" s="296"/>
      <c r="J23" s="296"/>
      <c r="K23" s="296"/>
      <c r="L23" s="296"/>
      <c r="M23" s="296"/>
      <c r="N23" s="296"/>
      <c r="O23" s="297"/>
    </row>
  </sheetData>
  <mergeCells count="6">
    <mergeCell ref="B2:O2"/>
    <mergeCell ref="B23:O23"/>
    <mergeCell ref="B5:B6"/>
    <mergeCell ref="B7:B11"/>
    <mergeCell ref="B13:B19"/>
    <mergeCell ref="B20:B21"/>
  </mergeCells>
  <pageMargins left="0.7" right="0.7" top="0.75" bottom="0.75" header="0.3" footer="0.3"/>
  <pageSetup paperSize="126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400FFC-CEA2-4831-9227-EA53B9FBCC0B}">
  <sheetPr>
    <tabColor theme="9" tint="0.79998168889431442"/>
  </sheetPr>
  <dimension ref="B1:J48"/>
  <sheetViews>
    <sheetView workbookViewId="0">
      <selection activeCell="B2" sqref="B2:J2"/>
    </sheetView>
  </sheetViews>
  <sheetFormatPr baseColWidth="10" defaultRowHeight="15" x14ac:dyDescent="0.25"/>
  <cols>
    <col min="1" max="1" width="3.85546875" style="50" customWidth="1"/>
    <col min="2" max="2" width="11.140625" style="50" customWidth="1"/>
    <col min="3" max="10" width="8.5703125" style="50" customWidth="1"/>
    <col min="11" max="16384" width="11.42578125" style="50"/>
  </cols>
  <sheetData>
    <row r="1" spans="2:10" ht="8.25" customHeight="1" thickBot="1" x14ac:dyDescent="0.3"/>
    <row r="2" spans="2:10" x14ac:dyDescent="0.25">
      <c r="B2" s="301" t="s">
        <v>123</v>
      </c>
      <c r="C2" s="302"/>
      <c r="D2" s="302"/>
      <c r="E2" s="302"/>
      <c r="F2" s="302"/>
      <c r="G2" s="302"/>
      <c r="H2" s="302"/>
      <c r="I2" s="302"/>
      <c r="J2" s="303"/>
    </row>
    <row r="3" spans="2:10" ht="14.25" customHeight="1" x14ac:dyDescent="0.25">
      <c r="B3" s="304" t="s">
        <v>80</v>
      </c>
      <c r="C3" s="299"/>
      <c r="D3" s="299"/>
      <c r="E3" s="299"/>
      <c r="F3" s="299"/>
      <c r="G3" s="299"/>
      <c r="H3" s="299"/>
      <c r="I3" s="299"/>
      <c r="J3" s="300"/>
    </row>
    <row r="4" spans="2:10" ht="14.25" customHeight="1" x14ac:dyDescent="0.25">
      <c r="B4" s="145"/>
      <c r="C4" s="299">
        <v>2019</v>
      </c>
      <c r="D4" s="299"/>
      <c r="E4" s="299">
        <v>2020</v>
      </c>
      <c r="F4" s="299"/>
      <c r="G4" s="299">
        <v>2021</v>
      </c>
      <c r="H4" s="299"/>
      <c r="I4" s="299">
        <v>2022</v>
      </c>
      <c r="J4" s="300"/>
    </row>
    <row r="5" spans="2:10" ht="23.25" customHeight="1" x14ac:dyDescent="0.25">
      <c r="B5" s="145"/>
      <c r="C5" s="51" t="s">
        <v>0</v>
      </c>
      <c r="D5" s="157" t="s">
        <v>189</v>
      </c>
      <c r="E5" s="51" t="s">
        <v>0</v>
      </c>
      <c r="F5" s="157" t="s">
        <v>189</v>
      </c>
      <c r="G5" s="51" t="s">
        <v>0</v>
      </c>
      <c r="H5" s="157" t="s">
        <v>189</v>
      </c>
      <c r="I5" s="51" t="s">
        <v>0</v>
      </c>
      <c r="J5" s="158" t="s">
        <v>189</v>
      </c>
    </row>
    <row r="6" spans="2:10" ht="23.25" customHeight="1" x14ac:dyDescent="0.25">
      <c r="B6" s="146" t="s">
        <v>65</v>
      </c>
      <c r="C6" s="51" t="s">
        <v>49</v>
      </c>
      <c r="D6" s="51" t="s">
        <v>69</v>
      </c>
      <c r="E6" s="51" t="s">
        <v>49</v>
      </c>
      <c r="F6" s="51" t="s">
        <v>69</v>
      </c>
      <c r="G6" s="157" t="s">
        <v>49</v>
      </c>
      <c r="H6" s="157" t="s">
        <v>69</v>
      </c>
      <c r="I6" s="157" t="s">
        <v>49</v>
      </c>
      <c r="J6" s="158" t="s">
        <v>69</v>
      </c>
    </row>
    <row r="7" spans="2:10" ht="14.25" customHeight="1" x14ac:dyDescent="0.25">
      <c r="B7" s="145" t="s">
        <v>76</v>
      </c>
      <c r="C7" s="98">
        <v>25</v>
      </c>
      <c r="D7" s="98">
        <v>418.6</v>
      </c>
      <c r="E7" s="99"/>
      <c r="F7" s="99"/>
      <c r="G7" s="99"/>
      <c r="H7" s="99"/>
      <c r="I7" s="99"/>
      <c r="J7" s="100"/>
    </row>
    <row r="8" spans="2:10" ht="14.25" customHeight="1" x14ac:dyDescent="0.25">
      <c r="B8" s="145" t="s">
        <v>77</v>
      </c>
      <c r="C8" s="98">
        <v>7</v>
      </c>
      <c r="D8" s="98">
        <v>510</v>
      </c>
      <c r="E8" s="99"/>
      <c r="F8" s="99"/>
      <c r="G8" s="99"/>
      <c r="H8" s="99"/>
      <c r="I8" s="99"/>
      <c r="J8" s="100"/>
    </row>
    <row r="9" spans="2:10" ht="14.25" customHeight="1" x14ac:dyDescent="0.25">
      <c r="B9" s="145" t="s">
        <v>25</v>
      </c>
      <c r="C9" s="99">
        <v>4230.7850000000008</v>
      </c>
      <c r="D9" s="99">
        <v>501.38180331971188</v>
      </c>
      <c r="E9" s="99">
        <v>4107.5650000000005</v>
      </c>
      <c r="F9" s="99">
        <v>681.39712880696447</v>
      </c>
      <c r="G9" s="99">
        <v>5754.8150000000023</v>
      </c>
      <c r="H9" s="99">
        <v>711.85068821260268</v>
      </c>
      <c r="I9" s="99">
        <v>221.3</v>
      </c>
      <c r="J9" s="100">
        <v>655.18523809523811</v>
      </c>
    </row>
    <row r="10" spans="2:10" ht="14.25" customHeight="1" x14ac:dyDescent="0.25">
      <c r="B10" s="145" t="s">
        <v>3</v>
      </c>
      <c r="C10" s="99">
        <v>2153.2681999999973</v>
      </c>
      <c r="D10" s="99">
        <v>936.4730280353466</v>
      </c>
      <c r="E10" s="99">
        <v>2749.1017000000002</v>
      </c>
      <c r="F10" s="99">
        <v>993.20449248036687</v>
      </c>
      <c r="G10" s="99">
        <v>2197.4322000000002</v>
      </c>
      <c r="H10" s="99">
        <v>980.71721604498737</v>
      </c>
      <c r="I10" s="99">
        <v>100.92</v>
      </c>
      <c r="J10" s="100">
        <v>1183.1296296296296</v>
      </c>
    </row>
    <row r="11" spans="2:10" ht="14.25" customHeight="1" x14ac:dyDescent="0.25">
      <c r="B11" s="145" t="s">
        <v>31</v>
      </c>
      <c r="C11" s="99"/>
      <c r="D11" s="99"/>
      <c r="E11" s="99"/>
      <c r="F11" s="99"/>
      <c r="G11" s="99">
        <v>182</v>
      </c>
      <c r="H11" s="99">
        <v>707.14285714285711</v>
      </c>
      <c r="I11" s="99"/>
      <c r="J11" s="100"/>
    </row>
    <row r="12" spans="2:10" ht="14.25" customHeight="1" x14ac:dyDescent="0.25">
      <c r="B12" s="145" t="s">
        <v>23</v>
      </c>
      <c r="C12" s="99">
        <v>5632.0930000000008</v>
      </c>
      <c r="D12" s="99">
        <v>521.94712377480403</v>
      </c>
      <c r="E12" s="99">
        <v>4827.2860000000001</v>
      </c>
      <c r="F12" s="99">
        <v>624.39398019655096</v>
      </c>
      <c r="G12" s="99">
        <v>3838.7499999999995</v>
      </c>
      <c r="H12" s="99">
        <v>608.16493542550529</v>
      </c>
      <c r="I12" s="99"/>
      <c r="J12" s="100"/>
    </row>
    <row r="13" spans="2:10" ht="14.25" customHeight="1" x14ac:dyDescent="0.25">
      <c r="B13" s="145" t="s">
        <v>2</v>
      </c>
      <c r="C13" s="99">
        <v>24048.884300000002</v>
      </c>
      <c r="D13" s="99">
        <v>512.74128759243763</v>
      </c>
      <c r="E13" s="99">
        <v>25880.854000000003</v>
      </c>
      <c r="F13" s="99">
        <v>598.28892694876515</v>
      </c>
      <c r="G13" s="99">
        <v>23161.224999999999</v>
      </c>
      <c r="H13" s="99">
        <v>626.15667457716449</v>
      </c>
      <c r="I13" s="99">
        <v>1403</v>
      </c>
      <c r="J13" s="100">
        <v>604.01764705882351</v>
      </c>
    </row>
    <row r="14" spans="2:10" ht="14.25" customHeight="1" x14ac:dyDescent="0.25">
      <c r="B14" s="145" t="s">
        <v>10</v>
      </c>
      <c r="C14" s="99">
        <v>4190.7</v>
      </c>
      <c r="D14" s="99">
        <v>503.48264858747524</v>
      </c>
      <c r="E14" s="99">
        <v>3362.375</v>
      </c>
      <c r="F14" s="99">
        <v>634.18825138594173</v>
      </c>
      <c r="G14" s="99">
        <v>2978.3519999999999</v>
      </c>
      <c r="H14" s="99">
        <v>662.83388050986844</v>
      </c>
      <c r="I14" s="99">
        <v>93</v>
      </c>
      <c r="J14" s="100">
        <v>633.71500000000003</v>
      </c>
    </row>
    <row r="15" spans="2:10" ht="14.25" customHeight="1" x14ac:dyDescent="0.25">
      <c r="B15" s="145" t="s">
        <v>36</v>
      </c>
      <c r="C15" s="99">
        <v>10.694999999999995</v>
      </c>
      <c r="D15" s="99">
        <v>1697.3365220835803</v>
      </c>
      <c r="E15" s="99">
        <v>0.76570000000000005</v>
      </c>
      <c r="F15" s="99">
        <v>1526.3157894736842</v>
      </c>
      <c r="G15" s="99">
        <v>4.9970000000000017</v>
      </c>
      <c r="H15" s="99">
        <v>2016.7115587872347</v>
      </c>
      <c r="I15" s="99"/>
      <c r="J15" s="100"/>
    </row>
    <row r="16" spans="2:10" ht="14.25" customHeight="1" x14ac:dyDescent="0.25">
      <c r="B16" s="145" t="s">
        <v>6</v>
      </c>
      <c r="C16" s="99">
        <v>20633.055959999998</v>
      </c>
      <c r="D16" s="99">
        <v>774.78830231100517</v>
      </c>
      <c r="E16" s="99">
        <v>22046.418069999996</v>
      </c>
      <c r="F16" s="99">
        <v>673.90538145722064</v>
      </c>
      <c r="G16" s="99">
        <v>21057.308760000007</v>
      </c>
      <c r="H16" s="99">
        <v>709.28715378368054</v>
      </c>
      <c r="I16" s="99">
        <v>858.80899999999997</v>
      </c>
      <c r="J16" s="100">
        <v>539.82606731245971</v>
      </c>
    </row>
    <row r="17" spans="2:10" ht="14.25" customHeight="1" x14ac:dyDescent="0.25">
      <c r="B17" s="145" t="s">
        <v>19</v>
      </c>
      <c r="C17" s="99">
        <v>802.42550000000006</v>
      </c>
      <c r="D17" s="99">
        <v>658.07011054480915</v>
      </c>
      <c r="E17" s="99">
        <v>1373.9740000000002</v>
      </c>
      <c r="F17" s="99">
        <v>751.5966312586844</v>
      </c>
      <c r="G17" s="99">
        <v>659.72900000000016</v>
      </c>
      <c r="H17" s="99">
        <v>1086.898354115491</v>
      </c>
      <c r="I17" s="99">
        <v>60.25</v>
      </c>
      <c r="J17" s="100">
        <v>622.41701587301588</v>
      </c>
    </row>
    <row r="18" spans="2:10" ht="14.25" customHeight="1" x14ac:dyDescent="0.25">
      <c r="B18" s="145" t="s">
        <v>120</v>
      </c>
      <c r="C18" s="99">
        <v>1946.1666</v>
      </c>
      <c r="D18" s="99">
        <v>443.69832968721687</v>
      </c>
      <c r="E18" s="99">
        <v>3020.8817999999992</v>
      </c>
      <c r="F18" s="99">
        <v>560.71745477319996</v>
      </c>
      <c r="G18" s="99">
        <v>3281.5878399999988</v>
      </c>
      <c r="H18" s="99">
        <v>635.95616269917639</v>
      </c>
      <c r="I18" s="99">
        <v>529.63463999999999</v>
      </c>
      <c r="J18" s="100">
        <v>583.60873793005908</v>
      </c>
    </row>
    <row r="19" spans="2:10" ht="14.25" customHeight="1" x14ac:dyDescent="0.25">
      <c r="B19" s="145" t="s">
        <v>12</v>
      </c>
      <c r="C19" s="99">
        <v>5880.0035000000025</v>
      </c>
      <c r="D19" s="99">
        <v>507.86883312611178</v>
      </c>
      <c r="E19" s="99">
        <v>13729.465340000004</v>
      </c>
      <c r="F19" s="99">
        <v>655.62233023759961</v>
      </c>
      <c r="G19" s="99">
        <v>4791.8608400000012</v>
      </c>
      <c r="H19" s="99">
        <v>684.05124165265727</v>
      </c>
      <c r="I19" s="99">
        <v>270.46500000000003</v>
      </c>
      <c r="J19" s="100">
        <v>635.75839512525579</v>
      </c>
    </row>
    <row r="20" spans="2:10" ht="14.25" customHeight="1" x14ac:dyDescent="0.25">
      <c r="B20" s="145" t="s">
        <v>28</v>
      </c>
      <c r="C20" s="99">
        <v>38.499000000000002</v>
      </c>
      <c r="D20" s="99">
        <v>647.17307692307691</v>
      </c>
      <c r="E20" s="99">
        <v>52</v>
      </c>
      <c r="F20" s="99">
        <v>691.66666666666663</v>
      </c>
      <c r="G20" s="99">
        <v>52</v>
      </c>
      <c r="H20" s="99">
        <v>678.84615384615381</v>
      </c>
      <c r="I20" s="99">
        <v>26</v>
      </c>
      <c r="J20" s="100">
        <v>650</v>
      </c>
    </row>
    <row r="21" spans="2:10" ht="14.25" customHeight="1" x14ac:dyDescent="0.25">
      <c r="B21" s="145" t="s">
        <v>11</v>
      </c>
      <c r="C21" s="99">
        <v>1597.1750000000002</v>
      </c>
      <c r="D21" s="99">
        <v>608.62851235386165</v>
      </c>
      <c r="E21" s="99">
        <v>1936.4400000000003</v>
      </c>
      <c r="F21" s="99">
        <v>717.19170624701303</v>
      </c>
      <c r="G21" s="99">
        <v>2263.36</v>
      </c>
      <c r="H21" s="99">
        <v>743.15574149816769</v>
      </c>
      <c r="I21" s="99"/>
      <c r="J21" s="100"/>
    </row>
    <row r="22" spans="2:10" ht="14.25" customHeight="1" x14ac:dyDescent="0.25">
      <c r="B22" s="145" t="s">
        <v>17</v>
      </c>
      <c r="C22" s="99">
        <v>3213.8</v>
      </c>
      <c r="D22" s="99">
        <v>511.84793413959039</v>
      </c>
      <c r="E22" s="99">
        <v>3848</v>
      </c>
      <c r="F22" s="99">
        <v>527.55713675213656</v>
      </c>
      <c r="G22" s="99">
        <v>1767.85</v>
      </c>
      <c r="H22" s="99">
        <v>557.27015854513502</v>
      </c>
      <c r="I22" s="99"/>
      <c r="J22" s="100"/>
    </row>
    <row r="23" spans="2:10" ht="14.25" customHeight="1" x14ac:dyDescent="0.25">
      <c r="B23" s="145" t="s">
        <v>37</v>
      </c>
      <c r="C23" s="99">
        <v>838</v>
      </c>
      <c r="D23" s="99">
        <v>494.78888153846157</v>
      </c>
      <c r="E23" s="99">
        <v>479</v>
      </c>
      <c r="F23" s="99">
        <v>602.31214285714282</v>
      </c>
      <c r="G23" s="99">
        <v>52</v>
      </c>
      <c r="H23" s="99">
        <v>612.02019230769235</v>
      </c>
      <c r="I23" s="99"/>
      <c r="J23" s="100"/>
    </row>
    <row r="24" spans="2:10" ht="14.25" customHeight="1" x14ac:dyDescent="0.25">
      <c r="B24" s="145" t="s">
        <v>187</v>
      </c>
      <c r="C24" s="99"/>
      <c r="D24" s="99"/>
      <c r="E24" s="99"/>
      <c r="F24" s="99"/>
      <c r="G24" s="99">
        <v>0.06</v>
      </c>
      <c r="H24" s="99">
        <v>1003.3333333333334</v>
      </c>
      <c r="I24" s="99"/>
      <c r="J24" s="100"/>
    </row>
    <row r="25" spans="2:10" ht="14.25" customHeight="1" x14ac:dyDescent="0.25">
      <c r="B25" s="145" t="s">
        <v>21</v>
      </c>
      <c r="C25" s="99">
        <v>424.31311999999997</v>
      </c>
      <c r="D25" s="99">
        <v>486.06337567811215</v>
      </c>
      <c r="E25" s="99">
        <v>294.92912000000001</v>
      </c>
      <c r="F25" s="99">
        <v>502.3878317523961</v>
      </c>
      <c r="G25" s="99">
        <v>589.3599999999999</v>
      </c>
      <c r="H25" s="99">
        <v>609.9408283620254</v>
      </c>
      <c r="I25" s="99">
        <v>104.014</v>
      </c>
      <c r="J25" s="100">
        <v>585</v>
      </c>
    </row>
    <row r="26" spans="2:10" ht="14.25" customHeight="1" x14ac:dyDescent="0.25">
      <c r="B26" s="145" t="s">
        <v>29</v>
      </c>
      <c r="C26" s="99">
        <v>400</v>
      </c>
      <c r="D26" s="99">
        <v>664.01750000000004</v>
      </c>
      <c r="E26" s="99">
        <v>400</v>
      </c>
      <c r="F26" s="99">
        <v>686.5</v>
      </c>
      <c r="G26" s="99"/>
      <c r="H26" s="99"/>
      <c r="I26" s="99"/>
      <c r="J26" s="100"/>
    </row>
    <row r="27" spans="2:10" ht="14.25" customHeight="1" x14ac:dyDescent="0.25">
      <c r="B27" s="145" t="s">
        <v>75</v>
      </c>
      <c r="C27" s="99">
        <v>13.0383</v>
      </c>
      <c r="D27" s="99">
        <v>558.35500026843999</v>
      </c>
      <c r="E27" s="99">
        <v>14</v>
      </c>
      <c r="F27" s="99">
        <v>610</v>
      </c>
      <c r="G27" s="99">
        <v>14</v>
      </c>
      <c r="H27" s="99">
        <v>690</v>
      </c>
      <c r="I27" s="99"/>
      <c r="J27" s="100"/>
    </row>
    <row r="28" spans="2:10" ht="14.25" customHeight="1" x14ac:dyDescent="0.25">
      <c r="B28" s="145" t="s">
        <v>38</v>
      </c>
      <c r="C28" s="99"/>
      <c r="D28" s="99"/>
      <c r="E28" s="99">
        <v>52</v>
      </c>
      <c r="F28" s="99">
        <v>680</v>
      </c>
      <c r="G28" s="99"/>
      <c r="H28" s="99"/>
      <c r="I28" s="99"/>
      <c r="J28" s="100"/>
    </row>
    <row r="29" spans="2:10" ht="14.25" customHeight="1" x14ac:dyDescent="0.25">
      <c r="B29" s="145" t="s">
        <v>40</v>
      </c>
      <c r="C29" s="99">
        <v>570.22500000000002</v>
      </c>
      <c r="D29" s="99">
        <v>575.88209619703366</v>
      </c>
      <c r="E29" s="99">
        <v>61.75</v>
      </c>
      <c r="F29" s="99">
        <v>554.15245858744834</v>
      </c>
      <c r="G29" s="99">
        <v>80.5</v>
      </c>
      <c r="H29" s="99">
        <v>710.827</v>
      </c>
      <c r="I29" s="99"/>
      <c r="J29" s="100"/>
    </row>
    <row r="30" spans="2:10" ht="14.25" customHeight="1" x14ac:dyDescent="0.25">
      <c r="B30" s="145" t="s">
        <v>41</v>
      </c>
      <c r="C30" s="99">
        <v>24</v>
      </c>
      <c r="D30" s="99">
        <v>480</v>
      </c>
      <c r="E30" s="99"/>
      <c r="F30" s="99"/>
      <c r="G30" s="99"/>
      <c r="H30" s="99"/>
      <c r="I30" s="99"/>
      <c r="J30" s="100"/>
    </row>
    <row r="31" spans="2:10" ht="14.25" customHeight="1" x14ac:dyDescent="0.25">
      <c r="B31" s="145" t="s">
        <v>5</v>
      </c>
      <c r="C31" s="99">
        <v>4861</v>
      </c>
      <c r="D31" s="99">
        <v>521.50065635859869</v>
      </c>
      <c r="E31" s="99">
        <v>2825</v>
      </c>
      <c r="F31" s="99">
        <v>581.12012288786491</v>
      </c>
      <c r="G31" s="99">
        <v>2971.3199999999997</v>
      </c>
      <c r="H31" s="99">
        <v>641.69211658911672</v>
      </c>
      <c r="I31" s="99">
        <v>672.89499999999998</v>
      </c>
      <c r="J31" s="100">
        <v>684.23078904428905</v>
      </c>
    </row>
    <row r="32" spans="2:10" ht="14.25" customHeight="1" x14ac:dyDescent="0.25">
      <c r="B32" s="145" t="s">
        <v>39</v>
      </c>
      <c r="C32" s="99"/>
      <c r="D32" s="99"/>
      <c r="E32" s="99"/>
      <c r="F32" s="99"/>
      <c r="G32" s="99"/>
      <c r="H32" s="99"/>
      <c r="I32" s="99"/>
      <c r="J32" s="100"/>
    </row>
    <row r="33" spans="2:10" ht="14.25" customHeight="1" x14ac:dyDescent="0.25">
      <c r="B33" s="145" t="s">
        <v>9</v>
      </c>
      <c r="C33" s="99">
        <v>4558.041400000001</v>
      </c>
      <c r="D33" s="99">
        <v>602.23429723371692</v>
      </c>
      <c r="E33" s="99">
        <v>5621.7530999999981</v>
      </c>
      <c r="F33" s="99">
        <v>732.15654298936033</v>
      </c>
      <c r="G33" s="99">
        <v>4210.0305000000008</v>
      </c>
      <c r="H33" s="99">
        <v>749.77912932075867</v>
      </c>
      <c r="I33" s="99">
        <v>253.5258</v>
      </c>
      <c r="J33" s="100">
        <v>644.76848731919949</v>
      </c>
    </row>
    <row r="34" spans="2:10" ht="14.25" customHeight="1" x14ac:dyDescent="0.25">
      <c r="B34" s="145" t="s">
        <v>14</v>
      </c>
      <c r="C34" s="99">
        <v>3050</v>
      </c>
      <c r="D34" s="99">
        <v>506.57648376878575</v>
      </c>
      <c r="E34" s="99">
        <v>4209.6080000000002</v>
      </c>
      <c r="F34" s="99">
        <v>641.00874233583238</v>
      </c>
      <c r="G34" s="99">
        <v>3152.9830000000002</v>
      </c>
      <c r="H34" s="99">
        <v>652.08581275281392</v>
      </c>
      <c r="I34" s="99">
        <v>152</v>
      </c>
      <c r="J34" s="100">
        <v>607.76666666666677</v>
      </c>
    </row>
    <row r="35" spans="2:10" ht="14.25" customHeight="1" x14ac:dyDescent="0.25">
      <c r="B35" s="145" t="s">
        <v>22</v>
      </c>
      <c r="C35" s="99"/>
      <c r="D35" s="99"/>
      <c r="E35" s="99">
        <v>53</v>
      </c>
      <c r="F35" s="99">
        <v>791.31603703703706</v>
      </c>
      <c r="G35" s="99">
        <v>157.86138</v>
      </c>
      <c r="H35" s="99">
        <v>1687.9319787915431</v>
      </c>
      <c r="I35" s="99">
        <v>3.2688000000000001</v>
      </c>
      <c r="J35" s="100">
        <v>2986.2334801762113</v>
      </c>
    </row>
    <row r="36" spans="2:10" ht="14.25" customHeight="1" x14ac:dyDescent="0.25">
      <c r="B36" s="145" t="s">
        <v>8</v>
      </c>
      <c r="C36" s="99">
        <v>9521.3372000000072</v>
      </c>
      <c r="D36" s="99">
        <v>862.73160746220265</v>
      </c>
      <c r="E36" s="99">
        <v>13436.882420000007</v>
      </c>
      <c r="F36" s="99">
        <v>1255.695452022451</v>
      </c>
      <c r="G36" s="99">
        <v>12283.72002000001</v>
      </c>
      <c r="H36" s="99">
        <v>1459.1691118001629</v>
      </c>
      <c r="I36" s="99">
        <v>748</v>
      </c>
      <c r="J36" s="100">
        <v>615.64185314685312</v>
      </c>
    </row>
    <row r="37" spans="2:10" ht="14.25" customHeight="1" x14ac:dyDescent="0.25">
      <c r="B37" s="145" t="s">
        <v>121</v>
      </c>
      <c r="C37" s="99">
        <v>3193.6565200000009</v>
      </c>
      <c r="D37" s="99">
        <v>464.844261065902</v>
      </c>
      <c r="E37" s="99">
        <v>4204.5361599999987</v>
      </c>
      <c r="F37" s="99">
        <v>619.59834983842654</v>
      </c>
      <c r="G37" s="99">
        <v>4885.3400800000009</v>
      </c>
      <c r="H37" s="99">
        <v>639.74944759845175</v>
      </c>
      <c r="I37" s="99">
        <v>83.176000000000002</v>
      </c>
      <c r="J37" s="100">
        <v>651.57460496079204</v>
      </c>
    </row>
    <row r="38" spans="2:10" ht="14.25" customHeight="1" x14ac:dyDescent="0.25">
      <c r="B38" s="145" t="s">
        <v>193</v>
      </c>
      <c r="C38" s="99"/>
      <c r="D38" s="99"/>
      <c r="E38" s="99"/>
      <c r="F38" s="99"/>
      <c r="G38" s="99">
        <v>3</v>
      </c>
      <c r="H38" s="99">
        <v>704</v>
      </c>
      <c r="I38" s="99"/>
      <c r="J38" s="100"/>
    </row>
    <row r="39" spans="2:10" ht="14.25" customHeight="1" x14ac:dyDescent="0.25">
      <c r="B39" s="145" t="s">
        <v>16</v>
      </c>
      <c r="C39" s="99">
        <v>75</v>
      </c>
      <c r="D39" s="99">
        <v>499.23400000000004</v>
      </c>
      <c r="E39" s="99"/>
      <c r="F39" s="99"/>
      <c r="G39" s="99"/>
      <c r="H39" s="99"/>
      <c r="I39" s="99"/>
      <c r="J39" s="100"/>
    </row>
    <row r="40" spans="2:10" ht="14.25" customHeight="1" x14ac:dyDescent="0.25">
      <c r="B40" s="145" t="s">
        <v>34</v>
      </c>
      <c r="C40" s="99">
        <v>289</v>
      </c>
      <c r="D40" s="99">
        <v>564.06691555555562</v>
      </c>
      <c r="E40" s="99">
        <v>355.5</v>
      </c>
      <c r="F40" s="99">
        <v>674.52564102564099</v>
      </c>
      <c r="G40" s="99">
        <v>236</v>
      </c>
      <c r="H40" s="99">
        <v>734.1161978021978</v>
      </c>
      <c r="I40" s="99">
        <v>78</v>
      </c>
      <c r="J40" s="100">
        <v>670.83333333333337</v>
      </c>
    </row>
    <row r="41" spans="2:10" ht="14.25" customHeight="1" x14ac:dyDescent="0.25">
      <c r="B41" s="145" t="s">
        <v>26</v>
      </c>
      <c r="C41" s="99">
        <v>629.60600000000011</v>
      </c>
      <c r="D41" s="99">
        <v>495.69109922357967</v>
      </c>
      <c r="E41" s="99">
        <v>59</v>
      </c>
      <c r="F41" s="99">
        <v>621</v>
      </c>
      <c r="G41" s="99">
        <v>223</v>
      </c>
      <c r="H41" s="99">
        <v>593.18749999999989</v>
      </c>
      <c r="I41" s="99"/>
      <c r="J41" s="100"/>
    </row>
    <row r="42" spans="2:10" ht="14.25" customHeight="1" x14ac:dyDescent="0.25">
      <c r="B42" s="145" t="s">
        <v>122</v>
      </c>
      <c r="C42" s="99">
        <v>207.31327999999999</v>
      </c>
      <c r="D42" s="99">
        <v>530.96861740937209</v>
      </c>
      <c r="E42" s="99"/>
      <c r="F42" s="99"/>
      <c r="G42" s="99">
        <v>77.991280000000003</v>
      </c>
      <c r="H42" s="99">
        <v>576.30113489097153</v>
      </c>
      <c r="I42" s="99"/>
      <c r="J42" s="100"/>
    </row>
    <row r="43" spans="2:10" ht="14.25" customHeight="1" x14ac:dyDescent="0.25">
      <c r="B43" s="145" t="s">
        <v>194</v>
      </c>
      <c r="C43" s="99"/>
      <c r="D43" s="99"/>
      <c r="E43" s="99"/>
      <c r="F43" s="99"/>
      <c r="G43" s="99">
        <v>14</v>
      </c>
      <c r="H43" s="99">
        <v>803.71428571428567</v>
      </c>
      <c r="I43" s="99"/>
      <c r="J43" s="100"/>
    </row>
    <row r="44" spans="2:10" ht="14.25" customHeight="1" x14ac:dyDescent="0.25">
      <c r="B44" s="145" t="s">
        <v>20</v>
      </c>
      <c r="C44" s="99">
        <v>1589.875</v>
      </c>
      <c r="D44" s="99">
        <v>479.85768884892087</v>
      </c>
      <c r="E44" s="99">
        <v>2408.5</v>
      </c>
      <c r="F44" s="99">
        <v>587.81099572981361</v>
      </c>
      <c r="G44" s="99">
        <v>2300.1615999999999</v>
      </c>
      <c r="H44" s="99">
        <v>692.55699246574954</v>
      </c>
      <c r="I44" s="99">
        <v>44</v>
      </c>
      <c r="J44" s="100">
        <v>610</v>
      </c>
    </row>
    <row r="45" spans="2:10" ht="14.25" customHeight="1" x14ac:dyDescent="0.25">
      <c r="B45" s="145" t="s">
        <v>13</v>
      </c>
      <c r="C45" s="99">
        <v>1613.5</v>
      </c>
      <c r="D45" s="99">
        <v>532.78648791208786</v>
      </c>
      <c r="E45" s="99">
        <v>2866.7</v>
      </c>
      <c r="F45" s="99">
        <v>698.3600988758368</v>
      </c>
      <c r="G45" s="99">
        <v>4161.7219999999998</v>
      </c>
      <c r="H45" s="99">
        <v>775.30692758669875</v>
      </c>
      <c r="I45" s="99">
        <v>338</v>
      </c>
      <c r="J45" s="100">
        <v>666.33333333333337</v>
      </c>
    </row>
    <row r="46" spans="2:10" ht="14.25" customHeight="1" x14ac:dyDescent="0.25">
      <c r="B46" s="145" t="s">
        <v>78</v>
      </c>
      <c r="C46" s="99"/>
      <c r="D46" s="99"/>
      <c r="E46" s="99">
        <v>44</v>
      </c>
      <c r="F46" s="99">
        <v>589.79166666666663</v>
      </c>
      <c r="G46" s="99">
        <v>61</v>
      </c>
      <c r="H46" s="99">
        <v>711.5</v>
      </c>
      <c r="I46" s="99">
        <v>16</v>
      </c>
      <c r="J46" s="100">
        <v>630</v>
      </c>
    </row>
    <row r="47" spans="2:10" ht="14.25" customHeight="1" thickBot="1" x14ac:dyDescent="0.3">
      <c r="B47" s="175" t="s">
        <v>42</v>
      </c>
      <c r="C47" s="176">
        <v>106267.45687999915</v>
      </c>
      <c r="D47" s="176">
        <v>609.74059797635778</v>
      </c>
      <c r="E47" s="176">
        <v>124321.28540999953</v>
      </c>
      <c r="F47" s="176">
        <v>729.34484050897538</v>
      </c>
      <c r="G47" s="176">
        <v>107465.31749999983</v>
      </c>
      <c r="H47" s="176">
        <v>828.55082736990312</v>
      </c>
      <c r="I47" s="176">
        <v>6056.2582399999983</v>
      </c>
      <c r="J47" s="177">
        <v>655.37583809884325</v>
      </c>
    </row>
    <row r="48" spans="2:10" ht="14.25" customHeight="1" thickBot="1" x14ac:dyDescent="0.3">
      <c r="B48" s="305" t="s">
        <v>180</v>
      </c>
      <c r="C48" s="306"/>
      <c r="D48" s="306"/>
      <c r="E48" s="306"/>
      <c r="F48" s="306"/>
      <c r="G48" s="306"/>
      <c r="H48" s="306"/>
      <c r="I48" s="306"/>
      <c r="J48" s="307"/>
    </row>
  </sheetData>
  <mergeCells count="7">
    <mergeCell ref="I4:J4"/>
    <mergeCell ref="B2:J2"/>
    <mergeCell ref="B3:J3"/>
    <mergeCell ref="B48:J48"/>
    <mergeCell ref="C4:D4"/>
    <mergeCell ref="E4:F4"/>
    <mergeCell ref="G4:H4"/>
  </mergeCells>
  <pageMargins left="0.7" right="0.7" top="0.75" bottom="0.75" header="0.3" footer="0.3"/>
  <pageSetup paperSize="126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50DE98-4FF8-4092-89E7-B9556F016E4D}">
  <sheetPr>
    <tabColor theme="9" tint="0.79998168889431442"/>
  </sheetPr>
  <dimension ref="B1:L50"/>
  <sheetViews>
    <sheetView workbookViewId="0">
      <selection activeCell="B2" sqref="B2:L2"/>
    </sheetView>
  </sheetViews>
  <sheetFormatPr baseColWidth="10" defaultRowHeight="15" x14ac:dyDescent="0.25"/>
  <cols>
    <col min="1" max="1" width="4" customWidth="1"/>
    <col min="2" max="2" width="9.85546875" customWidth="1"/>
    <col min="3" max="3" width="7.42578125" customWidth="1"/>
    <col min="4" max="8" width="6" customWidth="1"/>
    <col min="9" max="9" width="7.5703125" style="44" customWidth="1"/>
    <col min="10" max="11" width="5.85546875" style="44" customWidth="1"/>
    <col min="12" max="12" width="5.85546875" customWidth="1"/>
  </cols>
  <sheetData>
    <row r="1" spans="2:12" ht="9.75" customHeight="1" thickBot="1" x14ac:dyDescent="0.3"/>
    <row r="2" spans="2:12" x14ac:dyDescent="0.25">
      <c r="B2" s="281" t="s">
        <v>162</v>
      </c>
      <c r="C2" s="282"/>
      <c r="D2" s="282"/>
      <c r="E2" s="282"/>
      <c r="F2" s="282"/>
      <c r="G2" s="282"/>
      <c r="H2" s="282"/>
      <c r="I2" s="282"/>
      <c r="J2" s="282"/>
      <c r="K2" s="282"/>
      <c r="L2" s="283"/>
    </row>
    <row r="3" spans="2:12" x14ac:dyDescent="0.25">
      <c r="B3" s="284" t="s">
        <v>119</v>
      </c>
      <c r="C3" s="279"/>
      <c r="D3" s="279"/>
      <c r="E3" s="279"/>
      <c r="F3" s="279"/>
      <c r="G3" s="279"/>
      <c r="H3" s="279"/>
      <c r="I3" s="279"/>
      <c r="J3" s="279"/>
      <c r="K3" s="279"/>
      <c r="L3" s="280"/>
    </row>
    <row r="4" spans="2:12" x14ac:dyDescent="0.25">
      <c r="B4" s="163"/>
      <c r="C4" s="279">
        <v>2021</v>
      </c>
      <c r="D4" s="279"/>
      <c r="E4" s="279"/>
      <c r="F4" s="279"/>
      <c r="G4" s="279"/>
      <c r="H4" s="279"/>
      <c r="I4" s="279">
        <v>2022</v>
      </c>
      <c r="J4" s="279"/>
      <c r="K4" s="279"/>
      <c r="L4" s="280"/>
    </row>
    <row r="5" spans="2:12" ht="51" x14ac:dyDescent="0.25">
      <c r="B5" s="134" t="s">
        <v>117</v>
      </c>
      <c r="C5" s="95" t="s">
        <v>18</v>
      </c>
      <c r="D5" s="95">
        <v>11042210</v>
      </c>
      <c r="E5" s="95" t="s">
        <v>32</v>
      </c>
      <c r="F5" s="95" t="s">
        <v>47</v>
      </c>
      <c r="G5" s="95" t="s">
        <v>48</v>
      </c>
      <c r="H5" s="95" t="s">
        <v>1</v>
      </c>
      <c r="I5" s="95" t="s">
        <v>18</v>
      </c>
      <c r="J5" s="95">
        <v>11042210</v>
      </c>
      <c r="K5" s="95">
        <v>19041000</v>
      </c>
      <c r="L5" s="144" t="s">
        <v>1</v>
      </c>
    </row>
    <row r="6" spans="2:12" ht="15" customHeight="1" x14ac:dyDescent="0.25">
      <c r="B6" s="131"/>
      <c r="C6" s="161" t="s">
        <v>49</v>
      </c>
      <c r="D6" s="161" t="s">
        <v>49</v>
      </c>
      <c r="E6" s="161" t="s">
        <v>49</v>
      </c>
      <c r="F6" s="161" t="s">
        <v>49</v>
      </c>
      <c r="G6" s="161" t="s">
        <v>49</v>
      </c>
      <c r="H6" s="161" t="s">
        <v>49</v>
      </c>
      <c r="I6" s="161" t="s">
        <v>49</v>
      </c>
      <c r="J6" s="180" t="s">
        <v>49</v>
      </c>
      <c r="K6" s="161" t="s">
        <v>49</v>
      </c>
      <c r="L6" s="162" t="s">
        <v>49</v>
      </c>
    </row>
    <row r="7" spans="2:12" ht="15" hidden="1" customHeight="1" x14ac:dyDescent="0.25">
      <c r="B7" s="133" t="s">
        <v>76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12" ht="15" hidden="1" customHeight="1" x14ac:dyDescent="0.25">
      <c r="B8" s="133" t="s">
        <v>77</v>
      </c>
      <c r="C8" s="96"/>
      <c r="D8" s="96"/>
      <c r="E8" s="96"/>
      <c r="F8" s="96"/>
      <c r="G8" s="96"/>
      <c r="H8" s="96"/>
      <c r="I8" s="96"/>
      <c r="J8" s="96"/>
      <c r="K8" s="96"/>
      <c r="L8" s="97"/>
    </row>
    <row r="9" spans="2:12" ht="15" customHeight="1" x14ac:dyDescent="0.25">
      <c r="B9" s="133" t="s">
        <v>25</v>
      </c>
      <c r="C9" s="186">
        <v>5720.8150000000023</v>
      </c>
      <c r="D9" s="186"/>
      <c r="E9" s="186"/>
      <c r="F9" s="186"/>
      <c r="G9" s="186"/>
      <c r="H9" s="186">
        <v>34</v>
      </c>
      <c r="I9" s="186">
        <v>221.3</v>
      </c>
      <c r="J9" s="186"/>
      <c r="K9" s="186"/>
      <c r="L9" s="187"/>
    </row>
    <row r="10" spans="2:12" ht="15" customHeight="1" x14ac:dyDescent="0.25">
      <c r="B10" s="133" t="s">
        <v>3</v>
      </c>
      <c r="C10" s="186">
        <v>2192.8750000000005</v>
      </c>
      <c r="D10" s="186"/>
      <c r="E10" s="186"/>
      <c r="F10" s="186">
        <v>4.3064</v>
      </c>
      <c r="G10" s="186"/>
      <c r="H10" s="186">
        <v>0.25080000000000002</v>
      </c>
      <c r="I10" s="186">
        <v>100.92</v>
      </c>
      <c r="J10" s="186"/>
      <c r="K10" s="186"/>
      <c r="L10" s="187"/>
    </row>
    <row r="11" spans="2:12" s="44" customFormat="1" ht="15" customHeight="1" x14ac:dyDescent="0.25">
      <c r="B11" s="133" t="s">
        <v>31</v>
      </c>
      <c r="C11" s="186">
        <v>182</v>
      </c>
      <c r="D11" s="186"/>
      <c r="E11" s="186"/>
      <c r="F11" s="186"/>
      <c r="G11" s="186"/>
      <c r="H11" s="186"/>
      <c r="I11" s="186"/>
      <c r="J11" s="186"/>
      <c r="K11" s="186"/>
      <c r="L11" s="187"/>
    </row>
    <row r="12" spans="2:12" ht="15" customHeight="1" x14ac:dyDescent="0.25">
      <c r="B12" s="133" t="s">
        <v>23</v>
      </c>
      <c r="C12" s="186"/>
      <c r="D12" s="186"/>
      <c r="E12" s="186"/>
      <c r="F12" s="186">
        <v>2812.7499999999995</v>
      </c>
      <c r="G12" s="186">
        <v>714</v>
      </c>
      <c r="H12" s="186">
        <v>312</v>
      </c>
      <c r="I12" s="186"/>
      <c r="J12" s="186"/>
      <c r="K12" s="186"/>
      <c r="L12" s="187"/>
    </row>
    <row r="13" spans="2:12" ht="15" customHeight="1" x14ac:dyDescent="0.25">
      <c r="B13" s="133" t="s">
        <v>2</v>
      </c>
      <c r="C13" s="186">
        <v>22953.224999999999</v>
      </c>
      <c r="D13" s="186"/>
      <c r="E13" s="186"/>
      <c r="F13" s="186">
        <v>26</v>
      </c>
      <c r="G13" s="186"/>
      <c r="H13" s="186">
        <v>182</v>
      </c>
      <c r="I13" s="186">
        <v>1403</v>
      </c>
      <c r="J13" s="186"/>
      <c r="K13" s="186"/>
      <c r="L13" s="187"/>
    </row>
    <row r="14" spans="2:12" ht="15" customHeight="1" x14ac:dyDescent="0.25">
      <c r="B14" s="133" t="s">
        <v>10</v>
      </c>
      <c r="C14" s="186">
        <v>2978.3519999999999</v>
      </c>
      <c r="D14" s="186"/>
      <c r="E14" s="186"/>
      <c r="F14" s="186"/>
      <c r="G14" s="186"/>
      <c r="H14" s="186"/>
      <c r="I14" s="186">
        <v>93</v>
      </c>
      <c r="J14" s="186"/>
      <c r="K14" s="186"/>
      <c r="L14" s="187"/>
    </row>
    <row r="15" spans="2:12" ht="15" customHeight="1" x14ac:dyDescent="0.25">
      <c r="B15" s="133" t="s">
        <v>36</v>
      </c>
      <c r="C15" s="186">
        <v>2.6930000000000001</v>
      </c>
      <c r="D15" s="186"/>
      <c r="E15" s="186"/>
      <c r="F15" s="186"/>
      <c r="G15" s="186"/>
      <c r="H15" s="186">
        <v>2.3039999999999998</v>
      </c>
      <c r="I15" s="186"/>
      <c r="J15" s="186"/>
      <c r="K15" s="186"/>
      <c r="L15" s="187"/>
    </row>
    <row r="16" spans="2:12" ht="15" customHeight="1" x14ac:dyDescent="0.25">
      <c r="B16" s="133" t="s">
        <v>6</v>
      </c>
      <c r="C16" s="186">
        <v>21049.937960000003</v>
      </c>
      <c r="D16" s="186"/>
      <c r="E16" s="186"/>
      <c r="F16" s="186">
        <v>6.7707999999999995</v>
      </c>
      <c r="G16" s="186"/>
      <c r="H16" s="186">
        <v>0.6</v>
      </c>
      <c r="I16" s="186">
        <v>858.80899999999997</v>
      </c>
      <c r="J16" s="186"/>
      <c r="K16" s="186"/>
      <c r="L16" s="187"/>
    </row>
    <row r="17" spans="2:12" ht="15" customHeight="1" x14ac:dyDescent="0.25">
      <c r="B17" s="133" t="s">
        <v>19</v>
      </c>
      <c r="C17" s="186">
        <v>658.99200000000008</v>
      </c>
      <c r="D17" s="186"/>
      <c r="E17" s="186"/>
      <c r="F17" s="186"/>
      <c r="G17" s="186"/>
      <c r="H17" s="186">
        <v>0.73699999999999999</v>
      </c>
      <c r="I17" s="186">
        <v>60.25</v>
      </c>
      <c r="J17" s="186"/>
      <c r="K17" s="186"/>
      <c r="L17" s="187"/>
    </row>
    <row r="18" spans="2:12" ht="15" customHeight="1" x14ac:dyDescent="0.25">
      <c r="B18" s="133" t="s">
        <v>120</v>
      </c>
      <c r="C18" s="186">
        <v>3281.5878399999988</v>
      </c>
      <c r="D18" s="186"/>
      <c r="E18" s="186"/>
      <c r="F18" s="186"/>
      <c r="G18" s="186"/>
      <c r="H18" s="186"/>
      <c r="I18" s="186">
        <v>529.63463999999999</v>
      </c>
      <c r="J18" s="186"/>
      <c r="K18" s="186"/>
      <c r="L18" s="187"/>
    </row>
    <row r="19" spans="2:12" ht="15" customHeight="1" x14ac:dyDescent="0.25">
      <c r="B19" s="133" t="s">
        <v>12</v>
      </c>
      <c r="C19" s="186">
        <v>4791.8608400000012</v>
      </c>
      <c r="D19" s="186"/>
      <c r="E19" s="186"/>
      <c r="F19" s="186"/>
      <c r="G19" s="186"/>
      <c r="H19" s="186"/>
      <c r="I19" s="186">
        <v>270.46500000000003</v>
      </c>
      <c r="J19" s="186"/>
      <c r="K19" s="186"/>
      <c r="L19" s="187"/>
    </row>
    <row r="20" spans="2:12" ht="15" customHeight="1" x14ac:dyDescent="0.25">
      <c r="B20" s="133" t="s">
        <v>28</v>
      </c>
      <c r="C20" s="186">
        <v>52</v>
      </c>
      <c r="D20" s="186"/>
      <c r="E20" s="186"/>
      <c r="F20" s="186"/>
      <c r="G20" s="186"/>
      <c r="H20" s="186"/>
      <c r="I20" s="186">
        <v>26</v>
      </c>
      <c r="J20" s="186"/>
      <c r="K20" s="186"/>
      <c r="L20" s="187"/>
    </row>
    <row r="21" spans="2:12" ht="15" customHeight="1" x14ac:dyDescent="0.25">
      <c r="B21" s="133" t="s">
        <v>11</v>
      </c>
      <c r="C21" s="186">
        <v>2243.36</v>
      </c>
      <c r="D21" s="186">
        <v>20</v>
      </c>
      <c r="E21" s="186"/>
      <c r="F21" s="186"/>
      <c r="G21" s="186"/>
      <c r="H21" s="186"/>
      <c r="I21" s="186"/>
      <c r="J21" s="186"/>
      <c r="K21" s="186"/>
      <c r="L21" s="187"/>
    </row>
    <row r="22" spans="2:12" ht="15" customHeight="1" x14ac:dyDescent="0.25">
      <c r="B22" s="133" t="s">
        <v>17</v>
      </c>
      <c r="C22" s="186">
        <v>1767.85</v>
      </c>
      <c r="D22" s="186"/>
      <c r="E22" s="186"/>
      <c r="F22" s="186"/>
      <c r="G22" s="186"/>
      <c r="H22" s="186"/>
      <c r="I22" s="186"/>
      <c r="J22" s="186"/>
      <c r="K22" s="186"/>
      <c r="L22" s="187"/>
    </row>
    <row r="23" spans="2:12" ht="15" customHeight="1" x14ac:dyDescent="0.25">
      <c r="B23" s="133" t="s">
        <v>37</v>
      </c>
      <c r="C23" s="186">
        <v>52</v>
      </c>
      <c r="D23" s="186"/>
      <c r="E23" s="186"/>
      <c r="F23" s="186"/>
      <c r="G23" s="186"/>
      <c r="H23" s="186"/>
      <c r="I23" s="186"/>
      <c r="J23" s="186"/>
      <c r="K23" s="186"/>
      <c r="L23" s="187"/>
    </row>
    <row r="24" spans="2:12" s="44" customFormat="1" ht="15" customHeight="1" x14ac:dyDescent="0.25">
      <c r="B24" s="133" t="s">
        <v>187</v>
      </c>
      <c r="C24" s="186">
        <v>0.06</v>
      </c>
      <c r="D24" s="186"/>
      <c r="E24" s="186"/>
      <c r="F24" s="186"/>
      <c r="G24" s="186"/>
      <c r="H24" s="186"/>
      <c r="I24" s="186"/>
      <c r="J24" s="186"/>
      <c r="K24" s="186"/>
      <c r="L24" s="187"/>
    </row>
    <row r="25" spans="2:12" ht="15" customHeight="1" x14ac:dyDescent="0.25">
      <c r="B25" s="133" t="s">
        <v>21</v>
      </c>
      <c r="C25" s="186">
        <v>589.3599999999999</v>
      </c>
      <c r="D25" s="186"/>
      <c r="E25" s="186"/>
      <c r="F25" s="186"/>
      <c r="G25" s="186"/>
      <c r="H25" s="186"/>
      <c r="I25" s="186">
        <v>104.014</v>
      </c>
      <c r="J25" s="186"/>
      <c r="K25" s="186"/>
      <c r="L25" s="187"/>
    </row>
    <row r="26" spans="2:12" ht="15" hidden="1" customHeight="1" x14ac:dyDescent="0.25">
      <c r="B26" s="133" t="s">
        <v>29</v>
      </c>
      <c r="C26" s="186"/>
      <c r="D26" s="186"/>
      <c r="E26" s="186"/>
      <c r="F26" s="186"/>
      <c r="G26" s="186"/>
      <c r="H26" s="186"/>
      <c r="I26" s="186"/>
      <c r="J26" s="186"/>
      <c r="K26" s="186"/>
      <c r="L26" s="187"/>
    </row>
    <row r="27" spans="2:12" ht="15" customHeight="1" x14ac:dyDescent="0.25">
      <c r="B27" s="133" t="s">
        <v>75</v>
      </c>
      <c r="C27" s="186">
        <v>14</v>
      </c>
      <c r="D27" s="186"/>
      <c r="E27" s="186"/>
      <c r="F27" s="186"/>
      <c r="G27" s="186"/>
      <c r="H27" s="186"/>
      <c r="I27" s="186"/>
      <c r="J27" s="186"/>
      <c r="K27" s="186"/>
      <c r="L27" s="187"/>
    </row>
    <row r="28" spans="2:12" ht="15" hidden="1" customHeight="1" x14ac:dyDescent="0.25">
      <c r="B28" s="133" t="s">
        <v>38</v>
      </c>
      <c r="C28" s="186"/>
      <c r="D28" s="186"/>
      <c r="E28" s="186"/>
      <c r="F28" s="186"/>
      <c r="G28" s="186"/>
      <c r="H28" s="186"/>
      <c r="I28" s="186"/>
      <c r="J28" s="186"/>
      <c r="K28" s="186"/>
      <c r="L28" s="187"/>
    </row>
    <row r="29" spans="2:12" s="44" customFormat="1" ht="15" customHeight="1" x14ac:dyDescent="0.25">
      <c r="B29" s="133" t="s">
        <v>40</v>
      </c>
      <c r="C29" s="186">
        <v>80.5</v>
      </c>
      <c r="D29" s="186"/>
      <c r="E29" s="186"/>
      <c r="F29" s="186"/>
      <c r="G29" s="186"/>
      <c r="H29" s="186"/>
      <c r="I29" s="186"/>
      <c r="J29" s="186"/>
      <c r="K29" s="186"/>
      <c r="L29" s="187"/>
    </row>
    <row r="30" spans="2:12" s="44" customFormat="1" ht="15" customHeight="1" x14ac:dyDescent="0.25">
      <c r="B30" s="133" t="s">
        <v>41</v>
      </c>
      <c r="C30" s="186"/>
      <c r="D30" s="186"/>
      <c r="E30" s="186"/>
      <c r="F30" s="186"/>
      <c r="G30" s="186"/>
      <c r="H30" s="186"/>
      <c r="I30" s="186"/>
      <c r="J30" s="186"/>
      <c r="K30" s="186"/>
      <c r="L30" s="187"/>
    </row>
    <row r="31" spans="2:12" s="44" customFormat="1" ht="15" customHeight="1" x14ac:dyDescent="0.25">
      <c r="B31" s="133" t="s">
        <v>5</v>
      </c>
      <c r="C31" s="186">
        <v>2886.3199999999997</v>
      </c>
      <c r="D31" s="186"/>
      <c r="E31" s="186">
        <v>63</v>
      </c>
      <c r="F31" s="186">
        <v>22</v>
      </c>
      <c r="G31" s="186"/>
      <c r="H31" s="186"/>
      <c r="I31" s="186">
        <v>672.89499999999998</v>
      </c>
      <c r="J31" s="186"/>
      <c r="K31" s="186"/>
      <c r="L31" s="187"/>
    </row>
    <row r="32" spans="2:12" s="44" customFormat="1" ht="15" customHeight="1" x14ac:dyDescent="0.25">
      <c r="B32" s="133" t="s">
        <v>9</v>
      </c>
      <c r="C32" s="186">
        <v>4210.0305000000008</v>
      </c>
      <c r="D32" s="186"/>
      <c r="E32" s="186"/>
      <c r="F32" s="186"/>
      <c r="G32" s="186"/>
      <c r="H32" s="186"/>
      <c r="I32" s="186">
        <v>253.5258</v>
      </c>
      <c r="J32" s="186"/>
      <c r="K32" s="186"/>
      <c r="L32" s="187"/>
    </row>
    <row r="33" spans="2:12" s="44" customFormat="1" ht="15" customHeight="1" x14ac:dyDescent="0.25">
      <c r="B33" s="133" t="s">
        <v>14</v>
      </c>
      <c r="C33" s="186">
        <v>3152.9830000000002</v>
      </c>
      <c r="D33" s="186"/>
      <c r="E33" s="186"/>
      <c r="F33" s="186"/>
      <c r="G33" s="186"/>
      <c r="H33" s="186"/>
      <c r="I33" s="186">
        <v>152</v>
      </c>
      <c r="J33" s="186"/>
      <c r="K33" s="186"/>
      <c r="L33" s="187"/>
    </row>
    <row r="34" spans="2:12" s="44" customFormat="1" ht="15" customHeight="1" x14ac:dyDescent="0.25">
      <c r="B34" s="133" t="s">
        <v>22</v>
      </c>
      <c r="C34" s="186">
        <v>107</v>
      </c>
      <c r="D34" s="186"/>
      <c r="E34" s="186"/>
      <c r="F34" s="186">
        <v>49.925380000000004</v>
      </c>
      <c r="G34" s="186"/>
      <c r="H34" s="186">
        <v>0.93600000000000005</v>
      </c>
      <c r="I34" s="186"/>
      <c r="J34" s="186"/>
      <c r="K34" s="186"/>
      <c r="L34" s="187">
        <v>3.2688000000000001</v>
      </c>
    </row>
    <row r="35" spans="2:12" s="44" customFormat="1" ht="15" customHeight="1" x14ac:dyDescent="0.25">
      <c r="B35" s="133" t="s">
        <v>8</v>
      </c>
      <c r="C35" s="186">
        <v>11692.279080000008</v>
      </c>
      <c r="D35" s="186">
        <v>24</v>
      </c>
      <c r="E35" s="186">
        <v>24</v>
      </c>
      <c r="F35" s="186">
        <v>498.01490000000001</v>
      </c>
      <c r="G35" s="186"/>
      <c r="H35" s="186">
        <v>45.426039999999993</v>
      </c>
      <c r="I35" s="186">
        <v>676</v>
      </c>
      <c r="J35" s="186">
        <v>72</v>
      </c>
      <c r="K35" s="186"/>
      <c r="L35" s="187"/>
    </row>
    <row r="36" spans="2:12" s="44" customFormat="1" ht="15" customHeight="1" x14ac:dyDescent="0.25">
      <c r="B36" s="133" t="s">
        <v>121</v>
      </c>
      <c r="C36" s="186">
        <v>4885.3400800000009</v>
      </c>
      <c r="D36" s="186"/>
      <c r="E36" s="186"/>
      <c r="F36" s="186"/>
      <c r="G36" s="186"/>
      <c r="H36" s="186"/>
      <c r="I36" s="186">
        <v>83.176000000000002</v>
      </c>
      <c r="J36" s="186"/>
      <c r="K36" s="186"/>
      <c r="L36" s="187"/>
    </row>
    <row r="37" spans="2:12" s="44" customFormat="1" ht="15" customHeight="1" x14ac:dyDescent="0.25">
      <c r="B37" s="133" t="s">
        <v>193</v>
      </c>
      <c r="C37" s="186">
        <v>3</v>
      </c>
      <c r="D37" s="186"/>
      <c r="E37" s="186"/>
      <c r="F37" s="186"/>
      <c r="G37" s="186"/>
      <c r="H37" s="186"/>
      <c r="I37" s="186"/>
      <c r="J37" s="186"/>
      <c r="K37" s="186"/>
      <c r="L37" s="187"/>
    </row>
    <row r="38" spans="2:12" s="44" customFormat="1" ht="15" customHeight="1" x14ac:dyDescent="0.25">
      <c r="B38" s="133" t="s">
        <v>16</v>
      </c>
      <c r="C38" s="186"/>
      <c r="D38" s="186"/>
      <c r="E38" s="186"/>
      <c r="F38" s="186"/>
      <c r="G38" s="186"/>
      <c r="H38" s="186"/>
      <c r="I38" s="186"/>
      <c r="J38" s="186"/>
      <c r="K38" s="186"/>
      <c r="L38" s="187"/>
    </row>
    <row r="39" spans="2:12" s="44" customFormat="1" ht="15" customHeight="1" x14ac:dyDescent="0.25">
      <c r="B39" s="133" t="s">
        <v>34</v>
      </c>
      <c r="C39" s="186">
        <v>236</v>
      </c>
      <c r="D39" s="186"/>
      <c r="E39" s="186"/>
      <c r="F39" s="186"/>
      <c r="G39" s="186"/>
      <c r="H39" s="186"/>
      <c r="I39" s="186">
        <v>78</v>
      </c>
      <c r="J39" s="186"/>
      <c r="K39" s="186"/>
      <c r="L39" s="187"/>
    </row>
    <row r="40" spans="2:12" s="44" customFormat="1" ht="15" customHeight="1" x14ac:dyDescent="0.25">
      <c r="B40" s="133" t="s">
        <v>26</v>
      </c>
      <c r="C40" s="186">
        <v>223</v>
      </c>
      <c r="D40" s="186"/>
      <c r="E40" s="186"/>
      <c r="F40" s="186"/>
      <c r="G40" s="186"/>
      <c r="H40" s="186"/>
      <c r="I40" s="186"/>
      <c r="J40" s="186"/>
      <c r="K40" s="186"/>
      <c r="L40" s="187"/>
    </row>
    <row r="41" spans="2:12" ht="15" customHeight="1" x14ac:dyDescent="0.25">
      <c r="B41" s="133" t="s">
        <v>122</v>
      </c>
      <c r="C41" s="186">
        <v>77.991280000000003</v>
      </c>
      <c r="D41" s="186"/>
      <c r="E41" s="186"/>
      <c r="F41" s="186"/>
      <c r="G41" s="186"/>
      <c r="H41" s="186"/>
      <c r="I41" s="186"/>
      <c r="J41" s="186"/>
      <c r="K41" s="186"/>
      <c r="L41" s="187"/>
    </row>
    <row r="42" spans="2:12" s="44" customFormat="1" ht="15" customHeight="1" x14ac:dyDescent="0.25">
      <c r="B42" s="133" t="s">
        <v>194</v>
      </c>
      <c r="C42" s="186">
        <v>14</v>
      </c>
      <c r="D42" s="186"/>
      <c r="E42" s="186"/>
      <c r="F42" s="186"/>
      <c r="G42" s="186"/>
      <c r="H42" s="186"/>
      <c r="I42" s="186"/>
      <c r="J42" s="186"/>
      <c r="K42" s="186"/>
      <c r="L42" s="187"/>
    </row>
    <row r="43" spans="2:12" ht="15" customHeight="1" x14ac:dyDescent="0.25">
      <c r="B43" s="133" t="s">
        <v>20</v>
      </c>
      <c r="C43" s="186">
        <v>2296</v>
      </c>
      <c r="D43" s="186"/>
      <c r="E43" s="186"/>
      <c r="F43" s="186">
        <v>4.1616</v>
      </c>
      <c r="G43" s="186"/>
      <c r="H43" s="186"/>
      <c r="I43" s="186">
        <v>44</v>
      </c>
      <c r="J43" s="186"/>
      <c r="K43" s="186"/>
      <c r="L43" s="187"/>
    </row>
    <row r="44" spans="2:12" ht="15" customHeight="1" x14ac:dyDescent="0.25">
      <c r="B44" s="133" t="s">
        <v>13</v>
      </c>
      <c r="C44" s="186">
        <v>4160</v>
      </c>
      <c r="D44" s="186"/>
      <c r="E44" s="186"/>
      <c r="F44" s="186">
        <v>1.722</v>
      </c>
      <c r="G44" s="186"/>
      <c r="H44" s="186"/>
      <c r="I44" s="186">
        <v>338</v>
      </c>
      <c r="J44" s="186"/>
      <c r="K44" s="186"/>
      <c r="L44" s="187"/>
    </row>
    <row r="45" spans="2:12" ht="15" customHeight="1" x14ac:dyDescent="0.25">
      <c r="B45" s="133" t="s">
        <v>78</v>
      </c>
      <c r="C45" s="186"/>
      <c r="D45" s="186"/>
      <c r="E45" s="186"/>
      <c r="F45" s="186">
        <v>61</v>
      </c>
      <c r="G45" s="186"/>
      <c r="H45" s="186"/>
      <c r="I45" s="186"/>
      <c r="J45" s="186"/>
      <c r="K45" s="186">
        <v>16</v>
      </c>
      <c r="L45" s="187"/>
    </row>
    <row r="46" spans="2:12" ht="15" customHeight="1" thickBot="1" x14ac:dyDescent="0.3">
      <c r="B46" s="132" t="s">
        <v>197</v>
      </c>
      <c r="C46" s="188">
        <v>102555.41258000002</v>
      </c>
      <c r="D46" s="188">
        <v>44</v>
      </c>
      <c r="E46" s="188">
        <v>87</v>
      </c>
      <c r="F46" s="188">
        <v>3486.6510799999996</v>
      </c>
      <c r="G46" s="188">
        <v>714</v>
      </c>
      <c r="H46" s="188">
        <v>578.25383999999997</v>
      </c>
      <c r="I46" s="188">
        <v>5964.9894400000012</v>
      </c>
      <c r="J46" s="188">
        <v>72</v>
      </c>
      <c r="K46" s="188">
        <v>16</v>
      </c>
      <c r="L46" s="189">
        <v>3.2688000000000001</v>
      </c>
    </row>
    <row r="47" spans="2:12" s="152" customFormat="1" ht="20.25" customHeight="1" thickBot="1" x14ac:dyDescent="0.3">
      <c r="B47" s="254" t="s">
        <v>180</v>
      </c>
      <c r="C47" s="255"/>
      <c r="D47" s="255"/>
      <c r="E47" s="255"/>
      <c r="F47" s="255"/>
      <c r="G47" s="255"/>
      <c r="H47" s="255"/>
      <c r="I47" s="255"/>
      <c r="J47" s="255"/>
      <c r="K47" s="255"/>
      <c r="L47" s="256"/>
    </row>
    <row r="48" spans="2:12" x14ac:dyDescent="0.25">
      <c r="L48" s="2"/>
    </row>
    <row r="49" spans="9:12" x14ac:dyDescent="0.25">
      <c r="L49" s="2"/>
    </row>
    <row r="50" spans="9:12" x14ac:dyDescent="0.25">
      <c r="I50" s="168"/>
      <c r="J50" s="168"/>
      <c r="K50" s="168"/>
      <c r="L50" s="168"/>
    </row>
  </sheetData>
  <mergeCells count="5">
    <mergeCell ref="C4:H4"/>
    <mergeCell ref="B47:L47"/>
    <mergeCell ref="B2:L2"/>
    <mergeCell ref="B3:L3"/>
    <mergeCell ref="I4:L4"/>
  </mergeCells>
  <phoneticPr fontId="42" type="noConversion"/>
  <pageMargins left="0.7" right="0.7" top="0.75" bottom="0.75" header="0.3" footer="0.3"/>
  <pageSetup paperSize="126" orientation="portrait" r:id="rId1"/>
  <ignoredErrors>
    <ignoredError sqref="L5 I5 C5:H5" numberStoredAsText="1"/>
  </ignoredError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A125D6-FD8D-4AF0-8DE8-6CA8EF40CEA9}">
  <sheetPr>
    <tabColor theme="9" tint="0.79998168889431442"/>
  </sheetPr>
  <dimension ref="A1:AF32"/>
  <sheetViews>
    <sheetView workbookViewId="0">
      <selection activeCell="B2" sqref="B2:N2"/>
    </sheetView>
  </sheetViews>
  <sheetFormatPr baseColWidth="10" defaultRowHeight="15" x14ac:dyDescent="0.25"/>
  <cols>
    <col min="1" max="1" width="5.5703125" style="7" customWidth="1"/>
    <col min="2" max="2" width="15.5703125" style="7" customWidth="1"/>
    <col min="3" max="14" width="8.7109375" style="7" customWidth="1"/>
    <col min="15" max="32" width="11.42578125" style="111"/>
    <col min="33" max="16384" width="11.42578125" style="7"/>
  </cols>
  <sheetData>
    <row r="1" spans="2:14" ht="15.75" thickBot="1" x14ac:dyDescent="0.3"/>
    <row r="2" spans="2:14" ht="45" customHeight="1" x14ac:dyDescent="0.25">
      <c r="B2" s="285" t="s">
        <v>208</v>
      </c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282"/>
      <c r="N2" s="283"/>
    </row>
    <row r="3" spans="2:14" ht="57.75" x14ac:dyDescent="0.25">
      <c r="B3" s="136" t="s">
        <v>158</v>
      </c>
      <c r="C3" s="141" t="s">
        <v>124</v>
      </c>
      <c r="D3" s="141" t="s">
        <v>125</v>
      </c>
      <c r="E3" s="141" t="s">
        <v>126</v>
      </c>
      <c r="F3" s="141" t="s">
        <v>127</v>
      </c>
      <c r="G3" s="141" t="s">
        <v>128</v>
      </c>
      <c r="H3" s="141" t="s">
        <v>129</v>
      </c>
      <c r="I3" s="141" t="s">
        <v>130</v>
      </c>
      <c r="J3" s="141" t="s">
        <v>131</v>
      </c>
      <c r="K3" s="141" t="s">
        <v>132</v>
      </c>
      <c r="L3" s="141" t="s">
        <v>148</v>
      </c>
      <c r="M3" s="141" t="s">
        <v>149</v>
      </c>
      <c r="N3" s="171" t="s">
        <v>179</v>
      </c>
    </row>
    <row r="4" spans="2:14" x14ac:dyDescent="0.25">
      <c r="B4" s="136" t="s">
        <v>151</v>
      </c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6"/>
    </row>
    <row r="5" spans="2:14" x14ac:dyDescent="0.25">
      <c r="B5" s="136" t="s">
        <v>152</v>
      </c>
      <c r="C5" s="115">
        <v>213</v>
      </c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6"/>
    </row>
    <row r="6" spans="2:14" x14ac:dyDescent="0.25">
      <c r="B6" s="136" t="s">
        <v>153</v>
      </c>
      <c r="C6" s="115">
        <v>829</v>
      </c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6"/>
    </row>
    <row r="7" spans="2:14" x14ac:dyDescent="0.25">
      <c r="B7" s="136" t="s">
        <v>188</v>
      </c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6"/>
    </row>
    <row r="8" spans="2:14" x14ac:dyDescent="0.25">
      <c r="B8" s="136" t="s">
        <v>172</v>
      </c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6"/>
    </row>
    <row r="9" spans="2:14" x14ac:dyDescent="0.25">
      <c r="B9" s="136" t="s">
        <v>173</v>
      </c>
      <c r="C9" s="115">
        <v>1203</v>
      </c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6"/>
    </row>
    <row r="10" spans="2:14" x14ac:dyDescent="0.25">
      <c r="B10" s="136" t="s">
        <v>154</v>
      </c>
      <c r="C10" s="115">
        <v>3717</v>
      </c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6"/>
    </row>
    <row r="11" spans="2:14" x14ac:dyDescent="0.25">
      <c r="B11" s="136" t="s">
        <v>155</v>
      </c>
      <c r="C11" s="115">
        <v>94</v>
      </c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6"/>
    </row>
    <row r="12" spans="2:14" ht="15.75" thickBot="1" x14ac:dyDescent="0.3">
      <c r="B12" s="137" t="s">
        <v>156</v>
      </c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8"/>
    </row>
    <row r="13" spans="2:14" ht="30.75" customHeight="1" thickBot="1" x14ac:dyDescent="0.3">
      <c r="B13" s="292" t="s">
        <v>180</v>
      </c>
      <c r="C13" s="296"/>
      <c r="D13" s="296"/>
      <c r="E13" s="296"/>
      <c r="F13" s="296"/>
      <c r="G13" s="296"/>
      <c r="H13" s="296"/>
      <c r="I13" s="296"/>
      <c r="J13" s="296"/>
      <c r="K13" s="296"/>
      <c r="L13" s="296"/>
      <c r="M13" s="296"/>
      <c r="N13" s="297"/>
    </row>
    <row r="14" spans="2:14" x14ac:dyDescent="0.25">
      <c r="B14" s="111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</row>
    <row r="15" spans="2:14" x14ac:dyDescent="0.25">
      <c r="B15" s="111"/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</row>
    <row r="16" spans="2:14" x14ac:dyDescent="0.25">
      <c r="B16" s="111"/>
      <c r="C16" s="111"/>
      <c r="D16" s="111"/>
      <c r="E16" s="111"/>
      <c r="F16" s="111"/>
      <c r="G16" s="111"/>
      <c r="H16" s="111"/>
      <c r="I16" s="111"/>
      <c r="J16" s="110"/>
      <c r="K16" s="111"/>
      <c r="L16" s="111"/>
      <c r="M16" s="111"/>
      <c r="N16" s="111"/>
    </row>
    <row r="17" spans="1:14" x14ac:dyDescent="0.25">
      <c r="B17" s="111"/>
      <c r="C17" s="111"/>
      <c r="D17" s="111"/>
      <c r="E17" s="111"/>
      <c r="F17" s="111"/>
      <c r="G17" s="111"/>
      <c r="H17" s="111"/>
      <c r="I17" s="111"/>
      <c r="J17" s="110"/>
      <c r="K17" s="111"/>
      <c r="L17" s="111"/>
      <c r="M17" s="111"/>
      <c r="N17" s="111"/>
    </row>
    <row r="18" spans="1:14" x14ac:dyDescent="0.25">
      <c r="B18" s="111"/>
      <c r="C18" s="111"/>
      <c r="D18" s="111"/>
      <c r="E18" s="111"/>
      <c r="F18" s="111"/>
      <c r="G18" s="111"/>
      <c r="H18" s="111"/>
      <c r="I18" s="111"/>
      <c r="J18" s="110"/>
      <c r="K18" s="111"/>
      <c r="L18" s="111"/>
      <c r="M18" s="111"/>
      <c r="N18" s="111"/>
    </row>
    <row r="19" spans="1:14" x14ac:dyDescent="0.25">
      <c r="B19" s="111"/>
      <c r="C19" s="111"/>
      <c r="D19" s="111"/>
      <c r="E19" s="111"/>
      <c r="F19" s="111"/>
      <c r="G19" s="111"/>
      <c r="H19" s="111"/>
      <c r="I19" s="111"/>
      <c r="J19" s="110"/>
      <c r="K19" s="111"/>
      <c r="L19" s="111"/>
      <c r="M19" s="111"/>
      <c r="N19" s="111"/>
    </row>
    <row r="20" spans="1:14" x14ac:dyDescent="0.25">
      <c r="B20" s="111"/>
      <c r="C20" s="111"/>
      <c r="D20" s="111"/>
      <c r="E20" s="111"/>
      <c r="F20" s="111"/>
      <c r="G20" s="111"/>
      <c r="H20" s="111"/>
      <c r="I20" s="111"/>
      <c r="J20" s="110"/>
      <c r="K20" s="111"/>
      <c r="L20" s="111"/>
      <c r="M20" s="111"/>
      <c r="N20" s="111"/>
    </row>
    <row r="21" spans="1:14" x14ac:dyDescent="0.25">
      <c r="B21" s="111"/>
      <c r="C21" s="111"/>
      <c r="D21" s="111"/>
      <c r="E21" s="111"/>
      <c r="F21" s="111"/>
      <c r="G21" s="111"/>
      <c r="H21" s="111"/>
      <c r="I21" s="111"/>
      <c r="J21" s="110"/>
      <c r="K21" s="111"/>
      <c r="L21" s="111"/>
      <c r="M21" s="111"/>
      <c r="N21" s="111"/>
    </row>
    <row r="22" spans="1:14" x14ac:dyDescent="0.25">
      <c r="B22" s="111"/>
      <c r="C22" s="111"/>
      <c r="D22" s="111"/>
      <c r="E22" s="111"/>
      <c r="F22" s="111"/>
      <c r="G22" s="111"/>
      <c r="H22" s="111"/>
      <c r="I22" s="111"/>
      <c r="J22" s="110"/>
      <c r="K22" s="111"/>
      <c r="L22" s="111"/>
      <c r="M22" s="111"/>
      <c r="N22" s="111"/>
    </row>
    <row r="23" spans="1:14" x14ac:dyDescent="0.25">
      <c r="B23" s="111"/>
      <c r="C23" s="111"/>
      <c r="D23" s="111"/>
      <c r="E23" s="111"/>
      <c r="F23" s="111"/>
      <c r="G23" s="111"/>
      <c r="H23" s="111"/>
      <c r="I23" s="111"/>
      <c r="J23" s="110"/>
      <c r="K23" s="111"/>
      <c r="L23" s="111"/>
      <c r="M23" s="111"/>
      <c r="N23" s="111"/>
    </row>
    <row r="24" spans="1:14" x14ac:dyDescent="0.25">
      <c r="B24" s="111"/>
      <c r="C24" s="111"/>
      <c r="D24" s="111"/>
      <c r="E24" s="111"/>
      <c r="F24" s="111"/>
      <c r="G24" s="111"/>
      <c r="H24" s="111"/>
      <c r="I24" s="111"/>
      <c r="J24" s="110"/>
      <c r="K24" s="111"/>
      <c r="L24" s="111"/>
      <c r="M24" s="111"/>
      <c r="N24" s="111"/>
    </row>
    <row r="25" spans="1:14" x14ac:dyDescent="0.25">
      <c r="B25" s="111"/>
      <c r="C25" s="111"/>
      <c r="D25" s="111"/>
      <c r="E25" s="111"/>
      <c r="F25" s="111"/>
      <c r="G25" s="111"/>
      <c r="H25" s="111"/>
      <c r="I25" s="111"/>
      <c r="J25" s="110"/>
      <c r="K25" s="111"/>
      <c r="L25" s="111"/>
      <c r="M25" s="111"/>
      <c r="N25" s="111"/>
    </row>
    <row r="26" spans="1:14" x14ac:dyDescent="0.25">
      <c r="B26" s="111"/>
      <c r="C26" s="111"/>
      <c r="D26" s="111"/>
      <c r="E26" s="111"/>
      <c r="F26" s="111"/>
      <c r="G26" s="111"/>
      <c r="H26" s="111"/>
      <c r="I26" s="111"/>
      <c r="J26" s="110"/>
      <c r="K26" s="111"/>
      <c r="L26" s="111"/>
      <c r="M26" s="111"/>
      <c r="N26" s="111"/>
    </row>
    <row r="27" spans="1:14" x14ac:dyDescent="0.25">
      <c r="B27" s="111"/>
      <c r="C27" s="111"/>
      <c r="D27" s="111"/>
      <c r="E27" s="111"/>
      <c r="F27" s="111"/>
      <c r="G27" s="111"/>
      <c r="H27" s="111"/>
      <c r="I27" s="111"/>
      <c r="J27" s="110"/>
      <c r="K27" s="111"/>
      <c r="L27" s="111"/>
      <c r="M27" s="111"/>
      <c r="N27" s="111"/>
    </row>
    <row r="28" spans="1:14" ht="29.25" customHeight="1" x14ac:dyDescent="0.25">
      <c r="B28" s="289" t="s">
        <v>180</v>
      </c>
      <c r="C28" s="289"/>
      <c r="D28" s="289"/>
      <c r="E28" s="289"/>
      <c r="F28" s="289"/>
      <c r="G28" s="289"/>
      <c r="H28" s="289"/>
      <c r="I28" s="289"/>
      <c r="J28" s="289"/>
      <c r="K28" s="289"/>
      <c r="L28" s="289"/>
      <c r="M28" s="289"/>
      <c r="N28" s="289"/>
    </row>
    <row r="29" spans="1:14" x14ac:dyDescent="0.25">
      <c r="B29" s="111"/>
      <c r="C29" s="111"/>
      <c r="D29" s="111"/>
      <c r="E29" s="111"/>
      <c r="F29" s="111"/>
      <c r="G29" s="111"/>
      <c r="H29" s="111"/>
      <c r="I29" s="111"/>
      <c r="J29" s="111"/>
      <c r="K29" s="111"/>
      <c r="L29" s="111"/>
      <c r="M29" s="111"/>
      <c r="N29" s="111"/>
    </row>
    <row r="32" spans="1:14" ht="29.25" customHeight="1" x14ac:dyDescent="0.25">
      <c r="A32" s="102"/>
      <c r="B32" s="102"/>
      <c r="C32" s="103"/>
      <c r="D32" s="103"/>
      <c r="E32" s="103"/>
      <c r="F32" s="103"/>
      <c r="G32" s="103"/>
    </row>
  </sheetData>
  <mergeCells count="3">
    <mergeCell ref="B2:N2"/>
    <mergeCell ref="B13:N13"/>
    <mergeCell ref="B28:N28"/>
  </mergeCells>
  <pageMargins left="0.70866141732283472" right="0.70866141732283472" top="0.74803149606299213" bottom="0.74803149606299213" header="0.31496062992125984" footer="0.31496062992125984"/>
  <pageSetup paperSize="12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C6C189-82F0-4157-A99C-9E11FBEAC8FB}">
  <dimension ref="A1:K54"/>
  <sheetViews>
    <sheetView workbookViewId="0">
      <selection activeCell="A2" sqref="A2:G2"/>
    </sheetView>
  </sheetViews>
  <sheetFormatPr baseColWidth="10" defaultColWidth="17.42578125" defaultRowHeight="15" customHeight="1" x14ac:dyDescent="0.25"/>
  <cols>
    <col min="1" max="1" width="8.28515625" style="71" customWidth="1"/>
    <col min="2" max="5" width="13.140625" style="71" customWidth="1"/>
    <col min="6" max="6" width="15.5703125" style="71" customWidth="1"/>
    <col min="7" max="7" width="11.42578125" style="71" customWidth="1"/>
    <col min="8" max="8" width="5.28515625" style="71" customWidth="1"/>
    <col min="9" max="16384" width="17.42578125" style="71"/>
  </cols>
  <sheetData>
    <row r="1" spans="1:8" ht="15" customHeight="1" x14ac:dyDescent="0.25">
      <c r="A1" s="210"/>
      <c r="B1" s="210"/>
      <c r="C1" s="210"/>
      <c r="D1" s="210"/>
      <c r="E1" s="210"/>
      <c r="F1" s="210"/>
      <c r="G1" s="210"/>
    </row>
    <row r="2" spans="1:8" s="72" customFormat="1" ht="15" customHeight="1" x14ac:dyDescent="0.25">
      <c r="A2" s="210" t="s">
        <v>100</v>
      </c>
      <c r="B2" s="210"/>
      <c r="C2" s="210"/>
      <c r="D2" s="210"/>
      <c r="E2" s="210"/>
      <c r="F2" s="210"/>
      <c r="G2" s="210"/>
    </row>
    <row r="3" spans="1:8" s="72" customFormat="1" ht="15" customHeight="1" x14ac:dyDescent="0.25">
      <c r="A3" s="210" t="s">
        <v>101</v>
      </c>
      <c r="B3" s="210"/>
      <c r="C3" s="210"/>
      <c r="D3" s="210"/>
      <c r="E3" s="210"/>
      <c r="F3" s="210"/>
      <c r="G3" s="210"/>
    </row>
    <row r="4" spans="1:8" s="72" customFormat="1" ht="15" customHeight="1" x14ac:dyDescent="0.25">
      <c r="A4" s="73"/>
      <c r="B4" s="73"/>
      <c r="C4" s="73"/>
      <c r="D4" s="73"/>
      <c r="E4" s="73"/>
      <c r="F4" s="73"/>
      <c r="G4" s="183"/>
    </row>
    <row r="5" spans="1:8" s="72" customFormat="1" ht="15" customHeight="1" x14ac:dyDescent="0.25">
      <c r="A5" s="74" t="s">
        <v>102</v>
      </c>
      <c r="B5" s="75" t="s">
        <v>91</v>
      </c>
      <c r="C5" s="75"/>
      <c r="D5" s="75"/>
      <c r="E5" s="75"/>
      <c r="F5" s="75"/>
      <c r="G5" s="76" t="s">
        <v>92</v>
      </c>
      <c r="H5" s="77"/>
    </row>
    <row r="6" spans="1:8" s="72" customFormat="1" ht="15" customHeight="1" x14ac:dyDescent="0.25">
      <c r="A6" s="78"/>
      <c r="B6" s="78"/>
      <c r="C6" s="78"/>
      <c r="D6" s="78"/>
      <c r="E6" s="78"/>
      <c r="F6" s="78"/>
      <c r="G6" s="79"/>
    </row>
    <row r="7" spans="1:8" s="72" customFormat="1" ht="30" customHeight="1" x14ac:dyDescent="0.25">
      <c r="A7" s="80" t="s">
        <v>93</v>
      </c>
      <c r="B7" s="211" t="s">
        <v>103</v>
      </c>
      <c r="C7" s="211"/>
      <c r="D7" s="211"/>
      <c r="E7" s="211"/>
      <c r="F7" s="211"/>
      <c r="G7" s="91">
        <v>1</v>
      </c>
    </row>
    <row r="8" spans="1:8" s="72" customFormat="1" ht="15" customHeight="1" x14ac:dyDescent="0.25">
      <c r="A8" s="80" t="s">
        <v>94</v>
      </c>
      <c r="B8" s="209" t="s">
        <v>71</v>
      </c>
      <c r="C8" s="209"/>
      <c r="D8" s="209"/>
      <c r="E8" s="209"/>
      <c r="F8" s="209"/>
      <c r="G8" s="91">
        <v>4</v>
      </c>
    </row>
    <row r="9" spans="1:8" s="72" customFormat="1" ht="15" customHeight="1" x14ac:dyDescent="0.25">
      <c r="A9" s="80" t="s">
        <v>95</v>
      </c>
      <c r="B9" s="209" t="s">
        <v>72</v>
      </c>
      <c r="C9" s="209"/>
      <c r="D9" s="209"/>
      <c r="E9" s="209"/>
      <c r="F9" s="209"/>
      <c r="G9" s="90">
        <v>6</v>
      </c>
    </row>
    <row r="10" spans="1:8" s="105" customFormat="1" ht="15" customHeight="1" x14ac:dyDescent="0.25">
      <c r="A10" s="80" t="s">
        <v>96</v>
      </c>
      <c r="B10" s="209" t="s">
        <v>116</v>
      </c>
      <c r="C10" s="209"/>
      <c r="D10" s="209"/>
      <c r="E10" s="209"/>
      <c r="F10" s="209"/>
      <c r="G10" s="90">
        <v>7</v>
      </c>
    </row>
    <row r="11" spans="1:8" s="72" customFormat="1" ht="15" customHeight="1" x14ac:dyDescent="0.25">
      <c r="A11" s="80" t="s">
        <v>97</v>
      </c>
      <c r="B11" s="209" t="s">
        <v>105</v>
      </c>
      <c r="C11" s="209"/>
      <c r="D11" s="209"/>
      <c r="E11" s="209"/>
      <c r="F11" s="209"/>
      <c r="G11" s="90">
        <v>9</v>
      </c>
    </row>
    <row r="12" spans="1:8" s="72" customFormat="1" ht="15" customHeight="1" x14ac:dyDescent="0.25">
      <c r="A12" s="80" t="s">
        <v>98</v>
      </c>
      <c r="B12" s="209" t="s">
        <v>79</v>
      </c>
      <c r="C12" s="209"/>
      <c r="D12" s="209"/>
      <c r="E12" s="209"/>
      <c r="F12" s="209"/>
      <c r="G12" s="90">
        <v>10</v>
      </c>
    </row>
    <row r="13" spans="1:8" s="105" customFormat="1" ht="15" customHeight="1" x14ac:dyDescent="0.25">
      <c r="A13" s="80" t="s">
        <v>99</v>
      </c>
      <c r="B13" s="209" t="s">
        <v>118</v>
      </c>
      <c r="C13" s="209"/>
      <c r="D13" s="209"/>
      <c r="E13" s="209"/>
      <c r="F13" s="209"/>
      <c r="G13" s="90">
        <v>11</v>
      </c>
    </row>
    <row r="14" spans="1:8" s="107" customFormat="1" ht="15" customHeight="1" x14ac:dyDescent="0.25">
      <c r="A14" s="80" t="s">
        <v>113</v>
      </c>
      <c r="B14" s="209" t="s">
        <v>159</v>
      </c>
      <c r="C14" s="209"/>
      <c r="D14" s="209"/>
      <c r="E14" s="209"/>
      <c r="F14" s="209"/>
      <c r="G14" s="126">
        <v>12</v>
      </c>
    </row>
    <row r="15" spans="1:8" s="107" customFormat="1" ht="15" customHeight="1" x14ac:dyDescent="0.25">
      <c r="A15" s="80" t="s">
        <v>142</v>
      </c>
      <c r="B15" s="209" t="s">
        <v>160</v>
      </c>
      <c r="C15" s="209"/>
      <c r="D15" s="209"/>
      <c r="E15" s="209"/>
      <c r="F15" s="209"/>
      <c r="G15" s="90">
        <v>13</v>
      </c>
    </row>
    <row r="16" spans="1:8" s="107" customFormat="1" ht="30" customHeight="1" x14ac:dyDescent="0.25">
      <c r="A16" s="80" t="s">
        <v>143</v>
      </c>
      <c r="B16" s="209" t="s">
        <v>161</v>
      </c>
      <c r="C16" s="209"/>
      <c r="D16" s="209"/>
      <c r="E16" s="209"/>
      <c r="F16" s="209"/>
      <c r="G16" s="90">
        <v>14</v>
      </c>
    </row>
    <row r="17" spans="1:11" s="143" customFormat="1" ht="15" customHeight="1" x14ac:dyDescent="0.25">
      <c r="A17" s="143" t="s">
        <v>144</v>
      </c>
      <c r="B17" s="212" t="s">
        <v>80</v>
      </c>
      <c r="C17" s="212"/>
      <c r="D17" s="212"/>
      <c r="E17" s="212"/>
      <c r="F17" s="212"/>
      <c r="G17" s="126">
        <v>15</v>
      </c>
    </row>
    <row r="18" spans="1:11" s="143" customFormat="1" ht="15" customHeight="1" x14ac:dyDescent="0.25">
      <c r="A18" s="147" t="s">
        <v>163</v>
      </c>
      <c r="B18" s="212" t="s">
        <v>119</v>
      </c>
      <c r="C18" s="212"/>
      <c r="D18" s="212"/>
      <c r="E18" s="212"/>
      <c r="F18" s="212"/>
      <c r="G18" s="126">
        <v>16</v>
      </c>
    </row>
    <row r="19" spans="1:11" s="143" customFormat="1" ht="15" customHeight="1" x14ac:dyDescent="0.25">
      <c r="A19" s="143" t="s">
        <v>166</v>
      </c>
      <c r="B19" s="212" t="s">
        <v>164</v>
      </c>
      <c r="C19" s="212"/>
      <c r="D19" s="212"/>
      <c r="E19" s="212"/>
      <c r="F19" s="212"/>
      <c r="G19" s="126">
        <v>17</v>
      </c>
    </row>
    <row r="20" spans="1:11" s="143" customFormat="1" ht="30" customHeight="1" x14ac:dyDescent="0.25">
      <c r="A20" s="147" t="s">
        <v>167</v>
      </c>
      <c r="B20" s="212" t="s">
        <v>165</v>
      </c>
      <c r="C20" s="212"/>
      <c r="D20" s="212"/>
      <c r="E20" s="212"/>
      <c r="F20" s="212"/>
      <c r="G20" s="126">
        <v>18</v>
      </c>
    </row>
    <row r="21" spans="1:11" s="143" customFormat="1" ht="30" customHeight="1" x14ac:dyDescent="0.25">
      <c r="A21" s="143" t="s">
        <v>168</v>
      </c>
      <c r="B21" s="212" t="s">
        <v>170</v>
      </c>
      <c r="C21" s="212"/>
      <c r="D21" s="212"/>
      <c r="E21" s="212"/>
      <c r="F21" s="212"/>
      <c r="G21" s="126">
        <v>19</v>
      </c>
    </row>
    <row r="22" spans="1:11" s="143" customFormat="1" ht="15" customHeight="1" x14ac:dyDescent="0.25">
      <c r="A22" s="147" t="s">
        <v>169</v>
      </c>
      <c r="B22" s="213" t="s">
        <v>106</v>
      </c>
      <c r="C22" s="213"/>
      <c r="D22" s="213"/>
      <c r="E22" s="213"/>
      <c r="F22" s="213"/>
      <c r="G22" s="126">
        <v>20</v>
      </c>
      <c r="H22" s="149"/>
    </row>
    <row r="23" spans="1:11" s="143" customFormat="1" ht="15" customHeight="1" x14ac:dyDescent="0.25">
      <c r="A23" s="143" t="s">
        <v>171</v>
      </c>
      <c r="B23" s="213" t="s">
        <v>74</v>
      </c>
      <c r="C23" s="213"/>
      <c r="D23" s="213"/>
      <c r="E23" s="213"/>
      <c r="F23" s="213"/>
      <c r="G23" s="126">
        <v>21</v>
      </c>
      <c r="H23" s="149"/>
    </row>
    <row r="24" spans="1:11" s="143" customFormat="1" ht="15" customHeight="1" x14ac:dyDescent="0.25">
      <c r="A24" s="143" t="s">
        <v>201</v>
      </c>
      <c r="B24" s="213" t="s">
        <v>200</v>
      </c>
      <c r="C24" s="213"/>
      <c r="D24" s="213"/>
      <c r="E24" s="213"/>
      <c r="F24" s="213"/>
      <c r="G24" s="126">
        <v>22</v>
      </c>
      <c r="H24" s="149"/>
    </row>
    <row r="25" spans="1:11" s="143" customFormat="1" ht="15" customHeight="1" x14ac:dyDescent="0.25">
      <c r="A25" s="147"/>
      <c r="B25" s="150"/>
      <c r="C25" s="150"/>
      <c r="D25" s="150"/>
      <c r="E25" s="150"/>
      <c r="F25" s="150"/>
      <c r="G25" s="126"/>
      <c r="H25" s="149"/>
    </row>
    <row r="26" spans="1:11" s="72" customFormat="1" ht="15" customHeight="1" x14ac:dyDescent="0.25">
      <c r="A26" s="74" t="s">
        <v>107</v>
      </c>
      <c r="B26" s="75" t="s">
        <v>91</v>
      </c>
      <c r="C26" s="75"/>
      <c r="D26" s="75"/>
      <c r="E26" s="75"/>
      <c r="F26" s="75"/>
      <c r="G26" s="76" t="s">
        <v>92</v>
      </c>
      <c r="J26" s="82"/>
    </row>
    <row r="27" spans="1:11" s="72" customFormat="1" ht="15" customHeight="1" x14ac:dyDescent="0.25">
      <c r="A27" s="83"/>
      <c r="B27" s="78"/>
      <c r="C27" s="78"/>
      <c r="D27" s="78"/>
      <c r="E27" s="78"/>
      <c r="F27" s="78"/>
      <c r="G27" s="89"/>
    </row>
    <row r="28" spans="1:11" s="72" customFormat="1" ht="15" customHeight="1" x14ac:dyDescent="0.2">
      <c r="A28" s="80" t="s">
        <v>93</v>
      </c>
      <c r="B28" s="215" t="s">
        <v>134</v>
      </c>
      <c r="C28" s="215"/>
      <c r="D28" s="215"/>
      <c r="E28" s="215"/>
      <c r="F28" s="215"/>
      <c r="G28" s="106">
        <v>2</v>
      </c>
    </row>
    <row r="29" spans="1:11" s="72" customFormat="1" x14ac:dyDescent="0.25">
      <c r="A29" s="80" t="s">
        <v>94</v>
      </c>
      <c r="B29" s="214" t="s">
        <v>135</v>
      </c>
      <c r="C29" s="214"/>
      <c r="D29" s="214"/>
      <c r="E29" s="214"/>
      <c r="F29" s="214"/>
      <c r="G29" s="106">
        <v>3</v>
      </c>
      <c r="H29" s="44"/>
      <c r="I29" s="44"/>
      <c r="J29" s="44"/>
      <c r="K29" s="44"/>
    </row>
    <row r="30" spans="1:11" s="72" customFormat="1" ht="15.75" customHeight="1" x14ac:dyDescent="0.25">
      <c r="A30" s="84" t="s">
        <v>133</v>
      </c>
      <c r="B30" s="217" t="s">
        <v>136</v>
      </c>
      <c r="C30" s="217"/>
      <c r="D30" s="217"/>
      <c r="E30" s="217"/>
      <c r="F30" s="217"/>
      <c r="G30" s="90">
        <v>5</v>
      </c>
      <c r="H30" s="81"/>
    </row>
    <row r="31" spans="1:11" s="72" customFormat="1" ht="15.75" customHeight="1" x14ac:dyDescent="0.25">
      <c r="A31" s="84" t="s">
        <v>138</v>
      </c>
      <c r="B31" s="217" t="s">
        <v>137</v>
      </c>
      <c r="C31" s="217"/>
      <c r="D31" s="217"/>
      <c r="E31" s="217"/>
      <c r="F31" s="217"/>
      <c r="G31" s="90">
        <v>5</v>
      </c>
    </row>
    <row r="32" spans="1:11" s="72" customFormat="1" ht="15.75" customHeight="1" x14ac:dyDescent="0.25">
      <c r="A32" s="80" t="s">
        <v>97</v>
      </c>
      <c r="B32" s="217" t="s">
        <v>140</v>
      </c>
      <c r="C32" s="217"/>
      <c r="D32" s="217"/>
      <c r="E32" s="217"/>
      <c r="F32" s="217"/>
      <c r="G32" s="90">
        <v>8</v>
      </c>
    </row>
    <row r="33" spans="1:7" s="72" customFormat="1" ht="15.75" customHeight="1" x14ac:dyDescent="0.25">
      <c r="A33" s="80" t="s">
        <v>98</v>
      </c>
      <c r="B33" s="209" t="s">
        <v>141</v>
      </c>
      <c r="C33" s="209"/>
      <c r="D33" s="209"/>
      <c r="E33" s="209"/>
      <c r="F33" s="209"/>
      <c r="G33" s="90">
        <v>8</v>
      </c>
    </row>
    <row r="34" spans="1:7" s="72" customFormat="1" ht="15.75" customHeight="1" x14ac:dyDescent="0.25">
      <c r="A34" s="84" t="s">
        <v>139</v>
      </c>
      <c r="B34" s="209" t="s">
        <v>159</v>
      </c>
      <c r="C34" s="209"/>
      <c r="D34" s="209"/>
      <c r="E34" s="209"/>
      <c r="F34" s="209"/>
      <c r="G34" s="90">
        <v>12</v>
      </c>
    </row>
    <row r="35" spans="1:7" s="107" customFormat="1" ht="15.75" customHeight="1" x14ac:dyDescent="0.25">
      <c r="A35" s="84" t="s">
        <v>113</v>
      </c>
      <c r="B35" s="209" t="s">
        <v>164</v>
      </c>
      <c r="C35" s="209"/>
      <c r="D35" s="209"/>
      <c r="E35" s="209"/>
      <c r="F35" s="209"/>
      <c r="G35" s="90">
        <v>17</v>
      </c>
    </row>
    <row r="36" spans="1:7" s="105" customFormat="1" ht="15.75" customHeight="1" x14ac:dyDescent="0.25">
      <c r="A36" s="80"/>
      <c r="B36" s="104"/>
      <c r="C36" s="104"/>
      <c r="D36" s="104"/>
      <c r="E36" s="104"/>
      <c r="F36" s="104"/>
      <c r="G36" s="90"/>
    </row>
    <row r="37" spans="1:7" s="105" customFormat="1" ht="15.75" customHeight="1" x14ac:dyDescent="0.25">
      <c r="A37" s="80"/>
      <c r="B37" s="104"/>
      <c r="C37" s="104"/>
      <c r="D37" s="104"/>
      <c r="E37" s="104"/>
      <c r="F37" s="104"/>
      <c r="G37" s="90"/>
    </row>
    <row r="38" spans="1:7" s="72" customFormat="1" ht="12" customHeight="1" x14ac:dyDescent="0.25">
      <c r="A38" s="85"/>
      <c r="B38" s="86"/>
      <c r="G38" s="89"/>
    </row>
    <row r="39" spans="1:7" s="72" customFormat="1" ht="12" customHeight="1" x14ac:dyDescent="0.25">
      <c r="G39" s="184"/>
    </row>
    <row r="41" spans="1:7" ht="15" customHeight="1" x14ac:dyDescent="0.25">
      <c r="A41" s="80"/>
      <c r="B41" s="216"/>
      <c r="C41" s="216"/>
      <c r="D41" s="216"/>
      <c r="E41" s="216"/>
      <c r="F41" s="216"/>
    </row>
    <row r="54" spans="1:8" ht="30" customHeight="1" x14ac:dyDescent="0.25">
      <c r="A54" s="87"/>
      <c r="H54" s="87"/>
    </row>
  </sheetData>
  <mergeCells count="30">
    <mergeCell ref="B35:F35"/>
    <mergeCell ref="B41:F41"/>
    <mergeCell ref="B30:F30"/>
    <mergeCell ref="B31:F31"/>
    <mergeCell ref="B32:F32"/>
    <mergeCell ref="B33:F33"/>
    <mergeCell ref="B34:F34"/>
    <mergeCell ref="B29:F29"/>
    <mergeCell ref="B10:F10"/>
    <mergeCell ref="B13:F13"/>
    <mergeCell ref="B18:F18"/>
    <mergeCell ref="B28:F28"/>
    <mergeCell ref="B23:F23"/>
    <mergeCell ref="B24:F24"/>
    <mergeCell ref="B9:F9"/>
    <mergeCell ref="B11:F11"/>
    <mergeCell ref="B12:F12"/>
    <mergeCell ref="B17:F17"/>
    <mergeCell ref="B22:F22"/>
    <mergeCell ref="B14:F14"/>
    <mergeCell ref="B15:F15"/>
    <mergeCell ref="B16:F16"/>
    <mergeCell ref="B19:F19"/>
    <mergeCell ref="B20:F20"/>
    <mergeCell ref="B21:F21"/>
    <mergeCell ref="B8:F8"/>
    <mergeCell ref="A1:G1"/>
    <mergeCell ref="A2:G2"/>
    <mergeCell ref="A3:G3"/>
    <mergeCell ref="B7:F7"/>
  </mergeCells>
  <phoneticPr fontId="42" type="noConversion"/>
  <hyperlinks>
    <hyperlink ref="G7" location="'1'!A1" display="'1'!A1" xr:uid="{0D6257C2-3F25-4873-B494-9F11C4D10301}"/>
    <hyperlink ref="G8" location="'4'!A1" display="'4'!A1" xr:uid="{A84E5BC2-C35A-4259-B885-873674C6B5B7}"/>
    <hyperlink ref="G29" location="'3'!A1" display="'3'!A1" xr:uid="{E55E4E70-F07E-441A-9F49-DADF0B4B534D}"/>
    <hyperlink ref="G28" location="'2'!A1" display="'2'!A1" xr:uid="{478C9577-57BF-410E-892E-0A8885B332CB}"/>
    <hyperlink ref="G30" location="'5'!A1" display="'5'!A1" xr:uid="{0C3BF2D0-65D7-4F90-882D-5D09B45B51B5}"/>
    <hyperlink ref="G31" location="'5'!A1" display="'5'!A1" xr:uid="{06BDD56A-1BEA-48A2-8362-AA1612E5EEB2}"/>
    <hyperlink ref="G9" location="'6'!A1" display="'6'!A1" xr:uid="{B20D88D6-1942-4B6F-AFB6-2EB628B1E506}"/>
    <hyperlink ref="G10" location="'7'!A1" display="'7'!A1" xr:uid="{D427F444-836B-4E7C-91BA-AD5A1873DEA1}"/>
    <hyperlink ref="G32" location="'8'!A1" display="'8'!A1" xr:uid="{7B02E28D-EBC7-4579-8B4C-A021A8112D5E}"/>
    <hyperlink ref="G33" location="'8'!A1" display="'8'!A1" xr:uid="{A553FDD0-F4D3-44A5-876D-85513524E4DC}"/>
    <hyperlink ref="G11" location="'9'!A1" display="'9'!A1" xr:uid="{1980AEFE-F213-4ED5-8325-123D606BAC5D}"/>
    <hyperlink ref="G12" location="'10'!A1" display="'10'!A1" xr:uid="{5533225B-59FD-4FBC-B336-23790314C30D}"/>
    <hyperlink ref="G13" location="'11'!A1" display="'11'!A1" xr:uid="{EAA4706C-90BE-4A56-A322-0E78D8275279}"/>
    <hyperlink ref="G34" location="'12'!A1" display="'12'!A1" xr:uid="{44C6CBC9-113C-4DE2-A385-8BB1CFD9C89A}"/>
    <hyperlink ref="G17" location="'15'!A1" display="'15'!A1" xr:uid="{8653399E-E8A2-4FCA-923E-3D38280E81B2}"/>
    <hyperlink ref="G18" location="'16'!A1" display="'16'!A1" xr:uid="{F6E7874D-807D-4C65-B73B-087226A18DB9}"/>
    <hyperlink ref="G22" location="'20'!A1" display="'20'!A1" xr:uid="{078598C4-D749-42C3-991F-DB1B58C5B6D0}"/>
    <hyperlink ref="G23" location="'21'!A1" display="'21'!A1" xr:uid="{736FB7B5-3485-442F-812B-78580C1EA71F}"/>
    <hyperlink ref="G15" location="'13'!A1" display="'13'!A1" xr:uid="{0C38ACFC-9D97-4D75-BE66-CA7A656714B1}"/>
    <hyperlink ref="G14" location="'12'!A1" display="'12'!A1" xr:uid="{958072E9-61F5-4288-B25D-A34C82520212}"/>
    <hyperlink ref="G16" location="'14'!A1" display="'14'!A1" xr:uid="{50416FDB-624A-404E-8A36-700E5D3BE1A4}"/>
    <hyperlink ref="G35" location="'17'!A1" display="'17'!A1" xr:uid="{7D7E245C-F535-4E3F-A60F-48A835B207FA}"/>
    <hyperlink ref="G19" location="'17'!A1" display="'17'!A1" xr:uid="{6217448E-CEBF-47D8-AD65-55E4D9CE6BA4}"/>
    <hyperlink ref="G20" location="'18'!A1" display="'18'!A1" xr:uid="{53AA2088-3886-4FCD-A653-3D0F484297A5}"/>
    <hyperlink ref="G21" location="'19'!A1" display="'19'!A1" xr:uid="{5B7E7460-9DE3-4C67-94C2-6EF46C7790C1}"/>
    <hyperlink ref="G24" location="'22'!A1" display="'22'!A1" xr:uid="{5B429297-4ED6-4386-AEC8-59F1AF0D1B2E}"/>
  </hyperlinks>
  <pageMargins left="0.7" right="0.7" top="0.75" bottom="0.75" header="0.3" footer="0.3"/>
  <pageSetup paperSize="126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DDC81D-0F0B-4EF9-9DC4-7B4C19733ECA}">
  <sheetPr>
    <tabColor theme="9" tint="0.79998168889431442"/>
  </sheetPr>
  <dimension ref="B1:O39"/>
  <sheetViews>
    <sheetView workbookViewId="0">
      <selection activeCell="B2" sqref="B2:O2"/>
    </sheetView>
  </sheetViews>
  <sheetFormatPr baseColWidth="10" defaultRowHeight="15" x14ac:dyDescent="0.25"/>
  <cols>
    <col min="1" max="1" width="3.28515625" style="111" customWidth="1"/>
    <col min="2" max="2" width="7.5703125" style="148" customWidth="1"/>
    <col min="3" max="3" width="9.85546875" style="111" customWidth="1"/>
    <col min="4" max="15" width="6" style="111" customWidth="1"/>
    <col min="16" max="16384" width="11.42578125" style="111"/>
  </cols>
  <sheetData>
    <row r="1" spans="2:15" ht="15.75" thickBot="1" x14ac:dyDescent="0.3"/>
    <row r="2" spans="2:15" ht="45" customHeight="1" x14ac:dyDescent="0.25">
      <c r="B2" s="285" t="s">
        <v>209</v>
      </c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1"/>
    </row>
    <row r="3" spans="2:15" ht="57.75" x14ac:dyDescent="0.25">
      <c r="B3" s="136" t="s">
        <v>158</v>
      </c>
      <c r="C3" s="140" t="s">
        <v>157</v>
      </c>
      <c r="D3" s="141" t="s">
        <v>124</v>
      </c>
      <c r="E3" s="141" t="s">
        <v>125</v>
      </c>
      <c r="F3" s="141" t="s">
        <v>126</v>
      </c>
      <c r="G3" s="141" t="s">
        <v>127</v>
      </c>
      <c r="H3" s="141" t="s">
        <v>128</v>
      </c>
      <c r="I3" s="141" t="s">
        <v>129</v>
      </c>
      <c r="J3" s="141" t="s">
        <v>130</v>
      </c>
      <c r="K3" s="141" t="s">
        <v>131</v>
      </c>
      <c r="L3" s="141" t="s">
        <v>132</v>
      </c>
      <c r="M3" s="141" t="s">
        <v>148</v>
      </c>
      <c r="N3" s="141" t="s">
        <v>149</v>
      </c>
      <c r="O3" s="171" t="s">
        <v>179</v>
      </c>
    </row>
    <row r="4" spans="2:15" ht="30" customHeight="1" x14ac:dyDescent="0.25">
      <c r="B4" s="298" t="s">
        <v>151</v>
      </c>
      <c r="C4" s="138" t="s">
        <v>23</v>
      </c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9"/>
    </row>
    <row r="5" spans="2:15" hidden="1" x14ac:dyDescent="0.25">
      <c r="B5" s="298"/>
      <c r="C5" s="138" t="s">
        <v>29</v>
      </c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9"/>
    </row>
    <row r="6" spans="2:15" x14ac:dyDescent="0.25">
      <c r="B6" s="298"/>
      <c r="C6" s="138" t="s">
        <v>26</v>
      </c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9"/>
    </row>
    <row r="7" spans="2:15" x14ac:dyDescent="0.25">
      <c r="B7" s="308" t="s">
        <v>152</v>
      </c>
      <c r="C7" s="138" t="s">
        <v>36</v>
      </c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9"/>
    </row>
    <row r="8" spans="2:15" x14ac:dyDescent="0.25">
      <c r="B8" s="309"/>
      <c r="C8" s="138" t="s">
        <v>28</v>
      </c>
      <c r="D8" s="114">
        <v>26</v>
      </c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9"/>
    </row>
    <row r="9" spans="2:15" x14ac:dyDescent="0.25">
      <c r="B9" s="309"/>
      <c r="C9" s="138" t="s">
        <v>21</v>
      </c>
      <c r="D9" s="114">
        <v>104</v>
      </c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9"/>
    </row>
    <row r="10" spans="2:15" x14ac:dyDescent="0.25">
      <c r="B10" s="309"/>
      <c r="C10" s="138" t="s">
        <v>121</v>
      </c>
      <c r="D10" s="114">
        <v>83</v>
      </c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9"/>
    </row>
    <row r="11" spans="2:15" x14ac:dyDescent="0.25">
      <c r="B11" s="310"/>
      <c r="C11" s="138" t="s">
        <v>196</v>
      </c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9"/>
    </row>
    <row r="12" spans="2:15" x14ac:dyDescent="0.25">
      <c r="B12" s="298" t="s">
        <v>174</v>
      </c>
      <c r="C12" s="138" t="s">
        <v>10</v>
      </c>
      <c r="D12" s="114">
        <v>93</v>
      </c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9"/>
    </row>
    <row r="13" spans="2:15" x14ac:dyDescent="0.25">
      <c r="B13" s="298"/>
      <c r="C13" s="138" t="s">
        <v>19</v>
      </c>
      <c r="D13" s="114">
        <v>60</v>
      </c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9"/>
    </row>
    <row r="14" spans="2:15" x14ac:dyDescent="0.25">
      <c r="B14" s="298"/>
      <c r="C14" s="138" t="s">
        <v>12</v>
      </c>
      <c r="D14" s="114">
        <v>270</v>
      </c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9"/>
    </row>
    <row r="15" spans="2:15" x14ac:dyDescent="0.25">
      <c r="B15" s="298"/>
      <c r="C15" s="138" t="s">
        <v>11</v>
      </c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9"/>
    </row>
    <row r="16" spans="2:15" x14ac:dyDescent="0.25">
      <c r="B16" s="298"/>
      <c r="C16" s="138" t="s">
        <v>9</v>
      </c>
      <c r="D16" s="114">
        <v>254</v>
      </c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9"/>
    </row>
    <row r="17" spans="2:15" x14ac:dyDescent="0.25">
      <c r="B17" s="298"/>
      <c r="C17" s="138" t="s">
        <v>14</v>
      </c>
      <c r="D17" s="114">
        <v>152</v>
      </c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9"/>
    </row>
    <row r="18" spans="2:15" x14ac:dyDescent="0.25">
      <c r="B18" s="164" t="s">
        <v>188</v>
      </c>
      <c r="C18" s="138" t="s">
        <v>187</v>
      </c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9"/>
    </row>
    <row r="19" spans="2:15" x14ac:dyDescent="0.25">
      <c r="B19" s="298" t="s">
        <v>172</v>
      </c>
      <c r="C19" s="138" t="s">
        <v>75</v>
      </c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9"/>
    </row>
    <row r="20" spans="2:15" hidden="1" x14ac:dyDescent="0.25">
      <c r="B20" s="298"/>
      <c r="C20" s="138" t="s">
        <v>38</v>
      </c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9"/>
    </row>
    <row r="21" spans="2:15" x14ac:dyDescent="0.25">
      <c r="B21" s="298"/>
      <c r="C21" s="138" t="s">
        <v>194</v>
      </c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9"/>
    </row>
    <row r="22" spans="2:15" x14ac:dyDescent="0.25">
      <c r="B22" s="298" t="s">
        <v>175</v>
      </c>
      <c r="C22" s="138" t="s">
        <v>120</v>
      </c>
      <c r="D22" s="114">
        <v>530</v>
      </c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9"/>
    </row>
    <row r="23" spans="2:15" x14ac:dyDescent="0.25">
      <c r="B23" s="298"/>
      <c r="C23" s="138" t="s">
        <v>5</v>
      </c>
      <c r="D23" s="114">
        <v>673</v>
      </c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9"/>
    </row>
    <row r="24" spans="2:15" x14ac:dyDescent="0.25">
      <c r="B24" s="298" t="s">
        <v>178</v>
      </c>
      <c r="C24" s="138" t="s">
        <v>25</v>
      </c>
      <c r="D24" s="114">
        <v>221</v>
      </c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9"/>
    </row>
    <row r="25" spans="2:15" x14ac:dyDescent="0.25">
      <c r="B25" s="298"/>
      <c r="C25" s="138" t="s">
        <v>3</v>
      </c>
      <c r="D25" s="114">
        <v>101</v>
      </c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9"/>
    </row>
    <row r="26" spans="2:15" x14ac:dyDescent="0.25">
      <c r="B26" s="298"/>
      <c r="C26" s="138" t="s">
        <v>31</v>
      </c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9"/>
    </row>
    <row r="27" spans="2:15" x14ac:dyDescent="0.25">
      <c r="B27" s="298"/>
      <c r="C27" s="138" t="s">
        <v>2</v>
      </c>
      <c r="D27" s="114">
        <v>1403</v>
      </c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9"/>
    </row>
    <row r="28" spans="2:15" x14ac:dyDescent="0.25">
      <c r="B28" s="298"/>
      <c r="C28" s="138" t="s">
        <v>6</v>
      </c>
      <c r="D28" s="114">
        <v>859</v>
      </c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9"/>
    </row>
    <row r="29" spans="2:15" x14ac:dyDescent="0.25">
      <c r="B29" s="298"/>
      <c r="C29" s="138" t="s">
        <v>22</v>
      </c>
      <c r="D29" s="114">
        <v>3</v>
      </c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9"/>
    </row>
    <row r="30" spans="2:15" x14ac:dyDescent="0.25">
      <c r="B30" s="298"/>
      <c r="C30" s="138" t="s">
        <v>8</v>
      </c>
      <c r="D30" s="114">
        <v>748</v>
      </c>
      <c r="E30" s="114"/>
      <c r="F30" s="114"/>
      <c r="G30" s="114"/>
      <c r="H30" s="114"/>
      <c r="I30" s="114"/>
      <c r="J30" s="114"/>
      <c r="K30" s="114"/>
      <c r="L30" s="114"/>
      <c r="M30" s="114"/>
      <c r="N30" s="114"/>
      <c r="O30" s="119"/>
    </row>
    <row r="31" spans="2:15" x14ac:dyDescent="0.25">
      <c r="B31" s="298"/>
      <c r="C31" s="138" t="s">
        <v>20</v>
      </c>
      <c r="D31" s="114">
        <v>44</v>
      </c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9"/>
    </row>
    <row r="32" spans="2:15" x14ac:dyDescent="0.25">
      <c r="B32" s="298"/>
      <c r="C32" s="138" t="s">
        <v>13</v>
      </c>
      <c r="D32" s="114">
        <v>338</v>
      </c>
      <c r="E32" s="114"/>
      <c r="F32" s="114"/>
      <c r="G32" s="114"/>
      <c r="H32" s="114"/>
      <c r="I32" s="114"/>
      <c r="J32" s="114"/>
      <c r="K32" s="114"/>
      <c r="L32" s="114"/>
      <c r="M32" s="114"/>
      <c r="N32" s="114"/>
      <c r="O32" s="119"/>
    </row>
    <row r="33" spans="2:15" x14ac:dyDescent="0.25">
      <c r="B33" s="298" t="s">
        <v>155</v>
      </c>
      <c r="C33" s="138" t="s">
        <v>37</v>
      </c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9"/>
    </row>
    <row r="34" spans="2:15" x14ac:dyDescent="0.25">
      <c r="B34" s="298"/>
      <c r="C34" s="138" t="s">
        <v>40</v>
      </c>
      <c r="D34" s="114"/>
      <c r="E34" s="114"/>
      <c r="F34" s="114"/>
      <c r="G34" s="114"/>
      <c r="H34" s="114"/>
      <c r="I34" s="114"/>
      <c r="J34" s="114"/>
      <c r="K34" s="114"/>
      <c r="L34" s="114"/>
      <c r="M34" s="114"/>
      <c r="N34" s="114"/>
      <c r="O34" s="119"/>
    </row>
    <row r="35" spans="2:15" x14ac:dyDescent="0.25">
      <c r="B35" s="298"/>
      <c r="C35" s="138" t="s">
        <v>34</v>
      </c>
      <c r="D35" s="114">
        <v>78</v>
      </c>
      <c r="E35" s="114"/>
      <c r="F35" s="114"/>
      <c r="G35" s="114"/>
      <c r="H35" s="114"/>
      <c r="I35" s="114"/>
      <c r="J35" s="114"/>
      <c r="K35" s="114"/>
      <c r="L35" s="114"/>
      <c r="M35" s="114"/>
      <c r="N35" s="114"/>
      <c r="O35" s="119"/>
    </row>
    <row r="36" spans="2:15" x14ac:dyDescent="0.25">
      <c r="B36" s="298"/>
      <c r="C36" s="138" t="s">
        <v>78</v>
      </c>
      <c r="D36" s="114">
        <v>16</v>
      </c>
      <c r="E36" s="114"/>
      <c r="F36" s="114"/>
      <c r="G36" s="114"/>
      <c r="H36" s="114"/>
      <c r="I36" s="114"/>
      <c r="J36" s="114"/>
      <c r="K36" s="114"/>
      <c r="L36" s="114"/>
      <c r="M36" s="114"/>
      <c r="N36" s="114"/>
      <c r="O36" s="119"/>
    </row>
    <row r="37" spans="2:15" x14ac:dyDescent="0.25">
      <c r="B37" s="298"/>
      <c r="C37" s="138" t="s">
        <v>193</v>
      </c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9"/>
    </row>
    <row r="38" spans="2:15" ht="15.75" thickBot="1" x14ac:dyDescent="0.3">
      <c r="B38" s="142" t="s">
        <v>156</v>
      </c>
      <c r="C38" s="139" t="s">
        <v>17</v>
      </c>
      <c r="D38" s="120"/>
      <c r="E38" s="120"/>
      <c r="F38" s="120"/>
      <c r="G38" s="120"/>
      <c r="H38" s="120"/>
      <c r="I38" s="120"/>
      <c r="J38" s="120"/>
      <c r="K38" s="120"/>
      <c r="L38" s="120"/>
      <c r="M38" s="120"/>
      <c r="N38" s="120"/>
      <c r="O38" s="121"/>
    </row>
    <row r="39" spans="2:15" ht="30" customHeight="1" thickBot="1" x14ac:dyDescent="0.3">
      <c r="B39" s="292" t="s">
        <v>180</v>
      </c>
      <c r="C39" s="293"/>
      <c r="D39" s="293"/>
      <c r="E39" s="293"/>
      <c r="F39" s="293"/>
      <c r="G39" s="293"/>
      <c r="H39" s="293"/>
      <c r="I39" s="293"/>
      <c r="J39" s="293"/>
      <c r="K39" s="293"/>
      <c r="L39" s="293"/>
      <c r="M39" s="293"/>
      <c r="N39" s="293"/>
      <c r="O39" s="294"/>
    </row>
  </sheetData>
  <mergeCells count="9">
    <mergeCell ref="B2:O2"/>
    <mergeCell ref="B12:B17"/>
    <mergeCell ref="B24:B32"/>
    <mergeCell ref="B33:B37"/>
    <mergeCell ref="B39:O39"/>
    <mergeCell ref="B4:B6"/>
    <mergeCell ref="B19:B21"/>
    <mergeCell ref="B22:B23"/>
    <mergeCell ref="B7:B11"/>
  </mergeCells>
  <pageMargins left="0.7" right="0.7" top="0.75" bottom="0.75" header="0.3" footer="0.3"/>
  <pageSetup paperSize="126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9E0211-220F-4557-A6A6-08EE14E77FB6}">
  <sheetPr>
    <tabColor theme="9" tint="0.79998168889431442"/>
  </sheetPr>
  <dimension ref="B1:O39"/>
  <sheetViews>
    <sheetView workbookViewId="0">
      <selection activeCell="B2" sqref="B2:O2"/>
    </sheetView>
  </sheetViews>
  <sheetFormatPr baseColWidth="10" defaultRowHeight="15" x14ac:dyDescent="0.25"/>
  <cols>
    <col min="1" max="1" width="6.42578125" customWidth="1"/>
    <col min="2" max="2" width="7.28515625" customWidth="1"/>
    <col min="3" max="3" width="8.85546875" customWidth="1"/>
    <col min="4" max="12" width="6.140625" customWidth="1"/>
    <col min="13" max="14" width="6.140625" style="44" customWidth="1"/>
    <col min="15" max="15" width="6.140625" customWidth="1"/>
  </cols>
  <sheetData>
    <row r="1" spans="2:15" ht="15.75" thickBot="1" x14ac:dyDescent="0.3"/>
    <row r="2" spans="2:15" ht="56.25" customHeight="1" x14ac:dyDescent="0.25">
      <c r="B2" s="285" t="s">
        <v>210</v>
      </c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1"/>
    </row>
    <row r="3" spans="2:15" ht="57.75" x14ac:dyDescent="0.25">
      <c r="B3" s="136" t="s">
        <v>158</v>
      </c>
      <c r="C3" s="140" t="s">
        <v>157</v>
      </c>
      <c r="D3" s="141" t="s">
        <v>124</v>
      </c>
      <c r="E3" s="141" t="s">
        <v>125</v>
      </c>
      <c r="F3" s="141" t="s">
        <v>126</v>
      </c>
      <c r="G3" s="141" t="s">
        <v>127</v>
      </c>
      <c r="H3" s="141" t="s">
        <v>128</v>
      </c>
      <c r="I3" s="141" t="s">
        <v>129</v>
      </c>
      <c r="J3" s="141" t="s">
        <v>130</v>
      </c>
      <c r="K3" s="141" t="s">
        <v>131</v>
      </c>
      <c r="L3" s="141" t="s">
        <v>132</v>
      </c>
      <c r="M3" s="141" t="s">
        <v>148</v>
      </c>
      <c r="N3" s="141" t="s">
        <v>149</v>
      </c>
      <c r="O3" s="171" t="s">
        <v>179</v>
      </c>
    </row>
    <row r="4" spans="2:15" ht="30" customHeight="1" x14ac:dyDescent="0.25">
      <c r="B4" s="298" t="s">
        <v>151</v>
      </c>
      <c r="C4" s="138" t="s">
        <v>23</v>
      </c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9"/>
    </row>
    <row r="5" spans="2:15" hidden="1" x14ac:dyDescent="0.25">
      <c r="B5" s="298"/>
      <c r="C5" s="138" t="s">
        <v>29</v>
      </c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9"/>
    </row>
    <row r="6" spans="2:15" x14ac:dyDescent="0.25">
      <c r="B6" s="298"/>
      <c r="C6" s="138" t="s">
        <v>26</v>
      </c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9"/>
    </row>
    <row r="7" spans="2:15" x14ac:dyDescent="0.25">
      <c r="B7" s="298" t="s">
        <v>152</v>
      </c>
      <c r="C7" s="138" t="s">
        <v>36</v>
      </c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9"/>
    </row>
    <row r="8" spans="2:15" x14ac:dyDescent="0.25">
      <c r="B8" s="298"/>
      <c r="C8" s="138" t="s">
        <v>28</v>
      </c>
      <c r="D8" s="114">
        <v>650</v>
      </c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9"/>
    </row>
    <row r="9" spans="2:15" x14ac:dyDescent="0.25">
      <c r="B9" s="298"/>
      <c r="C9" s="138" t="s">
        <v>21</v>
      </c>
      <c r="D9" s="114">
        <v>585</v>
      </c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9"/>
    </row>
    <row r="10" spans="2:15" s="44" customFormat="1" x14ac:dyDescent="0.25">
      <c r="B10" s="298"/>
      <c r="C10" s="138" t="s">
        <v>121</v>
      </c>
      <c r="D10" s="114">
        <v>652</v>
      </c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9"/>
    </row>
    <row r="11" spans="2:15" x14ac:dyDescent="0.25">
      <c r="B11" s="298"/>
      <c r="C11" s="178" t="s">
        <v>195</v>
      </c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9"/>
    </row>
    <row r="12" spans="2:15" x14ac:dyDescent="0.25">
      <c r="B12" s="298" t="s">
        <v>174</v>
      </c>
      <c r="C12" s="138" t="s">
        <v>182</v>
      </c>
      <c r="D12" s="114">
        <v>634</v>
      </c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9"/>
    </row>
    <row r="13" spans="2:15" x14ac:dyDescent="0.25">
      <c r="B13" s="298"/>
      <c r="C13" s="138" t="s">
        <v>183</v>
      </c>
      <c r="D13" s="114">
        <v>622</v>
      </c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9"/>
    </row>
    <row r="14" spans="2:15" x14ac:dyDescent="0.25">
      <c r="B14" s="298"/>
      <c r="C14" s="138" t="s">
        <v>184</v>
      </c>
      <c r="D14" s="114">
        <v>636</v>
      </c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9"/>
    </row>
    <row r="15" spans="2:15" x14ac:dyDescent="0.25">
      <c r="B15" s="298"/>
      <c r="C15" s="138" t="s">
        <v>11</v>
      </c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9"/>
    </row>
    <row r="16" spans="2:15" x14ac:dyDescent="0.25">
      <c r="B16" s="298"/>
      <c r="C16" s="138" t="s">
        <v>9</v>
      </c>
      <c r="D16" s="114">
        <v>645</v>
      </c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9"/>
    </row>
    <row r="17" spans="2:15" x14ac:dyDescent="0.25">
      <c r="B17" s="298"/>
      <c r="C17" s="138" t="s">
        <v>14</v>
      </c>
      <c r="D17" s="114">
        <v>608</v>
      </c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9"/>
    </row>
    <row r="18" spans="2:15" s="44" customFormat="1" x14ac:dyDescent="0.25">
      <c r="B18" s="164" t="s">
        <v>188</v>
      </c>
      <c r="C18" s="138" t="s">
        <v>187</v>
      </c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9"/>
    </row>
    <row r="19" spans="2:15" ht="15" customHeight="1" x14ac:dyDescent="0.25">
      <c r="B19" s="298" t="s">
        <v>172</v>
      </c>
      <c r="C19" s="138" t="s">
        <v>75</v>
      </c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9"/>
    </row>
    <row r="20" spans="2:15" s="44" customFormat="1" ht="15" hidden="1" customHeight="1" x14ac:dyDescent="0.25">
      <c r="B20" s="298"/>
      <c r="C20" s="138" t="s">
        <v>38</v>
      </c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9"/>
    </row>
    <row r="21" spans="2:15" x14ac:dyDescent="0.25">
      <c r="B21" s="298"/>
      <c r="C21" s="138" t="s">
        <v>194</v>
      </c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9"/>
    </row>
    <row r="22" spans="2:15" x14ac:dyDescent="0.25">
      <c r="B22" s="298" t="s">
        <v>175</v>
      </c>
      <c r="C22" s="138" t="s">
        <v>120</v>
      </c>
      <c r="D22" s="114">
        <v>584</v>
      </c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9"/>
    </row>
    <row r="23" spans="2:15" x14ac:dyDescent="0.25">
      <c r="B23" s="298"/>
      <c r="C23" s="138" t="s">
        <v>5</v>
      </c>
      <c r="D23" s="114">
        <v>684</v>
      </c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9"/>
    </row>
    <row r="24" spans="2:15" x14ac:dyDescent="0.25">
      <c r="B24" s="298" t="s">
        <v>178</v>
      </c>
      <c r="C24" s="138" t="s">
        <v>25</v>
      </c>
      <c r="D24" s="114">
        <v>655</v>
      </c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9"/>
    </row>
    <row r="25" spans="2:15" x14ac:dyDescent="0.25">
      <c r="B25" s="298"/>
      <c r="C25" s="138" t="s">
        <v>3</v>
      </c>
      <c r="D25" s="114">
        <v>1183</v>
      </c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9"/>
    </row>
    <row r="26" spans="2:15" s="44" customFormat="1" x14ac:dyDescent="0.25">
      <c r="B26" s="298"/>
      <c r="C26" s="138" t="s">
        <v>31</v>
      </c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9"/>
    </row>
    <row r="27" spans="2:15" x14ac:dyDescent="0.25">
      <c r="B27" s="298"/>
      <c r="C27" s="138" t="s">
        <v>2</v>
      </c>
      <c r="D27" s="114">
        <v>604</v>
      </c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9"/>
    </row>
    <row r="28" spans="2:15" x14ac:dyDescent="0.25">
      <c r="B28" s="298"/>
      <c r="C28" s="138" t="s">
        <v>6</v>
      </c>
      <c r="D28" s="114">
        <v>540</v>
      </c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9"/>
    </row>
    <row r="29" spans="2:15" x14ac:dyDescent="0.25">
      <c r="B29" s="298"/>
      <c r="C29" s="138" t="s">
        <v>22</v>
      </c>
      <c r="D29" s="114">
        <v>2986</v>
      </c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9"/>
    </row>
    <row r="30" spans="2:15" x14ac:dyDescent="0.25">
      <c r="B30" s="298"/>
      <c r="C30" s="138" t="s">
        <v>8</v>
      </c>
      <c r="D30" s="114">
        <v>616</v>
      </c>
      <c r="E30" s="114"/>
      <c r="F30" s="114"/>
      <c r="G30" s="114"/>
      <c r="H30" s="114"/>
      <c r="I30" s="114"/>
      <c r="J30" s="114"/>
      <c r="K30" s="114"/>
      <c r="L30" s="114"/>
      <c r="M30" s="114"/>
      <c r="N30" s="114"/>
      <c r="O30" s="119"/>
    </row>
    <row r="31" spans="2:15" x14ac:dyDescent="0.25">
      <c r="B31" s="298"/>
      <c r="C31" s="138" t="s">
        <v>20</v>
      </c>
      <c r="D31" s="114">
        <v>610</v>
      </c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9"/>
    </row>
    <row r="32" spans="2:15" x14ac:dyDescent="0.25">
      <c r="B32" s="298"/>
      <c r="C32" s="138" t="s">
        <v>185</v>
      </c>
      <c r="D32" s="114">
        <v>666</v>
      </c>
      <c r="E32" s="114"/>
      <c r="F32" s="114"/>
      <c r="G32" s="114"/>
      <c r="H32" s="114"/>
      <c r="I32" s="114"/>
      <c r="J32" s="114"/>
      <c r="K32" s="114"/>
      <c r="L32" s="114"/>
      <c r="M32" s="114"/>
      <c r="N32" s="114"/>
      <c r="O32" s="119"/>
    </row>
    <row r="33" spans="2:15" ht="15" customHeight="1" x14ac:dyDescent="0.25">
      <c r="B33" s="311" t="s">
        <v>155</v>
      </c>
      <c r="C33" s="138" t="s">
        <v>37</v>
      </c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9"/>
    </row>
    <row r="34" spans="2:15" x14ac:dyDescent="0.25">
      <c r="B34" s="311"/>
      <c r="C34" s="138" t="s">
        <v>40</v>
      </c>
      <c r="D34" s="114"/>
      <c r="E34" s="114"/>
      <c r="F34" s="114"/>
      <c r="G34" s="114"/>
      <c r="H34" s="114"/>
      <c r="I34" s="114"/>
      <c r="J34" s="114"/>
      <c r="K34" s="114"/>
      <c r="L34" s="114"/>
      <c r="M34" s="114"/>
      <c r="N34" s="114"/>
      <c r="O34" s="119"/>
    </row>
    <row r="35" spans="2:15" x14ac:dyDescent="0.25">
      <c r="B35" s="311"/>
      <c r="C35" s="138" t="s">
        <v>34</v>
      </c>
      <c r="D35" s="114">
        <v>671</v>
      </c>
      <c r="E35" s="114"/>
      <c r="F35" s="114"/>
      <c r="G35" s="114"/>
      <c r="H35" s="114"/>
      <c r="I35" s="114"/>
      <c r="J35" s="114"/>
      <c r="K35" s="114"/>
      <c r="L35" s="114"/>
      <c r="M35" s="114"/>
      <c r="N35" s="114"/>
      <c r="O35" s="119"/>
    </row>
    <row r="36" spans="2:15" s="44" customFormat="1" x14ac:dyDescent="0.25">
      <c r="B36" s="311"/>
      <c r="C36" s="138" t="s">
        <v>78</v>
      </c>
      <c r="D36" s="114">
        <v>630</v>
      </c>
      <c r="E36" s="114"/>
      <c r="F36" s="114"/>
      <c r="G36" s="114"/>
      <c r="H36" s="114"/>
      <c r="I36" s="114"/>
      <c r="J36" s="114"/>
      <c r="K36" s="114"/>
      <c r="L36" s="114"/>
      <c r="M36" s="114"/>
      <c r="N36" s="114"/>
      <c r="O36" s="119"/>
    </row>
    <row r="37" spans="2:15" ht="15" customHeight="1" x14ac:dyDescent="0.25">
      <c r="B37" s="311"/>
      <c r="C37" s="178" t="s">
        <v>193</v>
      </c>
      <c r="D37" s="179"/>
      <c r="E37" s="179"/>
      <c r="F37" s="179"/>
      <c r="G37" s="179"/>
      <c r="H37" s="179"/>
      <c r="I37" s="179"/>
      <c r="J37" s="179"/>
      <c r="K37" s="179"/>
      <c r="L37" s="114"/>
      <c r="M37" s="114"/>
      <c r="N37" s="114"/>
      <c r="O37" s="119"/>
    </row>
    <row r="38" spans="2:15" ht="15.75" thickBot="1" x14ac:dyDescent="0.3">
      <c r="B38" s="142" t="s">
        <v>156</v>
      </c>
      <c r="C38" s="139" t="s">
        <v>17</v>
      </c>
      <c r="D38" s="120"/>
      <c r="E38" s="120"/>
      <c r="F38" s="120"/>
      <c r="G38" s="120"/>
      <c r="H38" s="120"/>
      <c r="I38" s="120"/>
      <c r="J38" s="120"/>
      <c r="K38" s="120"/>
      <c r="L38" s="120"/>
      <c r="M38" s="120"/>
      <c r="N38" s="120"/>
      <c r="O38" s="121"/>
    </row>
    <row r="39" spans="2:15" ht="27" customHeight="1" thickBot="1" x14ac:dyDescent="0.3">
      <c r="B39" s="292" t="s">
        <v>180</v>
      </c>
      <c r="C39" s="293"/>
      <c r="D39" s="293"/>
      <c r="E39" s="293"/>
      <c r="F39" s="293"/>
      <c r="G39" s="293"/>
      <c r="H39" s="293"/>
      <c r="I39" s="293"/>
      <c r="J39" s="293"/>
      <c r="K39" s="293"/>
      <c r="L39" s="293"/>
      <c r="M39" s="293"/>
      <c r="N39" s="293"/>
      <c r="O39" s="294"/>
    </row>
  </sheetData>
  <mergeCells count="9">
    <mergeCell ref="B24:B32"/>
    <mergeCell ref="B33:B37"/>
    <mergeCell ref="B39:O39"/>
    <mergeCell ref="B2:O2"/>
    <mergeCell ref="B4:B6"/>
    <mergeCell ref="B7:B11"/>
    <mergeCell ref="B12:B17"/>
    <mergeCell ref="B19:B21"/>
    <mergeCell ref="B22:B23"/>
  </mergeCells>
  <pageMargins left="0.7" right="0.7" top="0.75" bottom="0.75" header="0.3" footer="0.3"/>
  <pageSetup paperSize="126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E11D81-965E-4852-9F0C-9FBC7AF85161}">
  <sheetPr>
    <tabColor theme="9" tint="0.79998168889431442"/>
  </sheetPr>
  <dimension ref="B1:F12"/>
  <sheetViews>
    <sheetView workbookViewId="0">
      <selection activeCell="B2" sqref="B2:F2"/>
    </sheetView>
  </sheetViews>
  <sheetFormatPr baseColWidth="10" defaultRowHeight="15" x14ac:dyDescent="0.25"/>
  <sheetData>
    <row r="1" spans="2:6" ht="15.75" thickBot="1" x14ac:dyDescent="0.3"/>
    <row r="2" spans="2:6" x14ac:dyDescent="0.25">
      <c r="B2" s="269" t="s">
        <v>176</v>
      </c>
      <c r="C2" s="270"/>
      <c r="D2" s="270"/>
      <c r="E2" s="270"/>
      <c r="F2" s="271"/>
    </row>
    <row r="3" spans="2:6" x14ac:dyDescent="0.25">
      <c r="B3" s="278" t="s">
        <v>106</v>
      </c>
      <c r="C3" s="273"/>
      <c r="D3" s="273"/>
      <c r="E3" s="273"/>
      <c r="F3" s="274"/>
    </row>
    <row r="4" spans="2:6" x14ac:dyDescent="0.25">
      <c r="B4" s="30"/>
      <c r="C4" s="273">
        <v>2016</v>
      </c>
      <c r="D4" s="273"/>
      <c r="E4" s="273">
        <v>2019</v>
      </c>
      <c r="F4" s="274"/>
    </row>
    <row r="5" spans="2:6" x14ac:dyDescent="0.25">
      <c r="B5" s="30"/>
      <c r="C5" s="161" t="s">
        <v>0</v>
      </c>
      <c r="D5" s="34" t="s">
        <v>189</v>
      </c>
      <c r="E5" s="161" t="s">
        <v>0</v>
      </c>
      <c r="F5" s="167" t="s">
        <v>189</v>
      </c>
    </row>
    <row r="6" spans="2:6" ht="26.25" x14ac:dyDescent="0.25">
      <c r="B6" s="159" t="s">
        <v>65</v>
      </c>
      <c r="C6" s="161" t="s">
        <v>49</v>
      </c>
      <c r="D6" s="161" t="s">
        <v>69</v>
      </c>
      <c r="E6" s="161" t="s">
        <v>49</v>
      </c>
      <c r="F6" s="162" t="s">
        <v>69</v>
      </c>
    </row>
    <row r="7" spans="2:6" x14ac:dyDescent="0.25">
      <c r="B7" s="26" t="s">
        <v>25</v>
      </c>
      <c r="C7" s="28"/>
      <c r="D7" s="28"/>
      <c r="E7" s="28">
        <v>46</v>
      </c>
      <c r="F7" s="29">
        <v>587</v>
      </c>
    </row>
    <row r="8" spans="2:6" x14ac:dyDescent="0.25">
      <c r="B8" s="26" t="s">
        <v>2</v>
      </c>
      <c r="C8" s="28">
        <v>7</v>
      </c>
      <c r="D8" s="28">
        <v>559</v>
      </c>
      <c r="E8" s="28">
        <v>158</v>
      </c>
      <c r="F8" s="29">
        <v>483</v>
      </c>
    </row>
    <row r="9" spans="2:6" x14ac:dyDescent="0.25">
      <c r="B9" s="26" t="s">
        <v>5</v>
      </c>
      <c r="C9" s="28"/>
      <c r="D9" s="28"/>
      <c r="E9" s="28">
        <v>21</v>
      </c>
      <c r="F9" s="29">
        <v>520.47619047619048</v>
      </c>
    </row>
    <row r="10" spans="2:6" s="44" customFormat="1" x14ac:dyDescent="0.25">
      <c r="B10" s="26" t="s">
        <v>14</v>
      </c>
      <c r="C10" s="28"/>
      <c r="D10" s="28"/>
      <c r="E10" s="28">
        <v>52</v>
      </c>
      <c r="F10" s="29">
        <v>520</v>
      </c>
    </row>
    <row r="11" spans="2:6" ht="15.75" thickBot="1" x14ac:dyDescent="0.3">
      <c r="B11" s="169" t="s">
        <v>42</v>
      </c>
      <c r="C11" s="154">
        <v>7</v>
      </c>
      <c r="D11" s="154">
        <v>559</v>
      </c>
      <c r="E11" s="154">
        <v>277</v>
      </c>
      <c r="F11" s="127">
        <v>538</v>
      </c>
    </row>
    <row r="12" spans="2:6" ht="54.75" customHeight="1" thickBot="1" x14ac:dyDescent="0.3">
      <c r="B12" s="254" t="s">
        <v>180</v>
      </c>
      <c r="C12" s="312"/>
      <c r="D12" s="312"/>
      <c r="E12" s="312"/>
      <c r="F12" s="313"/>
    </row>
  </sheetData>
  <mergeCells count="5">
    <mergeCell ref="B12:F12"/>
    <mergeCell ref="B2:F2"/>
    <mergeCell ref="B3:F3"/>
    <mergeCell ref="C4:D4"/>
    <mergeCell ref="E4:F4"/>
  </mergeCells>
  <pageMargins left="0.7" right="0.7" top="0.75" bottom="0.75" header="0.3" footer="0.3"/>
  <pageSetup paperSize="126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D4E591-B611-4D44-9ED7-808E79E2379B}">
  <sheetPr>
    <tabColor theme="9" tint="0.79998168889431442"/>
  </sheetPr>
  <dimension ref="B1:L19"/>
  <sheetViews>
    <sheetView workbookViewId="0">
      <selection activeCell="B2" sqref="B2:J2"/>
    </sheetView>
  </sheetViews>
  <sheetFormatPr baseColWidth="10" defaultRowHeight="15" x14ac:dyDescent="0.25"/>
  <cols>
    <col min="1" max="1" width="8" customWidth="1"/>
    <col min="2" max="2" width="12.7109375" customWidth="1"/>
    <col min="3" max="7" width="8.28515625" customWidth="1"/>
    <col min="8" max="9" width="8.28515625" style="44" customWidth="1"/>
    <col min="10" max="10" width="8.28515625" customWidth="1"/>
  </cols>
  <sheetData>
    <row r="1" spans="2:12" ht="15.75" thickBot="1" x14ac:dyDescent="0.3"/>
    <row r="2" spans="2:12" x14ac:dyDescent="0.25">
      <c r="B2" s="248" t="s">
        <v>177</v>
      </c>
      <c r="C2" s="249"/>
      <c r="D2" s="249"/>
      <c r="E2" s="249"/>
      <c r="F2" s="249"/>
      <c r="G2" s="249"/>
      <c r="H2" s="249"/>
      <c r="I2" s="249"/>
      <c r="J2" s="250"/>
    </row>
    <row r="3" spans="2:12" x14ac:dyDescent="0.25">
      <c r="B3" s="251" t="s">
        <v>74</v>
      </c>
      <c r="C3" s="252"/>
      <c r="D3" s="252"/>
      <c r="E3" s="252"/>
      <c r="F3" s="252"/>
      <c r="G3" s="252"/>
      <c r="H3" s="252"/>
      <c r="I3" s="252"/>
      <c r="J3" s="253"/>
    </row>
    <row r="4" spans="2:12" x14ac:dyDescent="0.25">
      <c r="B4" s="35"/>
      <c r="C4" s="257">
        <v>2018</v>
      </c>
      <c r="D4" s="257"/>
      <c r="E4" s="257">
        <v>2020</v>
      </c>
      <c r="F4" s="257"/>
      <c r="G4" s="257">
        <v>2021</v>
      </c>
      <c r="H4" s="257"/>
      <c r="I4" s="257">
        <v>2022</v>
      </c>
      <c r="J4" s="264"/>
    </row>
    <row r="5" spans="2:12" ht="25.5" x14ac:dyDescent="0.25">
      <c r="B5" s="35"/>
      <c r="C5" s="108" t="s">
        <v>0</v>
      </c>
      <c r="D5" s="36" t="s">
        <v>189</v>
      </c>
      <c r="E5" s="108" t="s">
        <v>0</v>
      </c>
      <c r="F5" s="36" t="s">
        <v>189</v>
      </c>
      <c r="G5" s="108" t="s">
        <v>0</v>
      </c>
      <c r="H5" s="36" t="s">
        <v>189</v>
      </c>
      <c r="I5" s="108" t="s">
        <v>0</v>
      </c>
      <c r="J5" s="37" t="s">
        <v>189</v>
      </c>
    </row>
    <row r="6" spans="2:12" ht="26.25" x14ac:dyDescent="0.25">
      <c r="B6" s="38" t="s">
        <v>65</v>
      </c>
      <c r="C6" s="108" t="s">
        <v>49</v>
      </c>
      <c r="D6" s="36" t="s">
        <v>186</v>
      </c>
      <c r="E6" s="108" t="s">
        <v>49</v>
      </c>
      <c r="F6" s="36" t="s">
        <v>186</v>
      </c>
      <c r="G6" s="108" t="s">
        <v>49</v>
      </c>
      <c r="H6" s="36" t="s">
        <v>186</v>
      </c>
      <c r="I6" s="108" t="s">
        <v>49</v>
      </c>
      <c r="J6" s="37" t="s">
        <v>186</v>
      </c>
    </row>
    <row r="7" spans="2:12" s="44" customFormat="1" x14ac:dyDescent="0.25">
      <c r="B7" s="53" t="s">
        <v>25</v>
      </c>
      <c r="C7" s="108"/>
      <c r="D7" s="108"/>
      <c r="E7" s="108">
        <v>4.7712000000000003</v>
      </c>
      <c r="F7" s="108">
        <v>3100</v>
      </c>
      <c r="G7" s="28"/>
      <c r="H7" s="28"/>
      <c r="I7" s="28"/>
      <c r="J7" s="29"/>
      <c r="L7" s="152"/>
    </row>
    <row r="8" spans="2:12" x14ac:dyDescent="0.25">
      <c r="B8" s="53" t="s">
        <v>3</v>
      </c>
      <c r="C8" s="28"/>
      <c r="D8" s="28"/>
      <c r="E8" s="28">
        <v>3.0604</v>
      </c>
      <c r="F8" s="28">
        <v>4315.0153628717744</v>
      </c>
      <c r="G8" s="28">
        <v>0.28599999999999998</v>
      </c>
      <c r="H8" s="28">
        <v>8795.9440559440554</v>
      </c>
      <c r="I8" s="28">
        <v>2.7435999999999998</v>
      </c>
      <c r="J8" s="29">
        <v>4906.5461437527338</v>
      </c>
      <c r="L8" s="152"/>
    </row>
    <row r="9" spans="2:12" s="44" customFormat="1" x14ac:dyDescent="0.25">
      <c r="B9" s="53" t="s">
        <v>23</v>
      </c>
      <c r="C9" s="28"/>
      <c r="D9" s="28"/>
      <c r="E9" s="28"/>
      <c r="F9" s="28"/>
      <c r="G9" s="28">
        <v>7.980000000000001E-3</v>
      </c>
      <c r="H9" s="28">
        <v>1512.531328320802</v>
      </c>
      <c r="I9" s="28"/>
      <c r="J9" s="29"/>
      <c r="L9" s="152"/>
    </row>
    <row r="10" spans="2:12" x14ac:dyDescent="0.25">
      <c r="B10" s="53" t="s">
        <v>2</v>
      </c>
      <c r="C10" s="28">
        <v>3</v>
      </c>
      <c r="D10" s="28">
        <v>1345.8333333333335</v>
      </c>
      <c r="E10" s="28">
        <v>1.9751999999999998</v>
      </c>
      <c r="F10" s="28">
        <v>3166.666666666667</v>
      </c>
      <c r="G10" s="28"/>
      <c r="H10" s="28"/>
      <c r="I10" s="28"/>
      <c r="J10" s="29"/>
      <c r="L10" s="152"/>
    </row>
    <row r="11" spans="2:12" s="44" customFormat="1" x14ac:dyDescent="0.25">
      <c r="B11" s="53" t="s">
        <v>36</v>
      </c>
      <c r="C11" s="28"/>
      <c r="D11" s="28"/>
      <c r="E11" s="28">
        <v>0.1</v>
      </c>
      <c r="F11" s="28">
        <v>1350</v>
      </c>
      <c r="G11" s="28">
        <v>1</v>
      </c>
      <c r="H11" s="28">
        <v>2222</v>
      </c>
      <c r="I11" s="28"/>
      <c r="J11" s="29"/>
      <c r="L11" s="152"/>
    </row>
    <row r="12" spans="2:12" s="44" customFormat="1" x14ac:dyDescent="0.25">
      <c r="B12" s="53" t="s">
        <v>22</v>
      </c>
      <c r="C12" s="28"/>
      <c r="D12" s="28"/>
      <c r="E12" s="28">
        <v>73.991459999999989</v>
      </c>
      <c r="F12" s="28">
        <v>2412.6652476061327</v>
      </c>
      <c r="G12" s="28">
        <v>78</v>
      </c>
      <c r="H12" s="28">
        <v>2029</v>
      </c>
      <c r="I12" s="28">
        <v>5.7791999999999994</v>
      </c>
      <c r="J12" s="29">
        <v>2318.1739631336404</v>
      </c>
      <c r="L12" s="152"/>
    </row>
    <row r="13" spans="2:12" x14ac:dyDescent="0.25">
      <c r="B13" s="53" t="s">
        <v>8</v>
      </c>
      <c r="C13" s="28"/>
      <c r="D13" s="28"/>
      <c r="E13" s="28">
        <v>18.30172</v>
      </c>
      <c r="F13" s="28">
        <v>4238.547473708566</v>
      </c>
      <c r="G13" s="28">
        <v>32</v>
      </c>
      <c r="H13" s="28">
        <v>3538</v>
      </c>
      <c r="I13" s="28">
        <v>0.09</v>
      </c>
      <c r="J13" s="29">
        <v>1987.2222222222224</v>
      </c>
      <c r="L13" s="152"/>
    </row>
    <row r="14" spans="2:12" ht="15.75" customHeight="1" x14ac:dyDescent="0.25">
      <c r="B14" s="53" t="s">
        <v>24</v>
      </c>
      <c r="C14" s="28"/>
      <c r="D14" s="28"/>
      <c r="E14" s="28"/>
      <c r="F14" s="28"/>
      <c r="G14" s="28"/>
      <c r="H14" s="28"/>
      <c r="I14" s="28"/>
      <c r="J14" s="29"/>
      <c r="L14" s="152"/>
    </row>
    <row r="15" spans="2:12" x14ac:dyDescent="0.25">
      <c r="B15" s="53" t="s">
        <v>121</v>
      </c>
      <c r="C15" s="28"/>
      <c r="D15" s="28"/>
      <c r="E15" s="28">
        <v>6.6608000000000001</v>
      </c>
      <c r="F15" s="28">
        <v>4065.401447008599</v>
      </c>
      <c r="G15" s="28">
        <v>0.5</v>
      </c>
      <c r="H15" s="28">
        <v>2196.5811965811968</v>
      </c>
      <c r="I15" s="28"/>
      <c r="J15" s="29"/>
      <c r="L15" s="152"/>
    </row>
    <row r="16" spans="2:12" s="44" customFormat="1" x14ac:dyDescent="0.25">
      <c r="B16" s="53" t="s">
        <v>20</v>
      </c>
      <c r="C16" s="28"/>
      <c r="D16" s="28"/>
      <c r="E16" s="28"/>
      <c r="F16" s="28"/>
      <c r="G16" s="28"/>
      <c r="H16" s="28"/>
      <c r="I16" s="28"/>
      <c r="J16" s="29"/>
      <c r="L16" s="152"/>
    </row>
    <row r="17" spans="2:12" x14ac:dyDescent="0.25">
      <c r="B17" s="53" t="s">
        <v>13</v>
      </c>
      <c r="C17" s="28"/>
      <c r="D17" s="28"/>
      <c r="E17" s="28">
        <v>2.4671999999999996</v>
      </c>
      <c r="F17" s="28">
        <v>3775.0000000000005</v>
      </c>
      <c r="G17" s="28">
        <v>0.8</v>
      </c>
      <c r="H17" s="28">
        <v>1062.5</v>
      </c>
      <c r="I17" s="28"/>
      <c r="J17" s="29"/>
      <c r="L17" s="152"/>
    </row>
    <row r="18" spans="2:12" ht="15.75" thickBot="1" x14ac:dyDescent="0.3">
      <c r="B18" s="132" t="s">
        <v>42</v>
      </c>
      <c r="C18" s="46">
        <v>3</v>
      </c>
      <c r="D18" s="46">
        <v>1345.8333333333335</v>
      </c>
      <c r="E18" s="46">
        <v>111.32798000000001</v>
      </c>
      <c r="F18" s="46">
        <v>3187.1801670827012</v>
      </c>
      <c r="G18" s="46">
        <v>112</v>
      </c>
      <c r="H18" s="46">
        <v>3048</v>
      </c>
      <c r="I18" s="46">
        <v>8.6128</v>
      </c>
      <c r="J18" s="48">
        <v>2703.4677028928918</v>
      </c>
      <c r="L18" s="152"/>
    </row>
    <row r="19" spans="2:12" ht="46.5" customHeight="1" thickBot="1" x14ac:dyDescent="0.3">
      <c r="B19" s="254" t="s">
        <v>190</v>
      </c>
      <c r="C19" s="255"/>
      <c r="D19" s="255"/>
      <c r="E19" s="255"/>
      <c r="F19" s="255"/>
      <c r="G19" s="255"/>
      <c r="H19" s="255"/>
      <c r="I19" s="255"/>
      <c r="J19" s="256"/>
    </row>
  </sheetData>
  <mergeCells count="7">
    <mergeCell ref="B2:J2"/>
    <mergeCell ref="B3:J3"/>
    <mergeCell ref="B19:J19"/>
    <mergeCell ref="C4:D4"/>
    <mergeCell ref="E4:F4"/>
    <mergeCell ref="G4:H4"/>
    <mergeCell ref="I4:J4"/>
  </mergeCells>
  <pageMargins left="0.7" right="0.7" top="0.75" bottom="0.75" header="0.3" footer="0.3"/>
  <pageSetup paperSize="126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F1A72D-E548-4BA1-9EA0-5D4E1301580A}">
  <sheetPr>
    <tabColor theme="9" tint="0.79998168889431442"/>
  </sheetPr>
  <dimension ref="B1:H18"/>
  <sheetViews>
    <sheetView workbookViewId="0">
      <selection activeCell="B2" sqref="B2:H2"/>
    </sheetView>
  </sheetViews>
  <sheetFormatPr baseColWidth="10" defaultRowHeight="15" x14ac:dyDescent="0.25"/>
  <cols>
    <col min="1" max="1" width="4" customWidth="1"/>
    <col min="3" max="7" width="10.140625" customWidth="1"/>
    <col min="8" max="8" width="10.85546875" customWidth="1"/>
  </cols>
  <sheetData>
    <row r="1" spans="2:8" ht="15.75" thickBot="1" x14ac:dyDescent="0.3"/>
    <row r="2" spans="2:8" x14ac:dyDescent="0.25">
      <c r="B2" s="248" t="s">
        <v>199</v>
      </c>
      <c r="C2" s="249"/>
      <c r="D2" s="249"/>
      <c r="E2" s="249"/>
      <c r="F2" s="249"/>
      <c r="G2" s="249"/>
      <c r="H2" s="250"/>
    </row>
    <row r="3" spans="2:8" ht="49.5" customHeight="1" x14ac:dyDescent="0.25">
      <c r="B3" s="314" t="s">
        <v>211</v>
      </c>
      <c r="C3" s="252"/>
      <c r="D3" s="252"/>
      <c r="E3" s="252"/>
      <c r="F3" s="252"/>
      <c r="G3" s="252"/>
      <c r="H3" s="253"/>
    </row>
    <row r="4" spans="2:8" ht="25.5" x14ac:dyDescent="0.25">
      <c r="B4" s="35"/>
      <c r="C4" s="108" t="s">
        <v>15</v>
      </c>
      <c r="D4" s="36" t="s">
        <v>18</v>
      </c>
      <c r="E4" s="108" t="s">
        <v>33</v>
      </c>
      <c r="F4" s="36" t="s">
        <v>32</v>
      </c>
      <c r="G4" s="108" t="s">
        <v>1</v>
      </c>
      <c r="H4" s="37" t="s">
        <v>42</v>
      </c>
    </row>
    <row r="5" spans="2:8" x14ac:dyDescent="0.25">
      <c r="B5" s="191" t="s">
        <v>124</v>
      </c>
      <c r="C5" s="195">
        <v>376.86505</v>
      </c>
      <c r="D5" s="196">
        <v>2.5131000000000001</v>
      </c>
      <c r="E5" s="195">
        <v>0.25719999999999998</v>
      </c>
      <c r="F5" s="196">
        <v>18.121200000000002</v>
      </c>
      <c r="G5" s="195">
        <v>0.21</v>
      </c>
      <c r="H5" s="197">
        <v>397.96654999999998</v>
      </c>
    </row>
    <row r="6" spans="2:8" x14ac:dyDescent="0.25">
      <c r="B6" s="191" t="s">
        <v>125</v>
      </c>
      <c r="C6" s="195"/>
      <c r="D6" s="195"/>
      <c r="E6" s="195"/>
      <c r="F6" s="195"/>
      <c r="G6" s="195"/>
      <c r="H6" s="197"/>
    </row>
    <row r="7" spans="2:8" x14ac:dyDescent="0.25">
      <c r="B7" s="191" t="s">
        <v>126</v>
      </c>
      <c r="C7" s="195"/>
      <c r="D7" s="195"/>
      <c r="E7" s="195"/>
      <c r="F7" s="195"/>
      <c r="G7" s="195"/>
      <c r="H7" s="197"/>
    </row>
    <row r="8" spans="2:8" x14ac:dyDescent="0.25">
      <c r="B8" s="191" t="s">
        <v>127</v>
      </c>
      <c r="C8" s="195"/>
      <c r="D8" s="195"/>
      <c r="E8" s="195"/>
      <c r="F8" s="195"/>
      <c r="G8" s="195"/>
      <c r="H8" s="197"/>
    </row>
    <row r="9" spans="2:8" x14ac:dyDescent="0.25">
      <c r="B9" s="191" t="s">
        <v>128</v>
      </c>
      <c r="C9" s="195"/>
      <c r="D9" s="195"/>
      <c r="E9" s="195"/>
      <c r="F9" s="195"/>
      <c r="G9" s="195"/>
      <c r="H9" s="197"/>
    </row>
    <row r="10" spans="2:8" x14ac:dyDescent="0.25">
      <c r="B10" s="191" t="s">
        <v>129</v>
      </c>
      <c r="C10" s="195"/>
      <c r="D10" s="195"/>
      <c r="E10" s="195"/>
      <c r="F10" s="195"/>
      <c r="G10" s="195"/>
      <c r="H10" s="197"/>
    </row>
    <row r="11" spans="2:8" x14ac:dyDescent="0.25">
      <c r="B11" s="191" t="s">
        <v>130</v>
      </c>
      <c r="C11" s="195"/>
      <c r="D11" s="195"/>
      <c r="E11" s="195"/>
      <c r="F11" s="195"/>
      <c r="G11" s="195"/>
      <c r="H11" s="197"/>
    </row>
    <row r="12" spans="2:8" x14ac:dyDescent="0.25">
      <c r="B12" s="191" t="s">
        <v>131</v>
      </c>
      <c r="C12" s="195"/>
      <c r="D12" s="195"/>
      <c r="E12" s="195"/>
      <c r="F12" s="195"/>
      <c r="G12" s="195"/>
      <c r="H12" s="197"/>
    </row>
    <row r="13" spans="2:8" x14ac:dyDescent="0.25">
      <c r="B13" s="191" t="s">
        <v>132</v>
      </c>
      <c r="C13" s="195"/>
      <c r="D13" s="195"/>
      <c r="E13" s="195"/>
      <c r="F13" s="195"/>
      <c r="G13" s="195"/>
      <c r="H13" s="197"/>
    </row>
    <row r="14" spans="2:8" x14ac:dyDescent="0.25">
      <c r="B14" s="191" t="s">
        <v>148</v>
      </c>
      <c r="C14" s="195"/>
      <c r="D14" s="195"/>
      <c r="E14" s="195"/>
      <c r="F14" s="195"/>
      <c r="G14" s="195"/>
      <c r="H14" s="197"/>
    </row>
    <row r="15" spans="2:8" x14ac:dyDescent="0.25">
      <c r="B15" s="191" t="s">
        <v>149</v>
      </c>
      <c r="C15" s="195"/>
      <c r="D15" s="195"/>
      <c r="E15" s="195"/>
      <c r="F15" s="195"/>
      <c r="G15" s="195"/>
      <c r="H15" s="197"/>
    </row>
    <row r="16" spans="2:8" x14ac:dyDescent="0.25">
      <c r="B16" s="191" t="s">
        <v>179</v>
      </c>
      <c r="C16" s="195"/>
      <c r="D16" s="195"/>
      <c r="E16" s="195"/>
      <c r="F16" s="195"/>
      <c r="G16" s="195"/>
      <c r="H16" s="197"/>
    </row>
    <row r="17" spans="2:8" ht="15.75" thickBot="1" x14ac:dyDescent="0.3">
      <c r="B17" s="132" t="s">
        <v>42</v>
      </c>
      <c r="C17" s="198">
        <f>SUM(C5:C16)</f>
        <v>376.86505</v>
      </c>
      <c r="D17" s="198">
        <f t="shared" ref="D17:H17" si="0">SUM(D5:D16)</f>
        <v>2.5131000000000001</v>
      </c>
      <c r="E17" s="198">
        <f t="shared" si="0"/>
        <v>0.25719999999999998</v>
      </c>
      <c r="F17" s="198">
        <f t="shared" si="0"/>
        <v>18.121200000000002</v>
      </c>
      <c r="G17" s="198">
        <f t="shared" si="0"/>
        <v>0.21</v>
      </c>
      <c r="H17" s="199">
        <f t="shared" si="0"/>
        <v>397.96654999999998</v>
      </c>
    </row>
    <row r="18" spans="2:8" ht="15.75" thickBot="1" x14ac:dyDescent="0.3">
      <c r="B18" s="254" t="s">
        <v>180</v>
      </c>
      <c r="C18" s="255"/>
      <c r="D18" s="255"/>
      <c r="E18" s="255"/>
      <c r="F18" s="255"/>
      <c r="G18" s="255"/>
      <c r="H18" s="256"/>
    </row>
  </sheetData>
  <mergeCells count="3">
    <mergeCell ref="B18:H18"/>
    <mergeCell ref="B2:H2"/>
    <mergeCell ref="B3:H3"/>
  </mergeCells>
  <phoneticPr fontId="42" type="noConversion"/>
  <pageMargins left="0.7" right="0.7" top="0.75" bottom="0.75" header="0.3" footer="0.3"/>
  <pageSetup orientation="portrait" r:id="rId1"/>
  <ignoredErrors>
    <ignoredError sqref="C4:G4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E20F6D-D122-4266-A7E2-1704D9F26EDB}">
  <sheetPr>
    <tabColor theme="9" tint="0.79998168889431442"/>
  </sheetPr>
  <dimension ref="A1:AA28"/>
  <sheetViews>
    <sheetView workbookViewId="0">
      <selection activeCell="B2" sqref="B2:J2"/>
    </sheetView>
  </sheetViews>
  <sheetFormatPr baseColWidth="10" defaultRowHeight="15" x14ac:dyDescent="0.25"/>
  <cols>
    <col min="1" max="1" width="5.5703125" style="44" customWidth="1"/>
    <col min="2" max="2" width="8.140625" customWidth="1"/>
    <col min="3" max="8" width="13.42578125" customWidth="1"/>
    <col min="9" max="9" width="13.42578125" style="44" customWidth="1"/>
    <col min="10" max="10" width="9.85546875" customWidth="1"/>
    <col min="11" max="16" width="0" style="7" hidden="1" customWidth="1"/>
    <col min="17" max="20" width="14.28515625" style="7" hidden="1" customWidth="1"/>
    <col min="21" max="24" width="0" style="7" hidden="1" customWidth="1"/>
    <col min="26" max="26" width="32.7109375" customWidth="1"/>
    <col min="27" max="27" width="11.5703125" bestFit="1" customWidth="1"/>
  </cols>
  <sheetData>
    <row r="1" spans="2:27" s="44" customFormat="1" ht="15.75" thickBot="1" x14ac:dyDescent="0.3"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</row>
    <row r="2" spans="2:27" x14ac:dyDescent="0.25">
      <c r="B2" s="220" t="s">
        <v>53</v>
      </c>
      <c r="C2" s="221"/>
      <c r="D2" s="221"/>
      <c r="E2" s="221"/>
      <c r="F2" s="221"/>
      <c r="G2" s="221"/>
      <c r="H2" s="221"/>
      <c r="I2" s="222"/>
      <c r="J2" s="223"/>
      <c r="K2" s="8"/>
      <c r="L2" s="8"/>
      <c r="M2" s="8"/>
      <c r="N2" s="8"/>
      <c r="O2" s="8"/>
      <c r="P2" s="8"/>
      <c r="Q2" s="8"/>
      <c r="R2" s="8"/>
      <c r="S2" s="8"/>
      <c r="T2" s="8"/>
      <c r="U2" s="8"/>
    </row>
    <row r="3" spans="2:27" x14ac:dyDescent="0.25">
      <c r="B3" s="224" t="s">
        <v>103</v>
      </c>
      <c r="C3" s="225"/>
      <c r="D3" s="225"/>
      <c r="E3" s="225"/>
      <c r="F3" s="225"/>
      <c r="G3" s="225"/>
      <c r="H3" s="225"/>
      <c r="I3" s="226"/>
      <c r="J3" s="227"/>
      <c r="K3" s="9"/>
      <c r="L3" s="9"/>
      <c r="M3" s="9"/>
      <c r="N3" s="9"/>
      <c r="O3" s="9"/>
      <c r="P3" s="9"/>
      <c r="Q3" s="9"/>
      <c r="R3" s="9"/>
      <c r="S3" s="9"/>
      <c r="T3" s="9"/>
      <c r="U3" s="9"/>
    </row>
    <row r="4" spans="2:27" ht="32.25" customHeight="1" thickBot="1" x14ac:dyDescent="0.3">
      <c r="B4" s="228" t="s">
        <v>43</v>
      </c>
      <c r="C4" s="234" t="s">
        <v>108</v>
      </c>
      <c r="D4" s="234" t="s">
        <v>109</v>
      </c>
      <c r="E4" s="234" t="s">
        <v>110</v>
      </c>
      <c r="F4" s="229" t="s">
        <v>112</v>
      </c>
      <c r="G4" s="229" t="s">
        <v>50</v>
      </c>
      <c r="H4" s="229" t="s">
        <v>51</v>
      </c>
      <c r="I4" s="234" t="s">
        <v>111</v>
      </c>
      <c r="J4" s="230" t="s">
        <v>52</v>
      </c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</row>
    <row r="5" spans="2:27" ht="39" thickBot="1" x14ac:dyDescent="0.3">
      <c r="B5" s="228"/>
      <c r="C5" s="235"/>
      <c r="D5" s="236"/>
      <c r="E5" s="236"/>
      <c r="F5" s="229"/>
      <c r="G5" s="229"/>
      <c r="H5" s="229"/>
      <c r="I5" s="236"/>
      <c r="J5" s="230"/>
      <c r="K5" s="11"/>
      <c r="L5" s="11"/>
      <c r="M5" s="11"/>
      <c r="N5" s="12" t="s">
        <v>57</v>
      </c>
      <c r="O5" s="13" t="s">
        <v>58</v>
      </c>
      <c r="P5" s="11"/>
      <c r="Q5" s="14" t="s">
        <v>54</v>
      </c>
      <c r="R5" s="15" t="s">
        <v>55</v>
      </c>
      <c r="S5" s="11" t="s">
        <v>60</v>
      </c>
      <c r="T5" s="11"/>
      <c r="U5" s="10"/>
    </row>
    <row r="6" spans="2:27" ht="15.75" thickBot="1" x14ac:dyDescent="0.3">
      <c r="B6" s="128">
        <v>2005</v>
      </c>
      <c r="C6" s="25">
        <v>76680</v>
      </c>
      <c r="D6" s="25">
        <v>357352</v>
      </c>
      <c r="E6" s="25">
        <v>46.6</v>
      </c>
      <c r="F6" s="25">
        <v>1827</v>
      </c>
      <c r="G6" s="25">
        <v>20284</v>
      </c>
      <c r="H6" s="25">
        <v>78785</v>
      </c>
      <c r="I6" s="88">
        <f t="shared" ref="I6:I16" si="0">F6+G6+H6</f>
        <v>100896</v>
      </c>
      <c r="J6" s="3">
        <v>0</v>
      </c>
      <c r="K6" s="16">
        <f t="shared" ref="K6:K18" si="1">(C7/C6)-1</f>
        <v>0.17618675013041218</v>
      </c>
      <c r="L6" s="16">
        <f t="shared" ref="L6:L20" si="2">H6/D6</f>
        <v>0.22046889341601558</v>
      </c>
      <c r="M6" s="16">
        <f>SUM(G11:G19)/SUM(F11:H19)</f>
        <v>0.2348433907369083</v>
      </c>
      <c r="N6" s="20" t="e">
        <f>(C6-#REF!)/#REF!*100</f>
        <v>#REF!</v>
      </c>
      <c r="O6" s="21" t="e">
        <f>(D6-#REF!)/#REF!*100</f>
        <v>#REF!</v>
      </c>
      <c r="P6" s="17"/>
      <c r="Q6" s="18">
        <f t="shared" ref="Q6:Q19" si="3">SUM(F6:H6)</f>
        <v>100896</v>
      </c>
      <c r="R6" s="19">
        <f t="shared" ref="R6:R20" si="4">H6/Q6*100</f>
        <v>78.085355217253408</v>
      </c>
      <c r="S6" s="17"/>
      <c r="T6" s="17"/>
      <c r="U6" s="17"/>
      <c r="Z6" s="43"/>
      <c r="AA6" s="2"/>
    </row>
    <row r="7" spans="2:27" ht="15.75" thickBot="1" x14ac:dyDescent="0.3">
      <c r="B7" s="128">
        <v>2006</v>
      </c>
      <c r="C7" s="25">
        <v>90190</v>
      </c>
      <c r="D7" s="25">
        <v>435041</v>
      </c>
      <c r="E7" s="25">
        <v>48.2</v>
      </c>
      <c r="F7" s="25">
        <v>2369</v>
      </c>
      <c r="G7" s="25">
        <v>23967</v>
      </c>
      <c r="H7" s="25">
        <v>91931</v>
      </c>
      <c r="I7" s="88">
        <f t="shared" si="0"/>
        <v>118267</v>
      </c>
      <c r="J7" s="3">
        <v>22</v>
      </c>
      <c r="K7" s="16">
        <f t="shared" si="1"/>
        <v>-8.558598514247695E-2</v>
      </c>
      <c r="L7" s="16">
        <f t="shared" si="2"/>
        <v>0.21131571507053359</v>
      </c>
      <c r="M7" s="16">
        <f>SUM(H11:H19)/SUM(F11:H19)</f>
        <v>0.74772928524185411</v>
      </c>
      <c r="N7" s="20">
        <f t="shared" ref="N7:N19" si="5">(C7-C6)/C6*100</f>
        <v>17.618675013041209</v>
      </c>
      <c r="O7" s="21">
        <f t="shared" ref="O7:O19" si="6">(D7-D6)/D6*100</f>
        <v>21.740188945353601</v>
      </c>
      <c r="P7" s="17"/>
      <c r="Q7" s="18">
        <f t="shared" si="3"/>
        <v>118267</v>
      </c>
      <c r="R7" s="19">
        <f t="shared" si="4"/>
        <v>77.73174258246172</v>
      </c>
      <c r="S7" s="17"/>
      <c r="T7" s="17"/>
      <c r="U7" s="17"/>
      <c r="Z7" s="43"/>
    </row>
    <row r="8" spans="2:27" ht="15.75" thickBot="1" x14ac:dyDescent="0.3">
      <c r="B8" s="128">
        <v>2007</v>
      </c>
      <c r="C8" s="25">
        <v>82471</v>
      </c>
      <c r="D8" s="25">
        <v>341911</v>
      </c>
      <c r="E8" s="25">
        <v>41.5</v>
      </c>
      <c r="F8" s="25">
        <v>2411</v>
      </c>
      <c r="G8" s="25">
        <v>31264</v>
      </c>
      <c r="H8" s="25">
        <v>110464</v>
      </c>
      <c r="I8" s="88">
        <f t="shared" si="0"/>
        <v>144139</v>
      </c>
      <c r="J8" s="3">
        <v>142</v>
      </c>
      <c r="K8" s="16">
        <f t="shared" si="1"/>
        <v>0.18752046173806547</v>
      </c>
      <c r="L8" s="16">
        <f t="shared" si="2"/>
        <v>0.3230782279599077</v>
      </c>
      <c r="M8" s="16"/>
      <c r="N8" s="20">
        <f t="shared" si="5"/>
        <v>-8.5585985142476986</v>
      </c>
      <c r="O8" s="21">
        <f t="shared" si="6"/>
        <v>-21.407177714284401</v>
      </c>
      <c r="P8" s="17"/>
      <c r="Q8" s="18">
        <f t="shared" si="3"/>
        <v>144139</v>
      </c>
      <c r="R8" s="19">
        <f t="shared" si="4"/>
        <v>76.637134987754877</v>
      </c>
      <c r="S8" s="17"/>
      <c r="T8" s="17"/>
      <c r="U8" s="17"/>
      <c r="Z8" s="43"/>
    </row>
    <row r="9" spans="2:27" ht="15.75" thickBot="1" x14ac:dyDescent="0.3">
      <c r="B9" s="128">
        <v>2008</v>
      </c>
      <c r="C9" s="25">
        <v>97936</v>
      </c>
      <c r="D9" s="25">
        <v>383759</v>
      </c>
      <c r="E9" s="25">
        <v>39.200000000000003</v>
      </c>
      <c r="F9" s="25">
        <v>1998</v>
      </c>
      <c r="G9" s="25">
        <v>22055</v>
      </c>
      <c r="H9" s="25">
        <v>107056</v>
      </c>
      <c r="I9" s="88">
        <f t="shared" si="0"/>
        <v>131109</v>
      </c>
      <c r="J9" s="3">
        <v>145</v>
      </c>
      <c r="K9" s="16">
        <f t="shared" si="1"/>
        <v>3.2317023362195663E-2</v>
      </c>
      <c r="L9" s="16">
        <f t="shared" si="2"/>
        <v>0.27896674735967103</v>
      </c>
      <c r="M9" s="16"/>
      <c r="N9" s="20">
        <f t="shared" si="5"/>
        <v>18.752046173806551</v>
      </c>
      <c r="O9" s="21">
        <f t="shared" si="6"/>
        <v>12.239442428000268</v>
      </c>
      <c r="P9" s="17"/>
      <c r="Q9" s="18">
        <f t="shared" si="3"/>
        <v>131109</v>
      </c>
      <c r="R9" s="19">
        <f t="shared" si="4"/>
        <v>81.654196126886788</v>
      </c>
      <c r="S9" s="17"/>
      <c r="T9" s="17"/>
      <c r="U9" s="17"/>
      <c r="Z9" s="43"/>
    </row>
    <row r="10" spans="2:27" ht="15.75" thickBot="1" x14ac:dyDescent="0.3">
      <c r="B10" s="128">
        <v>2009</v>
      </c>
      <c r="C10" s="25">
        <v>101101</v>
      </c>
      <c r="D10" s="25">
        <v>344212</v>
      </c>
      <c r="E10" s="25">
        <v>34</v>
      </c>
      <c r="F10" s="25">
        <v>4990</v>
      </c>
      <c r="G10" s="25">
        <v>33317</v>
      </c>
      <c r="H10" s="25">
        <v>105497</v>
      </c>
      <c r="I10" s="88">
        <f t="shared" si="0"/>
        <v>143804</v>
      </c>
      <c r="J10" s="3">
        <v>0</v>
      </c>
      <c r="K10" s="16">
        <f t="shared" si="1"/>
        <v>-0.24953264557224952</v>
      </c>
      <c r="L10" s="16">
        <f t="shared" si="2"/>
        <v>0.30648844316874485</v>
      </c>
      <c r="M10" s="16"/>
      <c r="N10" s="20">
        <f t="shared" si="5"/>
        <v>3.2317023362195716</v>
      </c>
      <c r="O10" s="21">
        <f t="shared" si="6"/>
        <v>-10.305165481461021</v>
      </c>
      <c r="P10" s="17"/>
      <c r="Q10" s="18">
        <f t="shared" si="3"/>
        <v>143804</v>
      </c>
      <c r="R10" s="19">
        <f t="shared" si="4"/>
        <v>73.361658924647429</v>
      </c>
      <c r="S10" s="17"/>
      <c r="T10" s="17"/>
      <c r="U10" s="17"/>
      <c r="Z10" s="43"/>
    </row>
    <row r="11" spans="2:27" ht="15.75" thickBot="1" x14ac:dyDescent="0.3">
      <c r="B11" s="128">
        <v>2010</v>
      </c>
      <c r="C11" s="25">
        <v>75873</v>
      </c>
      <c r="D11" s="25">
        <v>380853</v>
      </c>
      <c r="E11" s="25">
        <v>50.2</v>
      </c>
      <c r="F11" s="25">
        <v>3801</v>
      </c>
      <c r="G11" s="25">
        <v>56010</v>
      </c>
      <c r="H11" s="25">
        <v>124718</v>
      </c>
      <c r="I11" s="88">
        <f t="shared" si="0"/>
        <v>184529</v>
      </c>
      <c r="J11" s="3">
        <v>17</v>
      </c>
      <c r="K11" s="16">
        <f t="shared" si="1"/>
        <v>0.39236619087158808</v>
      </c>
      <c r="L11" s="16">
        <f t="shared" si="2"/>
        <v>0.32747017878288998</v>
      </c>
      <c r="M11" s="16"/>
      <c r="N11" s="20">
        <f t="shared" si="5"/>
        <v>-24.953264557224951</v>
      </c>
      <c r="O11" s="21">
        <f t="shared" si="6"/>
        <v>10.644893263453918</v>
      </c>
      <c r="P11" s="17"/>
      <c r="Q11" s="18">
        <f t="shared" si="3"/>
        <v>184529</v>
      </c>
      <c r="R11" s="19">
        <f t="shared" si="4"/>
        <v>67.587208514650811</v>
      </c>
      <c r="S11" s="17"/>
      <c r="T11" s="17"/>
      <c r="U11" s="17"/>
      <c r="Z11" s="43"/>
    </row>
    <row r="12" spans="2:27" ht="15.75" thickBot="1" x14ac:dyDescent="0.3">
      <c r="B12" s="128">
        <v>2011</v>
      </c>
      <c r="C12" s="25">
        <v>105643</v>
      </c>
      <c r="D12" s="25">
        <v>563812</v>
      </c>
      <c r="E12" s="25">
        <v>53.4</v>
      </c>
      <c r="F12" s="25">
        <v>4246</v>
      </c>
      <c r="G12" s="25">
        <v>134775</v>
      </c>
      <c r="H12" s="25">
        <v>168173</v>
      </c>
      <c r="I12" s="88">
        <f t="shared" si="0"/>
        <v>307194</v>
      </c>
      <c r="J12" s="3">
        <v>1</v>
      </c>
      <c r="K12" s="16">
        <f t="shared" si="1"/>
        <v>-4.4555720681919264E-2</v>
      </c>
      <c r="L12" s="16">
        <f t="shared" si="2"/>
        <v>0.29827850418224516</v>
      </c>
      <c r="M12" s="16"/>
      <c r="N12" s="20">
        <f t="shared" si="5"/>
        <v>39.2366190871588</v>
      </c>
      <c r="O12" s="21">
        <f t="shared" si="6"/>
        <v>48.039269744494597</v>
      </c>
      <c r="P12" s="17"/>
      <c r="Q12" s="18">
        <f t="shared" si="3"/>
        <v>307194</v>
      </c>
      <c r="R12" s="19">
        <f t="shared" si="4"/>
        <v>54.744884340188939</v>
      </c>
      <c r="S12" s="17"/>
      <c r="T12" s="17"/>
      <c r="U12" s="17"/>
      <c r="Z12" s="43"/>
    </row>
    <row r="13" spans="2:27" ht="15.75" thickBot="1" x14ac:dyDescent="0.3">
      <c r="B13" s="128">
        <v>2012</v>
      </c>
      <c r="C13" s="25">
        <v>100936</v>
      </c>
      <c r="D13" s="25">
        <v>450798</v>
      </c>
      <c r="E13" s="25">
        <v>44.7</v>
      </c>
      <c r="F13" s="25">
        <v>2614</v>
      </c>
      <c r="G13" s="25">
        <v>62313</v>
      </c>
      <c r="H13" s="25">
        <v>151219</v>
      </c>
      <c r="I13" s="88">
        <f t="shared" si="0"/>
        <v>216146</v>
      </c>
      <c r="J13" s="3">
        <v>10</v>
      </c>
      <c r="K13" s="16">
        <f t="shared" si="1"/>
        <v>0.25656851866529284</v>
      </c>
      <c r="L13" s="16">
        <f t="shared" si="2"/>
        <v>0.33544736223319538</v>
      </c>
      <c r="M13" s="16"/>
      <c r="N13" s="20">
        <f t="shared" si="5"/>
        <v>-4.4555720681919295</v>
      </c>
      <c r="O13" s="21">
        <f t="shared" si="6"/>
        <v>-20.044624804012685</v>
      </c>
      <c r="P13" s="17"/>
      <c r="Q13" s="18">
        <f t="shared" si="3"/>
        <v>216146</v>
      </c>
      <c r="R13" s="19">
        <f t="shared" si="4"/>
        <v>69.961507499560483</v>
      </c>
      <c r="S13" s="17"/>
      <c r="T13" s="17"/>
      <c r="U13" s="17"/>
      <c r="Z13" s="43"/>
    </row>
    <row r="14" spans="2:27" ht="15.75" thickBot="1" x14ac:dyDescent="0.3">
      <c r="B14" s="128">
        <v>2013</v>
      </c>
      <c r="C14" s="25">
        <v>126833</v>
      </c>
      <c r="D14" s="25">
        <v>680382</v>
      </c>
      <c r="E14" s="25">
        <v>53.6</v>
      </c>
      <c r="F14" s="25">
        <v>2697</v>
      </c>
      <c r="G14" s="25">
        <v>44168</v>
      </c>
      <c r="H14" s="25">
        <v>162688</v>
      </c>
      <c r="I14" s="88">
        <f t="shared" si="0"/>
        <v>209553</v>
      </c>
      <c r="J14" s="3">
        <v>16</v>
      </c>
      <c r="K14" s="16">
        <f t="shared" si="1"/>
        <v>7.4948948617473476E-2</v>
      </c>
      <c r="L14" s="16">
        <f t="shared" si="2"/>
        <v>0.23911273372899342</v>
      </c>
      <c r="M14" s="16"/>
      <c r="N14" s="20">
        <f t="shared" si="5"/>
        <v>25.656851866529284</v>
      </c>
      <c r="O14" s="21">
        <f t="shared" si="6"/>
        <v>50.928353719404249</v>
      </c>
      <c r="P14" s="17"/>
      <c r="Q14" s="18">
        <f t="shared" si="3"/>
        <v>209553</v>
      </c>
      <c r="R14" s="19">
        <f t="shared" si="4"/>
        <v>77.635729385883295</v>
      </c>
      <c r="S14" s="17"/>
      <c r="T14" s="17"/>
      <c r="U14" s="17"/>
      <c r="Z14" s="43"/>
    </row>
    <row r="15" spans="2:27" ht="15.75" thickBot="1" x14ac:dyDescent="0.3">
      <c r="B15" s="128">
        <v>2014</v>
      </c>
      <c r="C15" s="25">
        <v>136339</v>
      </c>
      <c r="D15" s="25">
        <v>609926</v>
      </c>
      <c r="E15" s="25">
        <v>44.7</v>
      </c>
      <c r="F15" s="25">
        <v>2399</v>
      </c>
      <c r="G15" s="25">
        <v>54349</v>
      </c>
      <c r="H15" s="25">
        <v>173847</v>
      </c>
      <c r="I15" s="88">
        <f t="shared" si="0"/>
        <v>230595</v>
      </c>
      <c r="J15" s="3">
        <v>4</v>
      </c>
      <c r="K15" s="16">
        <f t="shared" si="1"/>
        <v>-0.33658747680414258</v>
      </c>
      <c r="L15" s="16">
        <f t="shared" si="2"/>
        <v>0.28502965933572272</v>
      </c>
      <c r="M15" s="16"/>
      <c r="N15" s="20">
        <f t="shared" si="5"/>
        <v>7.494894861747337</v>
      </c>
      <c r="O15" s="21">
        <f t="shared" si="6"/>
        <v>-10.355359195275597</v>
      </c>
      <c r="P15" s="17"/>
      <c r="Q15" s="18">
        <f t="shared" si="3"/>
        <v>230595</v>
      </c>
      <c r="R15" s="19">
        <f t="shared" si="4"/>
        <v>75.390619918038112</v>
      </c>
      <c r="S15" s="17"/>
      <c r="T15" s="17"/>
      <c r="U15" s="17"/>
      <c r="Z15" s="43"/>
    </row>
    <row r="16" spans="2:27" ht="15.75" thickBot="1" x14ac:dyDescent="0.3">
      <c r="B16" s="128">
        <v>2015</v>
      </c>
      <c r="C16" s="25">
        <v>90449</v>
      </c>
      <c r="D16" s="25">
        <v>421048</v>
      </c>
      <c r="E16" s="25">
        <v>46.6</v>
      </c>
      <c r="F16" s="25">
        <v>9175</v>
      </c>
      <c r="G16" s="25">
        <v>61219</v>
      </c>
      <c r="H16" s="25">
        <v>200598</v>
      </c>
      <c r="I16" s="88">
        <f t="shared" si="0"/>
        <v>270992</v>
      </c>
      <c r="J16" s="3">
        <v>37</v>
      </c>
      <c r="K16" s="16">
        <f t="shared" si="1"/>
        <v>0.1918871408196885</v>
      </c>
      <c r="L16" s="16">
        <f t="shared" si="2"/>
        <v>0.47642549068039747</v>
      </c>
      <c r="M16" s="16"/>
      <c r="N16" s="20">
        <f t="shared" si="5"/>
        <v>-33.658747680414265</v>
      </c>
      <c r="O16" s="21">
        <f t="shared" si="6"/>
        <v>-30.967363253902931</v>
      </c>
      <c r="P16" s="17"/>
      <c r="Q16" s="18">
        <f t="shared" si="3"/>
        <v>270992</v>
      </c>
      <c r="R16" s="19">
        <f t="shared" si="4"/>
        <v>74.023587412174535</v>
      </c>
      <c r="S16" s="17"/>
      <c r="T16" s="17"/>
      <c r="U16" s="17"/>
      <c r="Z16" s="43"/>
    </row>
    <row r="17" spans="2:26" ht="15.75" thickBot="1" x14ac:dyDescent="0.3">
      <c r="B17" s="128">
        <v>2016</v>
      </c>
      <c r="C17" s="25">
        <v>107805</v>
      </c>
      <c r="D17" s="25">
        <v>533080</v>
      </c>
      <c r="E17" s="25">
        <v>49.4</v>
      </c>
      <c r="F17" s="25">
        <v>2757.15</v>
      </c>
      <c r="G17" s="25">
        <v>7170.78</v>
      </c>
      <c r="H17" s="25">
        <v>178449.01858000003</v>
      </c>
      <c r="I17" s="88">
        <v>188376.94858000003</v>
      </c>
      <c r="J17" s="3">
        <v>8244</v>
      </c>
      <c r="K17" s="16">
        <f t="shared" si="1"/>
        <v>0.26912480868234301</v>
      </c>
      <c r="L17" s="16">
        <f t="shared" si="2"/>
        <v>0.33475091652284844</v>
      </c>
      <c r="M17" s="16"/>
      <c r="N17" s="20">
        <f t="shared" si="5"/>
        <v>19.188714081968843</v>
      </c>
      <c r="O17" s="21">
        <f t="shared" si="6"/>
        <v>26.607892686819557</v>
      </c>
      <c r="P17" s="17"/>
      <c r="Q17" s="18">
        <f t="shared" si="3"/>
        <v>188376.94858000003</v>
      </c>
      <c r="R17" s="19">
        <f t="shared" si="4"/>
        <v>94.729753255460665</v>
      </c>
      <c r="S17" s="17"/>
      <c r="T17" s="17"/>
      <c r="U17" s="17"/>
      <c r="Z17" s="43"/>
    </row>
    <row r="18" spans="2:26" ht="15.75" thickBot="1" x14ac:dyDescent="0.3">
      <c r="B18" s="128">
        <v>2017</v>
      </c>
      <c r="C18" s="25">
        <v>136818</v>
      </c>
      <c r="D18" s="25">
        <v>713102</v>
      </c>
      <c r="E18" s="25">
        <v>52.1</v>
      </c>
      <c r="F18" s="25">
        <v>2799.5250000000001</v>
      </c>
      <c r="G18" s="25">
        <v>31021.99</v>
      </c>
      <c r="H18" s="25">
        <v>191762.88280999998</v>
      </c>
      <c r="I18" s="88">
        <v>225584.39780999999</v>
      </c>
      <c r="J18" s="3">
        <v>61</v>
      </c>
      <c r="K18" s="16">
        <f t="shared" si="1"/>
        <v>-0.21408001871098836</v>
      </c>
      <c r="L18" s="16">
        <f t="shared" si="2"/>
        <v>0.26891367968397223</v>
      </c>
      <c r="M18" s="16"/>
      <c r="N18" s="20">
        <f t="shared" si="5"/>
        <v>26.912480868234312</v>
      </c>
      <c r="O18" s="21">
        <f t="shared" si="6"/>
        <v>33.770165828768668</v>
      </c>
      <c r="P18" s="17"/>
      <c r="Q18" s="18">
        <f t="shared" si="3"/>
        <v>225584.39780999999</v>
      </c>
      <c r="R18" s="19">
        <f t="shared" si="4"/>
        <v>85.007156820975524</v>
      </c>
      <c r="S18" s="17"/>
      <c r="T18" s="17"/>
      <c r="U18" s="17"/>
      <c r="Z18" s="43"/>
    </row>
    <row r="19" spans="2:26" ht="15.75" thickBot="1" x14ac:dyDescent="0.3">
      <c r="B19" s="128">
        <v>2018</v>
      </c>
      <c r="C19" s="25">
        <v>107528</v>
      </c>
      <c r="D19" s="25">
        <v>571471</v>
      </c>
      <c r="E19" s="25">
        <v>53.1</v>
      </c>
      <c r="F19" s="25">
        <v>5407</v>
      </c>
      <c r="G19" s="25">
        <v>32688.458999999999</v>
      </c>
      <c r="H19" s="25">
        <v>188669.52496000001</v>
      </c>
      <c r="I19" s="88">
        <v>226764.63396000001</v>
      </c>
      <c r="J19" s="3">
        <v>75</v>
      </c>
      <c r="K19" s="16">
        <f>(C23/C19)-1</f>
        <v>-1</v>
      </c>
      <c r="L19" s="16">
        <f t="shared" si="2"/>
        <v>0.3301471552537224</v>
      </c>
      <c r="M19" s="16"/>
      <c r="N19" s="20">
        <f t="shared" si="5"/>
        <v>-21.408001871098829</v>
      </c>
      <c r="O19" s="21">
        <f t="shared" si="6"/>
        <v>-19.861254070245209</v>
      </c>
      <c r="P19" s="17"/>
      <c r="Q19" s="18">
        <f t="shared" si="3"/>
        <v>226764.98396000001</v>
      </c>
      <c r="R19" s="19">
        <f t="shared" si="4"/>
        <v>83.200466696957136</v>
      </c>
      <c r="S19" s="17"/>
      <c r="T19" s="17"/>
      <c r="U19" s="17"/>
      <c r="Z19" s="43"/>
    </row>
    <row r="20" spans="2:26" x14ac:dyDescent="0.25">
      <c r="B20" s="128">
        <v>2019</v>
      </c>
      <c r="C20" s="25">
        <v>74617</v>
      </c>
      <c r="D20" s="25">
        <v>384922</v>
      </c>
      <c r="E20" s="25" t="s">
        <v>61</v>
      </c>
      <c r="F20" s="25">
        <v>5750.9539999999997</v>
      </c>
      <c r="G20" s="25">
        <v>16789.53</v>
      </c>
      <c r="H20" s="25">
        <v>211409.03488000005</v>
      </c>
      <c r="I20" s="88">
        <f>F20+G20+H20</f>
        <v>233949.51888000005</v>
      </c>
      <c r="J20" s="3">
        <v>24</v>
      </c>
      <c r="K20" s="16"/>
      <c r="L20" s="16">
        <f t="shared" si="2"/>
        <v>0.54922564800141338</v>
      </c>
      <c r="M20" s="16"/>
      <c r="N20" s="39"/>
      <c r="O20" s="40"/>
      <c r="P20" s="17"/>
      <c r="Q20" s="41">
        <f>SUM(F20:J20)</f>
        <v>467923.03776000009</v>
      </c>
      <c r="R20" s="42">
        <f t="shared" si="4"/>
        <v>45.180300566528793</v>
      </c>
      <c r="S20" s="17"/>
      <c r="T20" s="17"/>
      <c r="U20" s="17"/>
      <c r="Z20" s="43"/>
    </row>
    <row r="21" spans="2:26" s="44" customFormat="1" x14ac:dyDescent="0.25">
      <c r="B21" s="128">
        <v>2020</v>
      </c>
      <c r="C21" s="25">
        <v>96994</v>
      </c>
      <c r="D21" s="25">
        <v>455968.79399999994</v>
      </c>
      <c r="E21" s="156">
        <v>49.2</v>
      </c>
      <c r="F21" s="25">
        <v>2155.9</v>
      </c>
      <c r="G21" s="25">
        <v>665.71199999999999</v>
      </c>
      <c r="H21" s="25">
        <v>251212.99320000014</v>
      </c>
      <c r="I21" s="88">
        <v>254034.60520000014</v>
      </c>
      <c r="J21" s="3">
        <v>121387.80716</v>
      </c>
      <c r="K21" s="16"/>
      <c r="L21" s="16"/>
      <c r="M21" s="16"/>
      <c r="N21" s="39"/>
      <c r="O21" s="40"/>
      <c r="P21" s="17"/>
      <c r="Q21" s="41"/>
      <c r="R21" s="42"/>
      <c r="S21" s="17"/>
      <c r="T21" s="17"/>
      <c r="U21" s="17"/>
      <c r="V21" s="7"/>
      <c r="W21" s="7"/>
      <c r="X21" s="7"/>
      <c r="Z21" s="155"/>
    </row>
    <row r="22" spans="2:26" s="44" customFormat="1" x14ac:dyDescent="0.25">
      <c r="B22" s="128">
        <v>2021</v>
      </c>
      <c r="C22" s="25">
        <v>112640</v>
      </c>
      <c r="D22" s="25">
        <v>525244.63012784102</v>
      </c>
      <c r="E22" s="156">
        <v>44.63</v>
      </c>
      <c r="F22" s="25">
        <v>950</v>
      </c>
      <c r="G22" s="25">
        <v>530.30104000000006</v>
      </c>
      <c r="H22" s="25">
        <v>203477.26059999975</v>
      </c>
      <c r="I22" s="88">
        <v>204957.56163999974</v>
      </c>
      <c r="J22" s="3">
        <v>88187.094540000006</v>
      </c>
      <c r="K22" s="16"/>
      <c r="L22" s="16"/>
      <c r="M22" s="16"/>
      <c r="N22" s="39"/>
      <c r="O22" s="40"/>
      <c r="P22" s="17"/>
      <c r="Q22" s="41"/>
      <c r="R22" s="42"/>
      <c r="S22" s="17"/>
      <c r="T22" s="17"/>
      <c r="U22" s="17"/>
      <c r="V22" s="7"/>
      <c r="W22" s="7"/>
      <c r="X22" s="7"/>
      <c r="Z22" s="155"/>
    </row>
    <row r="23" spans="2:26" s="44" customFormat="1" ht="15.75" thickBot="1" x14ac:dyDescent="0.3">
      <c r="B23" s="128">
        <v>2022</v>
      </c>
      <c r="C23" s="25"/>
      <c r="D23" s="25"/>
      <c r="E23" s="25"/>
      <c r="F23" s="25">
        <f>'4'!K19</f>
        <v>243</v>
      </c>
      <c r="G23" s="1">
        <f>'6'!K21</f>
        <v>0</v>
      </c>
      <c r="H23" s="25">
        <f>'9'!G9</f>
        <v>13427.20804</v>
      </c>
      <c r="I23" s="88">
        <f>SUM(F23:H23)</f>
        <v>13670.20804</v>
      </c>
      <c r="J23" s="3">
        <f>SUM('22'!C5:G16)</f>
        <v>397.96654999999998</v>
      </c>
      <c r="K23" s="16"/>
      <c r="L23" s="16"/>
      <c r="M23" s="16"/>
      <c r="N23" s="39"/>
      <c r="O23" s="40"/>
      <c r="P23" s="17"/>
      <c r="Q23" s="41"/>
      <c r="R23" s="42"/>
      <c r="S23" s="17"/>
      <c r="T23" s="17"/>
      <c r="U23" s="17"/>
      <c r="V23" s="7"/>
      <c r="W23" s="7"/>
      <c r="X23" s="7"/>
      <c r="Z23" s="43"/>
    </row>
    <row r="24" spans="2:26" ht="71.25" customHeight="1" thickBot="1" x14ac:dyDescent="0.3">
      <c r="B24" s="231" t="s">
        <v>198</v>
      </c>
      <c r="C24" s="232"/>
      <c r="D24" s="232"/>
      <c r="E24" s="232"/>
      <c r="F24" s="232"/>
      <c r="G24" s="232"/>
      <c r="H24" s="232"/>
      <c r="I24" s="232"/>
      <c r="J24" s="233"/>
      <c r="N24" s="22"/>
      <c r="O24" s="22"/>
      <c r="P24" s="23"/>
      <c r="Q24" s="218" t="s">
        <v>56</v>
      </c>
      <c r="R24" s="219"/>
      <c r="S24" s="17"/>
      <c r="T24" s="17"/>
      <c r="U24" s="23"/>
    </row>
    <row r="25" spans="2:26" ht="46.5" customHeight="1" x14ac:dyDescent="0.25">
      <c r="B25" s="4"/>
      <c r="C25" s="5"/>
      <c r="D25" s="4"/>
      <c r="E25" s="4"/>
      <c r="F25" s="6"/>
      <c r="G25" s="6"/>
      <c r="H25" s="6"/>
      <c r="I25" s="6"/>
      <c r="J25" s="4"/>
      <c r="N25" s="22"/>
      <c r="O25" s="22"/>
      <c r="P25" s="23"/>
      <c r="Q25" s="24"/>
      <c r="R25" s="24"/>
      <c r="S25" s="17"/>
      <c r="T25" s="17"/>
      <c r="U25" s="23"/>
    </row>
    <row r="27" spans="2:26" x14ac:dyDescent="0.25">
      <c r="B27" s="32"/>
      <c r="C27" s="32"/>
      <c r="D27" s="32"/>
      <c r="E27" s="32"/>
      <c r="F27" s="32"/>
      <c r="G27" s="32"/>
      <c r="H27" s="32"/>
      <c r="I27" s="32"/>
      <c r="J27" s="32"/>
    </row>
    <row r="28" spans="2:26" x14ac:dyDescent="0.25">
      <c r="B28" s="32"/>
      <c r="C28" s="32"/>
      <c r="D28" s="32"/>
      <c r="E28" s="32"/>
      <c r="F28" s="32"/>
      <c r="G28" s="32"/>
    </row>
  </sheetData>
  <mergeCells count="13">
    <mergeCell ref="Q24:R24"/>
    <mergeCell ref="B2:J2"/>
    <mergeCell ref="B3:J3"/>
    <mergeCell ref="B4:B5"/>
    <mergeCell ref="F4:F5"/>
    <mergeCell ref="G4:G5"/>
    <mergeCell ref="H4:H5"/>
    <mergeCell ref="J4:J5"/>
    <mergeCell ref="B24:J24"/>
    <mergeCell ref="C4:C5"/>
    <mergeCell ref="D4:D5"/>
    <mergeCell ref="E4:E5"/>
    <mergeCell ref="I4:I5"/>
  </mergeCells>
  <pageMargins left="0.7" right="0.7" top="0.75" bottom="0.75" header="0.3" footer="0.3"/>
  <pageSetup paperSize="126" orientation="landscape" r:id="rId1"/>
  <ignoredErrors>
    <ignoredError sqref="Q6:Q19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07D7D0-62B3-4E23-B85E-6727EEC74BC9}">
  <sheetPr>
    <tabColor theme="9" tint="0.79998168889431442"/>
  </sheetPr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paperSize="126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A73D1D-89BB-4ADA-ABB4-1345ACABB517}">
  <sheetPr>
    <tabColor theme="9" tint="0.79998168889431442"/>
  </sheetPr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paperSize="126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FC7A1D-D0F2-48B5-98C6-F2F91BFE930E}">
  <sheetPr>
    <tabColor theme="9" tint="0.79998168889431442"/>
  </sheetPr>
  <dimension ref="B1:L24"/>
  <sheetViews>
    <sheetView topLeftCell="B1" workbookViewId="0">
      <selection activeCell="B2" sqref="B2:L2"/>
    </sheetView>
  </sheetViews>
  <sheetFormatPr baseColWidth="10" defaultRowHeight="15" x14ac:dyDescent="0.25"/>
  <cols>
    <col min="1" max="1" width="6.42578125" customWidth="1"/>
    <col min="2" max="2" width="14.42578125" customWidth="1"/>
    <col min="3" max="12" width="9.7109375" customWidth="1"/>
  </cols>
  <sheetData>
    <row r="1" spans="2:12" ht="15.75" thickBot="1" x14ac:dyDescent="0.3">
      <c r="C1" s="2"/>
      <c r="D1" s="2"/>
      <c r="E1" s="2"/>
      <c r="F1" s="2"/>
    </row>
    <row r="2" spans="2:12" x14ac:dyDescent="0.25">
      <c r="B2" s="248" t="s">
        <v>62</v>
      </c>
      <c r="C2" s="249"/>
      <c r="D2" s="249"/>
      <c r="E2" s="249"/>
      <c r="F2" s="249"/>
      <c r="G2" s="249"/>
      <c r="H2" s="249"/>
      <c r="I2" s="249"/>
      <c r="J2" s="249"/>
      <c r="K2" s="249"/>
      <c r="L2" s="250"/>
    </row>
    <row r="3" spans="2:12" x14ac:dyDescent="0.25">
      <c r="B3" s="251" t="s">
        <v>71</v>
      </c>
      <c r="C3" s="252"/>
      <c r="D3" s="252"/>
      <c r="E3" s="252"/>
      <c r="F3" s="252"/>
      <c r="G3" s="252"/>
      <c r="H3" s="252"/>
      <c r="I3" s="252"/>
      <c r="J3" s="252"/>
      <c r="K3" s="252"/>
      <c r="L3" s="253"/>
    </row>
    <row r="4" spans="2:12" x14ac:dyDescent="0.25">
      <c r="B4" s="35"/>
      <c r="C4" s="258">
        <v>2018</v>
      </c>
      <c r="D4" s="259"/>
      <c r="E4" s="258">
        <v>2019</v>
      </c>
      <c r="F4" s="259"/>
      <c r="G4" s="258">
        <v>2020</v>
      </c>
      <c r="H4" s="259"/>
      <c r="I4" s="257">
        <v>2021</v>
      </c>
      <c r="J4" s="257"/>
      <c r="K4" s="246">
        <v>2022</v>
      </c>
      <c r="L4" s="247"/>
    </row>
    <row r="5" spans="2:12" ht="25.5" x14ac:dyDescent="0.25">
      <c r="B5" s="35"/>
      <c r="C5" s="108" t="s">
        <v>0</v>
      </c>
      <c r="D5" s="36" t="s">
        <v>189</v>
      </c>
      <c r="E5" s="108" t="s">
        <v>0</v>
      </c>
      <c r="F5" s="36" t="s">
        <v>189</v>
      </c>
      <c r="G5" s="108" t="s">
        <v>0</v>
      </c>
      <c r="H5" s="36" t="s">
        <v>189</v>
      </c>
      <c r="I5" s="108" t="s">
        <v>0</v>
      </c>
      <c r="J5" s="36" t="s">
        <v>189</v>
      </c>
      <c r="K5" s="108" t="s">
        <v>0</v>
      </c>
      <c r="L5" s="37" t="s">
        <v>189</v>
      </c>
    </row>
    <row r="6" spans="2:12" x14ac:dyDescent="0.25">
      <c r="B6" s="125" t="s">
        <v>65</v>
      </c>
      <c r="C6" s="108" t="s">
        <v>49</v>
      </c>
      <c r="D6" s="108" t="s">
        <v>69</v>
      </c>
      <c r="E6" s="108" t="s">
        <v>49</v>
      </c>
      <c r="F6" s="108" t="s">
        <v>69</v>
      </c>
      <c r="G6" s="108" t="s">
        <v>49</v>
      </c>
      <c r="H6" s="108" t="s">
        <v>69</v>
      </c>
      <c r="I6" s="108" t="s">
        <v>49</v>
      </c>
      <c r="J6" s="108" t="s">
        <v>69</v>
      </c>
      <c r="K6" s="108" t="s">
        <v>49</v>
      </c>
      <c r="L6" s="109" t="s">
        <v>69</v>
      </c>
    </row>
    <row r="7" spans="2:12" x14ac:dyDescent="0.25">
      <c r="B7" s="35" t="s">
        <v>25</v>
      </c>
      <c r="C7" s="27">
        <v>957</v>
      </c>
      <c r="D7" s="28">
        <v>152.5</v>
      </c>
      <c r="E7" s="27"/>
      <c r="F7" s="28">
        <v>0</v>
      </c>
      <c r="G7" s="27"/>
      <c r="H7" s="28">
        <v>0</v>
      </c>
      <c r="I7" s="49"/>
      <c r="J7" s="49"/>
      <c r="K7" s="49"/>
      <c r="L7" s="92"/>
    </row>
    <row r="8" spans="2:12" x14ac:dyDescent="0.25">
      <c r="B8" s="35" t="s">
        <v>2</v>
      </c>
      <c r="C8" s="27">
        <v>921.85</v>
      </c>
      <c r="D8" s="28">
        <v>267.22222222222223</v>
      </c>
      <c r="E8" s="27">
        <v>1055.55</v>
      </c>
      <c r="F8" s="28">
        <v>300.46355891643532</v>
      </c>
      <c r="G8" s="27">
        <v>235.5</v>
      </c>
      <c r="H8" s="28">
        <v>306.875</v>
      </c>
      <c r="I8" s="49">
        <v>161</v>
      </c>
      <c r="J8" s="49">
        <v>387</v>
      </c>
      <c r="K8" s="49"/>
      <c r="L8" s="92"/>
    </row>
    <row r="9" spans="2:12" x14ac:dyDescent="0.25">
      <c r="B9" s="35" t="s">
        <v>10</v>
      </c>
      <c r="C9" s="27">
        <v>55.45</v>
      </c>
      <c r="D9" s="28">
        <v>320.68666666666667</v>
      </c>
      <c r="E9" s="27">
        <v>45</v>
      </c>
      <c r="F9" s="28">
        <v>337.5</v>
      </c>
      <c r="G9" s="27"/>
      <c r="H9" s="28">
        <v>0</v>
      </c>
      <c r="I9" s="49"/>
      <c r="J9" s="49"/>
      <c r="K9" s="49"/>
      <c r="L9" s="92"/>
    </row>
    <row r="10" spans="2:12" x14ac:dyDescent="0.25">
      <c r="B10" s="35" t="s">
        <v>36</v>
      </c>
      <c r="C10" s="27">
        <v>455</v>
      </c>
      <c r="D10" s="28">
        <v>284</v>
      </c>
      <c r="E10" s="27">
        <v>781</v>
      </c>
      <c r="F10" s="28">
        <v>278.74965555249378</v>
      </c>
      <c r="G10" s="27"/>
      <c r="H10" s="28">
        <v>0</v>
      </c>
      <c r="I10" s="49"/>
      <c r="J10" s="49"/>
      <c r="K10" s="49"/>
      <c r="L10" s="92"/>
    </row>
    <row r="11" spans="2:12" x14ac:dyDescent="0.25">
      <c r="B11" s="35" t="s">
        <v>6</v>
      </c>
      <c r="C11" s="27">
        <v>265</v>
      </c>
      <c r="D11" s="28">
        <v>294.40001261431723</v>
      </c>
      <c r="E11" s="27">
        <v>364.42500000000001</v>
      </c>
      <c r="F11" s="28">
        <v>341.33333333333331</v>
      </c>
      <c r="G11" s="27">
        <v>347</v>
      </c>
      <c r="H11" s="28">
        <v>388</v>
      </c>
      <c r="I11" s="49">
        <v>313</v>
      </c>
      <c r="J11" s="49">
        <v>403.33333333333331</v>
      </c>
      <c r="K11" s="49"/>
      <c r="L11" s="92"/>
    </row>
    <row r="12" spans="2:12" s="44" customFormat="1" x14ac:dyDescent="0.25">
      <c r="B12" s="35" t="s">
        <v>35</v>
      </c>
      <c r="C12" s="27"/>
      <c r="D12" s="28"/>
      <c r="E12" s="27">
        <v>10</v>
      </c>
      <c r="F12" s="28">
        <v>502</v>
      </c>
      <c r="G12" s="27"/>
      <c r="H12" s="28">
        <v>0</v>
      </c>
      <c r="I12" s="49"/>
      <c r="J12" s="49"/>
      <c r="K12" s="49"/>
      <c r="L12" s="92"/>
    </row>
    <row r="13" spans="2:12" x14ac:dyDescent="0.25">
      <c r="B13" s="35" t="s">
        <v>4</v>
      </c>
      <c r="C13" s="27">
        <v>0</v>
      </c>
      <c r="D13" s="28"/>
      <c r="E13" s="27"/>
      <c r="F13" s="28"/>
      <c r="G13" s="27"/>
      <c r="H13" s="28">
        <v>0</v>
      </c>
      <c r="I13" s="49"/>
      <c r="J13" s="49"/>
      <c r="K13" s="49"/>
      <c r="L13" s="92"/>
    </row>
    <row r="14" spans="2:12" x14ac:dyDescent="0.25">
      <c r="B14" s="35" t="s">
        <v>12</v>
      </c>
      <c r="C14" s="27">
        <v>988</v>
      </c>
      <c r="D14" s="28">
        <v>206.15700320512823</v>
      </c>
      <c r="E14" s="27">
        <v>2210.029</v>
      </c>
      <c r="F14" s="28">
        <v>259.27365576387137</v>
      </c>
      <c r="G14" s="27">
        <v>780</v>
      </c>
      <c r="H14" s="28">
        <v>268.41192561284868</v>
      </c>
      <c r="I14" s="49"/>
      <c r="J14" s="49"/>
      <c r="K14" s="49"/>
      <c r="L14" s="92"/>
    </row>
    <row r="15" spans="2:12" x14ac:dyDescent="0.25">
      <c r="B15" s="35" t="s">
        <v>14</v>
      </c>
      <c r="C15" s="27">
        <v>842.125</v>
      </c>
      <c r="D15" s="28">
        <v>299.63163394368962</v>
      </c>
      <c r="E15" s="27">
        <v>783.55</v>
      </c>
      <c r="F15" s="28">
        <v>308.10762797520005</v>
      </c>
      <c r="G15" s="27">
        <v>583.4</v>
      </c>
      <c r="H15" s="28">
        <v>361.53009159079909</v>
      </c>
      <c r="I15" s="49">
        <v>314</v>
      </c>
      <c r="J15" s="49">
        <v>414.9297895500726</v>
      </c>
      <c r="K15" s="49">
        <v>243</v>
      </c>
      <c r="L15" s="92">
        <v>380</v>
      </c>
    </row>
    <row r="16" spans="2:12" x14ac:dyDescent="0.25">
      <c r="B16" s="35" t="s">
        <v>8</v>
      </c>
      <c r="C16" s="27">
        <v>5</v>
      </c>
      <c r="D16" s="28">
        <v>305</v>
      </c>
      <c r="E16" s="27"/>
      <c r="F16" s="28"/>
      <c r="G16" s="27">
        <v>0</v>
      </c>
      <c r="H16" s="28">
        <v>0</v>
      </c>
      <c r="I16" s="49"/>
      <c r="J16" s="49"/>
      <c r="K16" s="49"/>
      <c r="L16" s="92"/>
    </row>
    <row r="17" spans="2:12" x14ac:dyDescent="0.25">
      <c r="B17" s="35" t="s">
        <v>7</v>
      </c>
      <c r="C17" s="27">
        <v>682.47500000000002</v>
      </c>
      <c r="D17" s="28">
        <v>295.07655120707761</v>
      </c>
      <c r="E17" s="27">
        <v>395.9</v>
      </c>
      <c r="F17" s="28">
        <v>293.23667698901653</v>
      </c>
      <c r="G17" s="27">
        <v>131</v>
      </c>
      <c r="H17" s="28">
        <v>300</v>
      </c>
      <c r="I17" s="49">
        <v>162</v>
      </c>
      <c r="J17" s="49">
        <v>361.91358024691363</v>
      </c>
      <c r="K17" s="49"/>
      <c r="L17" s="92"/>
    </row>
    <row r="18" spans="2:12" x14ac:dyDescent="0.25">
      <c r="B18" s="35" t="s">
        <v>13</v>
      </c>
      <c r="C18" s="27">
        <v>104.97499999999999</v>
      </c>
      <c r="D18" s="28">
        <v>301.34615384615387</v>
      </c>
      <c r="E18" s="27">
        <v>105.5</v>
      </c>
      <c r="F18" s="28">
        <v>311.25</v>
      </c>
      <c r="G18" s="27">
        <v>79.5</v>
      </c>
      <c r="H18" s="28">
        <v>479.40880503144655</v>
      </c>
      <c r="I18" s="49"/>
      <c r="J18" s="49"/>
      <c r="K18" s="49"/>
      <c r="L18" s="92"/>
    </row>
    <row r="19" spans="2:12" ht="15.75" thickBot="1" x14ac:dyDescent="0.3">
      <c r="B19" s="122" t="s">
        <v>42</v>
      </c>
      <c r="C19" s="123">
        <v>5277</v>
      </c>
      <c r="D19" s="46">
        <v>279</v>
      </c>
      <c r="E19" s="123">
        <v>5750.9539999999997</v>
      </c>
      <c r="F19" s="46">
        <v>301.23512694988011</v>
      </c>
      <c r="G19" s="170">
        <v>2155.9</v>
      </c>
      <c r="H19" s="170">
        <v>347.43335386856995</v>
      </c>
      <c r="I19" s="170">
        <v>950</v>
      </c>
      <c r="J19" s="170">
        <v>397</v>
      </c>
      <c r="K19" s="170">
        <v>243</v>
      </c>
      <c r="L19" s="124">
        <v>380</v>
      </c>
    </row>
    <row r="20" spans="2:12" ht="31.5" customHeight="1" thickBot="1" x14ac:dyDescent="0.3">
      <c r="B20" s="254" t="s">
        <v>180</v>
      </c>
      <c r="C20" s="255"/>
      <c r="D20" s="255"/>
      <c r="E20" s="255"/>
      <c r="F20" s="255"/>
      <c r="G20" s="255"/>
      <c r="H20" s="255"/>
      <c r="I20" s="255"/>
      <c r="J20" s="255"/>
      <c r="K20" s="255"/>
      <c r="L20" s="256"/>
    </row>
    <row r="21" spans="2:12" ht="15.75" thickBot="1" x14ac:dyDescent="0.3"/>
    <row r="22" spans="2:12" x14ac:dyDescent="0.25">
      <c r="B22" s="237" t="s">
        <v>204</v>
      </c>
      <c r="C22" s="238"/>
      <c r="D22" s="238"/>
      <c r="E22" s="238"/>
      <c r="F22" s="238"/>
      <c r="G22" s="238"/>
      <c r="H22" s="238"/>
      <c r="I22" s="238"/>
      <c r="J22" s="238"/>
      <c r="K22" s="238"/>
      <c r="L22" s="239"/>
    </row>
    <row r="23" spans="2:12" x14ac:dyDescent="0.25">
      <c r="B23" s="240"/>
      <c r="C23" s="241"/>
      <c r="D23" s="241"/>
      <c r="E23" s="241"/>
      <c r="F23" s="241"/>
      <c r="G23" s="241"/>
      <c r="H23" s="241"/>
      <c r="I23" s="241"/>
      <c r="J23" s="241"/>
      <c r="K23" s="241"/>
      <c r="L23" s="242"/>
    </row>
    <row r="24" spans="2:12" ht="15.75" thickBot="1" x14ac:dyDescent="0.3">
      <c r="B24" s="243"/>
      <c r="C24" s="244"/>
      <c r="D24" s="244"/>
      <c r="E24" s="244"/>
      <c r="F24" s="244"/>
      <c r="G24" s="244"/>
      <c r="H24" s="244"/>
      <c r="I24" s="244"/>
      <c r="J24" s="244"/>
      <c r="K24" s="244"/>
      <c r="L24" s="245"/>
    </row>
  </sheetData>
  <mergeCells count="9">
    <mergeCell ref="B22:L24"/>
    <mergeCell ref="K4:L4"/>
    <mergeCell ref="B2:L2"/>
    <mergeCell ref="B3:L3"/>
    <mergeCell ref="B20:L20"/>
    <mergeCell ref="I4:J4"/>
    <mergeCell ref="C4:D4"/>
    <mergeCell ref="E4:F4"/>
    <mergeCell ref="G4:H4"/>
  </mergeCells>
  <pageMargins left="0.7" right="0.7" top="0.75" bottom="0.75" header="0.3" footer="0.3"/>
  <pageSetup paperSize="12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917EAC-76AD-4A44-93BB-C4CFFAA27809}">
  <sheetPr>
    <tabColor theme="9" tint="0.79998168889431442"/>
  </sheetPr>
  <dimension ref="B1:W31"/>
  <sheetViews>
    <sheetView workbookViewId="0"/>
  </sheetViews>
  <sheetFormatPr baseColWidth="10" defaultRowHeight="15" x14ac:dyDescent="0.25"/>
  <cols>
    <col min="1" max="1" width="7.28515625" style="151" customWidth="1"/>
    <col min="2" max="11" width="11.42578125" style="151"/>
    <col min="12" max="19" width="11.42578125" style="7"/>
    <col min="20" max="21" width="11.42578125" style="190"/>
    <col min="22" max="23" width="11.42578125" style="7"/>
    <col min="24" max="16384" width="11.42578125" style="151"/>
  </cols>
  <sheetData>
    <row r="1" spans="2:18" x14ac:dyDescent="0.25">
      <c r="L1" s="101" t="s">
        <v>147</v>
      </c>
      <c r="M1" s="101" t="s">
        <v>2</v>
      </c>
      <c r="N1" s="101" t="s">
        <v>6</v>
      </c>
      <c r="O1" s="101" t="s">
        <v>12</v>
      </c>
      <c r="P1" s="101" t="s">
        <v>14</v>
      </c>
      <c r="Q1" s="101" t="s">
        <v>7</v>
      </c>
      <c r="R1" s="101" t="s">
        <v>13</v>
      </c>
    </row>
    <row r="2" spans="2:18" x14ac:dyDescent="0.25">
      <c r="L2" s="101" t="s">
        <v>124</v>
      </c>
      <c r="M2" s="101"/>
      <c r="N2" s="101"/>
      <c r="O2" s="101"/>
      <c r="P2" s="101">
        <v>243</v>
      </c>
      <c r="Q2" s="101"/>
      <c r="R2" s="101"/>
    </row>
    <row r="3" spans="2:18" x14ac:dyDescent="0.25">
      <c r="L3" s="101" t="s">
        <v>125</v>
      </c>
      <c r="M3" s="101"/>
      <c r="N3" s="101"/>
      <c r="O3" s="101"/>
      <c r="P3" s="101"/>
      <c r="Q3" s="101"/>
      <c r="R3" s="101"/>
    </row>
    <row r="4" spans="2:18" x14ac:dyDescent="0.25">
      <c r="L4" s="101" t="s">
        <v>126</v>
      </c>
      <c r="M4" s="101"/>
      <c r="N4" s="101"/>
      <c r="O4" s="101"/>
      <c r="P4" s="101"/>
      <c r="Q4" s="101"/>
    </row>
    <row r="5" spans="2:18" x14ac:dyDescent="0.25">
      <c r="L5" s="101" t="s">
        <v>127</v>
      </c>
      <c r="M5" s="101"/>
      <c r="N5" s="101"/>
      <c r="O5" s="101"/>
      <c r="P5" s="101"/>
      <c r="Q5" s="101"/>
      <c r="R5" s="101"/>
    </row>
    <row r="6" spans="2:18" x14ac:dyDescent="0.25">
      <c r="L6" s="7" t="s">
        <v>128</v>
      </c>
    </row>
    <row r="7" spans="2:18" x14ac:dyDescent="0.25">
      <c r="L7" s="101" t="s">
        <v>129</v>
      </c>
      <c r="M7" s="101"/>
      <c r="N7" s="101"/>
      <c r="O7" s="101"/>
      <c r="P7" s="101"/>
      <c r="Q7" s="101"/>
      <c r="R7" s="101"/>
    </row>
    <row r="8" spans="2:18" x14ac:dyDescent="0.25">
      <c r="L8" s="101" t="s">
        <v>130</v>
      </c>
      <c r="M8" s="101"/>
      <c r="N8" s="101"/>
      <c r="O8" s="101"/>
      <c r="P8" s="101"/>
      <c r="Q8" s="101"/>
      <c r="R8" s="101"/>
    </row>
    <row r="9" spans="2:18" x14ac:dyDescent="0.25">
      <c r="L9" s="7" t="s">
        <v>131</v>
      </c>
    </row>
    <row r="10" spans="2:18" x14ac:dyDescent="0.25">
      <c r="L10" s="101" t="s">
        <v>132</v>
      </c>
      <c r="M10" s="101"/>
      <c r="O10" s="101"/>
      <c r="P10" s="101"/>
      <c r="Q10" s="101"/>
      <c r="R10" s="101"/>
    </row>
    <row r="11" spans="2:18" x14ac:dyDescent="0.25">
      <c r="L11" s="101" t="s">
        <v>146</v>
      </c>
      <c r="M11" s="101"/>
      <c r="N11" s="101"/>
      <c r="O11" s="101"/>
      <c r="P11" s="101"/>
      <c r="Q11" s="101"/>
      <c r="R11" s="101"/>
    </row>
    <row r="12" spans="2:18" x14ac:dyDescent="0.25">
      <c r="L12" s="101" t="s">
        <v>149</v>
      </c>
    </row>
    <row r="13" spans="2:18" x14ac:dyDescent="0.25">
      <c r="L13" s="101" t="s">
        <v>179</v>
      </c>
    </row>
    <row r="14" spans="2:18" x14ac:dyDescent="0.25">
      <c r="L14" s="101" t="s">
        <v>124</v>
      </c>
    </row>
    <row r="16" spans="2:18" ht="44.25" customHeight="1" x14ac:dyDescent="0.25">
      <c r="B16" s="260" t="s">
        <v>181</v>
      </c>
      <c r="C16" s="260"/>
      <c r="D16" s="260"/>
      <c r="E16" s="260"/>
      <c r="F16" s="260"/>
      <c r="G16" s="260"/>
      <c r="H16" s="260"/>
      <c r="I16" s="260"/>
      <c r="J16" s="260"/>
      <c r="K16" s="260"/>
    </row>
    <row r="18" spans="2:18" x14ac:dyDescent="0.25">
      <c r="L18" s="7" t="s">
        <v>147</v>
      </c>
      <c r="M18" s="7" t="s">
        <v>2</v>
      </c>
      <c r="N18" s="7" t="s">
        <v>6</v>
      </c>
      <c r="O18" s="7" t="s">
        <v>12</v>
      </c>
      <c r="P18" s="7" t="s">
        <v>14</v>
      </c>
      <c r="Q18" s="7" t="s">
        <v>7</v>
      </c>
      <c r="R18" s="7" t="s">
        <v>13</v>
      </c>
    </row>
    <row r="19" spans="2:18" x14ac:dyDescent="0.25">
      <c r="L19" s="7" t="s">
        <v>124</v>
      </c>
      <c r="M19" s="101"/>
      <c r="N19" s="101"/>
      <c r="O19" s="101"/>
      <c r="P19" s="101">
        <v>380</v>
      </c>
      <c r="Q19" s="101"/>
      <c r="R19" s="101"/>
    </row>
    <row r="20" spans="2:18" x14ac:dyDescent="0.25">
      <c r="L20" s="7" t="s">
        <v>125</v>
      </c>
      <c r="M20" s="101"/>
      <c r="N20" s="101"/>
      <c r="O20" s="101"/>
      <c r="P20" s="101"/>
      <c r="Q20" s="101"/>
      <c r="R20" s="101"/>
    </row>
    <row r="21" spans="2:18" x14ac:dyDescent="0.25">
      <c r="L21" s="7" t="s">
        <v>126</v>
      </c>
      <c r="M21" s="101"/>
      <c r="N21" s="101"/>
      <c r="O21" s="101"/>
      <c r="P21" s="101"/>
      <c r="Q21" s="101"/>
    </row>
    <row r="22" spans="2:18" x14ac:dyDescent="0.25">
      <c r="L22" s="7" t="s">
        <v>127</v>
      </c>
      <c r="M22" s="101"/>
      <c r="N22" s="101"/>
      <c r="O22" s="101"/>
      <c r="P22" s="101"/>
      <c r="Q22" s="101"/>
      <c r="R22" s="101"/>
    </row>
    <row r="23" spans="2:18" x14ac:dyDescent="0.25">
      <c r="L23" s="7" t="s">
        <v>128</v>
      </c>
    </row>
    <row r="24" spans="2:18" x14ac:dyDescent="0.25">
      <c r="L24" s="7" t="s">
        <v>129</v>
      </c>
      <c r="M24" s="101"/>
      <c r="N24" s="101"/>
      <c r="O24" s="101"/>
      <c r="P24" s="101"/>
      <c r="Q24" s="101"/>
      <c r="R24" s="101"/>
    </row>
    <row r="25" spans="2:18" x14ac:dyDescent="0.25">
      <c r="L25" s="7" t="s">
        <v>130</v>
      </c>
      <c r="M25" s="101"/>
      <c r="N25" s="101"/>
      <c r="O25" s="101"/>
      <c r="P25" s="101"/>
      <c r="Q25" s="101"/>
      <c r="R25" s="101"/>
    </row>
    <row r="26" spans="2:18" x14ac:dyDescent="0.25">
      <c r="L26" s="7" t="s">
        <v>131</v>
      </c>
    </row>
    <row r="27" spans="2:18" x14ac:dyDescent="0.25">
      <c r="L27" s="7" t="s">
        <v>132</v>
      </c>
      <c r="M27" s="101"/>
      <c r="N27" s="101"/>
      <c r="O27" s="101"/>
      <c r="P27" s="101"/>
      <c r="Q27" s="101"/>
      <c r="R27" s="101"/>
    </row>
    <row r="28" spans="2:18" x14ac:dyDescent="0.25">
      <c r="L28" s="7" t="s">
        <v>146</v>
      </c>
    </row>
    <row r="29" spans="2:18" x14ac:dyDescent="0.25">
      <c r="L29" s="7" t="s">
        <v>149</v>
      </c>
    </row>
    <row r="30" spans="2:18" x14ac:dyDescent="0.25">
      <c r="L30" s="7" t="s">
        <v>179</v>
      </c>
    </row>
    <row r="31" spans="2:18" ht="27.75" customHeight="1" x14ac:dyDescent="0.25">
      <c r="B31" s="260" t="s">
        <v>181</v>
      </c>
      <c r="C31" s="260"/>
      <c r="D31" s="260"/>
      <c r="E31" s="260"/>
      <c r="F31" s="260"/>
      <c r="G31" s="260"/>
      <c r="H31" s="260"/>
      <c r="I31" s="260"/>
      <c r="J31" s="260"/>
      <c r="K31" s="260"/>
    </row>
  </sheetData>
  <mergeCells count="2">
    <mergeCell ref="B16:K16"/>
    <mergeCell ref="B31:K31"/>
  </mergeCells>
  <phoneticPr fontId="42" type="noConversion"/>
  <pageMargins left="0.7" right="0.7" top="0.75" bottom="0.75" header="0.3" footer="0.3"/>
  <pageSetup paperSize="126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E6E608-A9A2-43F2-86A4-1DC69F12E4B5}">
  <sheetPr>
    <tabColor theme="9" tint="0.79998168889431442"/>
  </sheetPr>
  <dimension ref="B1:L22"/>
  <sheetViews>
    <sheetView workbookViewId="0">
      <selection activeCell="B2" sqref="B2:L2"/>
    </sheetView>
  </sheetViews>
  <sheetFormatPr baseColWidth="10" defaultRowHeight="15" x14ac:dyDescent="0.25"/>
  <cols>
    <col min="1" max="1" width="5.85546875" customWidth="1"/>
    <col min="2" max="2" width="18" customWidth="1"/>
    <col min="3" max="11" width="8.7109375" customWidth="1"/>
    <col min="12" max="12" width="9" customWidth="1"/>
  </cols>
  <sheetData>
    <row r="1" spans="2:12" ht="15.75" thickBot="1" x14ac:dyDescent="0.3">
      <c r="H1" s="1"/>
      <c r="I1" s="1"/>
      <c r="J1" s="1"/>
      <c r="K1" s="1"/>
    </row>
    <row r="2" spans="2:12" x14ac:dyDescent="0.25">
      <c r="B2" s="248" t="s">
        <v>63</v>
      </c>
      <c r="C2" s="249"/>
      <c r="D2" s="249"/>
      <c r="E2" s="249"/>
      <c r="F2" s="249"/>
      <c r="G2" s="249"/>
      <c r="H2" s="249"/>
      <c r="I2" s="249"/>
      <c r="J2" s="249"/>
      <c r="K2" s="249"/>
      <c r="L2" s="250"/>
    </row>
    <row r="3" spans="2:12" x14ac:dyDescent="0.25">
      <c r="B3" s="251" t="s">
        <v>72</v>
      </c>
      <c r="C3" s="252"/>
      <c r="D3" s="252"/>
      <c r="E3" s="252"/>
      <c r="F3" s="252"/>
      <c r="G3" s="252"/>
      <c r="H3" s="252"/>
      <c r="I3" s="252"/>
      <c r="J3" s="252"/>
      <c r="K3" s="252"/>
      <c r="L3" s="253"/>
    </row>
    <row r="4" spans="2:12" x14ac:dyDescent="0.25">
      <c r="B4" s="35"/>
      <c r="C4" s="258">
        <v>2018</v>
      </c>
      <c r="D4" s="259"/>
      <c r="E4" s="258">
        <v>2019</v>
      </c>
      <c r="F4" s="259"/>
      <c r="G4" s="258">
        <v>2020</v>
      </c>
      <c r="H4" s="259"/>
      <c r="I4" s="257">
        <v>2021</v>
      </c>
      <c r="J4" s="257"/>
      <c r="K4" s="257">
        <v>2022</v>
      </c>
      <c r="L4" s="264"/>
    </row>
    <row r="5" spans="2:12" ht="25.5" x14ac:dyDescent="0.25">
      <c r="B5" s="35"/>
      <c r="C5" s="108" t="s">
        <v>0</v>
      </c>
      <c r="D5" s="36" t="s">
        <v>189</v>
      </c>
      <c r="E5" s="108" t="s">
        <v>0</v>
      </c>
      <c r="F5" s="36" t="s">
        <v>189</v>
      </c>
      <c r="G5" s="108" t="s">
        <v>0</v>
      </c>
      <c r="H5" s="36" t="s">
        <v>189</v>
      </c>
      <c r="I5" s="108" t="s">
        <v>0</v>
      </c>
      <c r="J5" s="36" t="s">
        <v>189</v>
      </c>
      <c r="K5" s="108" t="s">
        <v>0</v>
      </c>
      <c r="L5" s="37" t="s">
        <v>189</v>
      </c>
    </row>
    <row r="6" spans="2:12" x14ac:dyDescent="0.25">
      <c r="B6" s="185" t="s">
        <v>65</v>
      </c>
      <c r="C6" s="108" t="s">
        <v>49</v>
      </c>
      <c r="D6" s="108" t="s">
        <v>69</v>
      </c>
      <c r="E6" s="108" t="s">
        <v>49</v>
      </c>
      <c r="F6" s="108" t="s">
        <v>69</v>
      </c>
      <c r="G6" s="108" t="s">
        <v>49</v>
      </c>
      <c r="H6" s="108" t="s">
        <v>69</v>
      </c>
      <c r="I6" s="108" t="s">
        <v>49</v>
      </c>
      <c r="J6" s="108" t="s">
        <v>69</v>
      </c>
      <c r="K6" s="36" t="s">
        <v>49</v>
      </c>
      <c r="L6" s="109" t="s">
        <v>69</v>
      </c>
    </row>
    <row r="7" spans="2:12" x14ac:dyDescent="0.25">
      <c r="B7" s="131" t="s">
        <v>2</v>
      </c>
      <c r="C7" s="28">
        <v>77</v>
      </c>
      <c r="D7" s="28">
        <v>260</v>
      </c>
      <c r="E7" s="28">
        <v>77.885999999999996</v>
      </c>
      <c r="F7" s="28">
        <v>265</v>
      </c>
      <c r="G7" s="28">
        <v>0</v>
      </c>
      <c r="H7" s="28">
        <v>0</v>
      </c>
      <c r="I7" s="28">
        <v>0</v>
      </c>
      <c r="J7" s="28">
        <v>0</v>
      </c>
      <c r="K7" s="28">
        <v>0</v>
      </c>
      <c r="L7" s="28">
        <v>0</v>
      </c>
    </row>
    <row r="8" spans="2:12" x14ac:dyDescent="0.25">
      <c r="B8" s="131" t="s">
        <v>27</v>
      </c>
      <c r="C8" s="28">
        <v>771.96</v>
      </c>
      <c r="D8" s="28">
        <v>244.64687289496865</v>
      </c>
      <c r="E8" s="28">
        <v>359.6</v>
      </c>
      <c r="F8" s="28">
        <v>262.45645583930701</v>
      </c>
      <c r="G8" s="28">
        <v>0</v>
      </c>
      <c r="H8" s="28">
        <v>0</v>
      </c>
      <c r="I8" s="28">
        <v>0</v>
      </c>
      <c r="J8" s="28">
        <v>0</v>
      </c>
      <c r="K8" s="28">
        <v>0</v>
      </c>
      <c r="L8" s="28">
        <v>0</v>
      </c>
    </row>
    <row r="9" spans="2:12" x14ac:dyDescent="0.25">
      <c r="B9" s="131" t="s">
        <v>36</v>
      </c>
      <c r="C9" s="28">
        <v>224.4</v>
      </c>
      <c r="D9" s="28">
        <v>302.25022281639929</v>
      </c>
      <c r="E9" s="28">
        <v>0</v>
      </c>
      <c r="F9" s="28">
        <v>0</v>
      </c>
      <c r="G9" s="28">
        <v>0</v>
      </c>
      <c r="H9" s="28">
        <v>0</v>
      </c>
      <c r="I9" s="28">
        <v>0</v>
      </c>
      <c r="J9" s="28">
        <v>0</v>
      </c>
      <c r="K9" s="28">
        <v>0</v>
      </c>
      <c r="L9" s="28">
        <v>0</v>
      </c>
    </row>
    <row r="10" spans="2:12" x14ac:dyDescent="0.25">
      <c r="B10" s="131" t="s">
        <v>6</v>
      </c>
      <c r="C10" s="28">
        <v>7860</v>
      </c>
      <c r="D10" s="28">
        <v>206.1113231552163</v>
      </c>
      <c r="E10" s="28">
        <v>7158.81</v>
      </c>
      <c r="F10" s="28">
        <v>248.13460438885389</v>
      </c>
      <c r="G10" s="28">
        <v>130</v>
      </c>
      <c r="H10" s="28">
        <v>350</v>
      </c>
      <c r="I10" s="28">
        <v>106</v>
      </c>
      <c r="J10" s="28">
        <v>525</v>
      </c>
      <c r="K10" s="28">
        <v>0</v>
      </c>
      <c r="L10" s="28">
        <v>0</v>
      </c>
    </row>
    <row r="11" spans="2:12" x14ac:dyDescent="0.25">
      <c r="B11" s="131" t="s">
        <v>35</v>
      </c>
      <c r="C11" s="28">
        <v>0</v>
      </c>
      <c r="D11" s="28">
        <v>0</v>
      </c>
      <c r="E11" s="28">
        <v>0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</row>
    <row r="12" spans="2:12" x14ac:dyDescent="0.25">
      <c r="B12" s="131" t="s">
        <v>4</v>
      </c>
      <c r="C12" s="28">
        <v>413.5</v>
      </c>
      <c r="D12" s="28">
        <v>261.76856106408712</v>
      </c>
      <c r="E12" s="28">
        <v>196.64</v>
      </c>
      <c r="F12" s="28">
        <v>304.80757079803436</v>
      </c>
      <c r="G12" s="28">
        <v>22.5</v>
      </c>
      <c r="H12" s="28">
        <v>465.13333333333333</v>
      </c>
      <c r="I12" s="28">
        <v>0</v>
      </c>
      <c r="J12" s="28">
        <v>0</v>
      </c>
      <c r="K12" s="28">
        <v>0</v>
      </c>
      <c r="L12" s="28">
        <v>0</v>
      </c>
    </row>
    <row r="13" spans="2:12" x14ac:dyDescent="0.25">
      <c r="B13" s="131" t="s">
        <v>12</v>
      </c>
      <c r="C13" s="28">
        <v>162.999</v>
      </c>
      <c r="D13" s="28">
        <v>245.5085614022172</v>
      </c>
      <c r="E13" s="28">
        <v>1299.9839999999999</v>
      </c>
      <c r="F13" s="28">
        <v>243.96183333333335</v>
      </c>
      <c r="G13" s="28">
        <v>366.012</v>
      </c>
      <c r="H13" s="28">
        <v>378.48594358086888</v>
      </c>
      <c r="I13" s="28">
        <v>424.30104</v>
      </c>
      <c r="J13" s="28">
        <v>462.85652019711375</v>
      </c>
      <c r="K13" s="28">
        <v>0</v>
      </c>
      <c r="L13" s="28">
        <v>0</v>
      </c>
    </row>
    <row r="14" spans="2:12" x14ac:dyDescent="0.25">
      <c r="B14" s="131" t="s">
        <v>17</v>
      </c>
      <c r="C14" s="28">
        <v>0</v>
      </c>
      <c r="D14" s="28">
        <v>0</v>
      </c>
      <c r="E14" s="28">
        <v>1025.99</v>
      </c>
      <c r="F14" s="28">
        <v>268.26815388336712</v>
      </c>
      <c r="G14" s="28">
        <v>0</v>
      </c>
      <c r="H14" s="28">
        <v>0</v>
      </c>
      <c r="I14" s="28">
        <v>0</v>
      </c>
      <c r="J14" s="28">
        <v>0</v>
      </c>
      <c r="K14" s="28">
        <v>0</v>
      </c>
      <c r="L14" s="28">
        <v>0</v>
      </c>
    </row>
    <row r="15" spans="2:12" x14ac:dyDescent="0.25">
      <c r="B15" s="131" t="s">
        <v>5</v>
      </c>
      <c r="C15" s="28">
        <v>1150</v>
      </c>
      <c r="D15" s="28">
        <v>213.04347826086956</v>
      </c>
      <c r="E15" s="28">
        <v>0</v>
      </c>
      <c r="F15" s="28">
        <v>0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  <c r="L15" s="28">
        <v>0</v>
      </c>
    </row>
    <row r="16" spans="2:12" x14ac:dyDescent="0.25">
      <c r="B16" s="131" t="s">
        <v>14</v>
      </c>
      <c r="C16" s="28">
        <v>26</v>
      </c>
      <c r="D16" s="28">
        <v>300</v>
      </c>
      <c r="E16" s="28">
        <v>0</v>
      </c>
      <c r="F16" s="28">
        <v>0</v>
      </c>
      <c r="G16" s="28">
        <v>0</v>
      </c>
      <c r="H16" s="28">
        <v>0</v>
      </c>
      <c r="I16" s="28">
        <v>0</v>
      </c>
      <c r="J16" s="28">
        <v>0</v>
      </c>
      <c r="K16" s="28">
        <v>0</v>
      </c>
      <c r="L16" s="28">
        <v>0</v>
      </c>
    </row>
    <row r="17" spans="2:12" x14ac:dyDescent="0.25">
      <c r="B17" s="131" t="s">
        <v>8</v>
      </c>
      <c r="C17" s="28">
        <v>21976.6</v>
      </c>
      <c r="D17" s="28">
        <v>200</v>
      </c>
      <c r="E17" s="28">
        <v>6603.12</v>
      </c>
      <c r="F17" s="28">
        <v>240.000030288712</v>
      </c>
      <c r="G17" s="28">
        <v>44</v>
      </c>
      <c r="H17" s="28">
        <v>0</v>
      </c>
      <c r="I17" s="28">
        <v>0</v>
      </c>
      <c r="J17" s="28">
        <v>0</v>
      </c>
      <c r="K17" s="28">
        <v>0</v>
      </c>
      <c r="L17" s="28">
        <v>0</v>
      </c>
    </row>
    <row r="18" spans="2:12" x14ac:dyDescent="0.25">
      <c r="B18" s="131" t="s">
        <v>7</v>
      </c>
      <c r="C18" s="28">
        <v>26</v>
      </c>
      <c r="D18" s="28">
        <v>300</v>
      </c>
      <c r="E18" s="28">
        <v>0</v>
      </c>
      <c r="F18" s="28">
        <v>0</v>
      </c>
      <c r="G18" s="28">
        <v>103.2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</row>
    <row r="19" spans="2:12" x14ac:dyDescent="0.25">
      <c r="B19" s="131" t="s">
        <v>26</v>
      </c>
      <c r="C19" s="28">
        <v>0</v>
      </c>
      <c r="D19" s="28">
        <v>0</v>
      </c>
      <c r="E19" s="28">
        <v>67.5</v>
      </c>
      <c r="F19" s="28">
        <v>502.1111111111112</v>
      </c>
      <c r="G19" s="28">
        <v>0</v>
      </c>
      <c r="H19" s="28">
        <v>0</v>
      </c>
      <c r="I19" s="28">
        <v>0</v>
      </c>
      <c r="J19" s="28">
        <v>0</v>
      </c>
      <c r="K19" s="28">
        <v>0</v>
      </c>
      <c r="L19" s="28">
        <v>0</v>
      </c>
    </row>
    <row r="20" spans="2:12" x14ac:dyDescent="0.25">
      <c r="B20" s="131" t="s">
        <v>114</v>
      </c>
      <c r="C20" s="28">
        <v>0</v>
      </c>
      <c r="D20" s="28">
        <v>0</v>
      </c>
      <c r="E20" s="28">
        <v>0</v>
      </c>
      <c r="F20" s="28">
        <v>0</v>
      </c>
      <c r="G20" s="28">
        <v>0</v>
      </c>
      <c r="H20" s="28">
        <v>0</v>
      </c>
      <c r="I20" s="28">
        <v>0</v>
      </c>
      <c r="J20" s="28">
        <v>0</v>
      </c>
      <c r="K20" s="28">
        <v>0</v>
      </c>
      <c r="L20" s="28">
        <v>0</v>
      </c>
    </row>
    <row r="21" spans="2:12" ht="15.75" thickBot="1" x14ac:dyDescent="0.3">
      <c r="B21" s="192" t="s">
        <v>42</v>
      </c>
      <c r="C21" s="193">
        <v>32688.458999999999</v>
      </c>
      <c r="D21" s="193">
        <v>204.9933433692913</v>
      </c>
      <c r="E21" s="193">
        <v>16789.53</v>
      </c>
      <c r="F21" s="193">
        <v>281.97085011448246</v>
      </c>
      <c r="G21" s="193">
        <v>665.71199999999999</v>
      </c>
      <c r="H21" s="193">
        <v>450.94649743145999</v>
      </c>
      <c r="I21" s="193">
        <v>530.30104000000006</v>
      </c>
      <c r="J21" s="193">
        <v>470.62445517247454</v>
      </c>
      <c r="K21" s="194">
        <v>0</v>
      </c>
      <c r="L21" s="194">
        <v>0</v>
      </c>
    </row>
    <row r="22" spans="2:12" ht="30" customHeight="1" thickBot="1" x14ac:dyDescent="0.3">
      <c r="B22" s="261" t="s">
        <v>180</v>
      </c>
      <c r="C22" s="262"/>
      <c r="D22" s="262"/>
      <c r="E22" s="262"/>
      <c r="F22" s="262"/>
      <c r="G22" s="262"/>
      <c r="H22" s="262"/>
      <c r="I22" s="262"/>
      <c r="J22" s="262"/>
      <c r="K22" s="262"/>
      <c r="L22" s="263"/>
    </row>
  </sheetData>
  <mergeCells count="8">
    <mergeCell ref="B2:L2"/>
    <mergeCell ref="B3:L3"/>
    <mergeCell ref="I4:J4"/>
    <mergeCell ref="B22:L22"/>
    <mergeCell ref="K4:L4"/>
    <mergeCell ref="C4:D4"/>
    <mergeCell ref="E4:F4"/>
    <mergeCell ref="G4:H4"/>
  </mergeCells>
  <pageMargins left="0.7" right="0.7" top="0.75" bottom="0.75" header="0.3" footer="0.3"/>
  <pageSetup paperSize="126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24BB06-5C04-49A4-A295-AB78E3651108}">
  <sheetPr>
    <tabColor theme="9" tint="0.79998168889431442"/>
  </sheetPr>
  <dimension ref="A1:F26"/>
  <sheetViews>
    <sheetView workbookViewId="0">
      <selection activeCell="B2" sqref="B2:F2"/>
    </sheetView>
  </sheetViews>
  <sheetFormatPr baseColWidth="10" defaultRowHeight="15" x14ac:dyDescent="0.25"/>
  <cols>
    <col min="1" max="1" width="11.42578125" style="44"/>
    <col min="2" max="2" width="24.140625" customWidth="1"/>
    <col min="3" max="6" width="13.85546875" customWidth="1"/>
  </cols>
  <sheetData>
    <row r="1" spans="2:6" ht="15.75" thickBot="1" x14ac:dyDescent="0.3"/>
    <row r="2" spans="2:6" x14ac:dyDescent="0.25">
      <c r="B2" s="248" t="s">
        <v>64</v>
      </c>
      <c r="C2" s="249"/>
      <c r="D2" s="249"/>
      <c r="E2" s="249"/>
      <c r="F2" s="250"/>
    </row>
    <row r="3" spans="2:6" x14ac:dyDescent="0.25">
      <c r="B3" s="251" t="s">
        <v>116</v>
      </c>
      <c r="C3" s="252"/>
      <c r="D3" s="252"/>
      <c r="E3" s="252"/>
      <c r="F3" s="253"/>
    </row>
    <row r="4" spans="2:6" x14ac:dyDescent="0.25">
      <c r="B4" s="35"/>
      <c r="C4" s="257">
        <v>2021</v>
      </c>
      <c r="D4" s="257"/>
      <c r="E4" s="257">
        <v>2022</v>
      </c>
      <c r="F4" s="264"/>
    </row>
    <row r="5" spans="2:6" ht="26.25" customHeight="1" x14ac:dyDescent="0.25">
      <c r="B5" s="268" t="s">
        <v>117</v>
      </c>
      <c r="C5" s="93">
        <v>10049000</v>
      </c>
      <c r="D5" s="93" t="s">
        <v>115</v>
      </c>
      <c r="E5" s="93">
        <v>10049000</v>
      </c>
      <c r="F5" s="94" t="s">
        <v>115</v>
      </c>
    </row>
    <row r="6" spans="2:6" s="44" customFormat="1" x14ac:dyDescent="0.25">
      <c r="B6" s="268"/>
      <c r="C6" s="93" t="s">
        <v>49</v>
      </c>
      <c r="D6" s="93" t="s">
        <v>49</v>
      </c>
      <c r="E6" s="93" t="s">
        <v>49</v>
      </c>
      <c r="F6" s="94" t="s">
        <v>49</v>
      </c>
    </row>
    <row r="7" spans="2:6" x14ac:dyDescent="0.25">
      <c r="B7" s="133" t="s">
        <v>2</v>
      </c>
      <c r="C7" s="28"/>
      <c r="D7" s="28"/>
      <c r="E7" s="28"/>
      <c r="F7" s="29"/>
    </row>
    <row r="8" spans="2:6" x14ac:dyDescent="0.25">
      <c r="B8" s="133" t="s">
        <v>27</v>
      </c>
      <c r="C8" s="28"/>
      <c r="D8" s="28"/>
      <c r="E8" s="28"/>
      <c r="F8" s="29"/>
    </row>
    <row r="9" spans="2:6" x14ac:dyDescent="0.25">
      <c r="B9" s="133" t="s">
        <v>36</v>
      </c>
      <c r="C9" s="28"/>
      <c r="D9" s="28"/>
      <c r="E9" s="28"/>
      <c r="F9" s="29"/>
    </row>
    <row r="10" spans="2:6" x14ac:dyDescent="0.25">
      <c r="B10" s="133" t="s">
        <v>6</v>
      </c>
      <c r="C10" s="28">
        <v>106</v>
      </c>
      <c r="D10" s="28"/>
      <c r="E10" s="28"/>
      <c r="F10" s="29"/>
    </row>
    <row r="11" spans="2:6" x14ac:dyDescent="0.25">
      <c r="B11" s="133" t="s">
        <v>35</v>
      </c>
      <c r="C11" s="28"/>
      <c r="D11" s="28"/>
      <c r="E11" s="28"/>
      <c r="F11" s="29"/>
    </row>
    <row r="12" spans="2:6" x14ac:dyDescent="0.25">
      <c r="B12" s="133" t="s">
        <v>4</v>
      </c>
      <c r="C12" s="28"/>
      <c r="D12" s="28"/>
      <c r="E12" s="28"/>
      <c r="F12" s="29"/>
    </row>
    <row r="13" spans="2:6" x14ac:dyDescent="0.25">
      <c r="B13" s="133" t="s">
        <v>12</v>
      </c>
      <c r="C13" s="28">
        <v>319</v>
      </c>
      <c r="D13" s="28">
        <v>104.94</v>
      </c>
      <c r="E13" s="28"/>
      <c r="F13" s="29"/>
    </row>
    <row r="14" spans="2:6" x14ac:dyDescent="0.25">
      <c r="B14" s="133" t="s">
        <v>17</v>
      </c>
      <c r="C14" s="28"/>
      <c r="D14" s="28"/>
      <c r="E14" s="28"/>
      <c r="F14" s="29"/>
    </row>
    <row r="15" spans="2:6" x14ac:dyDescent="0.25">
      <c r="B15" s="133" t="s">
        <v>5</v>
      </c>
      <c r="C15" s="28"/>
      <c r="D15" s="28"/>
      <c r="E15" s="28"/>
      <c r="F15" s="29"/>
    </row>
    <row r="16" spans="2:6" x14ac:dyDescent="0.25">
      <c r="B16" s="133" t="s">
        <v>14</v>
      </c>
      <c r="C16" s="28"/>
      <c r="D16" s="28"/>
      <c r="E16" s="28"/>
      <c r="F16" s="29"/>
    </row>
    <row r="17" spans="2:6" x14ac:dyDescent="0.25">
      <c r="B17" s="133" t="s">
        <v>8</v>
      </c>
      <c r="C17" s="28"/>
      <c r="D17" s="28"/>
      <c r="E17" s="28"/>
      <c r="F17" s="29"/>
    </row>
    <row r="18" spans="2:6" x14ac:dyDescent="0.25">
      <c r="B18" s="133" t="s">
        <v>7</v>
      </c>
      <c r="C18" s="28"/>
      <c r="D18" s="28"/>
      <c r="E18" s="28"/>
      <c r="F18" s="29"/>
    </row>
    <row r="19" spans="2:6" x14ac:dyDescent="0.25">
      <c r="B19" s="133" t="s">
        <v>26</v>
      </c>
      <c r="C19" s="28"/>
      <c r="D19" s="28"/>
      <c r="E19" s="28"/>
      <c r="F19" s="29"/>
    </row>
    <row r="20" spans="2:6" x14ac:dyDescent="0.25">
      <c r="B20" s="133" t="s">
        <v>30</v>
      </c>
      <c r="C20" s="28"/>
      <c r="D20" s="28"/>
      <c r="E20" s="28"/>
      <c r="F20" s="29"/>
    </row>
    <row r="21" spans="2:6" ht="15.75" thickBot="1" x14ac:dyDescent="0.3">
      <c r="B21" s="132" t="s">
        <v>42</v>
      </c>
      <c r="C21" s="46">
        <v>425</v>
      </c>
      <c r="D21" s="46">
        <v>104.94</v>
      </c>
      <c r="E21" s="46"/>
      <c r="F21" s="48"/>
    </row>
    <row r="22" spans="2:6" ht="46.5" customHeight="1" thickBot="1" x14ac:dyDescent="0.3">
      <c r="B22" s="265" t="s">
        <v>180</v>
      </c>
      <c r="C22" s="266"/>
      <c r="D22" s="266"/>
      <c r="E22" s="266"/>
      <c r="F22" s="267"/>
    </row>
    <row r="26" spans="2:6" x14ac:dyDescent="0.25">
      <c r="F26" s="1"/>
    </row>
  </sheetData>
  <mergeCells count="6">
    <mergeCell ref="B22:F22"/>
    <mergeCell ref="B5:B6"/>
    <mergeCell ref="B2:F2"/>
    <mergeCell ref="B3:F3"/>
    <mergeCell ref="C4:D4"/>
    <mergeCell ref="E4:F4"/>
  </mergeCells>
  <phoneticPr fontId="42" type="noConversion"/>
  <pageMargins left="0.7" right="0.7" top="0.75" bottom="0.75" header="0.3" footer="0.3"/>
  <pageSetup paperSize="126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C635797DF0E5842A626164A1F091802" ma:contentTypeVersion="12" ma:contentTypeDescription="Crear nuevo documento." ma:contentTypeScope="" ma:versionID="42968e38d3644c25de7e64cb1e949e47">
  <xsd:schema xmlns:xsd="http://www.w3.org/2001/XMLSchema" xmlns:xs="http://www.w3.org/2001/XMLSchema" xmlns:p="http://schemas.microsoft.com/office/2006/metadata/properties" xmlns:ns2="095b0fff-259e-4803-89dd-5265f121ae21" xmlns:ns3="6a60f5a6-b39c-425c-984f-bf63bb01288b" targetNamespace="http://schemas.microsoft.com/office/2006/metadata/properties" ma:root="true" ma:fieldsID="9f31c7cb6a71dc206d5b982d81228fc6" ns2:_="" ns3:_="">
    <xsd:import namespace="095b0fff-259e-4803-89dd-5265f121ae21"/>
    <xsd:import namespace="6a60f5a6-b39c-425c-984f-bf63bb01288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LengthInSecond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5b0fff-259e-4803-89dd-5265f121ae2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60f5a6-b39c-425c-984f-bf63bb01288b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8CBF273-4593-4C6A-82EF-ED0E1DBECE6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95b0fff-259e-4803-89dd-5265f121ae21"/>
    <ds:schemaRef ds:uri="6a60f5a6-b39c-425c-984f-bf63bb01288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C237B6F-193E-449E-801D-2BFE2E64DFF1}">
  <ds:schemaRefs>
    <ds:schemaRef ds:uri="http://schemas.microsoft.com/office/2006/metadata/properties"/>
    <ds:schemaRef ds:uri="095b0fff-259e-4803-89dd-5265f121ae21"/>
    <ds:schemaRef ds:uri="http://schemas.openxmlformats.org/package/2006/metadata/core-properties"/>
    <ds:schemaRef ds:uri="http://schemas.microsoft.com/office/2006/documentManagement/types"/>
    <ds:schemaRef ds:uri="http://purl.org/dc/terms/"/>
    <ds:schemaRef ds:uri="http://purl.org/dc/dcmitype/"/>
    <ds:schemaRef ds:uri="http://www.w3.org/XML/1998/namespace"/>
    <ds:schemaRef ds:uri="http://schemas.microsoft.com/office/infopath/2007/PartnerControls"/>
    <ds:schemaRef ds:uri="6a60f5a6-b39c-425c-984f-bf63bb01288b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D01828CE-8886-48C4-8AD8-E1529016FC7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24</vt:i4>
      </vt:variant>
      <vt:variant>
        <vt:lpstr>Rangos con nombre</vt:lpstr>
      </vt:variant>
      <vt:variant>
        <vt:i4>12</vt:i4>
      </vt:variant>
    </vt:vector>
  </HeadingPairs>
  <TitlesOfParts>
    <vt:vector size="36" baseType="lpstr">
      <vt:lpstr>Portada</vt:lpstr>
      <vt:lpstr>Contenido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'12'!Área_de_impresión</vt:lpstr>
      <vt:lpstr>'13'!Área_de_impresión</vt:lpstr>
      <vt:lpstr>'15'!Área_de_impresión</vt:lpstr>
      <vt:lpstr>'17'!Área_de_impresión</vt:lpstr>
      <vt:lpstr>'18'!Área_de_impresión</vt:lpstr>
      <vt:lpstr>'19'!Área_de_impresión</vt:lpstr>
      <vt:lpstr>'2'!Área_de_impresión</vt:lpstr>
      <vt:lpstr>'22'!Área_de_impresión</vt:lpstr>
      <vt:lpstr>'5'!Área_de_impresión</vt:lpstr>
      <vt:lpstr>'8'!Área_de_impresión</vt:lpstr>
      <vt:lpstr>Contenido!Área_de_impresión</vt:lpstr>
      <vt:lpstr>Portada!Área_de_impresión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García</dc:creator>
  <cp:lastModifiedBy>Guillermo Pino González</cp:lastModifiedBy>
  <cp:lastPrinted>2022-02-03T02:47:06Z</cp:lastPrinted>
  <dcterms:created xsi:type="dcterms:W3CDTF">2019-05-29T16:58:00Z</dcterms:created>
  <dcterms:modified xsi:type="dcterms:W3CDTF">2022-02-03T21:42:22Z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0x010100AC635797DF0E5842A626164A1F091802</vt:lpwstr>
  </property>
</Properties>
</file>