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1\Noviembre\"/>
    </mc:Choice>
  </mc:AlternateContent>
  <xr:revisionPtr revIDLastSave="0" documentId="8_{4116E33B-DA63-4F55-AAB2-1A02684C0997}" xr6:coauthVersionLast="47" xr6:coauthVersionMax="47"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<sst xmlns="http://schemas.openxmlformats.org/spreadsheetml/2006/main" count="976" uniqueCount="531">
  <si>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</si>
  <si>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</si>
  <si>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</si>
  <si>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</si>
  <si>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</si>
  <si>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</si>
  <si>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</si>
  <si>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</si>
  <si>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</si>
  <si>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</si>
  <si>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</si>
  <si>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</si>
  <si>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</si>
  <si>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</si>
  <si>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</si>
  <si>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</si>
  <si>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</si>
  <si>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</si>
  <si>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</si>
  <si>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</si>
  <si>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</si>
  <si>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</si>
  <si>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</si>
  <si>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</si>
  <si>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</si>
  <si>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</si>
  <si>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</si>
  <si>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</si>
  <si>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</si>
  <si>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</si>
  <si>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</si>
  <si>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</si>
  <si>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</si>
  <si>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</si>
  <si>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</si>
  <si>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</si>
  <si>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</si>
  <si>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</si>
  <si>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</si>
  <si>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</si>
  <si>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</si>
  <si>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</si>
  <si>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</si>
  <si>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</si>
  <si>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</si>
  <si>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</si>
  <si>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</si>
  <si>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</si>
  <si>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</si>
  <si>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</si>
  <si>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</si>
  <si>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</si>
  <si>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</si>
  <si>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</si>
  <si>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</si>
  <si>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</si>
  <si>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</si>
  <si>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</si>
  <si>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</si>
  <si>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</si>
  <si>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</si>
  <si>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</si>
  <si>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</si>
  <si>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</si>
  <si>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</si>
  <si>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</si>
  <si>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</si>
  <si>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</si>
  <si>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</si>
  <si>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</si>
  <si>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</si>
  <si>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</si>
  <si>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</si>
  <si>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</si>
  <si>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</si>
  <si>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</si>
  <si>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</si>
  <si>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</si>
  <si>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</si>
  <si>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</si>
  <si>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</si>
  <si>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</si>
  <si>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</si>
  <si>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</si>
  <si>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</si>
  <si>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</si>
  <si>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</si>
  <si>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</si>
  <si>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</si>
  <si>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</si>
  <si>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</si>
  <si>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</si>
  <si>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</si>
  <si>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</si>
  <si>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</si>
  <si>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</si>
  <si>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</si>
  <si>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</si>
  <si>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</si>
  <si>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</si>
  <si>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</si>
  <si>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</si>
  <si>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</si>
  <si>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</si>
  <si>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</si>
  <si>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</si>
  <si>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</si>
  <si>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</si>
  <si>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</si>
  <si>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</si>
  <si>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</si>
  <si>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</si>
  <si>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</si>
  <si>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</si>
  <si>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</si>
  <si>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</si>
  <si>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</si>
  <si>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</si>
  <si>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</si>
  <si>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</si>
  <si>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</si>
  <si>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</si>
  <si>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</si>
  <si>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</si>
  <si>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</si>
  <si>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</si>
  <si>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</si>
  <si>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</si>
  <si>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</si>
  <si>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</si>
  <si>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</si>
  <si>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</si>
  <si>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</si>
  <si>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</si>
  <si>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</si>
  <si>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</si>
  <si>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</si>
  <si>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</si>
  <si>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</si>
  <si>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</si>
  <si>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</si>
  <si>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</si>
  <si>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</si>
  <si>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</si>
  <si>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</si>
  <si>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</si>
  <si>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</si>
  <si>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</si>
  <si>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</si>
  <si>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</si>
  <si>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</si>
  <si>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</si>
  <si>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</si>
  <si>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</si>
  <si>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</si>
  <si>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</si>
  <si>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</si>
  <si>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</si>
  <si>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</si>
  <si>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</si>
  <si>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</si>
  <si>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</si>
  <si>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</si>
  <si>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</si>
  <si>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</si>
  <si>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</si>
  <si>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</si>
  <si>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</si>
  <si>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</si>
  <si>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</si>
  <si>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</si>
  <si>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</si>
  <si>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</si>
  <si>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</si>
  <si>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</si>
  <si>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</si>
  <si>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</si>
  <si>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</si>
  <si>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</si>
  <si>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</si>
  <si>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</si>
  <si>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</si>
  <si>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</si>
  <si>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</si>
  <si>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</si>
  <si>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</si>
  <si>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</si>
  <si>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</si>
  <si>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</si>
  <si>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</si>
  <si>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</si>
  <si>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</si>
  <si>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</si>
  <si>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</si>
  <si>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</si>
  <si>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</si>
  <si>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</si>
  <si>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</si>
  <si>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</si>
  <si>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</si>
  <si>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</si>
  <si>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</si>
  <si>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</si>
  <si>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</si>
  <si>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</si>
  <si>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</si>
  <si>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</si>
  <si>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</si>
  <si>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</si>
  <si>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</si>
  <si>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</si>
  <si>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</si>
  <si>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</si>
  <si>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</si>
  <si>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</si>
  <si>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</si>
  <si>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</si>
  <si>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</si>
  <si>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</si>
  <si>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</si>
  <si>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</si>
  <si>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</si>
  <si>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</si>
  <si>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</si>
  <si>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</si>
  <si>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</si>
  <si>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</si>
  <si>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</si>
  <si>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</si>
  <si>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</si>
  <si>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</si>
  <si>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</si>
  <si>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</si>
  <si>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</si>
  <si>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</si>
  <si>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</si>
  <si>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</si>
  <si>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</si>
  <si>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</si>
  <si>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</si>
  <si>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</si>
  <si>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</si>
  <si>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</si>
  <si>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</si>
  <si>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</si>
  <si>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</si>
  <si>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</si>
  <si>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</si>
  <si>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</si>
  <si>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</si>
  <si>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</si>
  <si>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</si>
  <si>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</si>
  <si>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</si>
  <si>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</si>
  <si>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</si>
  <si>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</si>
  <si>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</si>
  <si>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</si>
  <si>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</si>
  <si>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</si>
  <si>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</si>
  <si>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</si>
  <si>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</si>
  <si>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</si>
  <si>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</si>
  <si>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</si>
  <si>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</si>
  <si>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</si>
  <si>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</si>
  <si>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</si>
  <si>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</si>
  <si>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</si>
  <si>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</si>
  <si>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</si>
  <si>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</si>
  <si>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</si>
  <si>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</si>
  <si>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</si>
  <si>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</si>
  <si>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</si>
  <si>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</si>
  <si>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</si>
  <si>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</si>
  <si>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</si>
  <si>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</si>
  <si>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</si>
  <si>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</si>
  <si>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</si>
  <si>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</si>
  <si>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</si>
  <si>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</si>
  <si>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</si>
  <si>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</si>
  <si>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</si>
  <si>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</si>
  <si>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</si>
  <si>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</si>
  <si>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</si>
  <si>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</si>
  <si>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</si>
  <si>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</si>
  <si>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</si>
  <si>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</si>
  <si>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</si>
  <si>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</si>
  <si>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</si>
  <si>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</si>
  <si>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</si>
  <si>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</si>
  <si>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</si>
  <si>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</si>
  <si>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</si>
  <si>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</si>
  <si>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</si>
  <si>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</si>
  <si>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</si>
  <si>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</si>
  <si>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</si>
  <si>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</si>
  <si>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</si>
  <si>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</si>
  <si>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</si>
  <si>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</si>
  <si>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</si>
  <si>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</si>
  <si>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</si>
  <si>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</si>
  <si>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</si>
  <si>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</si>
  <si>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</si>
  <si>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</si>
  <si>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</si>
  <si>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</si>
  <si>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</si>
  <si>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</si>
  <si>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</si>
  <si>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</si>
  <si>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</si>
  <si>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</si>
  <si>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</si>
  <si>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</si>
  <si>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</si>
  <si>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</si>
  <si>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</si>
  <si>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</si>
  <si>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</si>
  <si>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</si>
  <si>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</si>
  <si>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India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</si>
  <si>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</si>
  <si>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</si>
  <si>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</si>
  <si>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</si>
  <si>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</si>
  <si>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</si>
  <si>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</si>
  <si>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</si>
  <si>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</si>
  <si>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</si>
  <si>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</si>
  <si>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</si>
  <si>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</si>
  <si>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</si>
  <si>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</si>
  <si>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</si>
  <si>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</si>
  <si>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</si>
  <si>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</si>
  <si>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</si>
  <si>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</si>
  <si>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</si>
  <si>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</si>
  <si>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</si>
  <si>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</si>
  <si>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</si>
  <si>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</si>
  <si>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</si>
  <si>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</si>
  <si>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</si>
  <si>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</si>
  <si>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</si>
  <si>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</si>
  <si>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</si>
  <si>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</si>
  <si>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</si>
  <si>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</si>
  <si>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</si>
  <si>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</si>
  <si>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</si>
  <si>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</si>
  <si>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</si>
  <si>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</si>
  <si>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</si>
  <si>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</si>
  <si>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</si>
  <si>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</si>
  <si>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</si>
  <si>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</si>
  <si>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</si>
  <si>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</si>
  <si>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</si>
  <si>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</si>
  <si>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</si>
  <si>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</si>
  <si>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</si>
  <si>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</si>
  <si>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</si>
  <si>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</si>
  <si>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</si>
  <si>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</si>
  <si>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</si>
  <si>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</si>
  <si>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</si>
  <si>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</si>
  <si>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</si>
  <si>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</si>
  <si>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</si>
  <si>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</si>
  <si>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</si>
  <si>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</si>
  <si>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</si>
  <si>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</si>
  <si>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</si>
  <si>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</si>
  <si>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</si>
  <si>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</si>
  <si>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</si>
  <si>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</si>
  <si>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</si>
  <si>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</si>
  <si>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</si>
  <si>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</si>
  <si>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</si>
  <si>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</si>
  <si>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</si>
  <si>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</si>
  <si>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</si>
  <si>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</si>
  <si>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</si>
  <si>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</si>
  <si>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</si>
  <si>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</si>
  <si>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</si>
  <si>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</si>
  <si>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</si>
  <si>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</si>
  <si>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</si>
  <si>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</si>
  <si>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</si>
  <si>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</si>
  <si>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</si>
  <si>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</si>
  <si>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</si>
  <si>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</si>
  <si>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</si>
  <si>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</si>
  <si>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</si>
  <si>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</si>
  <si>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</si>
  <si>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</si>
  <si>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</si>
  <si>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</si>
  <si>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</si>
  <si>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</si>
  <si>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</si>
  <si>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</si>
  <si>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</si>
  <si>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</si>
  <si>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</si>
  <si>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</si>
  <si>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</si>
  <si>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</si>
  <si>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</si>
  <si>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</si>
  <si>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</si>
  <si>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</si>
  <si>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</si>
  <si>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</si>
  <si>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</si>
  <si>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</si>
  <si>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</si>
  <si>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</si>
  <si>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</si>
  <si>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</si>
  <si>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</si>
  <si>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</si>
  <si>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</si>
  <si>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</si>
  <si>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</si>
  <si>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</si>
  <si>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</si>
  <si>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</si>
  <si>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</si>
  <si>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</si>
  <si>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</si>
  <si>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</si>
  <si>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</si>
  <si>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</si>
  <si>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</si>
  <si>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</si>
  <si>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</si>
  <si>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</si>
  <si>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</si>
  <si>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UE (27) Brexit</t>
  </si>
  <si>
    <t xml:space="preserve"> * Valores 2021 con ajuste parcial de informes de variación de valor (IVV). Estos valores se irán ajustando en los próximos meses y en algunos casos difieren del Banco Central  por las proyecciones de IVV que realiza.</t>
  </si>
  <si>
    <t>Teatinos 40, piso 7. Santiago, Chile</t>
  </si>
  <si>
    <t>Teléfono : 800360990</t>
  </si>
  <si>
    <t>2021-2020</t>
  </si>
  <si>
    <t>Directora y Representante Legal</t>
  </si>
  <si>
    <t>María José Irarrazaval Jory</t>
  </si>
  <si>
    <t xml:space="preserve">    </t>
  </si>
  <si>
    <t>ene-nov</t>
  </si>
  <si>
    <t>Avance mensual  enero a  noviembre  de  2021</t>
  </si>
  <si>
    <t xml:space="preserve">          Diciembre 2021</t>
  </si>
  <si>
    <t>Avance mensual enero - noviembre 2021</t>
  </si>
  <si>
    <t>enero - noviembre</t>
  </si>
  <si>
    <t>ene-nov 17</t>
  </si>
  <si>
    <t>ene-nov 18</t>
  </si>
  <si>
    <t>ene-nov 19</t>
  </si>
  <si>
    <t>ene-nov 20</t>
  </si>
  <si>
    <t>ene-nov 21</t>
  </si>
  <si>
    <t>2020-19</t>
  </si>
  <si>
    <t>ene-nov 2020</t>
  </si>
  <si>
    <t>ene-nov 2021</t>
  </si>
  <si>
    <t>Var. (%)   2021/2020</t>
  </si>
  <si>
    <t>Var % 21/20</t>
  </si>
  <si>
    <t>Part. 2021</t>
  </si>
  <si>
    <t>enero - noviembre*</t>
  </si>
  <si>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</sst>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9">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0" fillId="0" borderId="0" xfId="0" applyFill="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167" fontId="4" fillId="0" borderId="0" xfId="58" applyNumberFormat="1" applyFont="1" applyFill="1" applyBorder="1" applyAlignment="1">
      <alignment horizontal="center" vertical="center" wrapText="1"/>
    </xf>
    <xf numFmtId="41" fontId="3" fillId="0" borderId="0" xfId="0" applyNumberFormat="1" applyFont="1" applyFill="1" applyBorder="1"/>
    <xf numFmtId="167" fontId="3" fillId="0" borderId="0" xfId="58" applyNumberFormat="1" applyFont="1" applyFill="1" applyAlignment="1">
      <alignment horizontal="right" vertical="center"/>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ene-nov 17</c:v>
                </c:pt>
                <c:pt idx="1">
                  <c:v>ene-nov 18</c:v>
                </c:pt>
                <c:pt idx="2">
                  <c:v>ene-nov 19</c:v>
                </c:pt>
                <c:pt idx="3">
                  <c:v>ene-nov 20</c:v>
                </c:pt>
                <c:pt idx="4">
                  <c:v>ene-nov 21</c:v>
                </c:pt>
              </c:strCache>
            </c:strRef>
          </c:cat>
          <c:val>
            <c:numRef>
              <c:f>balanza_periodos!$U$28:$U$32</c:f>
              <c:numCache>
                <c:formatCode>_-* #,##0\ _p_t_a_-;\-* #,##0\ _p_t_a_-;_-* "-"??\ _p_t_a_-;_-@_-</c:formatCode>
                <c:ptCount val="5"/>
                <c:pt idx="0">
                  <c:v>5143432</c:v>
                </c:pt>
                <c:pt idx="1">
                  <c:v>5633689</c:v>
                </c:pt>
                <c:pt idx="2">
                  <c:v>5714591</c:v>
                </c:pt>
                <c:pt idx="3">
                  <c:v>4950927</c:v>
                </c:pt>
                <c:pt idx="4">
                  <c:v>4024478</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ene-nov 17</c:v>
                </c:pt>
                <c:pt idx="1">
                  <c:v>ene-nov 18</c:v>
                </c:pt>
                <c:pt idx="2">
                  <c:v>ene-nov 19</c:v>
                </c:pt>
                <c:pt idx="3">
                  <c:v>ene-nov 20</c:v>
                </c:pt>
                <c:pt idx="4">
                  <c:v>ene-nov 21</c:v>
                </c:pt>
              </c:strCache>
            </c:strRef>
          </c:cat>
          <c:val>
            <c:numRef>
              <c:f>balanza_periodos!$V$28:$V$32</c:f>
              <c:numCache>
                <c:formatCode>_-* #,##0\ _p_t_a_-;\-* #,##0\ _p_t_a_-;_-* "-"??\ _p_t_a_-;_-@_-</c:formatCode>
                <c:ptCount val="5"/>
                <c:pt idx="0">
                  <c:v>-702060</c:v>
                </c:pt>
                <c:pt idx="1">
                  <c:v>-681642</c:v>
                </c:pt>
                <c:pt idx="2">
                  <c:v>-656186</c:v>
                </c:pt>
                <c:pt idx="3">
                  <c:v>-362902</c:v>
                </c:pt>
                <c:pt idx="4">
                  <c:v>-1284254</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ene-nov 17</c:v>
                </c:pt>
                <c:pt idx="1">
                  <c:v>ene-nov 18</c:v>
                </c:pt>
                <c:pt idx="2">
                  <c:v>ene-nov 19</c:v>
                </c:pt>
                <c:pt idx="3">
                  <c:v>ene-nov 20</c:v>
                </c:pt>
                <c:pt idx="4">
                  <c:v>ene-nov 21</c:v>
                </c:pt>
              </c:strCache>
            </c:strRef>
          </c:cat>
          <c:val>
            <c:numRef>
              <c:f>balanza_periodos!$W$28:$W$32</c:f>
              <c:numCache>
                <c:formatCode>_-* #,##0\ _p_t_a_-;\-* #,##0\ _p_t_a_-;_-* "-"??\ _p_t_a_-;_-@_-</c:formatCode>
                <c:ptCount val="5"/>
                <c:pt idx="0">
                  <c:v>4248721</c:v>
                </c:pt>
                <c:pt idx="1">
                  <c:v>5524149</c:v>
                </c:pt>
                <c:pt idx="2">
                  <c:v>4406874</c:v>
                </c:pt>
                <c:pt idx="3">
                  <c:v>3739043</c:v>
                </c:pt>
                <c:pt idx="4">
                  <c:v>4347355</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ene-nov 17</c:v>
                </c:pt>
                <c:pt idx="1">
                  <c:v>ene-nov 18</c:v>
                </c:pt>
                <c:pt idx="2">
                  <c:v>ene-nov 19</c:v>
                </c:pt>
                <c:pt idx="3">
                  <c:v>ene-nov 20</c:v>
                </c:pt>
                <c:pt idx="4">
                  <c:v>ene-nov 21</c:v>
                </c:pt>
              </c:strCache>
            </c:strRef>
          </c:cat>
          <c:val>
            <c:numRef>
              <c:f>balanza_periodos!$X$28:$X$32</c:f>
              <c:numCache>
                <c:formatCode>_-* #,##0\ _p_t_a_-;\-* #,##0\ _p_t_a_-;_-* "-"??\ _p_t_a_-;_-@_-</c:formatCode>
                <c:ptCount val="5"/>
                <c:pt idx="0">
                  <c:v>8690093</c:v>
                </c:pt>
                <c:pt idx="1">
                  <c:v>10476196</c:v>
                </c:pt>
                <c:pt idx="2">
                  <c:v>9465279</c:v>
                </c:pt>
                <c:pt idx="3">
                  <c:v>8327068</c:v>
                </c:pt>
                <c:pt idx="4">
                  <c:v>7087579</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noviembre 2021</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China</c:v>
                </c:pt>
                <c:pt idx="5">
                  <c:v>Canadá</c:v>
                </c:pt>
                <c:pt idx="6">
                  <c:v>Alemania</c:v>
                </c:pt>
                <c:pt idx="7">
                  <c:v>Perú</c:v>
                </c:pt>
                <c:pt idx="8">
                  <c:v>México</c:v>
                </c:pt>
                <c:pt idx="9">
                  <c:v>España</c:v>
                </c:pt>
                <c:pt idx="10">
                  <c:v>Colombia</c:v>
                </c:pt>
                <c:pt idx="11">
                  <c:v>Ecuador</c:v>
                </c:pt>
                <c:pt idx="12">
                  <c:v>Países Bajos</c:v>
                </c:pt>
                <c:pt idx="13">
                  <c:v>Bélgica</c:v>
                </c:pt>
                <c:pt idx="14">
                  <c:v>Bolivia</c:v>
                </c:pt>
              </c:strCache>
            </c:strRef>
          </c:cat>
          <c:val>
            <c:numRef>
              <c:f>'prin paises exp e imp'!$D$55:$D$69</c:f>
              <c:numCache>
                <c:formatCode>#,##0</c:formatCode>
                <c:ptCount val="15"/>
                <c:pt idx="0">
                  <c:v>2223477.8093199995</c:v>
                </c:pt>
                <c:pt idx="1">
                  <c:v>1312507.7600099982</c:v>
                </c:pt>
                <c:pt idx="2">
                  <c:v>1035677.3451700002</c:v>
                </c:pt>
                <c:pt idx="3">
                  <c:v>910794.35744000017</c:v>
                </c:pt>
                <c:pt idx="4">
                  <c:v>316100.67329000001</c:v>
                </c:pt>
                <c:pt idx="5">
                  <c:v>291826.72508000024</c:v>
                </c:pt>
                <c:pt idx="6">
                  <c:v>263892.62565</c:v>
                </c:pt>
                <c:pt idx="7">
                  <c:v>248661.0271199999</c:v>
                </c:pt>
                <c:pt idx="8">
                  <c:v>179119.70053999996</c:v>
                </c:pt>
                <c:pt idx="9">
                  <c:v>177532.98934</c:v>
                </c:pt>
                <c:pt idx="10">
                  <c:v>161364.14944000004</c:v>
                </c:pt>
                <c:pt idx="11">
                  <c:v>152006.50876000006</c:v>
                </c:pt>
                <c:pt idx="12">
                  <c:v>146355.39166999995</c:v>
                </c:pt>
                <c:pt idx="13">
                  <c:v>142056.75024999987</c:v>
                </c:pt>
                <c:pt idx="14">
                  <c:v>130858.66019999997</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México</c:v>
                </c:pt>
                <c:pt idx="6">
                  <c:v>Reino Unido</c:v>
                </c:pt>
                <c:pt idx="7">
                  <c:v>Brasil</c:v>
                </c:pt>
                <c:pt idx="8">
                  <c:v>Alemania</c:v>
                </c:pt>
                <c:pt idx="9">
                  <c:v>Canadá</c:v>
                </c:pt>
                <c:pt idx="10">
                  <c:v>Colombia</c:v>
                </c:pt>
                <c:pt idx="11">
                  <c:v>Perú</c:v>
                </c:pt>
                <c:pt idx="12">
                  <c:v>Italia</c:v>
                </c:pt>
                <c:pt idx="13">
                  <c:v>Taiwán</c:v>
                </c:pt>
                <c:pt idx="14">
                  <c:v>India</c:v>
                </c:pt>
              </c:strCache>
            </c:strRef>
          </c:cat>
          <c:val>
            <c:numRef>
              <c:f>'prin paises exp e imp'!$D$7:$D$21</c:f>
              <c:numCache>
                <c:formatCode>#,##0</c:formatCode>
                <c:ptCount val="15"/>
                <c:pt idx="0">
                  <c:v>4199586.8903399985</c:v>
                </c:pt>
                <c:pt idx="1">
                  <c:v>3485344.5213200022</c:v>
                </c:pt>
                <c:pt idx="2">
                  <c:v>744587.6233600002</c:v>
                </c:pt>
                <c:pt idx="3">
                  <c:v>620801.48495999991</c:v>
                </c:pt>
                <c:pt idx="4">
                  <c:v>571243.37965999974</c:v>
                </c:pt>
                <c:pt idx="5">
                  <c:v>566086.78004000022</c:v>
                </c:pt>
                <c:pt idx="6">
                  <c:v>441058.62510999979</c:v>
                </c:pt>
                <c:pt idx="7">
                  <c:v>367485.05841999978</c:v>
                </c:pt>
                <c:pt idx="8">
                  <c:v>330850.90474999975</c:v>
                </c:pt>
                <c:pt idx="9">
                  <c:v>304407.75817000028</c:v>
                </c:pt>
                <c:pt idx="10">
                  <c:v>301109.47612000006</c:v>
                </c:pt>
                <c:pt idx="11">
                  <c:v>296946.72414000018</c:v>
                </c:pt>
                <c:pt idx="12">
                  <c:v>274799.92407000007</c:v>
                </c:pt>
                <c:pt idx="13">
                  <c:v>217829.26944</c:v>
                </c:pt>
                <c:pt idx="14">
                  <c:v>205964.42585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noviembre 2021</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5138420.2433399996</c:v>
                </c:pt>
                <c:pt idx="1">
                  <c:v>2496398.9385300009</c:v>
                </c:pt>
                <c:pt idx="2">
                  <c:v>1785736.4839299999</c:v>
                </c:pt>
                <c:pt idx="3">
                  <c:v>1301880.5930999999</c:v>
                </c:pt>
                <c:pt idx="4">
                  <c:v>1265800.5740100001</c:v>
                </c:pt>
                <c:pt idx="5">
                  <c:v>1354634.9019899999</c:v>
                </c:pt>
                <c:pt idx="6">
                  <c:v>826356.88092999987</c:v>
                </c:pt>
                <c:pt idx="7">
                  <c:v>240249.90326999995</c:v>
                </c:pt>
                <c:pt idx="8">
                  <c:v>319177.64254000003</c:v>
                </c:pt>
                <c:pt idx="9">
                  <c:v>129203.56885</c:v>
                </c:pt>
                <c:pt idx="10">
                  <c:v>185257.86527999994</c:v>
                </c:pt>
                <c:pt idx="11">
                  <c:v>47811.46243</c:v>
                </c:pt>
                <c:pt idx="12">
                  <c:v>28414.945879999996</c:v>
                </c:pt>
                <c:pt idx="13">
                  <c:v>13445.876230000002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noviembre 2021</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2228829.8055700003</c:v>
                </c:pt>
                <c:pt idx="1">
                  <c:v>1300225.2519099989</c:v>
                </c:pt>
                <c:pt idx="2" formatCode="_(* #,##0_);_(* \(#,##0\);_(* &quot;-&quot;_);_(@_)">
                  <c:v>1315336.8580599998</c:v>
                </c:pt>
                <c:pt idx="3">
                  <c:v>570460.55581000051</c:v>
                </c:pt>
                <c:pt idx="4">
                  <c:v>424809.09315000038</c:v>
                </c:pt>
                <c:pt idx="5">
                  <c:v>519987</c:v>
                </c:pt>
                <c:pt idx="6" formatCode="_(* #,##0_);_(* \(#,##0\);_(* &quot;-&quot;_);_(@_)">
                  <c:v>460499.97190999973</c:v>
                </c:pt>
                <c:pt idx="7">
                  <c:v>308624.34730999958</c:v>
                </c:pt>
                <c:pt idx="8">
                  <c:v>165878.23497999995</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5138420.2433399996</c:v>
                      </c:pt>
                      <c:pt idx="1">
                        <c:v>1265800.5740100001</c:v>
                      </c:pt>
                      <c:pt idx="2">
                        <c:v>240249.90326999995</c:v>
                      </c:pt>
                      <c:pt idx="3">
                        <c:v>47811.46243</c:v>
                      </c:pt>
                      <c:pt idx="4">
                        <c:v>28414.945879999996</c:v>
                      </c:pt>
                      <c:pt idx="5">
                        <c:v>13445.876230000002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5924661</c:v>
                </c:pt>
                <c:pt idx="1">
                  <c:v>5619304</c:v>
                </c:pt>
                <c:pt idx="2">
                  <c:v>6126434</c:v>
                </c:pt>
                <c:pt idx="3">
                  <c:v>6480026</c:v>
                </c:pt>
                <c:pt idx="4">
                  <c:v>5612972</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-325421</c:v>
                </c:pt>
                <c:pt idx="1">
                  <c:v>-782654</c:v>
                </c:pt>
                <c:pt idx="2">
                  <c:v>-761998</c:v>
                </c:pt>
                <c:pt idx="3">
                  <c:v>-681604</c:v>
                </c:pt>
                <c:pt idx="4">
                  <c:v>-450212</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4468104</c:v>
                </c:pt>
                <c:pt idx="1">
                  <c:v>4700192</c:v>
                </c:pt>
                <c:pt idx="2">
                  <c:v>5976134</c:v>
                </c:pt>
                <c:pt idx="3">
                  <c:v>4755333</c:v>
                </c:pt>
                <c:pt idx="4">
                  <c:v>4105622</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10067344</c:v>
                </c:pt>
                <c:pt idx="1">
                  <c:v>9536842</c:v>
                </c:pt>
                <c:pt idx="2">
                  <c:v>11340570</c:v>
                </c:pt>
                <c:pt idx="3">
                  <c:v>10553755</c:v>
                </c:pt>
                <c:pt idx="4">
                  <c:v>9268382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17</c:v>
                </c:pt>
                <c:pt idx="1">
                  <c:v>ene-nov 18</c:v>
                </c:pt>
                <c:pt idx="2">
                  <c:v>ene-nov 19</c:v>
                </c:pt>
                <c:pt idx="3">
                  <c:v>ene-nov 20</c:v>
                </c:pt>
                <c:pt idx="4">
                  <c:v>ene-nov 21</c:v>
                </c:pt>
              </c:strCache>
            </c:strRef>
          </c:cat>
          <c:val>
            <c:numRef>
              <c:f>evolución_comercio!$R$3:$R$7</c:f>
              <c:numCache>
                <c:formatCode>_-* #,##0\ _p_t_a_-;\-* #,##0\ _p_t_a_-;_-* "-"??\ _p_t_a_-;_-@_-</c:formatCode>
                <c:ptCount val="5"/>
                <c:pt idx="0">
                  <c:v>8448657</c:v>
                </c:pt>
                <c:pt idx="1">
                  <c:v>9374035</c:v>
                </c:pt>
                <c:pt idx="2">
                  <c:v>9324263</c:v>
                </c:pt>
                <c:pt idx="3">
                  <c:v>8861322</c:v>
                </c:pt>
                <c:pt idx="4">
                  <c:v>9227111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ene-nov 17</c:v>
                </c:pt>
                <c:pt idx="1">
                  <c:v>ene-nov 18</c:v>
                </c:pt>
                <c:pt idx="2">
                  <c:v>ene-nov 19</c:v>
                </c:pt>
                <c:pt idx="3">
                  <c:v>ene-nov 20</c:v>
                </c:pt>
                <c:pt idx="4">
                  <c:v>ene-nov 21</c:v>
                </c:pt>
              </c:strCache>
            </c:strRef>
          </c:cat>
          <c:val>
            <c:numRef>
              <c:f>evolución_comercio!$S$3:$S$7</c:f>
              <c:numCache>
                <c:formatCode>_-* #,##0\ _p_t_a_-;\-* #,##0\ _p_t_a_-;_-* "-"??\ _p_t_a_-;_-@_-</c:formatCode>
                <c:ptCount val="5"/>
                <c:pt idx="0">
                  <c:v>1088304</c:v>
                </c:pt>
                <c:pt idx="1">
                  <c:v>1280132</c:v>
                </c:pt>
                <c:pt idx="2">
                  <c:v>1309716</c:v>
                </c:pt>
                <c:pt idx="3">
                  <c:v>1502350</c:v>
                </c:pt>
                <c:pt idx="4">
                  <c:v>1615070</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ene-nov 17</c:v>
                </c:pt>
                <c:pt idx="1">
                  <c:v>ene-nov 18</c:v>
                </c:pt>
                <c:pt idx="2">
                  <c:v>ene-nov 19</c:v>
                </c:pt>
                <c:pt idx="3">
                  <c:v>ene-nov 20</c:v>
                </c:pt>
                <c:pt idx="4">
                  <c:v>ene-nov 21</c:v>
                </c:pt>
              </c:strCache>
            </c:strRef>
          </c:cat>
          <c:val>
            <c:numRef>
              <c:f>evolución_comercio!$T$3:$T$7</c:f>
              <c:numCache>
                <c:formatCode>_-* #,##0\ _p_t_a_-;\-* #,##0\ _p_t_a_-;_-* "-"??\ _p_t_a_-;_-@_-</c:formatCode>
                <c:ptCount val="5"/>
                <c:pt idx="0">
                  <c:v>4489789</c:v>
                </c:pt>
                <c:pt idx="1">
                  <c:v>5831677</c:v>
                </c:pt>
                <c:pt idx="2">
                  <c:v>4646052</c:v>
                </c:pt>
                <c:pt idx="3">
                  <c:v>3921879</c:v>
                </c:pt>
                <c:pt idx="4">
                  <c:v>4867342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ene-nov 17</c:v>
                </c:pt>
                <c:pt idx="1">
                  <c:v>ene-nov 18</c:v>
                </c:pt>
                <c:pt idx="2">
                  <c:v>ene-nov 19</c:v>
                </c:pt>
                <c:pt idx="3">
                  <c:v>ene-nov 20</c:v>
                </c:pt>
                <c:pt idx="4">
                  <c:v>ene-nov 21</c:v>
                </c:pt>
              </c:strCache>
            </c:strRef>
          </c:cat>
          <c:val>
            <c:numRef>
              <c:f>evolución_comercio!$U$3:$U$7</c:f>
              <c:numCache>
                <c:formatCode>_-* #,##0\ _p_t_a_-;\-* #,##0\ _p_t_a_-;_-* "-"??\ _p_t_a_-;_-@_-</c:formatCode>
                <c:ptCount val="5"/>
                <c:pt idx="0">
                  <c:v>14026750</c:v>
                </c:pt>
                <c:pt idx="1">
                  <c:v>16485844</c:v>
                </c:pt>
                <c:pt idx="2">
                  <c:v>15280031</c:v>
                </c:pt>
                <c:pt idx="3">
                  <c:v>14285551</c:v>
                </c:pt>
                <c:pt idx="4">
                  <c:v>15709523</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17</c:v>
                </c:pt>
                <c:pt idx="1">
                  <c:v>ene-nov 18</c:v>
                </c:pt>
                <c:pt idx="2">
                  <c:v>ene-nov 19</c:v>
                </c:pt>
                <c:pt idx="3">
                  <c:v>ene-nov 20</c:v>
                </c:pt>
                <c:pt idx="4">
                  <c:v>ene-nov 21</c:v>
                </c:pt>
              </c:strCache>
            </c:strRef>
          </c:cat>
          <c:val>
            <c:numRef>
              <c:f>evolución_comercio!$R$12:$R$16</c:f>
              <c:numCache>
                <c:formatCode>_-* #,##0\ _p_t_a_-;\-* #,##0\ _p_t_a_-;_-* "-"??\ _p_t_a_-;_-@_-</c:formatCode>
                <c:ptCount val="5"/>
                <c:pt idx="0">
                  <c:v>3305225</c:v>
                </c:pt>
                <c:pt idx="1">
                  <c:v>3740346</c:v>
                </c:pt>
                <c:pt idx="2">
                  <c:v>3609672</c:v>
                </c:pt>
                <c:pt idx="3">
                  <c:v>3910395</c:v>
                </c:pt>
                <c:pt idx="4">
                  <c:v>5202633</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ene-nov 17</c:v>
                </c:pt>
                <c:pt idx="1">
                  <c:v>ene-nov 18</c:v>
                </c:pt>
                <c:pt idx="2">
                  <c:v>ene-nov 19</c:v>
                </c:pt>
                <c:pt idx="3">
                  <c:v>ene-nov 20</c:v>
                </c:pt>
                <c:pt idx="4">
                  <c:v>ene-nov 21</c:v>
                </c:pt>
              </c:strCache>
            </c:strRef>
          </c:cat>
          <c:val>
            <c:numRef>
              <c:f>evolución_comercio!$S$12:$S$16</c:f>
              <c:numCache>
                <c:formatCode>_-* #,##0\ _p_t_a_-;\-* #,##0\ _p_t_a_-;_-* "-"??\ _p_t_a_-;_-@_-</c:formatCode>
                <c:ptCount val="5"/>
                <c:pt idx="0">
                  <c:v>1790364</c:v>
                </c:pt>
                <c:pt idx="1">
                  <c:v>1961774</c:v>
                </c:pt>
                <c:pt idx="2">
                  <c:v>1965902</c:v>
                </c:pt>
                <c:pt idx="3">
                  <c:v>1865252</c:v>
                </c:pt>
                <c:pt idx="4">
                  <c:v>2899324</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ene-nov 17</c:v>
                </c:pt>
                <c:pt idx="1">
                  <c:v>ene-nov 18</c:v>
                </c:pt>
                <c:pt idx="2">
                  <c:v>ene-nov 19</c:v>
                </c:pt>
                <c:pt idx="3">
                  <c:v>ene-nov 20</c:v>
                </c:pt>
                <c:pt idx="4">
                  <c:v>ene-nov 21</c:v>
                </c:pt>
              </c:strCache>
            </c:strRef>
          </c:cat>
          <c:val>
            <c:numRef>
              <c:f>evolución_comercio!$T$12:$T$16</c:f>
              <c:numCache>
                <c:formatCode>_-* #,##0\ _p_t_a_-;\-* #,##0\ _p_t_a_-;_-* "-"??\ _p_t_a_-;_-@_-</c:formatCode>
                <c:ptCount val="5"/>
                <c:pt idx="0">
                  <c:v>241068</c:v>
                </c:pt>
                <c:pt idx="1">
                  <c:v>307528</c:v>
                </c:pt>
                <c:pt idx="2">
                  <c:v>239178</c:v>
                </c:pt>
                <c:pt idx="3">
                  <c:v>182836</c:v>
                </c:pt>
                <c:pt idx="4">
                  <c:v>519987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ene-nov 17</c:v>
                </c:pt>
                <c:pt idx="1">
                  <c:v>ene-nov 18</c:v>
                </c:pt>
                <c:pt idx="2">
                  <c:v>ene-nov 19</c:v>
                </c:pt>
                <c:pt idx="3">
                  <c:v>ene-nov 20</c:v>
                </c:pt>
                <c:pt idx="4">
                  <c:v>ene-nov 21</c:v>
                </c:pt>
              </c:strCache>
            </c:strRef>
          </c:cat>
          <c:val>
            <c:numRef>
              <c:f>evolución_comercio!$U$12:$U$16</c:f>
              <c:numCache>
                <c:formatCode>_-* #,##0\ _p_t_a_-;\-* #,##0\ _p_t_a_-;_-* "-"??\ _p_t_a_-;_-@_-</c:formatCode>
                <c:ptCount val="5"/>
                <c:pt idx="0">
                  <c:v>5336657</c:v>
                </c:pt>
                <c:pt idx="1">
                  <c:v>6009648</c:v>
                </c:pt>
                <c:pt idx="2">
                  <c:v>5814752</c:v>
                </c:pt>
                <c:pt idx="3">
                  <c:v>5958483</c:v>
                </c:pt>
                <c:pt idx="4">
                  <c:v>8621944</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5983727</c:v>
                </c:pt>
                <c:pt idx="1">
                  <c:v>9725797</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9227111</c:v>
                </c:pt>
                <c:pt idx="1">
                  <c:v>1615070</c:v>
                </c:pt>
                <c:pt idx="2">
                  <c:v>4867343</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6740197.9105900023</c:v>
                </c:pt>
                <c:pt idx="1">
                  <c:v>543961.03177999973</c:v>
                </c:pt>
                <c:pt idx="2">
                  <c:v>4355839.059530003</c:v>
                </c:pt>
                <c:pt idx="3">
                  <c:v>1969194.6365799999</c:v>
                </c:pt>
                <c:pt idx="4">
                  <c:v>2100330.3615199961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noviembre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762006.08587000042</c:v>
                </c:pt>
                <c:pt idx="1">
                  <c:v>4535741.2789399987</c:v>
                </c:pt>
                <c:pt idx="2">
                  <c:v>1506623.7707900004</c:v>
                </c:pt>
                <c:pt idx="3">
                  <c:v>1035952.6992599997</c:v>
                </c:pt>
                <c:pt idx="4">
                  <c:v>781620.16514000017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365" t="s">
        <v>271</v>
      </c>
      <c r="D13" s="365"/>
      <c r="E13" s="365"/>
      <c r="F13" s="365"/>
      <c r="G13" s="365"/>
      <c r="H13" s="365"/>
      <c r="I13" s="142"/>
    </row>
    <row r="14" spans="1:9" ht="19.8" x14ac:dyDescent="0.3">
      <c r="A14" s="141"/>
      <c r="B14" s="141"/>
      <c r="C14" s="365" t="s">
        <v>272</v>
      </c>
      <c r="D14" s="365"/>
      <c r="E14" s="365"/>
      <c r="F14" s="365"/>
      <c r="G14" s="365"/>
      <c r="H14" s="365"/>
      <c r="I14" s="142"/>
    </row>
    <row r="15" spans="1:9" ht="14.4" x14ac:dyDescent="0.3">
      <c r="A15" s="141"/>
      <c r="B15" s="141"/>
      <c r="C15" s="141"/>
      <c r="D15" s="141"/>
      <c r="E15" s="141"/>
      <c r="F15" s="141"/>
      <c r="G15" s="141"/>
      <c r="H15" s="142"/>
      <c r="I15" s="142"/>
    </row>
    <row r="16" spans="1:9" ht="14.4" x14ac:dyDescent="0.3">
      <c r="A16" s="141"/>
      <c r="B16" s="141"/>
      <c r="C16" s="141"/>
      <c r="D16" s="356"/>
      <c r="E16" s="141"/>
      <c r="F16" s="141"/>
      <c r="G16" s="141"/>
      <c r="H16" s="142"/>
      <c r="I16" s="142"/>
    </row>
    <row r="17" spans="1:9" ht="16.2" x14ac:dyDescent="0.3">
      <c r="A17" s="141"/>
      <c r="B17" s="141"/>
      <c r="C17" s="146" t="s">
        <v>513</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356"/>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514</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216</v>
      </c>
      <c r="E45" s="141"/>
      <c r="F45" s="141"/>
      <c r="G45" s="141"/>
      <c r="H45" s="142"/>
      <c r="I45" s="142"/>
    </row>
    <row r="46" spans="1:9" ht="16.2" x14ac:dyDescent="0.3">
      <c r="A46" s="140"/>
      <c r="B46" s="141"/>
      <c r="C46" s="141"/>
      <c r="D46" s="149" t="s">
        <v>515</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167</v>
      </c>
      <c r="E49" s="141"/>
      <c r="F49" s="141"/>
      <c r="G49" s="141"/>
      <c r="H49" s="142"/>
      <c r="I49" s="142"/>
    </row>
    <row r="50" spans="1:9" ht="16.2" x14ac:dyDescent="0.3">
      <c r="A50" s="145"/>
      <c r="B50" s="141"/>
      <c r="C50" s="141"/>
      <c r="D50" s="143" t="s">
        <v>361</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356" t="s">
        <v>273</v>
      </c>
      <c r="E56" s="141"/>
      <c r="F56" s="141"/>
      <c r="G56" s="141"/>
      <c r="H56" s="142"/>
      <c r="I56" s="142"/>
    </row>
    <row r="57" spans="1:9" ht="14.4" x14ac:dyDescent="0.3">
      <c r="A57" s="141"/>
      <c r="B57" s="141"/>
      <c r="C57" s="141"/>
      <c r="D57" s="356" t="s">
        <v>274</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509</v>
      </c>
      <c r="E63" s="141"/>
      <c r="F63" s="141"/>
      <c r="G63" s="141"/>
      <c r="H63" s="142"/>
      <c r="I63" s="142"/>
    </row>
    <row r="64" spans="1:9" ht="14.4" x14ac:dyDescent="0.3">
      <c r="A64" s="368" t="s">
        <v>510</v>
      </c>
      <c r="B64" s="368"/>
      <c r="C64" s="368"/>
      <c r="D64" s="368"/>
      <c r="E64" s="368"/>
      <c r="F64" s="368"/>
      <c r="G64" s="368"/>
      <c r="H64" s="368"/>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234</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506</v>
      </c>
      <c r="B80" s="141"/>
      <c r="C80" s="141"/>
      <c r="D80" s="141"/>
      <c r="E80" s="141"/>
      <c r="F80" s="141"/>
      <c r="G80" s="141"/>
      <c r="H80" s="142"/>
      <c r="I80" s="142"/>
    </row>
    <row r="81" spans="1:9" ht="11.1" customHeight="1" x14ac:dyDescent="0.3">
      <c r="A81" s="147" t="s">
        <v>507</v>
      </c>
      <c r="B81" s="141"/>
      <c r="C81" s="141"/>
      <c r="D81" s="141"/>
      <c r="E81" s="141"/>
      <c r="F81" s="141"/>
      <c r="G81" s="141"/>
      <c r="H81" s="142"/>
      <c r="I81" s="142"/>
    </row>
    <row r="82" spans="1:9" ht="11.1" customHeight="1" x14ac:dyDescent="0.3">
      <c r="A82" s="147"/>
      <c r="B82" s="141"/>
      <c r="C82" s="147"/>
      <c r="D82" s="148"/>
      <c r="E82" s="141"/>
      <c r="F82" s="141"/>
      <c r="G82" s="141"/>
      <c r="H82" s="142"/>
      <c r="I82" s="142"/>
    </row>
    <row r="83" spans="1:9" ht="11.1" customHeight="1" x14ac:dyDescent="0.3">
      <c r="A83" s="150" t="s">
        <v>275</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366" t="s">
        <v>276</v>
      </c>
      <c r="B85" s="366"/>
      <c r="C85" s="366"/>
      <c r="D85" s="366"/>
      <c r="E85" s="366"/>
      <c r="F85" s="366"/>
      <c r="G85" s="366"/>
      <c r="H85" s="142"/>
      <c r="I85" s="142"/>
    </row>
    <row r="86" spans="1:9" ht="6.9" customHeight="1" x14ac:dyDescent="0.3">
      <c r="A86" s="151"/>
      <c r="B86" s="151"/>
      <c r="C86" s="151"/>
      <c r="D86" s="151"/>
      <c r="E86" s="151"/>
      <c r="F86" s="151"/>
      <c r="G86" s="151"/>
      <c r="H86" s="142"/>
      <c r="I86" s="142"/>
    </row>
    <row r="87" spans="1:9" ht="14.4" x14ac:dyDescent="0.3">
      <c r="A87" s="152" t="s">
        <v>41</v>
      </c>
      <c r="B87" s="153" t="s">
        <v>42</v>
      </c>
      <c r="C87" s="153"/>
      <c r="D87" s="153"/>
      <c r="E87" s="153"/>
      <c r="F87" s="153"/>
      <c r="G87" s="154" t="s">
        <v>43</v>
      </c>
      <c r="H87" s="142"/>
      <c r="I87" s="142"/>
    </row>
    <row r="88" spans="1:9" ht="6.9" customHeight="1" x14ac:dyDescent="0.3">
      <c r="A88" s="155"/>
      <c r="B88" s="155"/>
      <c r="C88" s="155"/>
      <c r="D88" s="155"/>
      <c r="E88" s="155"/>
      <c r="F88" s="155"/>
      <c r="G88" s="156"/>
      <c r="H88" s="142"/>
      <c r="I88" s="142"/>
    </row>
    <row r="89" spans="1:9" ht="12.9" customHeight="1" x14ac:dyDescent="0.3">
      <c r="A89" s="157" t="s">
        <v>44</v>
      </c>
      <c r="B89" s="158" t="s">
        <v>431</v>
      </c>
      <c r="C89" s="151"/>
      <c r="D89" s="151"/>
      <c r="E89" s="151"/>
      <c r="F89" s="151"/>
      <c r="G89" s="226">
        <v>4</v>
      </c>
      <c r="H89" s="142"/>
      <c r="I89" s="142"/>
    </row>
    <row r="90" spans="1:9" ht="12.9" customHeight="1" x14ac:dyDescent="0.3">
      <c r="A90" s="157" t="s">
        <v>45</v>
      </c>
      <c r="B90" s="158" t="s">
        <v>441</v>
      </c>
      <c r="C90" s="151"/>
      <c r="D90" s="151"/>
      <c r="E90" s="151"/>
      <c r="F90" s="151"/>
      <c r="G90" s="226">
        <v>5</v>
      </c>
      <c r="H90" s="142"/>
      <c r="I90" s="142"/>
    </row>
    <row r="91" spans="1:9" ht="12.9" customHeight="1" x14ac:dyDescent="0.3">
      <c r="A91" s="157" t="s">
        <v>46</v>
      </c>
      <c r="B91" s="158" t="s">
        <v>427</v>
      </c>
      <c r="C91" s="151"/>
      <c r="D91" s="151"/>
      <c r="E91" s="151"/>
      <c r="F91" s="151"/>
      <c r="G91" s="269">
        <v>6</v>
      </c>
      <c r="H91" s="142"/>
      <c r="I91" s="142"/>
    </row>
    <row r="92" spans="1:9" ht="12.9" customHeight="1" x14ac:dyDescent="0.3">
      <c r="A92" s="157" t="s">
        <v>47</v>
      </c>
      <c r="B92" s="158" t="s">
        <v>244</v>
      </c>
      <c r="C92" s="151"/>
      <c r="D92" s="151"/>
      <c r="E92" s="151"/>
      <c r="F92" s="151"/>
      <c r="G92" s="269">
        <v>7</v>
      </c>
      <c r="H92" s="142"/>
      <c r="I92" s="142"/>
    </row>
    <row r="93" spans="1:9" ht="12.9" customHeight="1" x14ac:dyDescent="0.3">
      <c r="A93" s="157" t="s">
        <v>48</v>
      </c>
      <c r="B93" s="158" t="s">
        <v>217</v>
      </c>
      <c r="C93" s="151"/>
      <c r="D93" s="151"/>
      <c r="E93" s="151"/>
      <c r="F93" s="151"/>
      <c r="G93" s="269">
        <v>8</v>
      </c>
      <c r="H93" s="142"/>
      <c r="I93" s="142"/>
    </row>
    <row r="94" spans="1:9" ht="12.9" customHeight="1" x14ac:dyDescent="0.3">
      <c r="A94" s="157" t="s">
        <v>49</v>
      </c>
      <c r="B94" s="158" t="s">
        <v>230</v>
      </c>
      <c r="C94" s="151"/>
      <c r="D94" s="151"/>
      <c r="E94" s="151"/>
      <c r="F94" s="151"/>
      <c r="G94" s="269">
        <v>10</v>
      </c>
      <c r="H94" s="142"/>
      <c r="I94" s="142"/>
    </row>
    <row r="95" spans="1:9" ht="12.9" customHeight="1" x14ac:dyDescent="0.3">
      <c r="A95" s="157" t="s">
        <v>50</v>
      </c>
      <c r="B95" s="158" t="s">
        <v>228</v>
      </c>
      <c r="C95" s="151"/>
      <c r="D95" s="151"/>
      <c r="E95" s="151"/>
      <c r="F95" s="151"/>
      <c r="G95" s="269">
        <v>12</v>
      </c>
      <c r="H95" s="142"/>
      <c r="I95" s="142"/>
    </row>
    <row r="96" spans="1:9" ht="12.9" customHeight="1" x14ac:dyDescent="0.3">
      <c r="A96" s="157" t="s">
        <v>51</v>
      </c>
      <c r="B96" s="158" t="s">
        <v>229</v>
      </c>
      <c r="C96" s="151"/>
      <c r="D96" s="151"/>
      <c r="E96" s="151"/>
      <c r="F96" s="151"/>
      <c r="G96" s="269">
        <v>13</v>
      </c>
      <c r="H96" s="142"/>
      <c r="I96" s="142"/>
    </row>
    <row r="97" spans="1:9" ht="12.9" hidden="1" customHeight="1" x14ac:dyDescent="0.3">
      <c r="A97" s="157" t="s">
        <v>52</v>
      </c>
      <c r="B97" s="158" t="s">
        <v>218</v>
      </c>
      <c r="C97" s="151"/>
      <c r="D97" s="151"/>
      <c r="E97" s="151"/>
      <c r="F97" s="151"/>
      <c r="G97" s="269">
        <v>14</v>
      </c>
      <c r="H97" s="142"/>
      <c r="I97" s="142"/>
    </row>
    <row r="98" spans="1:9" ht="12.9" hidden="1" customHeight="1" x14ac:dyDescent="0.3">
      <c r="A98" s="157" t="s">
        <v>73</v>
      </c>
      <c r="B98" s="158" t="s">
        <v>150</v>
      </c>
      <c r="C98" s="151"/>
      <c r="D98" s="151"/>
      <c r="E98" s="151"/>
      <c r="F98" s="151"/>
      <c r="G98" s="269">
        <v>15</v>
      </c>
      <c r="H98" s="142"/>
      <c r="I98" s="142"/>
    </row>
    <row r="99" spans="1:9" ht="12.9" customHeight="1" x14ac:dyDescent="0.3">
      <c r="A99" s="157" t="s">
        <v>52</v>
      </c>
      <c r="B99" s="158" t="s">
        <v>250</v>
      </c>
      <c r="C99" s="158"/>
      <c r="D99" s="158"/>
      <c r="E99" s="151"/>
      <c r="F99" s="151"/>
      <c r="G99" s="269">
        <v>14</v>
      </c>
      <c r="H99" s="142"/>
      <c r="I99" s="142"/>
    </row>
    <row r="100" spans="1:9" ht="12.9" customHeight="1" x14ac:dyDescent="0.3">
      <c r="A100" s="157" t="s">
        <v>73</v>
      </c>
      <c r="B100" s="158" t="s">
        <v>458</v>
      </c>
      <c r="C100" s="158"/>
      <c r="D100" s="158"/>
      <c r="E100" s="151"/>
      <c r="F100" s="151"/>
      <c r="G100" s="269">
        <v>15</v>
      </c>
      <c r="H100" s="142"/>
      <c r="I100" s="142"/>
    </row>
    <row r="101" spans="1:9" ht="12.9" customHeight="1" x14ac:dyDescent="0.3">
      <c r="A101" s="157" t="s">
        <v>87</v>
      </c>
      <c r="B101" s="158" t="s">
        <v>219</v>
      </c>
      <c r="C101" s="151"/>
      <c r="D101" s="151"/>
      <c r="E101" s="151"/>
      <c r="F101" s="151"/>
      <c r="G101" s="269">
        <v>16</v>
      </c>
      <c r="H101" s="142"/>
      <c r="I101" s="142"/>
    </row>
    <row r="102" spans="1:9" ht="12.9" customHeight="1" x14ac:dyDescent="0.3">
      <c r="A102" s="157" t="s">
        <v>88</v>
      </c>
      <c r="B102" s="158" t="s">
        <v>277</v>
      </c>
      <c r="C102" s="151"/>
      <c r="D102" s="151"/>
      <c r="E102" s="151"/>
      <c r="F102" s="151"/>
      <c r="G102" s="269">
        <v>18</v>
      </c>
      <c r="H102" s="142"/>
      <c r="I102" s="142"/>
    </row>
    <row r="103" spans="1:9" ht="12.9" customHeight="1" x14ac:dyDescent="0.3">
      <c r="A103" s="157" t="s">
        <v>102</v>
      </c>
      <c r="B103" s="158" t="s">
        <v>220</v>
      </c>
      <c r="C103" s="151"/>
      <c r="D103" s="151"/>
      <c r="E103" s="151"/>
      <c r="F103" s="151"/>
      <c r="G103" s="269">
        <v>19</v>
      </c>
      <c r="H103" s="142"/>
      <c r="I103" s="142"/>
    </row>
    <row r="104" spans="1:9" ht="12.9" customHeight="1" x14ac:dyDescent="0.3">
      <c r="A104" s="157" t="s">
        <v>103</v>
      </c>
      <c r="B104" s="158" t="s">
        <v>231</v>
      </c>
      <c r="C104" s="151"/>
      <c r="D104" s="151"/>
      <c r="E104" s="151"/>
      <c r="F104" s="151"/>
      <c r="G104" s="269">
        <v>20</v>
      </c>
      <c r="H104" s="142"/>
      <c r="I104" s="142"/>
    </row>
    <row r="105" spans="1:9" ht="12.9" customHeight="1" x14ac:dyDescent="0.3">
      <c r="A105" s="157" t="s">
        <v>105</v>
      </c>
      <c r="B105" s="158" t="s">
        <v>221</v>
      </c>
      <c r="C105" s="151"/>
      <c r="D105" s="151"/>
      <c r="E105" s="151"/>
      <c r="F105" s="151"/>
      <c r="G105" s="269">
        <v>21</v>
      </c>
      <c r="H105" s="142"/>
      <c r="I105" s="142"/>
    </row>
    <row r="106" spans="1:9" ht="12.9" customHeight="1" x14ac:dyDescent="0.3">
      <c r="A106" s="157" t="s">
        <v>191</v>
      </c>
      <c r="B106" s="158" t="s">
        <v>222</v>
      </c>
      <c r="C106" s="151"/>
      <c r="D106" s="151"/>
      <c r="E106" s="151"/>
      <c r="F106" s="151"/>
      <c r="G106" s="269">
        <v>22</v>
      </c>
      <c r="H106" s="142"/>
      <c r="I106" s="142"/>
    </row>
    <row r="107" spans="1:9" ht="12.9" customHeight="1" x14ac:dyDescent="0.3">
      <c r="A107" s="157" t="s">
        <v>201</v>
      </c>
      <c r="B107" s="158" t="s">
        <v>223</v>
      </c>
      <c r="C107" s="151"/>
      <c r="D107" s="151"/>
      <c r="E107" s="151"/>
      <c r="F107" s="151"/>
      <c r="G107" s="269">
        <v>23</v>
      </c>
      <c r="H107" s="142"/>
      <c r="I107" s="142"/>
    </row>
    <row r="108" spans="1:9" ht="12.9" customHeight="1" x14ac:dyDescent="0.3">
      <c r="A108" s="157" t="s">
        <v>202</v>
      </c>
      <c r="B108" s="158" t="s">
        <v>280</v>
      </c>
      <c r="C108" s="151"/>
      <c r="D108" s="151"/>
      <c r="E108" s="151"/>
      <c r="F108" s="151"/>
      <c r="G108" s="269">
        <v>24</v>
      </c>
      <c r="H108" s="142"/>
      <c r="I108" s="142"/>
    </row>
    <row r="109" spans="1:9" ht="12.9" customHeight="1" x14ac:dyDescent="0.3">
      <c r="A109" s="157" t="s">
        <v>258</v>
      </c>
      <c r="B109" s="158" t="s">
        <v>224</v>
      </c>
      <c r="C109" s="151"/>
      <c r="D109" s="151"/>
      <c r="E109" s="151"/>
      <c r="F109" s="151"/>
      <c r="G109" s="269">
        <v>25</v>
      </c>
      <c r="H109" s="142"/>
      <c r="I109" s="142"/>
    </row>
    <row r="110" spans="1:9" ht="12.9" customHeight="1" x14ac:dyDescent="0.3">
      <c r="A110" s="157" t="s">
        <v>281</v>
      </c>
      <c r="B110" s="158" t="s">
        <v>225</v>
      </c>
      <c r="C110" s="151"/>
      <c r="D110" s="151"/>
      <c r="E110" s="151"/>
      <c r="F110" s="151"/>
      <c r="G110" s="270">
        <v>27</v>
      </c>
      <c r="H110" s="142"/>
      <c r="I110" s="142"/>
    </row>
    <row r="111" spans="1:9" ht="6.9" customHeight="1" x14ac:dyDescent="0.3">
      <c r="A111" s="157"/>
      <c r="B111" s="151"/>
      <c r="C111" s="151"/>
      <c r="D111" s="151"/>
      <c r="E111" s="151"/>
      <c r="F111" s="151"/>
      <c r="G111" s="159"/>
      <c r="H111" s="142"/>
      <c r="I111" s="142"/>
    </row>
    <row r="112" spans="1:9" ht="14.4" x14ac:dyDescent="0.3">
      <c r="A112" s="152" t="s">
        <v>53</v>
      </c>
      <c r="B112" s="153" t="s">
        <v>42</v>
      </c>
      <c r="C112" s="153"/>
      <c r="D112" s="153"/>
      <c r="E112" s="153"/>
      <c r="F112" s="153"/>
      <c r="G112" s="154" t="s">
        <v>43</v>
      </c>
      <c r="H112" s="142"/>
      <c r="I112" s="142"/>
    </row>
    <row r="113" spans="1:9" ht="6.9" customHeight="1" x14ac:dyDescent="0.3">
      <c r="A113" s="160"/>
      <c r="B113" s="155"/>
      <c r="C113" s="155"/>
      <c r="D113" s="155"/>
      <c r="E113" s="155"/>
      <c r="F113" s="155"/>
      <c r="G113" s="161"/>
      <c r="H113" s="142"/>
      <c r="I113" s="142"/>
    </row>
    <row r="114" spans="1:9" ht="12.9" customHeight="1" x14ac:dyDescent="0.3">
      <c r="A114" s="157" t="s">
        <v>44</v>
      </c>
      <c r="B114" s="158" t="s">
        <v>431</v>
      </c>
      <c r="C114" s="151"/>
      <c r="D114" s="151"/>
      <c r="E114" s="151"/>
      <c r="F114" s="151"/>
      <c r="G114" s="226">
        <v>4</v>
      </c>
      <c r="H114" s="142"/>
      <c r="I114" s="142"/>
    </row>
    <row r="115" spans="1:9" ht="12.9" customHeight="1" x14ac:dyDescent="0.3">
      <c r="A115" s="157" t="s">
        <v>45</v>
      </c>
      <c r="B115" s="158" t="s">
        <v>430</v>
      </c>
      <c r="C115" s="151"/>
      <c r="D115" s="151"/>
      <c r="E115" s="151"/>
      <c r="F115" s="151"/>
      <c r="G115" s="226">
        <v>5</v>
      </c>
      <c r="H115" s="142"/>
      <c r="I115" s="142"/>
    </row>
    <row r="116" spans="1:9" ht="12.9" customHeight="1" x14ac:dyDescent="0.3">
      <c r="A116" s="157" t="s">
        <v>46</v>
      </c>
      <c r="B116" s="158" t="s">
        <v>428</v>
      </c>
      <c r="C116" s="151"/>
      <c r="D116" s="151"/>
      <c r="E116" s="151"/>
      <c r="F116" s="151"/>
      <c r="G116" s="226">
        <v>6</v>
      </c>
      <c r="H116" s="142"/>
      <c r="I116" s="142"/>
    </row>
    <row r="117" spans="1:9" ht="12.9" customHeight="1" x14ac:dyDescent="0.3">
      <c r="A117" s="157" t="s">
        <v>47</v>
      </c>
      <c r="B117" s="158" t="s">
        <v>429</v>
      </c>
      <c r="C117" s="151"/>
      <c r="D117" s="151"/>
      <c r="E117" s="151"/>
      <c r="F117" s="151"/>
      <c r="G117" s="226">
        <v>7</v>
      </c>
      <c r="H117" s="142"/>
      <c r="I117" s="142"/>
    </row>
    <row r="118" spans="1:9" ht="12.9" customHeight="1" x14ac:dyDescent="0.3">
      <c r="A118" s="157" t="s">
        <v>48</v>
      </c>
      <c r="B118" s="158" t="s">
        <v>226</v>
      </c>
      <c r="C118" s="151"/>
      <c r="D118" s="151"/>
      <c r="E118" s="151"/>
      <c r="F118" s="151"/>
      <c r="G118" s="226">
        <v>9</v>
      </c>
      <c r="H118" s="142"/>
      <c r="I118" s="142"/>
    </row>
    <row r="119" spans="1:9" ht="12.9" customHeight="1" x14ac:dyDescent="0.3">
      <c r="A119" s="157" t="s">
        <v>49</v>
      </c>
      <c r="B119" s="158" t="s">
        <v>227</v>
      </c>
      <c r="C119" s="151"/>
      <c r="D119" s="151"/>
      <c r="E119" s="151"/>
      <c r="F119" s="151"/>
      <c r="G119" s="226">
        <v>9</v>
      </c>
      <c r="H119" s="142"/>
      <c r="I119" s="142"/>
    </row>
    <row r="120" spans="1:9" ht="12.9" customHeight="1" x14ac:dyDescent="0.3">
      <c r="A120" s="157" t="s">
        <v>50</v>
      </c>
      <c r="B120" s="158" t="s">
        <v>232</v>
      </c>
      <c r="C120" s="151"/>
      <c r="D120" s="151"/>
      <c r="E120" s="151"/>
      <c r="F120" s="151"/>
      <c r="G120" s="226">
        <v>11</v>
      </c>
      <c r="H120" s="142"/>
      <c r="I120" s="142"/>
    </row>
    <row r="121" spans="1:9" ht="12.9" customHeight="1" x14ac:dyDescent="0.3">
      <c r="A121" s="157" t="s">
        <v>51</v>
      </c>
      <c r="B121" s="158" t="s">
        <v>233</v>
      </c>
      <c r="C121" s="151"/>
      <c r="D121" s="151"/>
      <c r="E121" s="151"/>
      <c r="F121" s="151"/>
      <c r="G121" s="226">
        <v>11</v>
      </c>
      <c r="H121" s="142"/>
      <c r="I121" s="142"/>
    </row>
    <row r="122" spans="1:9" ht="12.9" customHeight="1" x14ac:dyDescent="0.3">
      <c r="A122" s="157" t="s">
        <v>52</v>
      </c>
      <c r="B122" s="158" t="s">
        <v>228</v>
      </c>
      <c r="C122" s="151"/>
      <c r="D122" s="151"/>
      <c r="E122" s="151"/>
      <c r="F122" s="151"/>
      <c r="G122" s="226">
        <v>12</v>
      </c>
      <c r="H122" s="142"/>
      <c r="I122" s="142"/>
    </row>
    <row r="123" spans="1:9" ht="12.9" customHeight="1" x14ac:dyDescent="0.3">
      <c r="A123" s="157" t="s">
        <v>73</v>
      </c>
      <c r="B123" s="158" t="s">
        <v>229</v>
      </c>
      <c r="C123" s="151"/>
      <c r="D123" s="151"/>
      <c r="E123" s="151"/>
      <c r="F123" s="151"/>
      <c r="G123" s="226">
        <v>13</v>
      </c>
      <c r="H123" s="142"/>
      <c r="I123" s="142"/>
    </row>
    <row r="124" spans="1:9" ht="12.9" customHeight="1" x14ac:dyDescent="0.3">
      <c r="A124" s="157" t="s">
        <v>87</v>
      </c>
      <c r="B124" s="158" t="s">
        <v>218</v>
      </c>
      <c r="C124" s="151"/>
      <c r="D124" s="151"/>
      <c r="E124" s="151"/>
      <c r="F124" s="151"/>
      <c r="G124" s="226">
        <v>14</v>
      </c>
      <c r="H124" s="142"/>
      <c r="I124" s="142"/>
    </row>
    <row r="125" spans="1:9" ht="12.9" customHeight="1" x14ac:dyDescent="0.3">
      <c r="A125" s="157" t="s">
        <v>88</v>
      </c>
      <c r="B125" s="158" t="s">
        <v>150</v>
      </c>
      <c r="C125" s="151"/>
      <c r="D125" s="151"/>
      <c r="E125" s="151"/>
      <c r="F125" s="151"/>
      <c r="G125" s="226">
        <v>15</v>
      </c>
      <c r="H125" s="142"/>
      <c r="I125" s="142"/>
    </row>
    <row r="126" spans="1:9" ht="12.9" customHeight="1" x14ac:dyDescent="0.3">
      <c r="A126" s="157" t="s">
        <v>102</v>
      </c>
      <c r="B126" s="158" t="s">
        <v>250</v>
      </c>
      <c r="C126" s="151"/>
      <c r="D126" s="151"/>
      <c r="E126" s="151"/>
      <c r="F126" s="151"/>
      <c r="G126" s="226">
        <v>16</v>
      </c>
      <c r="H126" s="142"/>
      <c r="I126" s="142"/>
    </row>
    <row r="127" spans="1:9" ht="12.9" customHeight="1" x14ac:dyDescent="0.3">
      <c r="A127" s="157" t="s">
        <v>103</v>
      </c>
      <c r="B127" s="158" t="s">
        <v>458</v>
      </c>
      <c r="C127" s="151"/>
      <c r="D127" s="151"/>
      <c r="E127" s="151"/>
      <c r="F127" s="151"/>
      <c r="G127" s="226">
        <v>16</v>
      </c>
      <c r="H127" s="142"/>
      <c r="I127" s="142"/>
    </row>
    <row r="128" spans="1:9" ht="54.75" customHeight="1" x14ac:dyDescent="0.3">
      <c r="A128" s="367" t="s">
        <v>236</v>
      </c>
      <c r="B128" s="367"/>
      <c r="C128" s="367"/>
      <c r="D128" s="367"/>
      <c r="E128" s="367"/>
      <c r="F128" s="367"/>
      <c r="G128" s="367"/>
      <c r="H128" s="142"/>
      <c r="I128" s="142"/>
    </row>
    <row r="129" spans="1:9" ht="15" customHeight="1" x14ac:dyDescent="0.3">
      <c r="A129" s="158"/>
      <c r="B129" s="158"/>
      <c r="C129" s="158"/>
      <c r="D129" s="158"/>
      <c r="E129" s="158"/>
      <c r="F129" s="158"/>
      <c r="G129" s="158"/>
      <c r="H129" s="142"/>
      <c r="I129" s="142"/>
    </row>
    <row r="130" spans="1:9" ht="11.1" customHeight="1" x14ac:dyDescent="0.3">
      <c r="A130" s="162" t="s">
        <v>371</v>
      </c>
      <c r="B130" s="142"/>
      <c r="C130" s="163"/>
      <c r="D130" s="163"/>
      <c r="E130" s="163"/>
      <c r="F130" s="163"/>
      <c r="G130" s="163"/>
      <c r="H130" s="142"/>
      <c r="I130" s="142"/>
    </row>
    <row r="131" spans="1:9" ht="11.1" customHeight="1" x14ac:dyDescent="0.3">
      <c r="A131" s="162" t="s">
        <v>369</v>
      </c>
      <c r="B131" s="142"/>
      <c r="C131" s="163"/>
      <c r="D131" s="163"/>
      <c r="E131" s="163"/>
      <c r="F131" s="163"/>
      <c r="G131" s="163"/>
      <c r="H131" s="142"/>
      <c r="I131" s="142"/>
    </row>
    <row r="132" spans="1:9" ht="11.1" customHeight="1" x14ac:dyDescent="0.3">
      <c r="A132" s="162" t="s">
        <v>370</v>
      </c>
      <c r="B132" s="142"/>
      <c r="C132" s="163"/>
      <c r="D132" s="163"/>
      <c r="E132" s="163"/>
      <c r="F132" s="163"/>
      <c r="G132" s="163"/>
      <c r="H132" s="142"/>
      <c r="I132" s="142"/>
    </row>
    <row r="133" spans="1:9" ht="11.1" customHeight="1" x14ac:dyDescent="0.3">
      <c r="A133" s="150" t="s">
        <v>275</v>
      </c>
      <c r="B133" s="164"/>
      <c r="C133" s="163"/>
      <c r="D133" s="163"/>
      <c r="E133" s="163"/>
      <c r="F133" s="163"/>
      <c r="G133" s="163"/>
      <c r="H133" s="142"/>
      <c r="I133" s="142"/>
    </row>
    <row r="134" spans="1:9" ht="11.1" customHeight="1" x14ac:dyDescent="0.3">
      <c r="A134" s="142"/>
      <c r="B134" s="142"/>
      <c r="C134" s="142"/>
      <c r="D134" s="142"/>
      <c r="E134" s="142"/>
      <c r="F134" s="142"/>
      <c r="G134" s="142"/>
      <c r="H134" s="142"/>
      <c r="I134" s="142"/>
    </row>
    <row r="135" spans="1:9" ht="14.4" x14ac:dyDescent="0.3">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3.2" x14ac:dyDescent="0.25"/>
  <cols>
    <col min="1" max="1" width="19.88671875" bestFit="1"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08" t="s">
        <v>152</v>
      </c>
      <c r="B1" s="408"/>
      <c r="C1" s="408"/>
      <c r="D1" s="408"/>
      <c r="E1" s="408"/>
      <c r="F1" s="408"/>
      <c r="G1" s="408"/>
      <c r="H1" s="408"/>
      <c r="I1" s="408"/>
      <c r="J1" s="408"/>
      <c r="K1" s="408"/>
      <c r="L1" s="83"/>
      <c r="M1" s="83"/>
      <c r="N1" s="83"/>
      <c r="O1" s="83"/>
    </row>
    <row r="2" spans="1:17" s="14" customFormat="1" ht="20.100000000000001" customHeight="1" x14ac:dyDescent="0.2">
      <c r="A2" s="409" t="s">
        <v>259</v>
      </c>
      <c r="B2" s="409"/>
      <c r="C2" s="409"/>
      <c r="D2" s="409"/>
      <c r="E2" s="409"/>
      <c r="F2" s="409"/>
      <c r="G2" s="409"/>
      <c r="H2" s="409"/>
      <c r="I2" s="409"/>
      <c r="J2" s="409"/>
      <c r="K2" s="409"/>
      <c r="L2" s="85"/>
      <c r="M2" s="85"/>
      <c r="N2" s="85"/>
      <c r="O2" s="85"/>
    </row>
    <row r="3" spans="1:17" s="20" customFormat="1" ht="11.4" x14ac:dyDescent="0.2">
      <c r="A3" s="17"/>
      <c r="B3" s="410" t="s">
        <v>260</v>
      </c>
      <c r="C3" s="410"/>
      <c r="D3" s="410"/>
      <c r="E3" s="410"/>
      <c r="F3" s="362"/>
      <c r="G3" s="410" t="s">
        <v>419</v>
      </c>
      <c r="H3" s="410"/>
      <c r="I3" s="410"/>
      <c r="J3" s="410"/>
      <c r="K3" s="410"/>
      <c r="L3" s="91"/>
      <c r="M3" s="91"/>
      <c r="N3" s="91"/>
      <c r="O3" s="91"/>
    </row>
    <row r="4" spans="1:17" s="20" customFormat="1" ht="10.199999999999999" x14ac:dyDescent="0.2">
      <c r="A4" s="17" t="s">
        <v>263</v>
      </c>
      <c r="B4" s="122">
        <v>2020</v>
      </c>
      <c r="C4" s="411" t="s">
        <v>516</v>
      </c>
      <c r="D4" s="411"/>
      <c r="E4" s="411"/>
      <c r="F4" s="362"/>
      <c r="G4" s="122">
        <v>2020</v>
      </c>
      <c r="H4" s="411" t="s">
        <v>516</v>
      </c>
      <c r="I4" s="411"/>
      <c r="J4" s="411"/>
      <c r="K4" s="411"/>
      <c r="L4" s="91"/>
      <c r="M4" s="91"/>
      <c r="N4" s="91"/>
      <c r="O4" s="91"/>
    </row>
    <row r="5" spans="1:17" s="20" customFormat="1" ht="10.199999999999999" x14ac:dyDescent="0.2">
      <c r="A5" s="123"/>
      <c r="B5" s="123"/>
      <c r="C5" s="124">
        <v>2020</v>
      </c>
      <c r="D5" s="124">
        <v>2021</v>
      </c>
      <c r="E5" s="363" t="s">
        <v>526</v>
      </c>
      <c r="F5" s="125"/>
      <c r="G5" s="123"/>
      <c r="H5" s="124">
        <v>2020</v>
      </c>
      <c r="I5" s="124">
        <v>2021</v>
      </c>
      <c r="J5" s="363" t="s">
        <v>526</v>
      </c>
      <c r="K5" s="363" t="s">
        <v>527</v>
      </c>
    </row>
    <row r="7" spans="1:17" x14ac:dyDescent="0.25">
      <c r="A7" s="17" t="s">
        <v>251</v>
      </c>
      <c r="B7" s="126"/>
      <c r="C7" s="126"/>
      <c r="D7" s="126"/>
      <c r="E7" s="127"/>
      <c r="F7" s="2"/>
      <c r="G7" s="126">
        <v>15909266</v>
      </c>
      <c r="H7" s="126">
        <v>14285551</v>
      </c>
      <c r="I7" s="126">
        <v>15709523</v>
      </c>
      <c r="J7" s="128">
        <v>9.9679179333019841E-2</v>
      </c>
      <c r="L7" s="40"/>
      <c r="M7" s="291"/>
    </row>
    <row r="8" spans="1:17" x14ac:dyDescent="0.25">
      <c r="L8" s="40"/>
    </row>
    <row r="9" spans="1:17" s="107" customFormat="1" x14ac:dyDescent="0.25">
      <c r="A9" s="9" t="s">
        <v>278</v>
      </c>
      <c r="B9" s="116">
        <v>2689656.8694887999</v>
      </c>
      <c r="C9" s="116">
        <v>2553118.3623278998</v>
      </c>
      <c r="D9" s="116">
        <v>2630285.8829774</v>
      </c>
      <c r="E9" s="119">
        <v>3.0224811269282448E-2</v>
      </c>
      <c r="G9" s="116">
        <v>5739117.8806999987</v>
      </c>
      <c r="H9" s="116">
        <v>4967618.940419999</v>
      </c>
      <c r="I9" s="116">
        <v>5138420.2433399996</v>
      </c>
      <c r="J9" s="120">
        <v>3.4382931736217204E-2</v>
      </c>
      <c r="K9" s="120">
        <v>0.32708951400624958</v>
      </c>
      <c r="L9" s="40"/>
      <c r="M9" s="116"/>
    </row>
    <row r="10" spans="1:17" s="107" customFormat="1" x14ac:dyDescent="0.25">
      <c r="A10" s="10" t="s">
        <v>76</v>
      </c>
      <c r="B10" s="116">
        <v>4314791.5150000006</v>
      </c>
      <c r="C10" s="93">
        <v>3935715.1669999999</v>
      </c>
      <c r="D10" s="93">
        <v>3868368.4441179996</v>
      </c>
      <c r="E10" s="119">
        <v>-1.7111686192813447E-2</v>
      </c>
      <c r="F10" s="93"/>
      <c r="G10" s="93">
        <v>2096287.8316000004</v>
      </c>
      <c r="H10" s="93">
        <v>1898893.0347500006</v>
      </c>
      <c r="I10" s="93">
        <v>2496398.9385300009</v>
      </c>
      <c r="J10" s="120">
        <v>0.31466011662877325</v>
      </c>
      <c r="K10" s="120">
        <v>0.15890991333918927</v>
      </c>
      <c r="L10" s="40"/>
      <c r="M10" s="338"/>
      <c r="N10" s="15"/>
      <c r="O10" s="14"/>
      <c r="P10" s="14"/>
      <c r="Q10" s="15"/>
    </row>
    <row r="11" spans="1:17" s="107" customFormat="1" x14ac:dyDescent="0.25">
      <c r="A11" s="107" t="s">
        <v>261</v>
      </c>
      <c r="B11" s="116">
        <v>862104.33282689983</v>
      </c>
      <c r="C11" s="116">
        <v>808102.30109479988</v>
      </c>
      <c r="D11" s="116">
        <v>794654.62008560007</v>
      </c>
      <c r="E11" s="119">
        <v>-1.6641062636477022E-2</v>
      </c>
      <c r="G11" s="116">
        <v>1842374.9892799999</v>
      </c>
      <c r="H11" s="116">
        <v>1712383.1165899998</v>
      </c>
      <c r="I11" s="116">
        <v>1785736.4839299999</v>
      </c>
      <c r="J11" s="120">
        <v>4.2837006876168093E-2</v>
      </c>
      <c r="K11" s="120">
        <v>0.11367222823570136</v>
      </c>
      <c r="L11" s="40"/>
    </row>
    <row r="12" spans="1:17" s="107" customFormat="1" x14ac:dyDescent="0.25">
      <c r="A12" s="9" t="s">
        <v>245</v>
      </c>
      <c r="B12" s="116">
        <v>614407.16915699991</v>
      </c>
      <c r="C12" s="116">
        <v>566905.73738080007</v>
      </c>
      <c r="D12" s="116">
        <v>603274.64679409983</v>
      </c>
      <c r="E12" s="119">
        <v>6.4153362746565579E-2</v>
      </c>
      <c r="G12" s="116">
        <v>1248111.5234500002</v>
      </c>
      <c r="H12" s="116">
        <v>1155285.4840799998</v>
      </c>
      <c r="I12" s="116">
        <v>1301880.5930999999</v>
      </c>
      <c r="J12" s="120">
        <v>0.12689080841064992</v>
      </c>
      <c r="K12" s="120">
        <v>8.2872063849424318E-2</v>
      </c>
      <c r="L12" s="40"/>
    </row>
    <row r="13" spans="1:17" s="107" customFormat="1" x14ac:dyDescent="0.25">
      <c r="A13" s="107" t="s">
        <v>351</v>
      </c>
      <c r="B13" s="134" t="s">
        <v>119</v>
      </c>
      <c r="C13" s="134" t="s">
        <v>119</v>
      </c>
      <c r="D13" s="134" t="s">
        <v>119</v>
      </c>
      <c r="E13" s="134" t="s">
        <v>119</v>
      </c>
      <c r="G13" s="116">
        <v>1112008.4626600002</v>
      </c>
      <c r="H13" s="116">
        <v>1009521.28293</v>
      </c>
      <c r="I13" s="116">
        <v>1265800.5740100001</v>
      </c>
      <c r="J13" s="120">
        <v>0.25386219727451786</v>
      </c>
      <c r="K13" s="120">
        <v>8.0575366547412042E-2</v>
      </c>
      <c r="L13" s="40"/>
    </row>
    <row r="14" spans="1:17" s="107" customFormat="1" x14ac:dyDescent="0.25">
      <c r="A14" s="107" t="s">
        <v>68</v>
      </c>
      <c r="B14" s="116">
        <v>521391.1322259999</v>
      </c>
      <c r="C14" s="116">
        <v>478255.92058699997</v>
      </c>
      <c r="D14" s="116">
        <v>458980.24377190002</v>
      </c>
      <c r="E14" s="119">
        <v>-4.0304104947496366E-2</v>
      </c>
      <c r="G14" s="116">
        <v>1397277.53302</v>
      </c>
      <c r="H14" s="116">
        <v>1268448.7317499998</v>
      </c>
      <c r="I14" s="116">
        <v>1354634.9019899999</v>
      </c>
      <c r="J14" s="120">
        <v>6.7946120393131304E-2</v>
      </c>
      <c r="K14" s="120">
        <v>8.6230174015468189E-2</v>
      </c>
      <c r="L14" s="40"/>
    </row>
    <row r="15" spans="1:17" s="107" customFormat="1" x14ac:dyDescent="0.25">
      <c r="A15" s="107" t="s">
        <v>264</v>
      </c>
      <c r="B15" s="134" t="s">
        <v>119</v>
      </c>
      <c r="C15" s="134" t="s">
        <v>119</v>
      </c>
      <c r="D15" s="134" t="s">
        <v>119</v>
      </c>
      <c r="E15" s="135" t="s">
        <v>119</v>
      </c>
      <c r="G15" s="116">
        <v>732152.82330000005</v>
      </c>
      <c r="H15" s="116">
        <v>661687.89737999998</v>
      </c>
      <c r="I15" s="116">
        <v>826356.88092999987</v>
      </c>
      <c r="J15" s="120">
        <v>0.24886201516155637</v>
      </c>
      <c r="K15" s="120">
        <v>5.2602289765895496E-2</v>
      </c>
      <c r="L15" s="40"/>
      <c r="M15" s="116"/>
    </row>
    <row r="16" spans="1:17" s="107" customFormat="1" x14ac:dyDescent="0.25">
      <c r="A16" s="107" t="s">
        <v>74</v>
      </c>
      <c r="B16" s="116">
        <v>4767359.5878499998</v>
      </c>
      <c r="C16" s="116">
        <v>4389388.9278500006</v>
      </c>
      <c r="D16" s="116">
        <v>3483823.3859999999</v>
      </c>
      <c r="E16" s="119">
        <v>-0.20630788402101397</v>
      </c>
      <c r="G16" s="116">
        <v>333718.09055999998</v>
      </c>
      <c r="H16" s="116">
        <v>309828.79561999999</v>
      </c>
      <c r="I16" s="116">
        <v>240249.90326999995</v>
      </c>
      <c r="J16" s="120">
        <v>-0.2245720647455165</v>
      </c>
      <c r="K16" s="120">
        <v>1.529326531874965E-2</v>
      </c>
      <c r="L16" s="40"/>
      <c r="M16" s="116"/>
    </row>
    <row r="17" spans="1:17" s="107" customFormat="1" x14ac:dyDescent="0.25">
      <c r="A17" s="107" t="s">
        <v>248</v>
      </c>
      <c r="B17" s="116">
        <v>52986.785826200001</v>
      </c>
      <c r="C17" s="116">
        <v>52739.73616120001</v>
      </c>
      <c r="D17" s="116">
        <v>50324.381029900003</v>
      </c>
      <c r="E17" s="119">
        <v>-4.5797633949427152E-2</v>
      </c>
      <c r="G17" s="116">
        <v>331381.81232999987</v>
      </c>
      <c r="H17" s="116">
        <v>323747.30854999996</v>
      </c>
      <c r="I17" s="116">
        <v>319177.64254000003</v>
      </c>
      <c r="J17" s="120">
        <v>-1.4114915828849828E-2</v>
      </c>
      <c r="K17" s="120">
        <v>2.031746237871131E-2</v>
      </c>
      <c r="L17" s="40"/>
    </row>
    <row r="18" spans="1:17" s="107" customFormat="1" x14ac:dyDescent="0.25">
      <c r="A18" s="107" t="s">
        <v>61</v>
      </c>
      <c r="B18" s="116">
        <v>71065.005436200008</v>
      </c>
      <c r="C18" s="116">
        <v>65034.753332199994</v>
      </c>
      <c r="D18" s="116">
        <v>56890.493068299998</v>
      </c>
      <c r="E18" s="119">
        <v>-0.12522935579226091</v>
      </c>
      <c r="G18" s="116">
        <v>156493.80605000001</v>
      </c>
      <c r="H18" s="116">
        <v>144170.09085000001</v>
      </c>
      <c r="I18" s="116">
        <v>129203.56885</v>
      </c>
      <c r="J18" s="120">
        <v>-0.1038115597469641</v>
      </c>
      <c r="K18" s="120">
        <v>8.2245379983848007E-3</v>
      </c>
      <c r="L18" s="40"/>
    </row>
    <row r="19" spans="1:17" s="107" customFormat="1" x14ac:dyDescent="0.25">
      <c r="A19" s="107" t="s">
        <v>247</v>
      </c>
      <c r="B19" s="116">
        <v>194753.60184969997</v>
      </c>
      <c r="C19" s="116">
        <v>180607.71830969999</v>
      </c>
      <c r="D19" s="116">
        <v>156713.436032</v>
      </c>
      <c r="E19" s="119">
        <v>-0.13229934191808401</v>
      </c>
      <c r="G19" s="116">
        <v>208938.44845999996</v>
      </c>
      <c r="H19" s="116">
        <v>192538.07500999997</v>
      </c>
      <c r="I19" s="116">
        <v>185257.86527999994</v>
      </c>
      <c r="J19" s="120">
        <v>-3.7811792444803038E-2</v>
      </c>
      <c r="K19" s="120">
        <v>1.1792711037757158E-2</v>
      </c>
      <c r="L19" s="40"/>
    </row>
    <row r="20" spans="1:17" s="107" customFormat="1" x14ac:dyDescent="0.25">
      <c r="A20" s="107" t="s">
        <v>246</v>
      </c>
      <c r="B20" s="116">
        <v>63586.284409999993</v>
      </c>
      <c r="C20" s="116">
        <v>60254.223409999999</v>
      </c>
      <c r="D20" s="116">
        <v>39421.913679999998</v>
      </c>
      <c r="E20" s="119">
        <v>-0.34574024111548995</v>
      </c>
      <c r="G20" s="116">
        <v>55027.602370000001</v>
      </c>
      <c r="H20" s="116">
        <v>47441.119279999999</v>
      </c>
      <c r="I20" s="116">
        <v>47811.46243</v>
      </c>
      <c r="J20" s="120">
        <v>7.8063746307126536E-3</v>
      </c>
      <c r="K20" s="120">
        <v>3.0434700296119747E-3</v>
      </c>
      <c r="L20" s="40"/>
    </row>
    <row r="21" spans="1:17" s="107" customFormat="1" x14ac:dyDescent="0.25">
      <c r="A21" s="194" t="s">
        <v>249</v>
      </c>
      <c r="B21" s="195">
        <v>108920.3314325</v>
      </c>
      <c r="C21" s="195">
        <v>99780.0071226</v>
      </c>
      <c r="D21" s="195">
        <v>120428.33148000001</v>
      </c>
      <c r="E21" s="196">
        <v>0.20693849352034377</v>
      </c>
      <c r="F21" s="194"/>
      <c r="G21" s="195">
        <v>33145.041549999994</v>
      </c>
      <c r="H21" s="195">
        <v>27743.033079999997</v>
      </c>
      <c r="I21" s="195">
        <v>28414.945879999996</v>
      </c>
      <c r="J21" s="196">
        <v>2.4219154339125915E-2</v>
      </c>
      <c r="K21" s="196">
        <v>1.8087720346442089E-3</v>
      </c>
      <c r="L21" s="40"/>
    </row>
    <row r="22" spans="1:17" s="14" customFormat="1" x14ac:dyDescent="0.25">
      <c r="A22" s="117" t="s">
        <v>374</v>
      </c>
      <c r="B22" s="118">
        <v>2014.9378699999997</v>
      </c>
      <c r="C22" s="118">
        <v>1994.5483999999999</v>
      </c>
      <c r="D22" s="118">
        <v>3235.0202599999993</v>
      </c>
      <c r="E22" s="267">
        <v>0.62193119003780484</v>
      </c>
      <c r="F22" s="117"/>
      <c r="G22" s="118">
        <v>6165.628709999999</v>
      </c>
      <c r="H22" s="118">
        <v>6092.8704799999996</v>
      </c>
      <c r="I22" s="118">
        <v>13445.876230000002</v>
      </c>
      <c r="J22" s="121">
        <v>1.2068212797459634</v>
      </c>
      <c r="K22" s="121">
        <v>8.5590607875235937E-4</v>
      </c>
      <c r="L22" s="40"/>
      <c r="M22" s="107"/>
      <c r="N22" s="107"/>
      <c r="O22" s="107"/>
      <c r="P22" s="107"/>
      <c r="Q22" s="107"/>
    </row>
    <row r="23" spans="1:17" s="14" customFormat="1" ht="10.199999999999999" x14ac:dyDescent="0.2">
      <c r="A23" s="9" t="s">
        <v>409</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08" t="s">
        <v>252</v>
      </c>
      <c r="B56" s="408"/>
      <c r="C56" s="408"/>
      <c r="D56" s="408"/>
      <c r="E56" s="408"/>
      <c r="F56" s="408"/>
      <c r="G56" s="408"/>
      <c r="H56" s="408"/>
      <c r="I56" s="408"/>
      <c r="J56" s="408"/>
      <c r="K56" s="408"/>
      <c r="L56" s="83"/>
      <c r="M56" s="83"/>
      <c r="N56" s="83"/>
      <c r="O56" s="83"/>
    </row>
    <row r="57" spans="1:21" s="14" customFormat="1" ht="10.199999999999999" x14ac:dyDescent="0.2">
      <c r="A57" s="409" t="s">
        <v>458</v>
      </c>
      <c r="B57" s="409"/>
      <c r="C57" s="409"/>
      <c r="D57" s="409"/>
      <c r="E57" s="409"/>
      <c r="F57" s="409"/>
      <c r="G57" s="409"/>
      <c r="H57" s="409"/>
      <c r="I57" s="409"/>
      <c r="J57" s="409"/>
      <c r="K57" s="409"/>
      <c r="L57" s="85"/>
      <c r="M57" s="85"/>
      <c r="N57" s="85"/>
      <c r="O57" s="85"/>
    </row>
    <row r="58" spans="1:21" s="20" customFormat="1" ht="11.4" x14ac:dyDescent="0.2">
      <c r="A58" s="17"/>
      <c r="B58" s="410" t="s">
        <v>260</v>
      </c>
      <c r="C58" s="410"/>
      <c r="D58" s="410"/>
      <c r="E58" s="410"/>
      <c r="F58" s="362"/>
      <c r="G58" s="410" t="s">
        <v>459</v>
      </c>
      <c r="H58" s="410"/>
      <c r="I58" s="410"/>
      <c r="J58" s="410"/>
      <c r="K58" s="410"/>
      <c r="L58" s="91"/>
      <c r="M58" s="91"/>
      <c r="N58" s="91"/>
      <c r="O58" s="91"/>
    </row>
    <row r="59" spans="1:21" s="20" customFormat="1" x14ac:dyDescent="0.25">
      <c r="A59" s="17" t="s">
        <v>263</v>
      </c>
      <c r="B59" s="122">
        <v>2020</v>
      </c>
      <c r="C59" s="411" t="s">
        <v>516</v>
      </c>
      <c r="D59" s="411"/>
      <c r="E59" s="411"/>
      <c r="F59" s="362"/>
      <c r="G59" s="122">
        <v>2020</v>
      </c>
      <c r="H59" s="411" t="s">
        <v>516</v>
      </c>
      <c r="I59" s="411"/>
      <c r="J59" s="411"/>
      <c r="K59" s="411"/>
      <c r="L59" s="91"/>
      <c r="M59" s="91"/>
      <c r="N59" s="91"/>
      <c r="O59" s="91"/>
      <c r="P59"/>
      <c r="Q59"/>
    </row>
    <row r="60" spans="1:21" s="20" customFormat="1" x14ac:dyDescent="0.25">
      <c r="A60" s="123"/>
      <c r="B60" s="123"/>
      <c r="C60" s="124">
        <v>2020</v>
      </c>
      <c r="D60" s="124">
        <v>2021</v>
      </c>
      <c r="E60" s="363" t="s">
        <v>526</v>
      </c>
      <c r="F60" s="125"/>
      <c r="G60" s="123"/>
      <c r="H60" s="124">
        <v>2020</v>
      </c>
      <c r="I60" s="124">
        <v>2021</v>
      </c>
      <c r="J60" s="363" t="s">
        <v>526</v>
      </c>
      <c r="K60" s="363" t="s">
        <v>527</v>
      </c>
      <c r="P60"/>
      <c r="Q60" s="308"/>
    </row>
    <row r="61" spans="1:21" x14ac:dyDescent="0.25">
      <c r="A61" s="17" t="s">
        <v>460</v>
      </c>
      <c r="B61" s="126"/>
      <c r="C61" s="126"/>
      <c r="D61" s="126"/>
      <c r="E61" s="127"/>
      <c r="F61" s="2"/>
      <c r="G61" s="126">
        <v>6640884</v>
      </c>
      <c r="H61" s="126">
        <v>5958483</v>
      </c>
      <c r="I61" s="126">
        <v>8621944</v>
      </c>
      <c r="J61" s="128">
        <v>0.44700320534605864</v>
      </c>
      <c r="Q61" s="308"/>
    </row>
    <row r="62" spans="1:21" s="296" customFormat="1" x14ac:dyDescent="0.25">
      <c r="A62" s="17" t="s">
        <v>68</v>
      </c>
      <c r="B62" s="126">
        <v>464353.7224936001</v>
      </c>
      <c r="C62" s="126">
        <v>403830.39188969997</v>
      </c>
      <c r="D62" s="126">
        <v>571234.84842509986</v>
      </c>
      <c r="E62" s="127">
        <v>0.41454150033641812</v>
      </c>
      <c r="G62" s="126">
        <v>1540208.6096199998</v>
      </c>
      <c r="H62" s="126">
        <v>1352768.2159299999</v>
      </c>
      <c r="I62" s="126">
        <v>2228829.8055700003</v>
      </c>
      <c r="J62" s="128">
        <v>0.6476065739301291</v>
      </c>
      <c r="K62" s="128">
        <v>0.2585066436954358</v>
      </c>
      <c r="M62" s="343"/>
      <c r="N62" s="298"/>
      <c r="P62"/>
      <c r="Q62" s="308"/>
    </row>
    <row r="63" spans="1:21" s="107" customFormat="1" x14ac:dyDescent="0.25">
      <c r="A63" s="10" t="s">
        <v>471</v>
      </c>
      <c r="B63" s="116">
        <v>228132.42418730006</v>
      </c>
      <c r="C63" s="116">
        <v>204960.57546799997</v>
      </c>
      <c r="D63" s="116">
        <v>269616.65498940001</v>
      </c>
      <c r="E63" s="119">
        <v>0.31545617674895077</v>
      </c>
      <c r="F63" s="93"/>
      <c r="G63" s="93">
        <v>1068550.9715599997</v>
      </c>
      <c r="H63" s="93">
        <v>955858.30671000003</v>
      </c>
      <c r="I63" s="93">
        <v>1547564.6608500003</v>
      </c>
      <c r="J63" s="120">
        <v>0.61903145056782916</v>
      </c>
      <c r="K63" s="120">
        <v>0.17949138394427061</v>
      </c>
      <c r="L63" s="15"/>
      <c r="M63" s="343"/>
      <c r="N63" s="15"/>
      <c r="O63" s="14"/>
      <c r="P63"/>
      <c r="Q63" s="308"/>
      <c r="R63"/>
      <c r="S63"/>
      <c r="T63"/>
      <c r="U63"/>
    </row>
    <row r="64" spans="1:21" s="107" customFormat="1" x14ac:dyDescent="0.25">
      <c r="A64" s="107" t="s">
        <v>464</v>
      </c>
      <c r="B64" s="116">
        <v>105284.7254459</v>
      </c>
      <c r="C64" s="116">
        <v>86502.767812199992</v>
      </c>
      <c r="D64" s="116">
        <v>134520.71784269996</v>
      </c>
      <c r="E64" s="119">
        <v>0.55510304750881878</v>
      </c>
      <c r="G64" s="116">
        <v>286078.69693999994</v>
      </c>
      <c r="H64" s="116">
        <v>234730.7568</v>
      </c>
      <c r="I64" s="116">
        <v>391840.16712999996</v>
      </c>
      <c r="J64" s="120">
        <v>0.66931752988750204</v>
      </c>
      <c r="K64" s="120">
        <v>4.5446846689099346E-2</v>
      </c>
      <c r="M64" s="343"/>
      <c r="P64"/>
      <c r="Q64" s="308"/>
      <c r="R64"/>
      <c r="S64"/>
      <c r="T64"/>
      <c r="U64"/>
    </row>
    <row r="65" spans="1:21" s="107" customFormat="1" x14ac:dyDescent="0.25">
      <c r="A65" s="9" t="s">
        <v>465</v>
      </c>
      <c r="B65" s="116">
        <v>126671.3648428</v>
      </c>
      <c r="C65" s="116">
        <v>108707.93983029999</v>
      </c>
      <c r="D65" s="116">
        <v>160794.71688600001</v>
      </c>
      <c r="E65" s="119">
        <v>0.47914418336885789</v>
      </c>
      <c r="G65" s="116">
        <v>171084.01556999999</v>
      </c>
      <c r="H65" s="116">
        <v>149190.00836999997</v>
      </c>
      <c r="I65" s="116">
        <v>268921.94653999998</v>
      </c>
      <c r="J65" s="120">
        <v>0.80254662814320499</v>
      </c>
      <c r="K65" s="120">
        <v>3.1190407469591543E-2</v>
      </c>
      <c r="M65" s="343"/>
      <c r="P65"/>
      <c r="Q65" s="308"/>
      <c r="R65"/>
      <c r="S65"/>
      <c r="T65"/>
      <c r="U65"/>
    </row>
    <row r="66" spans="1:21" s="296" customFormat="1" x14ac:dyDescent="0.25">
      <c r="A66" s="17" t="s">
        <v>435</v>
      </c>
      <c r="B66" s="126">
        <v>1853030.1362440998</v>
      </c>
      <c r="C66" s="126">
        <v>1711239.9082406992</v>
      </c>
      <c r="D66" s="126">
        <v>1737138.0105162004</v>
      </c>
      <c r="E66" s="127">
        <v>1.5134115415837091E-2</v>
      </c>
      <c r="G66" s="126">
        <v>1046774.7460699998</v>
      </c>
      <c r="H66" s="126">
        <v>959806.71781000006</v>
      </c>
      <c r="I66" s="126">
        <v>1300225.2519099989</v>
      </c>
      <c r="J66" s="128">
        <v>0.35467404820497084</v>
      </c>
      <c r="K66" s="128">
        <v>0.15080418660919148</v>
      </c>
      <c r="M66" s="343"/>
      <c r="P66" s="2"/>
      <c r="Q66" s="309"/>
      <c r="R66" s="2"/>
      <c r="S66" s="2"/>
      <c r="T66" s="2"/>
      <c r="U66" s="2"/>
    </row>
    <row r="67" spans="1:21" s="107" customFormat="1" x14ac:dyDescent="0.25">
      <c r="A67" s="107" t="s">
        <v>469</v>
      </c>
      <c r="B67" s="134">
        <v>354113.91746259999</v>
      </c>
      <c r="C67" s="134">
        <v>341926.71712479996</v>
      </c>
      <c r="D67" s="134">
        <v>309626.6699484</v>
      </c>
      <c r="E67" s="119">
        <v>-9.4464824065241926E-2</v>
      </c>
      <c r="G67" s="134">
        <v>342149.75060000003</v>
      </c>
      <c r="H67" s="134">
        <v>328207.15422000003</v>
      </c>
      <c r="I67" s="134">
        <v>435478.56842999998</v>
      </c>
      <c r="J67" s="120">
        <v>0.32684057257964283</v>
      </c>
      <c r="K67" s="120">
        <v>5.0508164797869251E-2</v>
      </c>
      <c r="M67" s="343"/>
      <c r="P67"/>
      <c r="Q67" s="308"/>
      <c r="R67"/>
    </row>
    <row r="68" spans="1:21" s="107" customFormat="1" x14ac:dyDescent="0.25">
      <c r="A68" s="107" t="s">
        <v>473</v>
      </c>
      <c r="B68" s="134">
        <v>964095.33132999996</v>
      </c>
      <c r="C68" s="134">
        <v>886217.11732999992</v>
      </c>
      <c r="D68" s="134">
        <v>951888.84346500004</v>
      </c>
      <c r="E68" s="119">
        <v>7.410342776142298E-2</v>
      </c>
      <c r="G68" s="134">
        <v>357745.92024000001</v>
      </c>
      <c r="H68" s="134">
        <v>320788.81777000002</v>
      </c>
      <c r="I68" s="134">
        <v>439378.30309000006</v>
      </c>
      <c r="J68" s="120">
        <v>0.3696808577817281</v>
      </c>
      <c r="K68" s="120">
        <v>5.096046820647409E-2</v>
      </c>
      <c r="M68" s="343"/>
      <c r="P68"/>
      <c r="Q68" s="308"/>
      <c r="R68"/>
    </row>
    <row r="69" spans="1:21" s="296" customFormat="1" x14ac:dyDescent="0.25">
      <c r="A69" s="296" t="s">
        <v>434</v>
      </c>
      <c r="B69" s="303">
        <v>4520486.4454178046</v>
      </c>
      <c r="C69" s="303">
        <v>4142916.1269777999</v>
      </c>
      <c r="D69" s="303">
        <v>4000928.4895095029</v>
      </c>
      <c r="E69" s="127">
        <v>-3.4272390054846502E-2</v>
      </c>
      <c r="G69" s="126">
        <v>1124553.2137500003</v>
      </c>
      <c r="H69" s="303">
        <v>1021895.3895500004</v>
      </c>
      <c r="I69" s="303">
        <v>1315336.8580599998</v>
      </c>
      <c r="J69" s="128">
        <v>0.28715411725188278</v>
      </c>
      <c r="K69" s="128">
        <v>0.15255687789899816</v>
      </c>
      <c r="M69" s="343"/>
      <c r="N69" s="298"/>
      <c r="P69" s="2"/>
      <c r="Q69" s="309"/>
      <c r="R69" s="2"/>
    </row>
    <row r="70" spans="1:21" s="107" customFormat="1" x14ac:dyDescent="0.25">
      <c r="A70" s="107" t="s">
        <v>466</v>
      </c>
      <c r="B70" s="116">
        <v>1150727.4690123</v>
      </c>
      <c r="C70" s="116">
        <v>1055047.1997123</v>
      </c>
      <c r="D70" s="116">
        <v>1255840.4270899999</v>
      </c>
      <c r="E70" s="119">
        <v>0.19031681941097434</v>
      </c>
      <c r="G70" s="116">
        <v>282613.09311000002</v>
      </c>
      <c r="H70" s="116">
        <v>258530.75174999997</v>
      </c>
      <c r="I70" s="116">
        <v>375199.79045999999</v>
      </c>
      <c r="J70" s="120">
        <v>0.451277219132598</v>
      </c>
      <c r="K70" s="120">
        <v>4.3516843818517031E-2</v>
      </c>
      <c r="M70" s="343"/>
      <c r="P70"/>
      <c r="Q70" s="308"/>
      <c r="R70"/>
    </row>
    <row r="71" spans="1:21" s="107" customFormat="1" x14ac:dyDescent="0.25">
      <c r="A71" s="107" t="s">
        <v>467</v>
      </c>
      <c r="B71" s="116">
        <v>2787779.6094049998</v>
      </c>
      <c r="C71" s="116">
        <v>2597104.8877828</v>
      </c>
      <c r="D71" s="116">
        <v>2116173.5615128004</v>
      </c>
      <c r="E71" s="119">
        <v>-0.18517978558832104</v>
      </c>
      <c r="G71" s="116">
        <v>556128.72787000006</v>
      </c>
      <c r="H71" s="116">
        <v>509870.63599999994</v>
      </c>
      <c r="I71" s="116">
        <v>617876.71881000011</v>
      </c>
      <c r="J71" s="120">
        <v>0.21183036477119299</v>
      </c>
      <c r="K71" s="120">
        <v>7.1663272089217939E-2</v>
      </c>
      <c r="M71" s="343"/>
      <c r="P71"/>
      <c r="Q71" s="308"/>
      <c r="R71"/>
    </row>
    <row r="72" spans="1:21" s="107" customFormat="1" x14ac:dyDescent="0.25">
      <c r="A72" s="107" t="s">
        <v>468</v>
      </c>
      <c r="B72" s="116">
        <v>198178.92886519997</v>
      </c>
      <c r="C72" s="116">
        <v>185632.23724290001</v>
      </c>
      <c r="D72" s="116">
        <v>159343.85449860001</v>
      </c>
      <c r="E72" s="119">
        <v>-0.14161539576717819</v>
      </c>
      <c r="G72" s="116">
        <v>100343.21769999999</v>
      </c>
      <c r="H72" s="116">
        <v>94063.177369999976</v>
      </c>
      <c r="I72" s="116">
        <v>86527.699630000017</v>
      </c>
      <c r="J72" s="120">
        <v>-8.011081435574896E-2</v>
      </c>
      <c r="K72" s="120">
        <v>1.0035752914887874E-2</v>
      </c>
      <c r="M72" s="343"/>
      <c r="P72"/>
      <c r="Q72" s="308"/>
    </row>
    <row r="73" spans="1:21" s="296" customFormat="1" x14ac:dyDescent="0.25">
      <c r="A73" s="296" t="s">
        <v>433</v>
      </c>
      <c r="B73" s="126">
        <v>514843.14580250025</v>
      </c>
      <c r="C73" s="126">
        <v>466882.09181030019</v>
      </c>
      <c r="D73" s="126">
        <v>548013.31079270015</v>
      </c>
      <c r="E73" s="127">
        <v>0.17377239437010705</v>
      </c>
      <c r="G73" s="126">
        <v>424523.92754000018</v>
      </c>
      <c r="H73" s="126">
        <v>381575.10828000016</v>
      </c>
      <c r="I73" s="126">
        <v>570460.55581000051</v>
      </c>
      <c r="J73" s="128">
        <v>0.49501511873095261</v>
      </c>
      <c r="K73" s="128">
        <v>6.6163797376786543E-2</v>
      </c>
      <c r="M73" s="343"/>
      <c r="N73" s="298"/>
      <c r="P73"/>
      <c r="Q73" s="308"/>
    </row>
    <row r="74" spans="1:21" s="296" customFormat="1" x14ac:dyDescent="0.25">
      <c r="A74" s="296" t="s">
        <v>61</v>
      </c>
      <c r="B74" s="126">
        <v>112746.52843300004</v>
      </c>
      <c r="C74" s="126">
        <v>102609.08390540007</v>
      </c>
      <c r="D74" s="126">
        <v>125386.40703080002</v>
      </c>
      <c r="E74" s="127">
        <v>0.22198154645254786</v>
      </c>
      <c r="G74" s="126">
        <v>349120.96659000014</v>
      </c>
      <c r="H74" s="126">
        <v>315945.86351000011</v>
      </c>
      <c r="I74" s="126">
        <v>424809.09315000038</v>
      </c>
      <c r="J74" s="128">
        <v>0.34456292109852105</v>
      </c>
      <c r="K74" s="128">
        <v>4.9270685723544524E-2</v>
      </c>
      <c r="M74" s="343"/>
      <c r="N74" s="298"/>
      <c r="P74"/>
      <c r="Q74" s="308"/>
    </row>
    <row r="75" spans="1:21" s="296" customFormat="1" x14ac:dyDescent="0.25">
      <c r="A75" s="296" t="s">
        <v>10</v>
      </c>
      <c r="B75" s="126"/>
      <c r="C75" s="126"/>
      <c r="D75" s="126"/>
      <c r="E75" s="127"/>
      <c r="G75" s="126">
        <v>213634</v>
      </c>
      <c r="H75" s="126">
        <v>182836</v>
      </c>
      <c r="I75" s="126">
        <v>519987</v>
      </c>
      <c r="J75" s="128">
        <v>1.8440077446454746</v>
      </c>
      <c r="K75" s="128">
        <v>6.0309716694982016E-2</v>
      </c>
      <c r="M75" s="343"/>
      <c r="N75" s="298"/>
      <c r="P75"/>
      <c r="Q75" s="308"/>
    </row>
    <row r="76" spans="1:21" s="107" customFormat="1" x14ac:dyDescent="0.25">
      <c r="A76" s="107" t="s">
        <v>470</v>
      </c>
      <c r="B76" s="116"/>
      <c r="C76" s="116"/>
      <c r="D76" s="116"/>
      <c r="E76" s="119"/>
      <c r="G76" s="116">
        <v>168462.19295999996</v>
      </c>
      <c r="H76" s="116">
        <v>141896.71591999999</v>
      </c>
      <c r="I76" s="116">
        <v>457716.63923999993</v>
      </c>
      <c r="J76" s="120">
        <v>2.2257028379575479</v>
      </c>
      <c r="K76" s="120">
        <v>5.3087405721957824E-2</v>
      </c>
      <c r="M76" s="343"/>
      <c r="N76" s="299"/>
      <c r="P76"/>
      <c r="Q76" s="308"/>
    </row>
    <row r="77" spans="1:21" s="296" customFormat="1" x14ac:dyDescent="0.25">
      <c r="A77" s="296" t="s">
        <v>261</v>
      </c>
      <c r="B77" s="303">
        <v>274326.64579600003</v>
      </c>
      <c r="C77" s="303">
        <v>240261.27464330001</v>
      </c>
      <c r="D77" s="303">
        <v>336591.06432669994</v>
      </c>
      <c r="E77" s="127">
        <v>0.40093764517987496</v>
      </c>
      <c r="G77" s="303">
        <v>303661.58859000017</v>
      </c>
      <c r="H77" s="303">
        <v>258288.75065000012</v>
      </c>
      <c r="I77" s="303">
        <v>460499.97190999973</v>
      </c>
      <c r="J77" s="128">
        <v>0.78288822393976587</v>
      </c>
      <c r="K77" s="128">
        <v>5.3410225340132081E-2</v>
      </c>
      <c r="M77" s="343"/>
      <c r="N77" s="298"/>
      <c r="P77"/>
      <c r="Q77" s="308"/>
    </row>
    <row r="78" spans="1:21" s="296" customFormat="1" x14ac:dyDescent="0.25">
      <c r="A78" s="304" t="s">
        <v>436</v>
      </c>
      <c r="B78" s="305">
        <v>258377.8197386</v>
      </c>
      <c r="C78" s="305">
        <v>228942.33403330008</v>
      </c>
      <c r="D78" s="305">
        <v>304421.44233889988</v>
      </c>
      <c r="E78" s="306">
        <v>0.32968611342374632</v>
      </c>
      <c r="F78" s="304"/>
      <c r="G78" s="310">
        <v>244761.41629000049</v>
      </c>
      <c r="H78" s="305">
        <v>220685.53299000044</v>
      </c>
      <c r="I78" s="305">
        <v>308624.34730999958</v>
      </c>
      <c r="J78" s="306">
        <v>0.39848019545523972</v>
      </c>
      <c r="K78" s="128">
        <v>3.5795215940859694E-2</v>
      </c>
      <c r="M78" s="343"/>
      <c r="N78" s="298"/>
      <c r="P78"/>
      <c r="Q78" s="308"/>
    </row>
    <row r="79" spans="1:21" s="296" customFormat="1" x14ac:dyDescent="0.25">
      <c r="A79" s="311" t="s">
        <v>3</v>
      </c>
      <c r="B79" s="312">
        <v>409856.2198738</v>
      </c>
      <c r="C79" s="312">
        <v>384195.36895379995</v>
      </c>
      <c r="D79" s="312">
        <v>420006.4632764</v>
      </c>
      <c r="E79" s="313">
        <v>9.3210635047780599E-2</v>
      </c>
      <c r="F79" s="311"/>
      <c r="G79" s="312">
        <v>162562.19822999998</v>
      </c>
      <c r="H79" s="312">
        <v>152060.03632000001</v>
      </c>
      <c r="I79" s="312">
        <v>165878.23497999995</v>
      </c>
      <c r="J79" s="314">
        <v>9.0873308953579812E-2</v>
      </c>
      <c r="K79" s="314">
        <v>1.9239075895180941E-2</v>
      </c>
      <c r="M79" s="343"/>
      <c r="N79" s="298"/>
      <c r="P79" s="2"/>
      <c r="Q79" s="309"/>
    </row>
    <row r="80" spans="1:21" s="14" customFormat="1" x14ac:dyDescent="0.25">
      <c r="A80" s="9" t="s">
        <v>412</v>
      </c>
      <c r="B80" s="9"/>
      <c r="C80" s="9"/>
      <c r="D80" s="9"/>
      <c r="E80" s="9"/>
      <c r="F80" s="9"/>
      <c r="G80" s="9"/>
      <c r="H80" s="9"/>
      <c r="I80" s="9"/>
      <c r="J80" s="9"/>
      <c r="K80" s="9"/>
      <c r="L80" s="15"/>
      <c r="M80" s="15"/>
      <c r="N80" s="300"/>
      <c r="P80"/>
      <c r="Q80"/>
    </row>
    <row r="81" spans="1:10" s="107" customFormat="1" ht="11.4" x14ac:dyDescent="0.2">
      <c r="A81" s="107" t="s">
        <v>262</v>
      </c>
      <c r="G81" s="116"/>
    </row>
    <row r="82" spans="1:10" x14ac:dyDescent="0.25">
      <c r="E82" s="307"/>
      <c r="F82" s="307"/>
      <c r="G82" s="116"/>
      <c r="H82" s="307"/>
      <c r="I82" s="307"/>
      <c r="J82" s="307"/>
    </row>
    <row r="83" spans="1:10" x14ac:dyDescent="0.25">
      <c r="A83" s="105"/>
      <c r="E83" s="307"/>
      <c r="F83" s="307"/>
      <c r="G83" s="116"/>
      <c r="H83" s="307"/>
      <c r="I83" s="307"/>
      <c r="J83" s="307"/>
    </row>
    <row r="84" spans="1:10" x14ac:dyDescent="0.25">
      <c r="G84" s="297"/>
    </row>
    <row r="85" spans="1:10" x14ac:dyDescent="0.25">
      <c r="G85" s="297"/>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5" zoomScaleNormal="95" workbookViewId="0">
      <selection sqref="A1:J1"/>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2" width="11.6640625" style="14" customWidth="1"/>
    <col min="13" max="13" width="5" style="14" customWidth="1"/>
    <col min="14" max="14" width="5.6640625" style="14" bestFit="1" customWidth="1"/>
    <col min="15" max="15" width="15.5546875" style="172" customWidth="1"/>
    <col min="16" max="16" width="20.109375" style="172" customWidth="1"/>
    <col min="17" max="17" width="15.5546875" style="172"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408" t="s">
        <v>253</v>
      </c>
      <c r="B1" s="408"/>
      <c r="C1" s="408"/>
      <c r="D1" s="408"/>
      <c r="E1" s="408"/>
      <c r="F1" s="408"/>
      <c r="G1" s="408"/>
      <c r="H1" s="408"/>
      <c r="I1" s="408"/>
      <c r="J1" s="408"/>
      <c r="K1" s="361"/>
      <c r="L1" s="361"/>
      <c r="M1" s="361"/>
      <c r="N1" s="83"/>
      <c r="O1" s="169"/>
      <c r="P1" s="169"/>
      <c r="Q1" s="169"/>
      <c r="R1" s="83"/>
    </row>
    <row r="2" spans="1:18" ht="20.100000000000001" customHeight="1" x14ac:dyDescent="0.2">
      <c r="A2" s="409" t="s">
        <v>151</v>
      </c>
      <c r="B2" s="409"/>
      <c r="C2" s="409"/>
      <c r="D2" s="409"/>
      <c r="E2" s="409"/>
      <c r="F2" s="409"/>
      <c r="G2" s="409"/>
      <c r="H2" s="409"/>
      <c r="I2" s="409"/>
      <c r="J2" s="409"/>
      <c r="K2" s="361"/>
      <c r="L2" s="361"/>
      <c r="M2" s="361"/>
      <c r="N2" s="258"/>
      <c r="O2" s="258"/>
      <c r="P2" s="258"/>
      <c r="Q2" s="258"/>
      <c r="R2" s="258"/>
    </row>
    <row r="3" spans="1:18" s="20" customFormat="1" x14ac:dyDescent="0.2">
      <c r="A3" s="17"/>
      <c r="B3" s="410" t="s">
        <v>100</v>
      </c>
      <c r="C3" s="410"/>
      <c r="D3" s="410"/>
      <c r="E3" s="410"/>
      <c r="F3" s="362"/>
      <c r="G3" s="410" t="s">
        <v>420</v>
      </c>
      <c r="H3" s="410"/>
      <c r="I3" s="410"/>
      <c r="J3" s="410"/>
      <c r="K3" s="362"/>
      <c r="L3" s="362"/>
      <c r="M3" s="362"/>
      <c r="N3" s="91"/>
      <c r="O3" s="170"/>
      <c r="P3" s="170"/>
      <c r="Q3" s="170"/>
      <c r="R3" s="91"/>
    </row>
    <row r="4" spans="1:18" s="20" customFormat="1" x14ac:dyDescent="0.2">
      <c r="A4" s="17" t="s">
        <v>257</v>
      </c>
      <c r="B4" s="414">
        <v>2020</v>
      </c>
      <c r="C4" s="411" t="s">
        <v>516</v>
      </c>
      <c r="D4" s="411"/>
      <c r="E4" s="411"/>
      <c r="F4" s="362"/>
      <c r="G4" s="414">
        <v>2020</v>
      </c>
      <c r="H4" s="411" t="s">
        <v>528</v>
      </c>
      <c r="I4" s="411"/>
      <c r="J4" s="411"/>
      <c r="K4" s="362"/>
      <c r="L4" s="362"/>
      <c r="M4" s="362"/>
      <c r="N4" s="91"/>
      <c r="O4" s="170"/>
      <c r="P4" s="170"/>
      <c r="Q4" s="170"/>
      <c r="R4" s="91"/>
    </row>
    <row r="5" spans="1:18" s="20" customFormat="1" x14ac:dyDescent="0.2">
      <c r="A5" s="123"/>
      <c r="B5" s="418"/>
      <c r="C5" s="257">
        <v>2020</v>
      </c>
      <c r="D5" s="257">
        <v>2021</v>
      </c>
      <c r="E5" s="363" t="s">
        <v>526</v>
      </c>
      <c r="F5" s="125"/>
      <c r="G5" s="418"/>
      <c r="H5" s="257">
        <v>2020</v>
      </c>
      <c r="I5" s="257">
        <v>2021</v>
      </c>
      <c r="J5" s="363" t="s">
        <v>526</v>
      </c>
      <c r="K5" s="362"/>
      <c r="L5" s="362"/>
      <c r="M5" s="362"/>
      <c r="O5" s="171"/>
      <c r="P5" s="171"/>
      <c r="Q5" s="171"/>
    </row>
    <row r="6" spans="1:18" x14ac:dyDescent="0.2">
      <c r="A6" s="9"/>
      <c r="B6" s="9"/>
      <c r="C6" s="9"/>
      <c r="D6" s="9"/>
      <c r="E6" s="9"/>
      <c r="F6" s="9"/>
      <c r="G6" s="9"/>
      <c r="H6" s="9"/>
      <c r="I6" s="9"/>
      <c r="J6" s="9"/>
      <c r="K6" s="9"/>
      <c r="L6" s="9"/>
      <c r="M6" s="9"/>
    </row>
    <row r="7" spans="1:18" s="21" customFormat="1" x14ac:dyDescent="0.2">
      <c r="A7" s="86" t="s">
        <v>287</v>
      </c>
      <c r="B7" s="86">
        <v>3304064.0386457997</v>
      </c>
      <c r="C7" s="86">
        <v>3120024.0997086996</v>
      </c>
      <c r="D7" s="86">
        <v>3233560.5297714998</v>
      </c>
      <c r="E7" s="87">
        <v>3.6389600347446276</v>
      </c>
      <c r="F7" s="86"/>
      <c r="G7" s="86">
        <v>6987229.4041499989</v>
      </c>
      <c r="H7" s="86">
        <v>6122904.4244999988</v>
      </c>
      <c r="I7" s="86">
        <v>6440300.8364399998</v>
      </c>
      <c r="J7" s="16">
        <v>5.1837557788748256</v>
      </c>
      <c r="K7" s="352"/>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2689656.8694887999</v>
      </c>
      <c r="C9" s="18">
        <v>2553118.3623278998</v>
      </c>
      <c r="D9" s="18">
        <v>2630285.8829774</v>
      </c>
      <c r="E9" s="16">
        <v>3.0224811269282412</v>
      </c>
      <c r="F9" s="16"/>
      <c r="G9" s="18">
        <v>5739117.8806999987</v>
      </c>
      <c r="H9" s="18">
        <v>4967618.940419999</v>
      </c>
      <c r="I9" s="18">
        <v>5138420.2433399996</v>
      </c>
      <c r="J9" s="16">
        <v>3.4382931736217159</v>
      </c>
      <c r="K9" s="352"/>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2566299.6034288001</v>
      </c>
      <c r="C11" s="18">
        <v>2435884.2959678997</v>
      </c>
      <c r="D11" s="18">
        <v>2493938.2097374001</v>
      </c>
      <c r="E11" s="16">
        <v>2.3832787897847538</v>
      </c>
      <c r="F11" s="16"/>
      <c r="G11" s="18">
        <v>5150510.2870699987</v>
      </c>
      <c r="H11" s="18">
        <v>4417237.1838699989</v>
      </c>
      <c r="I11" s="18">
        <v>4507862.8634099998</v>
      </c>
      <c r="J11" s="16">
        <v>2.0516371606879034</v>
      </c>
      <c r="K11" s="352"/>
      <c r="L11" s="16"/>
      <c r="M11" s="16"/>
      <c r="O11" s="173"/>
      <c r="P11" s="178"/>
      <c r="Q11" s="171"/>
    </row>
    <row r="12" spans="1:18" ht="10.95" customHeight="1" x14ac:dyDescent="0.2">
      <c r="A12" s="10" t="s">
        <v>169</v>
      </c>
      <c r="B12" s="11">
        <v>604097.07577999996</v>
      </c>
      <c r="C12" s="11">
        <v>600657.03157999984</v>
      </c>
      <c r="D12" s="11">
        <v>522189.57943679992</v>
      </c>
      <c r="E12" s="12">
        <v>-13.063603357276108</v>
      </c>
      <c r="F12" s="12"/>
      <c r="G12" s="11">
        <v>1032210.8965900003</v>
      </c>
      <c r="H12" s="11">
        <v>1025311.5907400001</v>
      </c>
      <c r="I12" s="11">
        <v>928950.72429000039</v>
      </c>
      <c r="J12" s="12">
        <v>-9.3982031726036581</v>
      </c>
      <c r="K12" s="352"/>
      <c r="L12" s="12"/>
      <c r="M12" s="12"/>
      <c r="O12" s="174"/>
    </row>
    <row r="13" spans="1:18" ht="10.95" customHeight="1" x14ac:dyDescent="0.2">
      <c r="A13" s="10" t="s">
        <v>92</v>
      </c>
      <c r="B13" s="11">
        <v>659988.49199510005</v>
      </c>
      <c r="C13" s="11">
        <v>652973.91039510013</v>
      </c>
      <c r="D13" s="11">
        <v>636629.18415789958</v>
      </c>
      <c r="E13" s="12">
        <v>-2.5031208715997053</v>
      </c>
      <c r="F13" s="12"/>
      <c r="G13" s="11">
        <v>588128.69432999962</v>
      </c>
      <c r="H13" s="11">
        <v>582521.50202999962</v>
      </c>
      <c r="I13" s="11">
        <v>608463.96505000023</v>
      </c>
      <c r="J13" s="12">
        <v>4.4534773273767598</v>
      </c>
      <c r="K13" s="352"/>
      <c r="L13" s="12"/>
      <c r="M13" s="9"/>
      <c r="O13" s="174"/>
    </row>
    <row r="14" spans="1:18" ht="11.25" customHeight="1" x14ac:dyDescent="0.2">
      <c r="A14" s="10" t="s">
        <v>93</v>
      </c>
      <c r="B14" s="11">
        <v>147390.33397939996</v>
      </c>
      <c r="C14" s="11">
        <v>147348.33397939996</v>
      </c>
      <c r="D14" s="11">
        <v>149733.58293999999</v>
      </c>
      <c r="E14" s="12">
        <v>1.6187824430600699</v>
      </c>
      <c r="F14" s="12"/>
      <c r="G14" s="11">
        <v>208333.33850000016</v>
      </c>
      <c r="H14" s="11">
        <v>208289.16550000018</v>
      </c>
      <c r="I14" s="11">
        <v>231475.21392000004</v>
      </c>
      <c r="J14" s="12">
        <v>11.131663216539138</v>
      </c>
      <c r="K14" s="352"/>
      <c r="L14" s="12"/>
      <c r="M14" s="12"/>
      <c r="O14" s="174"/>
    </row>
    <row r="15" spans="1:18" ht="11.25" customHeight="1" x14ac:dyDescent="0.2">
      <c r="A15" s="10" t="s">
        <v>422</v>
      </c>
      <c r="B15" s="11">
        <v>96883.293741300004</v>
      </c>
      <c r="C15" s="11">
        <v>86385.226241299999</v>
      </c>
      <c r="D15" s="11">
        <v>74615.900079999992</v>
      </c>
      <c r="E15" s="12">
        <v>-13.624234922328881</v>
      </c>
      <c r="F15" s="12"/>
      <c r="G15" s="11">
        <v>285305.1737000001</v>
      </c>
      <c r="H15" s="11">
        <v>245618.32751999996</v>
      </c>
      <c r="I15" s="11">
        <v>177533.66024999999</v>
      </c>
      <c r="J15" s="12">
        <v>-27.719701521237681</v>
      </c>
      <c r="K15" s="352"/>
      <c r="L15" s="12"/>
      <c r="M15" s="12"/>
      <c r="O15" s="174"/>
    </row>
    <row r="16" spans="1:18" ht="11.25" customHeight="1" x14ac:dyDescent="0.2">
      <c r="A16" s="10" t="s">
        <v>94</v>
      </c>
      <c r="B16" s="11">
        <v>125726.01779339999</v>
      </c>
      <c r="C16" s="11">
        <v>125236.03529340001</v>
      </c>
      <c r="D16" s="11">
        <v>119942.37810820004</v>
      </c>
      <c r="E16" s="12">
        <v>-4.2269440842630672</v>
      </c>
      <c r="F16" s="12"/>
      <c r="G16" s="11">
        <v>194307.50583999997</v>
      </c>
      <c r="H16" s="11">
        <v>193369.51485000001</v>
      </c>
      <c r="I16" s="11">
        <v>205079.82979000002</v>
      </c>
      <c r="J16" s="12">
        <v>6.05592611073358</v>
      </c>
      <c r="K16" s="352"/>
      <c r="L16" s="12"/>
      <c r="M16" s="12"/>
      <c r="O16" s="174"/>
    </row>
    <row r="17" spans="1:22" ht="11.25" customHeight="1" x14ac:dyDescent="0.2">
      <c r="A17" s="10" t="s">
        <v>312</v>
      </c>
      <c r="B17" s="11">
        <v>113984.73987999996</v>
      </c>
      <c r="C17" s="11">
        <v>113954.61487999996</v>
      </c>
      <c r="D17" s="11">
        <v>125548.45297999999</v>
      </c>
      <c r="E17" s="12">
        <v>10.174083877347954</v>
      </c>
      <c r="F17" s="12"/>
      <c r="G17" s="11">
        <v>122903.80386999996</v>
      </c>
      <c r="H17" s="11">
        <v>122880.29186999996</v>
      </c>
      <c r="I17" s="11">
        <v>130582.80354000005</v>
      </c>
      <c r="J17" s="12">
        <v>6.2683051551903048</v>
      </c>
      <c r="K17" s="352"/>
      <c r="L17" s="12"/>
      <c r="M17" s="12"/>
      <c r="O17" s="174"/>
    </row>
    <row r="18" spans="1:22" ht="11.25" customHeight="1" x14ac:dyDescent="0.2">
      <c r="A18" s="10" t="s">
        <v>381</v>
      </c>
      <c r="B18" s="11">
        <v>106217.16339999999</v>
      </c>
      <c r="C18" s="11">
        <v>88307.729290000032</v>
      </c>
      <c r="D18" s="11">
        <v>98000.060328199994</v>
      </c>
      <c r="E18" s="12">
        <v>10.975631596607613</v>
      </c>
      <c r="F18" s="12"/>
      <c r="G18" s="11">
        <v>544567.20851999999</v>
      </c>
      <c r="H18" s="11">
        <v>455568.30918999994</v>
      </c>
      <c r="I18" s="11">
        <v>501091.17054000008</v>
      </c>
      <c r="J18" s="12">
        <v>9.9925434740927699</v>
      </c>
      <c r="K18" s="352"/>
      <c r="L18" s="12"/>
      <c r="M18" s="12"/>
      <c r="O18" s="174"/>
    </row>
    <row r="19" spans="1:22" ht="11.25" customHeight="1" x14ac:dyDescent="0.2">
      <c r="A19" s="10" t="s">
        <v>331</v>
      </c>
      <c r="B19" s="11">
        <v>72963.913066000008</v>
      </c>
      <c r="C19" s="11">
        <v>69935.183866000007</v>
      </c>
      <c r="D19" s="11">
        <v>69036.710659199991</v>
      </c>
      <c r="E19" s="12">
        <v>-1.2847227348705417</v>
      </c>
      <c r="F19" s="12"/>
      <c r="G19" s="11">
        <v>97964.17045999995</v>
      </c>
      <c r="H19" s="11">
        <v>91977.181209999966</v>
      </c>
      <c r="I19" s="11">
        <v>97580.59474000003</v>
      </c>
      <c r="J19" s="12">
        <v>6.0921779253122423</v>
      </c>
      <c r="K19" s="352"/>
      <c r="L19" s="12"/>
      <c r="M19" s="12"/>
      <c r="O19" s="174"/>
    </row>
    <row r="20" spans="1:22" ht="11.25" customHeight="1" x14ac:dyDescent="0.2">
      <c r="A20" s="10" t="s">
        <v>95</v>
      </c>
      <c r="B20" s="11">
        <v>28633.759638200005</v>
      </c>
      <c r="C20" s="11">
        <v>25518.096038200001</v>
      </c>
      <c r="D20" s="11">
        <v>23789.849363599998</v>
      </c>
      <c r="E20" s="12">
        <v>-6.7726317512594107</v>
      </c>
      <c r="F20" s="12"/>
      <c r="G20" s="11">
        <v>41354.101390000003</v>
      </c>
      <c r="H20" s="11">
        <v>35267.94023</v>
      </c>
      <c r="I20" s="11">
        <v>34477.104400000004</v>
      </c>
      <c r="J20" s="12">
        <v>-2.2423646655930582</v>
      </c>
      <c r="K20" s="352"/>
      <c r="L20" s="12"/>
      <c r="M20" s="12"/>
      <c r="O20" s="174"/>
    </row>
    <row r="21" spans="1:22" ht="11.25" customHeight="1" x14ac:dyDescent="0.2">
      <c r="A21" s="10" t="s">
        <v>170</v>
      </c>
      <c r="B21" s="11">
        <v>93187.922250000003</v>
      </c>
      <c r="C21" s="11">
        <v>92438.910250000001</v>
      </c>
      <c r="D21" s="11">
        <v>98111.133319999979</v>
      </c>
      <c r="E21" s="12">
        <v>6.1361855680248851</v>
      </c>
      <c r="F21" s="12"/>
      <c r="G21" s="11">
        <v>97945.150179999997</v>
      </c>
      <c r="H21" s="11">
        <v>97270.463999999978</v>
      </c>
      <c r="I21" s="11">
        <v>86483.099439999991</v>
      </c>
      <c r="J21" s="12">
        <v>-11.090072069564698</v>
      </c>
      <c r="K21" s="352"/>
      <c r="L21" s="12"/>
      <c r="M21" s="12"/>
      <c r="O21" s="174"/>
    </row>
    <row r="22" spans="1:22" ht="11.25" customHeight="1" x14ac:dyDescent="0.2">
      <c r="A22" s="10" t="s">
        <v>387</v>
      </c>
      <c r="B22" s="11">
        <v>182336.87897150003</v>
      </c>
      <c r="C22" s="11">
        <v>182336.87897150003</v>
      </c>
      <c r="D22" s="11">
        <v>193779.71627999996</v>
      </c>
      <c r="E22" s="12">
        <v>6.2756571095463869</v>
      </c>
      <c r="F22" s="12"/>
      <c r="G22" s="11">
        <v>242031.95156000004</v>
      </c>
      <c r="H22" s="11">
        <v>242031.95156000004</v>
      </c>
      <c r="I22" s="11">
        <v>189408.81952000011</v>
      </c>
      <c r="J22" s="12">
        <v>-21.742225231347021</v>
      </c>
      <c r="K22" s="352"/>
      <c r="L22" s="12"/>
      <c r="M22" s="12"/>
      <c r="O22" s="174"/>
    </row>
    <row r="23" spans="1:22" ht="11.25" customHeight="1" x14ac:dyDescent="0.2">
      <c r="A23" s="10" t="s">
        <v>96</v>
      </c>
      <c r="B23" s="11">
        <v>232393.18773090001</v>
      </c>
      <c r="C23" s="11">
        <v>149443.26617999992</v>
      </c>
      <c r="D23" s="11">
        <v>268087.43104750005</v>
      </c>
      <c r="E23" s="12">
        <v>79.390773435449944</v>
      </c>
      <c r="F23" s="12"/>
      <c r="G23" s="11">
        <v>1573320.0747199985</v>
      </c>
      <c r="H23" s="11">
        <v>997575.45866999996</v>
      </c>
      <c r="I23" s="11">
        <v>1205111.6147899991</v>
      </c>
      <c r="J23" s="12">
        <v>20.804055905374128</v>
      </c>
      <c r="K23" s="352"/>
      <c r="L23" s="12"/>
      <c r="M23" s="12"/>
      <c r="O23" s="174"/>
    </row>
    <row r="24" spans="1:22" ht="11.25" customHeight="1" x14ac:dyDescent="0.2">
      <c r="A24" s="10" t="s">
        <v>98</v>
      </c>
      <c r="B24" s="11">
        <v>90150.326700000005</v>
      </c>
      <c r="C24" s="11">
        <v>89886.161699999997</v>
      </c>
      <c r="D24" s="11">
        <v>103612.88898999999</v>
      </c>
      <c r="E24" s="12">
        <v>15.271235338553794</v>
      </c>
      <c r="F24" s="12"/>
      <c r="G24" s="11">
        <v>98528.422939999975</v>
      </c>
      <c r="H24" s="11">
        <v>98173.080539999966</v>
      </c>
      <c r="I24" s="11">
        <v>83572.956209999975</v>
      </c>
      <c r="J24" s="12">
        <v>-14.871820513008416</v>
      </c>
      <c r="K24" s="352"/>
      <c r="L24" s="316"/>
      <c r="M24" s="12"/>
      <c r="O24" s="174"/>
    </row>
    <row r="25" spans="1:22" ht="11.25" customHeight="1" x14ac:dyDescent="0.2">
      <c r="A25" s="10" t="s">
        <v>0</v>
      </c>
      <c r="B25" s="11">
        <v>12346.498502999999</v>
      </c>
      <c r="C25" s="11">
        <v>11462.917303</v>
      </c>
      <c r="D25" s="11">
        <v>10861.342046</v>
      </c>
      <c r="E25" s="12">
        <v>-5.2480118376371792</v>
      </c>
      <c r="F25" s="12"/>
      <c r="G25" s="11">
        <v>23609.794470000001</v>
      </c>
      <c r="H25" s="11">
        <v>21382.405960000004</v>
      </c>
      <c r="I25" s="11">
        <v>28051.306929999995</v>
      </c>
      <c r="J25" s="12">
        <v>31.188730503365633</v>
      </c>
      <c r="K25" s="352"/>
      <c r="L25" s="12"/>
      <c r="M25" s="12"/>
      <c r="O25" s="174"/>
    </row>
    <row r="26" spans="1:22" ht="11.25" customHeight="1" x14ac:dyDescent="0.2">
      <c r="A26" s="9"/>
      <c r="B26" s="11"/>
      <c r="C26" s="11"/>
      <c r="D26" s="11"/>
      <c r="E26" s="12"/>
      <c r="F26" s="12"/>
      <c r="G26" s="11"/>
      <c r="H26" s="11"/>
      <c r="I26" s="11"/>
      <c r="J26" s="12"/>
      <c r="K26" s="352"/>
      <c r="L26" s="12"/>
      <c r="M26" s="12"/>
      <c r="O26" s="174"/>
    </row>
    <row r="27" spans="1:22" s="20" customFormat="1" ht="11.25" customHeight="1" x14ac:dyDescent="0.2">
      <c r="A27" s="89" t="s">
        <v>172</v>
      </c>
      <c r="B27" s="18">
        <v>123357.26605999999</v>
      </c>
      <c r="C27" s="18">
        <v>117234.06636</v>
      </c>
      <c r="D27" s="18">
        <v>136347.67324</v>
      </c>
      <c r="E27" s="16">
        <v>16.303799290989645</v>
      </c>
      <c r="F27" s="16"/>
      <c r="G27" s="18">
        <v>588607.59363000002</v>
      </c>
      <c r="H27" s="18">
        <v>550381.75655000005</v>
      </c>
      <c r="I27" s="18">
        <v>630557.37992999994</v>
      </c>
      <c r="J27" s="16">
        <v>14.567274882541682</v>
      </c>
      <c r="K27" s="352"/>
      <c r="L27" s="16"/>
      <c r="M27" s="16"/>
      <c r="O27" s="173"/>
      <c r="P27" s="171"/>
      <c r="Q27" s="171"/>
    </row>
    <row r="28" spans="1:22" ht="11.25" customHeight="1" x14ac:dyDescent="0.2">
      <c r="A28" s="10" t="s">
        <v>317</v>
      </c>
      <c r="B28" s="11">
        <v>33.771999999999998</v>
      </c>
      <c r="C28" s="11">
        <v>33.771999999999998</v>
      </c>
      <c r="D28" s="11">
        <v>43.7</v>
      </c>
      <c r="E28" s="12">
        <v>29.397133720241641</v>
      </c>
      <c r="F28" s="12"/>
      <c r="G28" s="11">
        <v>57.447940000000003</v>
      </c>
      <c r="H28" s="11">
        <v>57.447940000000003</v>
      </c>
      <c r="I28" s="11">
        <v>165.92391000000001</v>
      </c>
      <c r="J28" s="12">
        <v>188.8248212207435</v>
      </c>
      <c r="K28" s="352"/>
      <c r="L28" s="12"/>
      <c r="M28" s="12"/>
      <c r="O28" s="200"/>
    </row>
    <row r="29" spans="1:22" ht="11.25" customHeight="1" x14ac:dyDescent="0.2">
      <c r="A29" s="10" t="s">
        <v>368</v>
      </c>
      <c r="B29" s="11">
        <v>6456.6978200000003</v>
      </c>
      <c r="C29" s="11">
        <v>6051.1656199999998</v>
      </c>
      <c r="D29" s="11">
        <v>6720.0700999999999</v>
      </c>
      <c r="E29" s="12">
        <v>11.054142656237516</v>
      </c>
      <c r="F29" s="12"/>
      <c r="G29" s="11">
        <v>42796.407000000007</v>
      </c>
      <c r="H29" s="11">
        <v>40462.526330000001</v>
      </c>
      <c r="I29" s="11">
        <v>40399.012670000004</v>
      </c>
      <c r="J29" s="12">
        <v>-0.15696909155398941</v>
      </c>
      <c r="K29" s="352"/>
      <c r="L29" s="12"/>
      <c r="M29" s="12"/>
      <c r="O29" s="200"/>
    </row>
    <row r="30" spans="1:22" ht="11.25" customHeight="1" x14ac:dyDescent="0.2">
      <c r="A30" s="10" t="s">
        <v>171</v>
      </c>
      <c r="B30" s="11">
        <v>909.33040000000005</v>
      </c>
      <c r="C30" s="11">
        <v>909.33040000000005</v>
      </c>
      <c r="D30" s="11">
        <v>60.122999999999998</v>
      </c>
      <c r="E30" s="12">
        <v>-93.388211809480907</v>
      </c>
      <c r="F30" s="12"/>
      <c r="G30" s="11">
        <v>3351.1612999999998</v>
      </c>
      <c r="H30" s="11">
        <v>3351.1612999999998</v>
      </c>
      <c r="I30" s="11">
        <v>247.11285999999998</v>
      </c>
      <c r="J30" s="12">
        <v>-92.626052944691139</v>
      </c>
      <c r="K30" s="352"/>
      <c r="L30" s="12"/>
      <c r="M30" s="12"/>
      <c r="O30" s="200"/>
    </row>
    <row r="31" spans="1:22" ht="11.25" customHeight="1" x14ac:dyDescent="0.2">
      <c r="A31" s="10" t="s">
        <v>332</v>
      </c>
      <c r="B31" s="11">
        <v>17256.488600000001</v>
      </c>
      <c r="C31" s="11">
        <v>15037.6281</v>
      </c>
      <c r="D31" s="11">
        <v>15110.027600000001</v>
      </c>
      <c r="E31" s="12">
        <v>0.48145558274579514</v>
      </c>
      <c r="F31" s="12"/>
      <c r="G31" s="11">
        <v>150305.51863999999</v>
      </c>
      <c r="H31" s="11">
        <v>130840.58824</v>
      </c>
      <c r="I31" s="11">
        <v>137367.46865999998</v>
      </c>
      <c r="J31" s="12">
        <v>4.9884217946405016</v>
      </c>
      <c r="K31" s="352"/>
      <c r="L31" s="12"/>
      <c r="M31" s="12"/>
      <c r="O31" s="200"/>
      <c r="P31" s="218"/>
      <c r="Q31" s="175"/>
      <c r="R31" s="13"/>
      <c r="S31" s="13"/>
      <c r="T31" s="13"/>
      <c r="U31" s="13"/>
      <c r="V31" s="13"/>
    </row>
    <row r="32" spans="1:22" ht="11.25" customHeight="1" x14ac:dyDescent="0.2">
      <c r="A32" s="10" t="s">
        <v>363</v>
      </c>
      <c r="B32" s="11">
        <v>3179.6347999999998</v>
      </c>
      <c r="C32" s="11">
        <v>3179.6347999999998</v>
      </c>
      <c r="D32" s="11">
        <v>3226.7652599999997</v>
      </c>
      <c r="E32" s="12">
        <v>1.4822601639660036</v>
      </c>
      <c r="F32" s="12"/>
      <c r="G32" s="11">
        <v>5018.7971900000011</v>
      </c>
      <c r="H32" s="11">
        <v>5018.7971900000011</v>
      </c>
      <c r="I32" s="11">
        <v>6529.3996999999999</v>
      </c>
      <c r="J32" s="12">
        <v>30.098895269366295</v>
      </c>
      <c r="K32" s="352"/>
      <c r="L32" s="12"/>
      <c r="M32" s="12"/>
      <c r="O32" s="200"/>
      <c r="Q32" s="175"/>
      <c r="R32" s="13"/>
      <c r="S32" s="13"/>
      <c r="T32" s="13"/>
      <c r="U32" s="13"/>
      <c r="V32" s="13"/>
    </row>
    <row r="33" spans="1:18" ht="11.25" customHeight="1" x14ac:dyDescent="0.2">
      <c r="A33" s="10" t="s">
        <v>423</v>
      </c>
      <c r="B33" s="11">
        <v>13.375</v>
      </c>
      <c r="C33" s="11">
        <v>13.375</v>
      </c>
      <c r="D33" s="11">
        <v>7.6061499999999995</v>
      </c>
      <c r="E33" s="12">
        <v>-43.131588785046738</v>
      </c>
      <c r="F33" s="12"/>
      <c r="G33" s="11">
        <v>51.6</v>
      </c>
      <c r="H33" s="11">
        <v>51.6</v>
      </c>
      <c r="I33" s="11">
        <v>32.825000000000003</v>
      </c>
      <c r="J33" s="12">
        <v>-36.38565891472868</v>
      </c>
      <c r="K33" s="352"/>
      <c r="L33" s="12"/>
      <c r="M33" s="12"/>
      <c r="O33" s="200"/>
    </row>
    <row r="34" spans="1:18" ht="11.25" customHeight="1" x14ac:dyDescent="0.2">
      <c r="A34" s="10" t="s">
        <v>97</v>
      </c>
      <c r="B34" s="11">
        <v>65698.759999999995</v>
      </c>
      <c r="C34" s="11">
        <v>64498.57</v>
      </c>
      <c r="D34" s="11">
        <v>80815.657500000001</v>
      </c>
      <c r="E34" s="12">
        <v>25.298370956131279</v>
      </c>
      <c r="F34" s="12"/>
      <c r="G34" s="11">
        <v>179616.26469000001</v>
      </c>
      <c r="H34" s="11">
        <v>176659.86748999995</v>
      </c>
      <c r="I34" s="11">
        <v>226911.39447999999</v>
      </c>
      <c r="J34" s="12">
        <v>28.445355305638174</v>
      </c>
      <c r="K34" s="352"/>
      <c r="L34" s="12"/>
      <c r="M34" s="12"/>
      <c r="O34" s="200"/>
    </row>
    <row r="35" spans="1:18" ht="11.25" customHeight="1" x14ac:dyDescent="0.2">
      <c r="A35" s="10" t="s">
        <v>333</v>
      </c>
      <c r="B35" s="11">
        <v>29799.677439999996</v>
      </c>
      <c r="C35" s="11">
        <v>27501.060439999997</v>
      </c>
      <c r="D35" s="11">
        <v>30327.848629999997</v>
      </c>
      <c r="E35" s="12">
        <v>10.27883341505067</v>
      </c>
      <c r="F35" s="12"/>
      <c r="G35" s="11">
        <v>207325.88946999994</v>
      </c>
      <c r="H35" s="11">
        <v>193855.26066000003</v>
      </c>
      <c r="I35" s="11">
        <v>218800.40276999993</v>
      </c>
      <c r="J35" s="12">
        <v>12.867921161938867</v>
      </c>
      <c r="K35" s="352"/>
      <c r="L35" s="12"/>
      <c r="M35" s="12"/>
      <c r="O35" s="200"/>
    </row>
    <row r="36" spans="1:18" ht="11.25" customHeight="1" x14ac:dyDescent="0.2">
      <c r="A36" s="10" t="s">
        <v>330</v>
      </c>
      <c r="B36" s="11">
        <v>2.42</v>
      </c>
      <c r="C36" s="11">
        <v>2.42</v>
      </c>
      <c r="D36" s="11">
        <v>0</v>
      </c>
      <c r="E36" s="12" t="s">
        <v>529</v>
      </c>
      <c r="F36" s="12"/>
      <c r="G36" s="11">
        <v>34.587400000000002</v>
      </c>
      <c r="H36" s="11">
        <v>34.587400000000002</v>
      </c>
      <c r="I36" s="11">
        <v>0</v>
      </c>
      <c r="J36" s="12" t="s">
        <v>529</v>
      </c>
      <c r="K36" s="352"/>
      <c r="L36" s="12"/>
      <c r="M36" s="12"/>
      <c r="O36" s="200"/>
    </row>
    <row r="37" spans="1:18" ht="11.25" customHeight="1" x14ac:dyDescent="0.2">
      <c r="A37" s="10" t="s">
        <v>235</v>
      </c>
      <c r="B37" s="11">
        <v>7.11</v>
      </c>
      <c r="C37" s="11">
        <v>7.11</v>
      </c>
      <c r="D37" s="11">
        <v>35.875</v>
      </c>
      <c r="E37" s="12">
        <v>404.57102672292547</v>
      </c>
      <c r="F37" s="12"/>
      <c r="G37" s="11">
        <v>49.92</v>
      </c>
      <c r="H37" s="11">
        <v>49.92</v>
      </c>
      <c r="I37" s="11">
        <v>103.83988000000001</v>
      </c>
      <c r="J37" s="12">
        <v>108.01258012820512</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452</v>
      </c>
      <c r="B40" s="9"/>
      <c r="C40" s="9"/>
      <c r="D40" s="9"/>
      <c r="E40" s="9"/>
      <c r="F40" s="9"/>
      <c r="G40" s="9"/>
      <c r="H40" s="9"/>
      <c r="I40" s="9"/>
      <c r="J40" s="9"/>
      <c r="K40" s="127"/>
      <c r="L40" s="9"/>
      <c r="M40" s="9"/>
      <c r="O40" s="174"/>
    </row>
    <row r="41" spans="1:18" ht="47.4" customHeight="1" x14ac:dyDescent="0.25">
      <c r="A41" s="416" t="s">
        <v>505</v>
      </c>
      <c r="B41" s="416"/>
      <c r="C41" s="416"/>
      <c r="D41" s="416"/>
      <c r="E41" s="416"/>
      <c r="F41" s="416"/>
      <c r="G41" s="416"/>
      <c r="H41" s="416"/>
      <c r="I41" s="416"/>
      <c r="J41" s="416"/>
      <c r="K41" s="127"/>
      <c r="L41" s="345"/>
      <c r="M41" s="345"/>
      <c r="O41" s="174"/>
    </row>
    <row r="42" spans="1:18" ht="20.100000000000001" customHeight="1" x14ac:dyDescent="0.2">
      <c r="A42" s="408" t="s">
        <v>476</v>
      </c>
      <c r="B42" s="408"/>
      <c r="C42" s="408"/>
      <c r="D42" s="408"/>
      <c r="E42" s="408"/>
      <c r="F42" s="408"/>
      <c r="G42" s="408"/>
      <c r="H42" s="408"/>
      <c r="I42" s="408"/>
      <c r="J42" s="408"/>
      <c r="K42" s="127"/>
      <c r="L42" s="361"/>
      <c r="M42" s="361"/>
      <c r="N42" s="83"/>
      <c r="O42" s="169"/>
      <c r="P42" s="169"/>
      <c r="Q42" s="169"/>
      <c r="R42" s="83"/>
    </row>
    <row r="43" spans="1:18" ht="20.100000000000001" customHeight="1" x14ac:dyDescent="0.2">
      <c r="A43" s="409" t="s">
        <v>151</v>
      </c>
      <c r="B43" s="409"/>
      <c r="C43" s="409"/>
      <c r="D43" s="409"/>
      <c r="E43" s="409"/>
      <c r="F43" s="409"/>
      <c r="G43" s="409"/>
      <c r="H43" s="409"/>
      <c r="I43" s="409"/>
      <c r="J43" s="409"/>
      <c r="K43" s="127"/>
      <c r="L43" s="361"/>
      <c r="M43" s="361"/>
      <c r="N43" s="258"/>
      <c r="O43" s="258"/>
      <c r="P43" s="258"/>
      <c r="Q43" s="258"/>
      <c r="R43" s="258"/>
    </row>
    <row r="44" spans="1:18" s="20" customFormat="1" x14ac:dyDescent="0.2">
      <c r="A44" s="17"/>
      <c r="B44" s="410" t="s">
        <v>100</v>
      </c>
      <c r="C44" s="410"/>
      <c r="D44" s="410"/>
      <c r="E44" s="410"/>
      <c r="F44" s="362"/>
      <c r="G44" s="410" t="s">
        <v>420</v>
      </c>
      <c r="H44" s="410"/>
      <c r="I44" s="410"/>
      <c r="J44" s="410"/>
      <c r="K44" s="127"/>
      <c r="L44" s="362"/>
      <c r="M44" s="362"/>
      <c r="N44" s="91"/>
      <c r="O44" s="170"/>
      <c r="P44" s="170"/>
      <c r="Q44" s="170"/>
      <c r="R44" s="91"/>
    </row>
    <row r="45" spans="1:18" s="20" customFormat="1" x14ac:dyDescent="0.2">
      <c r="A45" s="17" t="s">
        <v>257</v>
      </c>
      <c r="B45" s="414">
        <v>2020</v>
      </c>
      <c r="C45" s="411" t="s">
        <v>516</v>
      </c>
      <c r="D45" s="411"/>
      <c r="E45" s="411"/>
      <c r="F45" s="362"/>
      <c r="G45" s="414">
        <v>2020</v>
      </c>
      <c r="H45" s="411" t="s">
        <v>516</v>
      </c>
      <c r="I45" s="411"/>
      <c r="J45" s="411"/>
      <c r="K45" s="127"/>
      <c r="L45" s="362"/>
      <c r="M45" s="362"/>
      <c r="N45" s="91"/>
      <c r="O45" s="170"/>
      <c r="P45" s="170"/>
      <c r="Q45" s="170"/>
      <c r="R45" s="91"/>
    </row>
    <row r="46" spans="1:18" s="20" customFormat="1" x14ac:dyDescent="0.2">
      <c r="A46" s="123"/>
      <c r="B46" s="415"/>
      <c r="C46" s="257">
        <v>2020</v>
      </c>
      <c r="D46" s="257">
        <v>2021</v>
      </c>
      <c r="E46" s="363" t="s">
        <v>526</v>
      </c>
      <c r="F46" s="125"/>
      <c r="G46" s="415"/>
      <c r="H46" s="257">
        <v>2020</v>
      </c>
      <c r="I46" s="257">
        <v>2021</v>
      </c>
      <c r="J46" s="363" t="s">
        <v>526</v>
      </c>
      <c r="K46" s="127"/>
      <c r="L46" s="362"/>
      <c r="M46" s="362"/>
      <c r="O46" s="171"/>
      <c r="P46" s="171"/>
      <c r="Q46" s="171"/>
    </row>
    <row r="47" spans="1:18" s="20" customFormat="1" ht="11.25" customHeight="1" x14ac:dyDescent="0.2">
      <c r="A47" s="17" t="s">
        <v>255</v>
      </c>
      <c r="B47" s="18">
        <v>614407.16915699991</v>
      </c>
      <c r="C47" s="18">
        <v>566905.73738080007</v>
      </c>
      <c r="D47" s="18">
        <v>603274.64679409983</v>
      </c>
      <c r="E47" s="16">
        <v>6.4153362746565534</v>
      </c>
      <c r="F47" s="16"/>
      <c r="G47" s="18">
        <v>1248111.5234500002</v>
      </c>
      <c r="H47" s="18">
        <v>1155285.4840799998</v>
      </c>
      <c r="I47" s="18">
        <v>1301880.5930999999</v>
      </c>
      <c r="J47" s="16">
        <v>12.689080841064992</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122766.70460870001</v>
      </c>
      <c r="C49" s="18">
        <v>111152.40425269998</v>
      </c>
      <c r="D49" s="18">
        <v>116316.51708839998</v>
      </c>
      <c r="E49" s="16">
        <v>4.6459749300245647</v>
      </c>
      <c r="F49" s="16"/>
      <c r="G49" s="18">
        <v>140207.20853</v>
      </c>
      <c r="H49" s="18">
        <v>127465.28898999999</v>
      </c>
      <c r="I49" s="18">
        <v>131527.73865000001</v>
      </c>
      <c r="J49" s="16">
        <v>3.1871026945372876</v>
      </c>
      <c r="K49" s="127"/>
      <c r="L49" s="16"/>
      <c r="M49" s="16"/>
      <c r="O49" s="173"/>
      <c r="P49" s="171"/>
      <c r="Q49" s="171"/>
    </row>
    <row r="50" spans="1:20" ht="11.25" customHeight="1" x14ac:dyDescent="0.2">
      <c r="A50" s="9" t="s">
        <v>308</v>
      </c>
      <c r="B50" s="11">
        <v>547.40584999999999</v>
      </c>
      <c r="C50" s="11">
        <v>504.78084999999999</v>
      </c>
      <c r="D50" s="11">
        <v>226.52376000000001</v>
      </c>
      <c r="E50" s="12">
        <v>-55.124335639911855</v>
      </c>
      <c r="F50" s="12"/>
      <c r="G50" s="11">
        <v>652.10898999999995</v>
      </c>
      <c r="H50" s="11">
        <v>602.30719000000011</v>
      </c>
      <c r="I50" s="11">
        <v>365.06534000000005</v>
      </c>
      <c r="J50" s="12">
        <v>-39.388845748296653</v>
      </c>
      <c r="K50" s="127"/>
      <c r="L50" s="12"/>
      <c r="M50" s="12"/>
      <c r="O50" s="174"/>
    </row>
    <row r="51" spans="1:20" ht="11.25" customHeight="1" x14ac:dyDescent="0.2">
      <c r="A51" s="9" t="s">
        <v>309</v>
      </c>
      <c r="B51" s="11">
        <v>26511.289174099998</v>
      </c>
      <c r="C51" s="11">
        <v>24540.347594099996</v>
      </c>
      <c r="D51" s="11">
        <v>24537.271679999998</v>
      </c>
      <c r="E51" s="12">
        <v>-1.2534109748045807E-2</v>
      </c>
      <c r="F51" s="12"/>
      <c r="G51" s="11">
        <v>24231.742269999995</v>
      </c>
      <c r="H51" s="11">
        <v>22433.845399999998</v>
      </c>
      <c r="I51" s="11">
        <v>25681.74957</v>
      </c>
      <c r="J51" s="12">
        <v>14.477697033607996</v>
      </c>
      <c r="K51" s="127"/>
      <c r="L51" s="12"/>
      <c r="M51" s="12"/>
      <c r="O51" s="174"/>
      <c r="P51" s="174"/>
      <c r="Q51" s="174"/>
      <c r="R51" s="13"/>
      <c r="S51" s="13"/>
      <c r="T51" s="13"/>
    </row>
    <row r="52" spans="1:20" ht="11.25" customHeight="1" x14ac:dyDescent="0.2">
      <c r="A52" s="9" t="s">
        <v>147</v>
      </c>
      <c r="B52" s="11">
        <v>95708.009584600004</v>
      </c>
      <c r="C52" s="11">
        <v>86107.275808599996</v>
      </c>
      <c r="D52" s="11">
        <v>91552.72164839998</v>
      </c>
      <c r="E52" s="12">
        <v>6.3240252216365036</v>
      </c>
      <c r="F52" s="12"/>
      <c r="G52" s="11">
        <v>115323.35727000001</v>
      </c>
      <c r="H52" s="11">
        <v>104429.13639999999</v>
      </c>
      <c r="I52" s="11">
        <v>105480.92374000001</v>
      </c>
      <c r="J52" s="12">
        <v>1.0071780503587746</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82838.664810000002</v>
      </c>
      <c r="C54" s="18">
        <v>79136.570110000001</v>
      </c>
      <c r="D54" s="18">
        <v>77845.6138584</v>
      </c>
      <c r="E54" s="16">
        <v>-1.6313017481116106</v>
      </c>
      <c r="F54" s="16"/>
      <c r="G54" s="18">
        <v>113837.85963999998</v>
      </c>
      <c r="H54" s="18">
        <v>108433.049</v>
      </c>
      <c r="I54" s="18">
        <v>108075.16845000001</v>
      </c>
      <c r="J54" s="16">
        <v>-0.33004748395481442</v>
      </c>
      <c r="K54" s="127"/>
      <c r="L54" s="16"/>
      <c r="M54" s="16"/>
      <c r="O54" s="173"/>
      <c r="P54" s="171"/>
      <c r="Q54" s="171"/>
    </row>
    <row r="55" spans="1:20" ht="11.25" customHeight="1" x14ac:dyDescent="0.2">
      <c r="A55" s="9" t="s">
        <v>311</v>
      </c>
      <c r="B55" s="11">
        <v>302.54567000000003</v>
      </c>
      <c r="C55" s="11">
        <v>278.19567000000006</v>
      </c>
      <c r="D55" s="11">
        <v>351.88044000000002</v>
      </c>
      <c r="E55" s="12">
        <v>26.486670335307494</v>
      </c>
      <c r="F55" s="12"/>
      <c r="G55" s="11">
        <v>600.15949999999998</v>
      </c>
      <c r="H55" s="11">
        <v>543.2408999999999</v>
      </c>
      <c r="I55" s="11">
        <v>607.90233000000001</v>
      </c>
      <c r="J55" s="12">
        <v>11.902901640874262</v>
      </c>
      <c r="K55" s="127"/>
      <c r="L55" s="12"/>
      <c r="M55" s="12"/>
      <c r="O55" s="174"/>
    </row>
    <row r="56" spans="1:20" ht="11.25" customHeight="1" x14ac:dyDescent="0.2">
      <c r="A56" s="9" t="s">
        <v>96</v>
      </c>
      <c r="B56" s="11">
        <v>3648.4629999999997</v>
      </c>
      <c r="C56" s="11">
        <v>3285.3388</v>
      </c>
      <c r="D56" s="11">
        <v>3015.4112399999999</v>
      </c>
      <c r="E56" s="12">
        <v>-8.2161255332326704</v>
      </c>
      <c r="F56" s="12"/>
      <c r="G56" s="11">
        <v>9117.8527200000008</v>
      </c>
      <c r="H56" s="11">
        <v>8203.6034400000008</v>
      </c>
      <c r="I56" s="11">
        <v>7568.6408000000001</v>
      </c>
      <c r="J56" s="12">
        <v>-7.7400455134628174</v>
      </c>
      <c r="K56" s="127"/>
      <c r="L56" s="12"/>
      <c r="M56" s="12"/>
      <c r="O56" s="174"/>
    </row>
    <row r="57" spans="1:20" ht="11.25" customHeight="1" x14ac:dyDescent="0.2">
      <c r="A57" s="9" t="s">
        <v>308</v>
      </c>
      <c r="B57" s="11">
        <v>41.101680000000002</v>
      </c>
      <c r="C57" s="11">
        <v>41.101680000000002</v>
      </c>
      <c r="D57" s="11">
        <v>20.665599999999998</v>
      </c>
      <c r="E57" s="12">
        <v>-49.720790001771221</v>
      </c>
      <c r="F57" s="12"/>
      <c r="G57" s="11">
        <v>73.097499999999997</v>
      </c>
      <c r="H57" s="11">
        <v>73.097499999999997</v>
      </c>
      <c r="I57" s="11">
        <v>37.266839999999995</v>
      </c>
      <c r="J57" s="12">
        <v>-49.01762714183112</v>
      </c>
      <c r="K57" s="127"/>
      <c r="L57" s="12"/>
      <c r="M57" s="12"/>
      <c r="O57" s="174"/>
    </row>
    <row r="58" spans="1:20" ht="11.25" customHeight="1" x14ac:dyDescent="0.2">
      <c r="A58" s="9" t="s">
        <v>309</v>
      </c>
      <c r="B58" s="11">
        <v>43780.529539999996</v>
      </c>
      <c r="C58" s="11">
        <v>43296.556100000009</v>
      </c>
      <c r="D58" s="11">
        <v>36038.118847999998</v>
      </c>
      <c r="E58" s="12">
        <v>-16.764467906490168</v>
      </c>
      <c r="F58" s="12"/>
      <c r="G58" s="11">
        <v>54335.138709999992</v>
      </c>
      <c r="H58" s="11">
        <v>53730.256709999994</v>
      </c>
      <c r="I58" s="11">
        <v>46805.290999999997</v>
      </c>
      <c r="J58" s="12">
        <v>-12.888391260396034</v>
      </c>
      <c r="K58" s="127"/>
      <c r="L58" s="12"/>
      <c r="M58" s="12"/>
      <c r="O58" s="174"/>
    </row>
    <row r="59" spans="1:20" ht="11.25" customHeight="1" x14ac:dyDescent="0.2">
      <c r="A59" s="9" t="s">
        <v>334</v>
      </c>
      <c r="B59" s="11">
        <v>6416.5972300000003</v>
      </c>
      <c r="C59" s="11">
        <v>5879.1277700000001</v>
      </c>
      <c r="D59" s="11">
        <v>6869.7587300000005</v>
      </c>
      <c r="E59" s="12">
        <v>16.849964803537532</v>
      </c>
      <c r="F59" s="12"/>
      <c r="G59" s="11">
        <v>14697.2569</v>
      </c>
      <c r="H59" s="11">
        <v>13725.713230000003</v>
      </c>
      <c r="I59" s="11">
        <v>15778.581039999999</v>
      </c>
      <c r="J59" s="12">
        <v>14.956365294832821</v>
      </c>
      <c r="K59" s="127"/>
      <c r="L59" s="12"/>
      <c r="M59" s="12"/>
      <c r="O59" s="174"/>
    </row>
    <row r="60" spans="1:20" ht="11.25" customHeight="1" x14ac:dyDescent="0.2">
      <c r="A60" s="9" t="s">
        <v>335</v>
      </c>
      <c r="B60" s="11">
        <v>1064.4821299999999</v>
      </c>
      <c r="C60" s="11">
        <v>962.94808999999998</v>
      </c>
      <c r="D60" s="11">
        <v>1144.4314399999998</v>
      </c>
      <c r="E60" s="12">
        <v>18.84663897095426</v>
      </c>
      <c r="F60" s="12"/>
      <c r="G60" s="11">
        <v>8751.1363399999991</v>
      </c>
      <c r="H60" s="11">
        <v>7915.766340000001</v>
      </c>
      <c r="I60" s="11">
        <v>8608.4969799999981</v>
      </c>
      <c r="J60" s="12">
        <v>8.7512770115445022</v>
      </c>
      <c r="K60" s="127"/>
      <c r="L60" s="12"/>
      <c r="M60" s="12"/>
      <c r="O60" s="174"/>
    </row>
    <row r="61" spans="1:20" ht="11.25" customHeight="1" x14ac:dyDescent="0.2">
      <c r="A61" s="9" t="s">
        <v>388</v>
      </c>
      <c r="B61" s="11">
        <v>0</v>
      </c>
      <c r="C61" s="11">
        <v>0</v>
      </c>
      <c r="D61" s="11">
        <v>0</v>
      </c>
      <c r="E61" s="12" t="s">
        <v>529</v>
      </c>
      <c r="F61" s="12"/>
      <c r="G61" s="11">
        <v>0</v>
      </c>
      <c r="H61" s="11">
        <v>0</v>
      </c>
      <c r="I61" s="11">
        <v>0</v>
      </c>
      <c r="J61" s="12" t="s">
        <v>529</v>
      </c>
      <c r="K61" s="127"/>
      <c r="L61" s="12"/>
      <c r="M61" s="12"/>
      <c r="O61" s="174"/>
    </row>
    <row r="62" spans="1:20" ht="11.25" customHeight="1" x14ac:dyDescent="0.2">
      <c r="A62" s="9" t="s">
        <v>312</v>
      </c>
      <c r="B62" s="11">
        <v>2720.0689199999997</v>
      </c>
      <c r="C62" s="11">
        <v>2440.7761199999995</v>
      </c>
      <c r="D62" s="11">
        <v>2028.81645</v>
      </c>
      <c r="E62" s="12">
        <v>-16.87822437397493</v>
      </c>
      <c r="F62" s="12"/>
      <c r="G62" s="11">
        <v>3288.3022500000002</v>
      </c>
      <c r="H62" s="11">
        <v>2981.1619899999996</v>
      </c>
      <c r="I62" s="11">
        <v>2327.3804599999994</v>
      </c>
      <c r="J62" s="12">
        <v>-21.930426195994812</v>
      </c>
      <c r="K62" s="127"/>
      <c r="L62" s="12"/>
      <c r="M62" s="12"/>
      <c r="O62" s="174"/>
    </row>
    <row r="63" spans="1:20" ht="11.25" customHeight="1" x14ac:dyDescent="0.2">
      <c r="A63" s="9" t="s">
        <v>207</v>
      </c>
      <c r="B63" s="11">
        <v>24864.876640000006</v>
      </c>
      <c r="C63" s="11">
        <v>22952.525880000001</v>
      </c>
      <c r="D63" s="11">
        <v>28376.531110400003</v>
      </c>
      <c r="E63" s="12">
        <v>23.631408842572242</v>
      </c>
      <c r="F63" s="12"/>
      <c r="G63" s="11">
        <v>22974.915720000008</v>
      </c>
      <c r="H63" s="11">
        <v>21260.208890000005</v>
      </c>
      <c r="I63" s="11">
        <v>26341.609000000011</v>
      </c>
      <c r="J63" s="12">
        <v>23.90098863228998</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171001.99152979997</v>
      </c>
      <c r="C65" s="18">
        <v>161068.2279998</v>
      </c>
      <c r="D65" s="18">
        <v>167006.72520999998</v>
      </c>
      <c r="E65" s="16">
        <v>3.6869451436489129</v>
      </c>
      <c r="F65" s="16"/>
      <c r="G65" s="18">
        <v>434722.26604000013</v>
      </c>
      <c r="H65" s="18">
        <v>410502.93140000012</v>
      </c>
      <c r="I65" s="18">
        <v>473223.72691999999</v>
      </c>
      <c r="J65" s="16">
        <v>15.279012821198052</v>
      </c>
      <c r="K65" s="127"/>
      <c r="L65" s="16"/>
      <c r="M65" s="16"/>
      <c r="O65" s="173"/>
      <c r="P65" s="171"/>
      <c r="Q65" s="171"/>
    </row>
    <row r="66" spans="1:22" s="20" customFormat="1" ht="11.25" customHeight="1" x14ac:dyDescent="0.2">
      <c r="A66" s="9" t="s">
        <v>381</v>
      </c>
      <c r="B66" s="11">
        <v>44677.48829999999</v>
      </c>
      <c r="C66" s="11">
        <v>42958.214739999996</v>
      </c>
      <c r="D66" s="11">
        <v>46924.239969999988</v>
      </c>
      <c r="E66" s="12">
        <v>9.2322859644050226</v>
      </c>
      <c r="F66" s="12"/>
      <c r="G66" s="11">
        <v>122812.66885000003</v>
      </c>
      <c r="H66" s="11">
        <v>118163.30011000003</v>
      </c>
      <c r="I66" s="11">
        <v>138152.21005000002</v>
      </c>
      <c r="J66" s="12">
        <v>16.916343671336207</v>
      </c>
      <c r="K66" s="127"/>
      <c r="L66" s="12"/>
      <c r="M66" s="12"/>
      <c r="O66" s="173"/>
      <c r="P66" s="171"/>
      <c r="Q66" s="171"/>
    </row>
    <row r="67" spans="1:22" ht="11.25" customHeight="1" x14ac:dyDescent="0.2">
      <c r="A67" s="9" t="s">
        <v>203</v>
      </c>
      <c r="B67" s="11">
        <v>20102.427540000004</v>
      </c>
      <c r="C67" s="11">
        <v>19735.015170000002</v>
      </c>
      <c r="D67" s="11">
        <v>15965.90063</v>
      </c>
      <c r="E67" s="12">
        <v>-19.098614860603632</v>
      </c>
      <c r="F67" s="12"/>
      <c r="G67" s="11">
        <v>68044.905539999992</v>
      </c>
      <c r="H67" s="11">
        <v>66613.547980000003</v>
      </c>
      <c r="I67" s="11">
        <v>75910.675459999999</v>
      </c>
      <c r="J67" s="12">
        <v>13.956811732639366</v>
      </c>
      <c r="K67" s="127"/>
      <c r="L67" s="12"/>
      <c r="M67" s="12"/>
      <c r="O67" s="174"/>
    </row>
    <row r="68" spans="1:22" ht="11.25" customHeight="1" x14ac:dyDescent="0.2">
      <c r="A68" s="9" t="s">
        <v>204</v>
      </c>
      <c r="B68" s="11">
        <v>55491.768539999997</v>
      </c>
      <c r="C68" s="11">
        <v>49332.128140000008</v>
      </c>
      <c r="D68" s="11">
        <v>58766.345620000015</v>
      </c>
      <c r="E68" s="12">
        <v>19.123880999470714</v>
      </c>
      <c r="F68" s="12"/>
      <c r="G68" s="11">
        <v>119214.75999000005</v>
      </c>
      <c r="H68" s="11">
        <v>105984.98408000002</v>
      </c>
      <c r="I68" s="11">
        <v>133383.99967999998</v>
      </c>
      <c r="J68" s="12">
        <v>25.851790079355496</v>
      </c>
      <c r="K68" s="127"/>
      <c r="L68" s="12"/>
      <c r="M68" s="12"/>
      <c r="O68" s="174"/>
    </row>
    <row r="69" spans="1:22" ht="11.25" customHeight="1" x14ac:dyDescent="0.25">
      <c r="A69" s="9" t="s">
        <v>205</v>
      </c>
      <c r="B69" s="11">
        <v>17334.412830000001</v>
      </c>
      <c r="C69" s="11">
        <v>17220.856230000001</v>
      </c>
      <c r="D69" s="11">
        <v>13482.717170000002</v>
      </c>
      <c r="E69" s="12">
        <v>-21.707045283194944</v>
      </c>
      <c r="F69" s="12"/>
      <c r="G69" s="11">
        <v>35383.145620000003</v>
      </c>
      <c r="H69" s="11">
        <v>35112.118519999996</v>
      </c>
      <c r="I69" s="11">
        <v>37793.037019999996</v>
      </c>
      <c r="J69" s="12">
        <v>7.6353083009586413</v>
      </c>
      <c r="K69" s="127"/>
      <c r="L69" s="12"/>
      <c r="M69" s="12"/>
      <c r="N69"/>
      <c r="O69"/>
      <c r="P69"/>
      <c r="Q69"/>
      <c r="R69"/>
      <c r="S69"/>
      <c r="T69"/>
      <c r="U69"/>
      <c r="V69"/>
    </row>
    <row r="70" spans="1:22" ht="11.25" customHeight="1" x14ac:dyDescent="0.25">
      <c r="A70" s="9" t="s">
        <v>389</v>
      </c>
      <c r="B70" s="11">
        <v>446.76504</v>
      </c>
      <c r="C70" s="11">
        <v>445.94603999999998</v>
      </c>
      <c r="D70" s="11">
        <v>997.19990000000007</v>
      </c>
      <c r="E70" s="12">
        <v>123.61447586797723</v>
      </c>
      <c r="F70" s="12"/>
      <c r="G70" s="11">
        <v>1543.5682899999999</v>
      </c>
      <c r="H70" s="11">
        <v>1541.1440500000001</v>
      </c>
      <c r="I70" s="11">
        <v>3011.6182900000008</v>
      </c>
      <c r="J70" s="12">
        <v>95.41445785032235</v>
      </c>
      <c r="K70" s="127"/>
      <c r="L70" s="12"/>
      <c r="M70" s="12"/>
      <c r="N70"/>
      <c r="O70"/>
      <c r="P70"/>
      <c r="Q70"/>
      <c r="R70"/>
      <c r="S70"/>
      <c r="T70"/>
      <c r="U70"/>
      <c r="V70"/>
    </row>
    <row r="71" spans="1:22" ht="11.25" customHeight="1" x14ac:dyDescent="0.25">
      <c r="A71" s="9" t="s">
        <v>206</v>
      </c>
      <c r="B71" s="11">
        <v>32949.129279799999</v>
      </c>
      <c r="C71" s="11">
        <v>31376.067679799999</v>
      </c>
      <c r="D71" s="11">
        <v>30870.321919999998</v>
      </c>
      <c r="E71" s="12">
        <v>-1.6118838248350755</v>
      </c>
      <c r="F71" s="12"/>
      <c r="G71" s="11">
        <v>87723.217750000011</v>
      </c>
      <c r="H71" s="11">
        <v>83087.836660000015</v>
      </c>
      <c r="I71" s="11">
        <v>84972.186419999984</v>
      </c>
      <c r="J71" s="12">
        <v>2.2679008573912398</v>
      </c>
      <c r="K71" s="127"/>
      <c r="L71" s="12"/>
      <c r="M71" s="12"/>
      <c r="N71"/>
      <c r="O71"/>
      <c r="P71"/>
      <c r="Q71"/>
      <c r="R71"/>
      <c r="S71"/>
      <c r="T71"/>
      <c r="U71"/>
      <c r="V71"/>
    </row>
    <row r="72" spans="1:22" ht="11.25" customHeight="1" x14ac:dyDescent="0.25">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5">
      <c r="A73" s="17" t="s">
        <v>1</v>
      </c>
      <c r="B73" s="18">
        <v>131872.6870639</v>
      </c>
      <c r="C73" s="18">
        <v>120450.7639839</v>
      </c>
      <c r="D73" s="18">
        <v>110723.56436609999</v>
      </c>
      <c r="E73" s="16">
        <v>-8.0756645255485466</v>
      </c>
      <c r="F73" s="16"/>
      <c r="G73" s="18">
        <v>339576.46174000006</v>
      </c>
      <c r="H73" s="18">
        <v>309983.72912999993</v>
      </c>
      <c r="I73" s="18">
        <v>325410.69850999996</v>
      </c>
      <c r="J73" s="16">
        <v>4.9767029460860357</v>
      </c>
      <c r="K73" s="127"/>
      <c r="L73" s="16"/>
      <c r="M73" s="16"/>
      <c r="N73"/>
      <c r="O73"/>
      <c r="P73"/>
      <c r="Q73"/>
      <c r="R73"/>
      <c r="S73"/>
      <c r="T73"/>
      <c r="U73"/>
      <c r="V73"/>
    </row>
    <row r="74" spans="1:22" ht="11.25" customHeight="1" x14ac:dyDescent="0.25">
      <c r="A74" s="9" t="s">
        <v>208</v>
      </c>
      <c r="B74" s="11">
        <v>64282.039569999994</v>
      </c>
      <c r="C74" s="11">
        <v>59271.272250000002</v>
      </c>
      <c r="D74" s="11">
        <v>44627.868676099992</v>
      </c>
      <c r="E74" s="12">
        <v>-24.705735203617138</v>
      </c>
      <c r="F74" s="12"/>
      <c r="G74" s="11">
        <v>159611.49822000001</v>
      </c>
      <c r="H74" s="11">
        <v>146370.44405999998</v>
      </c>
      <c r="I74" s="11">
        <v>154841.89361999999</v>
      </c>
      <c r="J74" s="12">
        <v>5.7876777066600908</v>
      </c>
      <c r="K74" s="127"/>
      <c r="L74" s="12"/>
      <c r="M74" s="12"/>
      <c r="N74"/>
      <c r="O74"/>
      <c r="P74"/>
      <c r="Q74"/>
      <c r="R74"/>
      <c r="S74"/>
      <c r="T74"/>
      <c r="U74"/>
      <c r="V74"/>
    </row>
    <row r="75" spans="1:22" ht="11.25" customHeight="1" x14ac:dyDescent="0.25">
      <c r="A75" s="9" t="s">
        <v>92</v>
      </c>
      <c r="B75" s="11">
        <v>4369.3064000000004</v>
      </c>
      <c r="C75" s="11">
        <v>3814.7839299999996</v>
      </c>
      <c r="D75" s="11">
        <v>4058.1031300000004</v>
      </c>
      <c r="E75" s="12">
        <v>6.3783219302803644</v>
      </c>
      <c r="F75" s="12"/>
      <c r="G75" s="11">
        <v>27268.424639999994</v>
      </c>
      <c r="H75" s="11">
        <v>23931.952889999993</v>
      </c>
      <c r="I75" s="11">
        <v>25959.431989999997</v>
      </c>
      <c r="J75" s="12">
        <v>8.4718497872657679</v>
      </c>
      <c r="K75" s="127"/>
      <c r="L75" s="12"/>
      <c r="M75" s="12"/>
      <c r="N75"/>
      <c r="O75"/>
      <c r="P75"/>
      <c r="Q75"/>
      <c r="R75"/>
      <c r="S75"/>
      <c r="T75"/>
      <c r="U75"/>
      <c r="V75"/>
    </row>
    <row r="76" spans="1:22" ht="11.25" customHeight="1" x14ac:dyDescent="0.25">
      <c r="A76" s="9" t="s">
        <v>209</v>
      </c>
      <c r="B76" s="11">
        <v>5143.2619999999997</v>
      </c>
      <c r="C76" s="11">
        <v>4777.3620000000001</v>
      </c>
      <c r="D76" s="11">
        <v>4086.1417000000001</v>
      </c>
      <c r="E76" s="12">
        <v>-14.468660737871659</v>
      </c>
      <c r="F76" s="12"/>
      <c r="G76" s="11">
        <v>20574.64399</v>
      </c>
      <c r="H76" s="11">
        <v>19091.497429999999</v>
      </c>
      <c r="I76" s="11">
        <v>21690.503340000003</v>
      </c>
      <c r="J76" s="12">
        <v>13.613420945786999</v>
      </c>
      <c r="K76" s="127"/>
      <c r="L76" s="12"/>
      <c r="M76" s="12"/>
      <c r="N76"/>
      <c r="O76"/>
      <c r="P76"/>
      <c r="Q76"/>
      <c r="R76"/>
      <c r="S76"/>
      <c r="T76"/>
      <c r="U76"/>
      <c r="V76"/>
    </row>
    <row r="77" spans="1:22" ht="11.25" customHeight="1" x14ac:dyDescent="0.25">
      <c r="A77" s="9" t="s">
        <v>210</v>
      </c>
      <c r="B77" s="11">
        <v>57585.532629999994</v>
      </c>
      <c r="C77" s="11">
        <v>52139.613950000006</v>
      </c>
      <c r="D77" s="11">
        <v>57566.09388</v>
      </c>
      <c r="E77" s="12">
        <v>10.407595144842816</v>
      </c>
      <c r="F77" s="12"/>
      <c r="G77" s="11">
        <v>124637.57664000003</v>
      </c>
      <c r="H77" s="11">
        <v>113657.40657999998</v>
      </c>
      <c r="I77" s="11">
        <v>115882.83356999997</v>
      </c>
      <c r="J77" s="12">
        <v>1.9580131704251045</v>
      </c>
      <c r="K77" s="127"/>
      <c r="L77" s="12"/>
      <c r="M77" s="12"/>
      <c r="N77"/>
      <c r="O77"/>
      <c r="P77"/>
      <c r="Q77"/>
      <c r="R77"/>
      <c r="S77"/>
      <c r="T77"/>
      <c r="U77"/>
      <c r="V77"/>
    </row>
    <row r="78" spans="1:22" ht="11.25" customHeight="1" x14ac:dyDescent="0.25">
      <c r="A78" s="9" t="s">
        <v>211</v>
      </c>
      <c r="B78" s="11">
        <v>492.54646389999994</v>
      </c>
      <c r="C78" s="11">
        <v>447.73185389999998</v>
      </c>
      <c r="D78" s="11">
        <v>385.35698000000002</v>
      </c>
      <c r="E78" s="12">
        <v>-13.931301370827029</v>
      </c>
      <c r="F78" s="12"/>
      <c r="G78" s="11">
        <v>7484.3182500000003</v>
      </c>
      <c r="H78" s="11">
        <v>6932.428170000001</v>
      </c>
      <c r="I78" s="11">
        <v>7036.0359899999994</v>
      </c>
      <c r="J78" s="12">
        <v>1.4945386733087389</v>
      </c>
      <c r="K78" s="127"/>
      <c r="L78" s="12"/>
      <c r="M78" s="12"/>
      <c r="N78"/>
      <c r="O78"/>
      <c r="P78"/>
      <c r="Q78"/>
      <c r="R78"/>
      <c r="S78"/>
      <c r="T78"/>
      <c r="U78"/>
      <c r="V78"/>
    </row>
    <row r="79" spans="1:22" ht="11.25" customHeight="1" x14ac:dyDescent="0.25">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5">
      <c r="A80" s="17" t="s">
        <v>282</v>
      </c>
      <c r="B80" s="18">
        <v>18713.140230000001</v>
      </c>
      <c r="C80" s="18">
        <v>17259.148429800003</v>
      </c>
      <c r="D80" s="18">
        <v>12164.678820699999</v>
      </c>
      <c r="E80" s="16">
        <v>-29.517502730921464</v>
      </c>
      <c r="F80" s="16"/>
      <c r="G80" s="18">
        <v>68508.588609999992</v>
      </c>
      <c r="H80" s="18">
        <v>63085.386989999992</v>
      </c>
      <c r="I80" s="18">
        <v>56132.418669999992</v>
      </c>
      <c r="J80" s="16">
        <v>-11.02151964463998</v>
      </c>
      <c r="K80" s="127"/>
      <c r="L80" s="16"/>
      <c r="M80" s="16"/>
      <c r="N80"/>
      <c r="O80"/>
      <c r="P80"/>
      <c r="Q80"/>
      <c r="R80"/>
      <c r="S80"/>
      <c r="T80"/>
      <c r="U80"/>
      <c r="V80"/>
    </row>
    <row r="81" spans="1:22" ht="11.25" customHeight="1" x14ac:dyDescent="0.25">
      <c r="A81" s="9" t="s">
        <v>212</v>
      </c>
      <c r="B81" s="11">
        <v>16269.339120000001</v>
      </c>
      <c r="C81" s="11">
        <v>15044.023359800001</v>
      </c>
      <c r="D81" s="11">
        <v>10711.437240700001</v>
      </c>
      <c r="E81" s="12">
        <v>-28.799384416520866</v>
      </c>
      <c r="F81" s="12"/>
      <c r="G81" s="11">
        <v>57178.803579999993</v>
      </c>
      <c r="H81" s="11">
        <v>52680.896579999993</v>
      </c>
      <c r="I81" s="11">
        <v>46285.874149999996</v>
      </c>
      <c r="J81" s="12">
        <v>-12.139167791665557</v>
      </c>
      <c r="K81" s="127"/>
      <c r="L81" s="12"/>
      <c r="M81" s="12"/>
      <c r="N81"/>
      <c r="O81"/>
      <c r="P81"/>
      <c r="Q81"/>
      <c r="R81"/>
      <c r="S81"/>
      <c r="T81"/>
      <c r="U81"/>
      <c r="V81"/>
    </row>
    <row r="82" spans="1:22" ht="11.25" customHeight="1" x14ac:dyDescent="0.25">
      <c r="A82" s="9" t="s">
        <v>213</v>
      </c>
      <c r="B82" s="11">
        <v>130.75399999999999</v>
      </c>
      <c r="C82" s="11">
        <v>120.279</v>
      </c>
      <c r="D82" s="11">
        <v>190.70128</v>
      </c>
      <c r="E82" s="12">
        <v>58.549106660348031</v>
      </c>
      <c r="F82" s="12"/>
      <c r="G82" s="11">
        <v>6400.41381</v>
      </c>
      <c r="H82" s="11">
        <v>5980.3777099999998</v>
      </c>
      <c r="I82" s="11">
        <v>5868.7841799999987</v>
      </c>
      <c r="J82" s="12">
        <v>-1.8659946814630359</v>
      </c>
      <c r="K82" s="127"/>
      <c r="L82" s="12"/>
      <c r="M82" s="12"/>
      <c r="N82"/>
      <c r="O82"/>
      <c r="P82"/>
      <c r="Q82"/>
      <c r="R82"/>
      <c r="S82"/>
      <c r="T82"/>
      <c r="U82"/>
      <c r="V82"/>
    </row>
    <row r="83" spans="1:22" ht="11.25" customHeight="1" x14ac:dyDescent="0.25">
      <c r="A83" s="9" t="s">
        <v>292</v>
      </c>
      <c r="B83" s="11">
        <v>29.097840000000001</v>
      </c>
      <c r="C83" s="11">
        <v>21.28</v>
      </c>
      <c r="D83" s="11">
        <v>23.185000000000002</v>
      </c>
      <c r="E83" s="12">
        <v>8.9520676691729335</v>
      </c>
      <c r="F83" s="12"/>
      <c r="G83" s="11">
        <v>476.18190000000004</v>
      </c>
      <c r="H83" s="11">
        <v>356.03969999999993</v>
      </c>
      <c r="I83" s="11">
        <v>368.30770999999999</v>
      </c>
      <c r="J83" s="12">
        <v>3.4456859726598168</v>
      </c>
      <c r="K83" s="127"/>
      <c r="L83" s="12"/>
      <c r="M83" s="12"/>
      <c r="N83"/>
      <c r="O83"/>
      <c r="P83"/>
      <c r="Q83"/>
      <c r="R83"/>
      <c r="S83"/>
      <c r="T83"/>
      <c r="U83"/>
      <c r="V83"/>
    </row>
    <row r="84" spans="1:22" ht="11.25" customHeight="1" x14ac:dyDescent="0.25">
      <c r="A84" s="9" t="s">
        <v>0</v>
      </c>
      <c r="B84" s="11">
        <v>2283.9492700000005</v>
      </c>
      <c r="C84" s="11">
        <v>2073.5660700000003</v>
      </c>
      <c r="D84" s="11">
        <v>1239.3552999999999</v>
      </c>
      <c r="E84" s="12">
        <v>-40.230730145000891</v>
      </c>
      <c r="F84" s="12"/>
      <c r="G84" s="11">
        <v>4453.1893199999995</v>
      </c>
      <c r="H84" s="11">
        <v>4068.0729999999999</v>
      </c>
      <c r="I84" s="11">
        <v>3609.4526300000002</v>
      </c>
      <c r="J84" s="12">
        <v>-11.273651431525437</v>
      </c>
      <c r="K84" s="127"/>
      <c r="L84" s="12"/>
      <c r="M84" s="12"/>
      <c r="N84"/>
      <c r="O84"/>
      <c r="P84"/>
      <c r="Q84"/>
      <c r="R84"/>
      <c r="S84"/>
      <c r="T84"/>
      <c r="U84"/>
      <c r="V84"/>
    </row>
    <row r="85" spans="1:22" ht="11.25" customHeight="1" x14ac:dyDescent="0.25">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5">
      <c r="A86" s="17" t="s">
        <v>2</v>
      </c>
      <c r="B86" s="18">
        <v>85720.970644599991</v>
      </c>
      <c r="C86" s="18">
        <v>76561.640244599999</v>
      </c>
      <c r="D86" s="18">
        <v>117347.54420049999</v>
      </c>
      <c r="E86" s="16">
        <v>53.271982974237119</v>
      </c>
      <c r="F86" s="16"/>
      <c r="G86" s="18">
        <v>142929.96509000001</v>
      </c>
      <c r="H86" s="18">
        <v>128186.74529000002</v>
      </c>
      <c r="I86" s="18">
        <v>197017.61388999998</v>
      </c>
      <c r="J86" s="16">
        <v>53.695776770275415</v>
      </c>
      <c r="K86" s="127"/>
      <c r="L86" s="16"/>
      <c r="M86" s="16"/>
      <c r="N86"/>
      <c r="O86"/>
      <c r="P86"/>
      <c r="Q86"/>
      <c r="R86"/>
      <c r="S86"/>
      <c r="T86"/>
      <c r="U86"/>
      <c r="V86"/>
    </row>
    <row r="87" spans="1:22" ht="11.25" customHeight="1" x14ac:dyDescent="0.25">
      <c r="A87" s="9" t="s">
        <v>92</v>
      </c>
      <c r="B87" s="11">
        <v>42290.598499999993</v>
      </c>
      <c r="C87" s="11">
        <v>36869.766199999998</v>
      </c>
      <c r="D87" s="11">
        <v>69294.588013000001</v>
      </c>
      <c r="E87" s="12">
        <v>87.944202404516489</v>
      </c>
      <c r="F87" s="12"/>
      <c r="G87" s="11">
        <v>56821.03368</v>
      </c>
      <c r="H87" s="11">
        <v>49700.06412000001</v>
      </c>
      <c r="I87" s="11">
        <v>95491.382619999989</v>
      </c>
      <c r="J87" s="12">
        <v>92.135330830635496</v>
      </c>
      <c r="K87" s="127"/>
      <c r="L87" s="12"/>
      <c r="M87" s="12"/>
      <c r="N87"/>
      <c r="O87"/>
      <c r="P87"/>
      <c r="Q87"/>
      <c r="R87"/>
      <c r="S87"/>
      <c r="T87"/>
      <c r="U87"/>
      <c r="V87"/>
    </row>
    <row r="88" spans="1:22" ht="11.25" customHeight="1" x14ac:dyDescent="0.25">
      <c r="A88" s="9" t="s">
        <v>214</v>
      </c>
      <c r="B88" s="11">
        <v>31371.119869200003</v>
      </c>
      <c r="C88" s="11">
        <v>28352.911869200001</v>
      </c>
      <c r="D88" s="11">
        <v>38976.752494499997</v>
      </c>
      <c r="E88" s="12">
        <v>37.470016040365721</v>
      </c>
      <c r="F88" s="12"/>
      <c r="G88" s="11">
        <v>56881.860150000008</v>
      </c>
      <c r="H88" s="11">
        <v>51354.642440000003</v>
      </c>
      <c r="I88" s="11">
        <v>74062.037599999981</v>
      </c>
      <c r="J88" s="12">
        <v>44.216830419041599</v>
      </c>
      <c r="K88" s="127"/>
      <c r="L88" s="12"/>
      <c r="M88" s="12"/>
      <c r="N88"/>
      <c r="O88"/>
      <c r="P88"/>
      <c r="Q88"/>
      <c r="R88"/>
      <c r="S88"/>
      <c r="T88"/>
      <c r="U88"/>
      <c r="V88"/>
    </row>
    <row r="89" spans="1:22" ht="11.25" customHeight="1" x14ac:dyDescent="0.25">
      <c r="A89" s="9" t="s">
        <v>293</v>
      </c>
      <c r="B89" s="11">
        <v>64.518000000000001</v>
      </c>
      <c r="C89" s="11">
        <v>55.683999999999997</v>
      </c>
      <c r="D89" s="11">
        <v>123.3015</v>
      </c>
      <c r="E89" s="12">
        <v>121.43075210114219</v>
      </c>
      <c r="F89" s="12"/>
      <c r="G89" s="11">
        <v>90.080439999999996</v>
      </c>
      <c r="H89" s="11">
        <v>78.645150000000001</v>
      </c>
      <c r="I89" s="11">
        <v>262.72606999999999</v>
      </c>
      <c r="J89" s="12">
        <v>234.06519028827586</v>
      </c>
      <c r="K89" s="127"/>
      <c r="L89" s="12"/>
      <c r="M89" s="12"/>
      <c r="N89"/>
      <c r="O89"/>
      <c r="P89"/>
      <c r="Q89"/>
      <c r="R89"/>
      <c r="S89"/>
      <c r="T89"/>
      <c r="U89"/>
      <c r="V89"/>
    </row>
    <row r="90" spans="1:22" ht="11.25" customHeight="1" x14ac:dyDescent="0.25">
      <c r="A90" s="9" t="s">
        <v>364</v>
      </c>
      <c r="B90" s="11">
        <v>11994.7342754</v>
      </c>
      <c r="C90" s="11">
        <v>11283.278175400001</v>
      </c>
      <c r="D90" s="11">
        <v>8952.9021929999999</v>
      </c>
      <c r="E90" s="12">
        <v>-20.653359300143165</v>
      </c>
      <c r="F90" s="12"/>
      <c r="G90" s="11">
        <v>29136.990819999999</v>
      </c>
      <c r="H90" s="11">
        <v>27053.393580000004</v>
      </c>
      <c r="I90" s="11">
        <v>27201.467599999996</v>
      </c>
      <c r="J90" s="12">
        <v>0.5473399097311642</v>
      </c>
      <c r="K90" s="127"/>
      <c r="L90" s="12"/>
      <c r="M90" s="12"/>
      <c r="N90"/>
      <c r="O90"/>
      <c r="P90"/>
      <c r="Q90"/>
      <c r="R90"/>
      <c r="S90"/>
      <c r="T90"/>
      <c r="U90"/>
      <c r="V90"/>
    </row>
    <row r="91" spans="1:22" s="20" customFormat="1" ht="11.25" customHeight="1" x14ac:dyDescent="0.25">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5">
      <c r="A92" s="17" t="s">
        <v>313</v>
      </c>
      <c r="B92" s="18">
        <v>1493.0102700000002</v>
      </c>
      <c r="C92" s="18">
        <v>1276.98236</v>
      </c>
      <c r="D92" s="18">
        <v>1870.0032500000002</v>
      </c>
      <c r="E92" s="16">
        <v>46.439238988391367</v>
      </c>
      <c r="F92" s="16"/>
      <c r="G92" s="18">
        <v>8329.1738000000005</v>
      </c>
      <c r="H92" s="18">
        <v>7628.3532799999994</v>
      </c>
      <c r="I92" s="18">
        <v>10493.228010000004</v>
      </c>
      <c r="J92" s="16">
        <v>37.555611609010384</v>
      </c>
      <c r="K92" s="127"/>
      <c r="L92" s="16"/>
      <c r="M92" s="16"/>
      <c r="N92"/>
      <c r="O92"/>
      <c r="P92"/>
      <c r="Q92"/>
      <c r="R92"/>
      <c r="S92"/>
      <c r="T92"/>
      <c r="U92"/>
      <c r="V92"/>
    </row>
    <row r="93" spans="1:22" ht="13.2" x14ac:dyDescent="0.25">
      <c r="A93" s="84"/>
      <c r="B93" s="90"/>
      <c r="C93" s="90"/>
      <c r="D93" s="90"/>
      <c r="E93" s="90"/>
      <c r="F93" s="90"/>
      <c r="G93" s="90"/>
      <c r="H93" s="90"/>
      <c r="I93" s="90"/>
      <c r="J93" s="84"/>
      <c r="K93" s="9"/>
      <c r="L93" s="9"/>
      <c r="M93" s="9"/>
      <c r="N93"/>
      <c r="O93"/>
      <c r="P93"/>
      <c r="Q93"/>
      <c r="R93"/>
      <c r="S93"/>
      <c r="T93"/>
      <c r="U93"/>
      <c r="V93"/>
    </row>
    <row r="94" spans="1:22" ht="13.2" x14ac:dyDescent="0.25">
      <c r="A94" s="9" t="s">
        <v>409</v>
      </c>
      <c r="B94" s="9"/>
      <c r="C94" s="9"/>
      <c r="D94" s="9"/>
      <c r="E94" s="9"/>
      <c r="F94" s="9"/>
      <c r="G94" s="9"/>
      <c r="H94" s="9"/>
      <c r="I94" s="9"/>
      <c r="J94" s="9"/>
      <c r="K94" s="9"/>
      <c r="L94" s="9"/>
      <c r="M94" s="9"/>
      <c r="N94"/>
      <c r="O94"/>
      <c r="P94"/>
      <c r="Q94"/>
      <c r="R94"/>
      <c r="S94"/>
      <c r="T94"/>
      <c r="U94"/>
      <c r="V94"/>
    </row>
    <row r="95" spans="1:22" ht="20.100000000000001" customHeight="1" x14ac:dyDescent="0.25">
      <c r="A95" s="408" t="s">
        <v>156</v>
      </c>
      <c r="B95" s="408"/>
      <c r="C95" s="408"/>
      <c r="D95" s="408"/>
      <c r="E95" s="408"/>
      <c r="F95" s="408"/>
      <c r="G95" s="408"/>
      <c r="H95" s="408"/>
      <c r="I95" s="408"/>
      <c r="J95" s="408"/>
      <c r="K95" s="361"/>
      <c r="L95" s="361"/>
      <c r="M95" s="361"/>
      <c r="O95" s="174"/>
    </row>
    <row r="96" spans="1:22" ht="20.100000000000001" customHeight="1" x14ac:dyDescent="0.25">
      <c r="A96" s="409" t="s">
        <v>153</v>
      </c>
      <c r="B96" s="409"/>
      <c r="C96" s="409"/>
      <c r="D96" s="409"/>
      <c r="E96" s="409"/>
      <c r="F96" s="409"/>
      <c r="G96" s="409"/>
      <c r="H96" s="409"/>
      <c r="I96" s="409"/>
      <c r="J96" s="409"/>
      <c r="K96" s="361"/>
      <c r="L96" s="361"/>
      <c r="M96" s="361"/>
      <c r="O96" s="174"/>
    </row>
    <row r="97" spans="1:24" s="20" customFormat="1" x14ac:dyDescent="0.2">
      <c r="A97" s="17"/>
      <c r="B97" s="410" t="s">
        <v>100</v>
      </c>
      <c r="C97" s="410"/>
      <c r="D97" s="410"/>
      <c r="E97" s="410"/>
      <c r="F97" s="362"/>
      <c r="G97" s="410" t="s">
        <v>420</v>
      </c>
      <c r="H97" s="410"/>
      <c r="I97" s="410"/>
      <c r="J97" s="410"/>
      <c r="K97" s="362"/>
      <c r="L97" s="362"/>
      <c r="M97" s="362"/>
      <c r="N97" s="91"/>
      <c r="O97" s="170"/>
      <c r="P97" s="170"/>
      <c r="Q97" s="170"/>
      <c r="R97" s="91"/>
    </row>
    <row r="98" spans="1:24" s="20" customFormat="1" x14ac:dyDescent="0.2">
      <c r="A98" s="17" t="s">
        <v>257</v>
      </c>
      <c r="B98" s="414">
        <v>2020</v>
      </c>
      <c r="C98" s="411" t="s">
        <v>516</v>
      </c>
      <c r="D98" s="411"/>
      <c r="E98" s="411"/>
      <c r="F98" s="362"/>
      <c r="G98" s="414">
        <v>2020</v>
      </c>
      <c r="H98" s="411" t="s">
        <v>516</v>
      </c>
      <c r="I98" s="411"/>
      <c r="J98" s="411"/>
      <c r="K98" s="362"/>
      <c r="L98" s="362"/>
      <c r="M98" s="362"/>
      <c r="N98" s="91"/>
      <c r="O98" s="170"/>
      <c r="P98" s="170"/>
      <c r="Q98" s="170"/>
      <c r="R98" s="91"/>
    </row>
    <row r="99" spans="1:24" s="20" customFormat="1" x14ac:dyDescent="0.2">
      <c r="A99" s="123"/>
      <c r="B99" s="415"/>
      <c r="C99" s="257">
        <v>2020</v>
      </c>
      <c r="D99" s="257">
        <v>2021</v>
      </c>
      <c r="E99" s="363" t="s">
        <v>526</v>
      </c>
      <c r="F99" s="125"/>
      <c r="G99" s="415"/>
      <c r="H99" s="257">
        <v>2020</v>
      </c>
      <c r="I99" s="257">
        <v>2021</v>
      </c>
      <c r="J99" s="363" t="s">
        <v>526</v>
      </c>
      <c r="K99" s="362"/>
      <c r="L99" s="362"/>
      <c r="M99" s="362"/>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52986.785826200001</v>
      </c>
      <c r="C101" s="86">
        <v>52739.73616120001</v>
      </c>
      <c r="D101" s="86">
        <v>50324.381029900003</v>
      </c>
      <c r="E101" s="16">
        <v>-4.5797633949427166</v>
      </c>
      <c r="F101" s="86"/>
      <c r="G101" s="86">
        <v>331381.81232999987</v>
      </c>
      <c r="H101" s="86">
        <v>323747.30854999996</v>
      </c>
      <c r="I101" s="86">
        <v>319177.64254000003</v>
      </c>
      <c r="J101" s="16">
        <v>-1.4114915828849774</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1799.5683250999996</v>
      </c>
      <c r="C103" s="18">
        <v>1749.1539200999994</v>
      </c>
      <c r="D103" s="18">
        <v>2199.8586277000004</v>
      </c>
      <c r="E103" s="16">
        <v>25.767012406445858</v>
      </c>
      <c r="F103" s="16"/>
      <c r="G103" s="18">
        <v>159594.05658</v>
      </c>
      <c r="H103" s="18">
        <v>154900.89939000001</v>
      </c>
      <c r="I103" s="18">
        <v>159566.48801</v>
      </c>
      <c r="J103" s="16">
        <v>3.0119829118959984</v>
      </c>
      <c r="K103" s="16"/>
      <c r="L103" s="16"/>
      <c r="M103" s="16"/>
      <c r="O103" s="173"/>
      <c r="P103" s="171"/>
      <c r="Q103" s="171"/>
    </row>
    <row r="104" spans="1:24" ht="11.25" customHeight="1" x14ac:dyDescent="0.2">
      <c r="A104" s="9" t="s">
        <v>494</v>
      </c>
      <c r="B104" s="11">
        <v>73.572389000000001</v>
      </c>
      <c r="C104" s="11">
        <v>71.210460999999995</v>
      </c>
      <c r="D104" s="11">
        <v>83.392979999999994</v>
      </c>
      <c r="E104" s="12">
        <v>17.107765950286421</v>
      </c>
      <c r="F104" s="12"/>
      <c r="G104" s="11">
        <v>15638.977129999999</v>
      </c>
      <c r="H104" s="11">
        <v>14870.247639999998</v>
      </c>
      <c r="I104" s="11">
        <v>16948.634679999999</v>
      </c>
      <c r="J104" s="12">
        <v>13.976815250939566</v>
      </c>
      <c r="K104" s="12"/>
      <c r="L104" s="12"/>
      <c r="M104" s="12"/>
      <c r="O104" s="174"/>
    </row>
    <row r="105" spans="1:24" ht="11.25" customHeight="1" x14ac:dyDescent="0.2">
      <c r="A105" s="9" t="s">
        <v>501</v>
      </c>
      <c r="B105" s="11">
        <v>21.096932999999993</v>
      </c>
      <c r="C105" s="11">
        <v>20.935762999999994</v>
      </c>
      <c r="D105" s="11">
        <v>15.760499999999999</v>
      </c>
      <c r="E105" s="12">
        <v>-24.719724807736881</v>
      </c>
      <c r="F105" s="12"/>
      <c r="G105" s="11">
        <v>20294.020749999992</v>
      </c>
      <c r="H105" s="11">
        <v>20239.332769999997</v>
      </c>
      <c r="I105" s="11">
        <v>16278.02672</v>
      </c>
      <c r="J105" s="12">
        <v>-19.57231542668093</v>
      </c>
      <c r="K105" s="12"/>
      <c r="L105" s="12"/>
      <c r="M105" s="12"/>
      <c r="O105" s="174"/>
    </row>
    <row r="106" spans="1:24" ht="11.25" customHeight="1" x14ac:dyDescent="0.2">
      <c r="A106" s="9" t="s">
        <v>495</v>
      </c>
      <c r="B106" s="11">
        <v>12.301665899999996</v>
      </c>
      <c r="C106" s="11">
        <v>12.188066899999997</v>
      </c>
      <c r="D106" s="11">
        <v>15.616136000000001</v>
      </c>
      <c r="E106" s="12">
        <v>28.126438163873246</v>
      </c>
      <c r="F106" s="12"/>
      <c r="G106" s="11">
        <v>14481.127920000001</v>
      </c>
      <c r="H106" s="11">
        <v>14149.844210000001</v>
      </c>
      <c r="I106" s="11">
        <v>13442.341800000002</v>
      </c>
      <c r="J106" s="12">
        <v>-5.0000720820656994</v>
      </c>
      <c r="K106" s="12"/>
      <c r="L106" s="12"/>
      <c r="M106" s="12"/>
      <c r="O106" s="174"/>
    </row>
    <row r="107" spans="1:24" ht="11.25" customHeight="1" x14ac:dyDescent="0.2">
      <c r="A107" s="9" t="s">
        <v>496</v>
      </c>
      <c r="B107" s="11">
        <v>194.08753099999996</v>
      </c>
      <c r="C107" s="11">
        <v>189.22292400000001</v>
      </c>
      <c r="D107" s="11">
        <v>114.20965600000001</v>
      </c>
      <c r="E107" s="12">
        <v>-39.642801418711826</v>
      </c>
      <c r="F107" s="12"/>
      <c r="G107" s="11">
        <v>13675.149440000001</v>
      </c>
      <c r="H107" s="11">
        <v>13237.050060000003</v>
      </c>
      <c r="I107" s="11">
        <v>9403.8309499999996</v>
      </c>
      <c r="J107" s="12">
        <v>-28.958258015381432</v>
      </c>
      <c r="K107" s="12"/>
      <c r="L107" s="12"/>
      <c r="M107" s="12"/>
      <c r="O107" s="174"/>
    </row>
    <row r="108" spans="1:24" ht="11.25" customHeight="1" x14ac:dyDescent="0.2">
      <c r="A108" s="9" t="s">
        <v>497</v>
      </c>
      <c r="B108" s="11">
        <v>53.2180252</v>
      </c>
      <c r="C108" s="11">
        <v>52.985665199999993</v>
      </c>
      <c r="D108" s="11">
        <v>46.088774000000001</v>
      </c>
      <c r="E108" s="12">
        <v>-13.016522816061553</v>
      </c>
      <c r="F108" s="12"/>
      <c r="G108" s="11">
        <v>10394.817700000001</v>
      </c>
      <c r="H108" s="11">
        <v>9651.8452000000016</v>
      </c>
      <c r="I108" s="11">
        <v>11114.953759999999</v>
      </c>
      <c r="J108" s="12">
        <v>15.158848175476308</v>
      </c>
      <c r="K108" s="12"/>
      <c r="L108" s="12"/>
      <c r="M108" s="12"/>
      <c r="O108" s="174"/>
    </row>
    <row r="109" spans="1:24" ht="11.25" customHeight="1" x14ac:dyDescent="0.2">
      <c r="A109" s="9" t="s">
        <v>498</v>
      </c>
      <c r="B109" s="11">
        <v>281.45703399999996</v>
      </c>
      <c r="C109" s="11">
        <v>264.21596399999999</v>
      </c>
      <c r="D109" s="11">
        <v>367.61683000000005</v>
      </c>
      <c r="E109" s="12">
        <v>39.134980504054653</v>
      </c>
      <c r="F109" s="12"/>
      <c r="G109" s="11">
        <v>22171.01585</v>
      </c>
      <c r="H109" s="11">
        <v>21346.283070000005</v>
      </c>
      <c r="I109" s="11">
        <v>23477.993770000005</v>
      </c>
      <c r="J109" s="12">
        <v>9.9863320139134544</v>
      </c>
      <c r="K109" s="12"/>
      <c r="L109" s="12"/>
      <c r="M109" s="12"/>
      <c r="O109" s="174"/>
    </row>
    <row r="110" spans="1:24" ht="11.25" customHeight="1" x14ac:dyDescent="0.2">
      <c r="A110" s="9" t="s">
        <v>499</v>
      </c>
      <c r="B110" s="11">
        <v>105.17153899999998</v>
      </c>
      <c r="C110" s="11">
        <v>102.478629</v>
      </c>
      <c r="D110" s="11">
        <v>91.830046699999997</v>
      </c>
      <c r="E110" s="12">
        <v>-10.391027284332623</v>
      </c>
      <c r="F110" s="12"/>
      <c r="G110" s="11">
        <v>6129.8168800000003</v>
      </c>
      <c r="H110" s="11">
        <v>5998.0845100000006</v>
      </c>
      <c r="I110" s="11">
        <v>6080.7728000000006</v>
      </c>
      <c r="J110" s="12">
        <v>1.3785782754834912</v>
      </c>
      <c r="K110" s="12"/>
      <c r="L110" s="12"/>
      <c r="M110" s="12"/>
      <c r="O110" s="174"/>
    </row>
    <row r="111" spans="1:24" ht="11.25" customHeight="1" x14ac:dyDescent="0.2">
      <c r="A111" s="9" t="s">
        <v>500</v>
      </c>
      <c r="B111" s="11">
        <v>103.54029500000001</v>
      </c>
      <c r="C111" s="11">
        <v>103.33214499999998</v>
      </c>
      <c r="D111" s="11">
        <v>106.24113100000001</v>
      </c>
      <c r="E111" s="12">
        <v>2.815180116506852</v>
      </c>
      <c r="F111" s="12"/>
      <c r="G111" s="11">
        <v>9229.9482899999985</v>
      </c>
      <c r="H111" s="11">
        <v>9194.1784299999981</v>
      </c>
      <c r="I111" s="11">
        <v>9874.8818000000028</v>
      </c>
      <c r="J111" s="12">
        <v>7.4036345409494544</v>
      </c>
      <c r="K111" s="12"/>
      <c r="L111" s="12"/>
      <c r="M111" s="12"/>
      <c r="O111" s="174"/>
    </row>
    <row r="112" spans="1:24" ht="11.25" customHeight="1" x14ac:dyDescent="0.2">
      <c r="A112" s="9" t="s">
        <v>502</v>
      </c>
      <c r="B112" s="11">
        <v>955.12291299999958</v>
      </c>
      <c r="C112" s="11">
        <v>932.58430199999952</v>
      </c>
      <c r="D112" s="11">
        <v>1359.1025740000005</v>
      </c>
      <c r="E112" s="12">
        <v>45.735090231017125</v>
      </c>
      <c r="F112" s="12"/>
      <c r="G112" s="11">
        <v>47579.18262</v>
      </c>
      <c r="H112" s="11">
        <v>46214.033500000005</v>
      </c>
      <c r="I112" s="11">
        <v>52945.051729999999</v>
      </c>
      <c r="J112" s="12">
        <v>14.564879367216449</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30322.260574</v>
      </c>
      <c r="C114" s="11">
        <v>30177.473013999999</v>
      </c>
      <c r="D114" s="11">
        <v>29643.913313000001</v>
      </c>
      <c r="E114" s="12">
        <v>-1.7680728295323718</v>
      </c>
      <c r="F114" s="16"/>
      <c r="G114" s="11">
        <v>100060.30790999999</v>
      </c>
      <c r="H114" s="11">
        <v>99343.214919999999</v>
      </c>
      <c r="I114" s="11">
        <v>96353.074689999994</v>
      </c>
      <c r="J114" s="12">
        <v>-3.0099088623293824</v>
      </c>
      <c r="K114" s="12"/>
      <c r="L114" s="12"/>
      <c r="M114" s="12"/>
      <c r="N114" s="88"/>
      <c r="O114" s="176"/>
      <c r="P114" s="169"/>
      <c r="Q114" s="169"/>
      <c r="R114" s="83"/>
      <c r="S114" s="83"/>
      <c r="T114" s="83"/>
      <c r="U114" s="83"/>
      <c r="V114" s="83"/>
      <c r="W114" s="83"/>
      <c r="X114" s="83"/>
    </row>
    <row r="115" spans="1:24" ht="11.25" customHeight="1" x14ac:dyDescent="0.2">
      <c r="A115" s="9" t="s">
        <v>296</v>
      </c>
      <c r="B115" s="11">
        <v>4377.2857199999999</v>
      </c>
      <c r="C115" s="11">
        <v>4377.2514600000004</v>
      </c>
      <c r="D115" s="11">
        <v>3369.322576</v>
      </c>
      <c r="E115" s="12">
        <v>-23.026524594499776</v>
      </c>
      <c r="F115" s="16"/>
      <c r="G115" s="11">
        <v>21898.439240000007</v>
      </c>
      <c r="H115" s="11">
        <v>21895.013240000007</v>
      </c>
      <c r="I115" s="11">
        <v>18359.763310000002</v>
      </c>
      <c r="J115" s="12">
        <v>-16.146370368671242</v>
      </c>
      <c r="K115" s="12"/>
      <c r="L115" s="12"/>
      <c r="M115" s="12"/>
      <c r="N115" s="83"/>
      <c r="O115" s="176"/>
      <c r="P115" s="169"/>
      <c r="Q115" s="169"/>
      <c r="R115" s="83"/>
      <c r="S115" s="83"/>
      <c r="T115" s="83"/>
      <c r="U115" s="83"/>
      <c r="V115" s="83"/>
      <c r="W115" s="83"/>
      <c r="X115" s="83"/>
    </row>
    <row r="116" spans="1:24" ht="11.25" customHeight="1" x14ac:dyDescent="0.2">
      <c r="A116" s="9" t="s">
        <v>489</v>
      </c>
      <c r="B116" s="11">
        <v>4504.8290038999994</v>
      </c>
      <c r="C116" s="11">
        <v>4495.0815038999999</v>
      </c>
      <c r="D116" s="11">
        <v>3072.2537030000003</v>
      </c>
      <c r="E116" s="12">
        <v>-31.652992268672605</v>
      </c>
      <c r="F116" s="16"/>
      <c r="G116" s="11">
        <v>15961.186269999998</v>
      </c>
      <c r="H116" s="11">
        <v>15896.95276</v>
      </c>
      <c r="I116" s="11">
        <v>11796.404909999999</v>
      </c>
      <c r="J116" s="12">
        <v>-25.794552653624422</v>
      </c>
      <c r="K116" s="12"/>
      <c r="L116" s="12"/>
      <c r="M116" s="12"/>
      <c r="N116" s="83"/>
      <c r="O116" s="176"/>
      <c r="P116" s="169"/>
      <c r="Q116" s="169"/>
      <c r="R116" s="83"/>
      <c r="S116" s="83"/>
      <c r="T116" s="83"/>
      <c r="U116" s="83"/>
      <c r="V116" s="83"/>
      <c r="W116" s="83"/>
      <c r="X116" s="83"/>
    </row>
    <row r="117" spans="1:24" x14ac:dyDescent="0.2">
      <c r="A117" s="9" t="s">
        <v>490</v>
      </c>
      <c r="B117" s="11">
        <v>12.238131199999998</v>
      </c>
      <c r="C117" s="11">
        <v>8.5179731999999984</v>
      </c>
      <c r="D117" s="11">
        <v>15.017978000000001</v>
      </c>
      <c r="E117" s="12">
        <v>76.309289162825792</v>
      </c>
      <c r="F117" s="12"/>
      <c r="G117" s="11">
        <v>10918.393159999998</v>
      </c>
      <c r="H117" s="11">
        <v>9425.6259299999983</v>
      </c>
      <c r="I117" s="11">
        <v>9091.2278499999975</v>
      </c>
      <c r="J117" s="12">
        <v>-3.5477546264134503</v>
      </c>
      <c r="K117" s="12"/>
      <c r="L117" s="12"/>
      <c r="M117" s="12"/>
      <c r="O117" s="174"/>
    </row>
    <row r="118" spans="1:24" ht="11.25" customHeight="1" x14ac:dyDescent="0.2">
      <c r="A118" s="9" t="s">
        <v>492</v>
      </c>
      <c r="B118" s="11">
        <v>7703.6387100000002</v>
      </c>
      <c r="C118" s="11">
        <v>7703.6387100000002</v>
      </c>
      <c r="D118" s="11">
        <v>7021.5403750000005</v>
      </c>
      <c r="E118" s="12">
        <v>-8.8542357797046805</v>
      </c>
      <c r="F118" s="16"/>
      <c r="G118" s="11">
        <v>15236.589819999999</v>
      </c>
      <c r="H118" s="11">
        <v>15236.589819999999</v>
      </c>
      <c r="I118" s="11">
        <v>15042.132599999999</v>
      </c>
      <c r="J118" s="12">
        <v>-1.276251591053196</v>
      </c>
      <c r="K118" s="12"/>
      <c r="L118" s="12"/>
      <c r="M118" s="12"/>
      <c r="N118" s="83"/>
      <c r="O118" s="176"/>
      <c r="P118" s="169"/>
      <c r="Q118" s="169"/>
      <c r="R118" s="83"/>
      <c r="S118" s="83"/>
      <c r="T118" s="83"/>
      <c r="U118" s="83"/>
      <c r="V118" s="83"/>
      <c r="W118" s="83"/>
      <c r="X118" s="83"/>
    </row>
    <row r="119" spans="1:24" ht="11.25" customHeight="1" x14ac:dyDescent="0.2">
      <c r="A119" s="9" t="s">
        <v>356</v>
      </c>
      <c r="B119" s="11">
        <v>260.51960000000003</v>
      </c>
      <c r="C119" s="11">
        <v>260.51960000000003</v>
      </c>
      <c r="D119" s="11">
        <v>104.172</v>
      </c>
      <c r="E119" s="12">
        <v>-60.01375712230481</v>
      </c>
      <c r="F119" s="12"/>
      <c r="G119" s="11">
        <v>1042.1609599999999</v>
      </c>
      <c r="H119" s="11">
        <v>1042.1609599999999</v>
      </c>
      <c r="I119" s="11">
        <v>574.44767999999999</v>
      </c>
      <c r="J119" s="12">
        <v>-44.879178740297462</v>
      </c>
      <c r="K119" s="12"/>
      <c r="L119" s="12"/>
      <c r="M119" s="12"/>
      <c r="N119" s="259"/>
      <c r="O119" s="259"/>
      <c r="P119" s="259"/>
      <c r="Q119" s="259"/>
      <c r="R119" s="259"/>
      <c r="S119" s="83"/>
      <c r="T119" s="83"/>
      <c r="U119" s="83"/>
      <c r="V119" s="83"/>
      <c r="W119" s="83"/>
      <c r="X119" s="83"/>
    </row>
    <row r="120" spans="1:24" ht="11.25" customHeight="1" x14ac:dyDescent="0.2">
      <c r="A120" s="9" t="s">
        <v>354</v>
      </c>
      <c r="B120" s="11">
        <v>611.88737000000003</v>
      </c>
      <c r="C120" s="11">
        <v>611.43736999999999</v>
      </c>
      <c r="D120" s="11">
        <v>1165.8033499999997</v>
      </c>
      <c r="E120" s="12">
        <v>90.666028476473343</v>
      </c>
      <c r="F120" s="16"/>
      <c r="G120" s="11">
        <v>1714.1216600000007</v>
      </c>
      <c r="H120" s="11">
        <v>1712.4717800000003</v>
      </c>
      <c r="I120" s="11">
        <v>3048.6020200000003</v>
      </c>
      <c r="J120" s="12">
        <v>78.023489531605577</v>
      </c>
      <c r="K120" s="12"/>
      <c r="L120" s="12"/>
      <c r="M120" s="12"/>
      <c r="N120" s="83"/>
      <c r="O120" s="176"/>
      <c r="P120" s="169"/>
      <c r="Q120" s="169"/>
      <c r="R120" s="83"/>
      <c r="S120" s="83"/>
      <c r="T120" s="83"/>
      <c r="U120" s="83"/>
      <c r="V120" s="83"/>
      <c r="W120" s="83"/>
      <c r="X120" s="83"/>
    </row>
    <row r="121" spans="1:24" ht="11.25" customHeight="1" x14ac:dyDescent="0.2">
      <c r="A121" s="9" t="s">
        <v>346</v>
      </c>
      <c r="B121" s="11">
        <v>2143</v>
      </c>
      <c r="C121" s="11">
        <v>2143</v>
      </c>
      <c r="D121" s="11">
        <v>1889.125</v>
      </c>
      <c r="E121" s="12">
        <v>-11.846710219318709</v>
      </c>
      <c r="F121" s="16"/>
      <c r="G121" s="11">
        <v>1616.7344900000001</v>
      </c>
      <c r="H121" s="11">
        <v>1616.7344900000001</v>
      </c>
      <c r="I121" s="11">
        <v>1455.1168799999998</v>
      </c>
      <c r="J121" s="12">
        <v>-9.9965461861335285</v>
      </c>
      <c r="K121" s="12"/>
      <c r="L121" s="12"/>
      <c r="M121" s="12"/>
      <c r="N121" s="83"/>
      <c r="O121" s="176"/>
      <c r="P121" s="169"/>
      <c r="Q121" s="169"/>
      <c r="R121" s="83"/>
      <c r="S121" s="83"/>
      <c r="T121" s="83"/>
      <c r="U121" s="83"/>
      <c r="V121" s="83"/>
      <c r="W121" s="83"/>
      <c r="X121" s="83"/>
    </row>
    <row r="122" spans="1:24" ht="11.25" customHeight="1" x14ac:dyDescent="0.2">
      <c r="A122" s="9" t="s">
        <v>297</v>
      </c>
      <c r="B122" s="11">
        <v>0.97189000000000003</v>
      </c>
      <c r="C122" s="11">
        <v>0.97189000000000003</v>
      </c>
      <c r="D122" s="11">
        <v>48.428950000000007</v>
      </c>
      <c r="E122" s="12">
        <v>4882.9661793001269</v>
      </c>
      <c r="F122" s="16"/>
      <c r="G122" s="11">
        <v>19.43778</v>
      </c>
      <c r="H122" s="11">
        <v>19.43778</v>
      </c>
      <c r="I122" s="11">
        <v>243.01603000000003</v>
      </c>
      <c r="J122" s="12">
        <v>1150.225231482196</v>
      </c>
      <c r="K122" s="12"/>
      <c r="L122" s="12"/>
      <c r="M122" s="12"/>
      <c r="N122" s="83"/>
      <c r="O122" s="176"/>
      <c r="P122" s="169"/>
      <c r="Q122" s="169"/>
      <c r="R122" s="83"/>
      <c r="S122" s="83"/>
      <c r="T122" s="83"/>
      <c r="U122" s="83"/>
      <c r="V122" s="83"/>
      <c r="W122" s="83"/>
      <c r="X122" s="83"/>
    </row>
    <row r="123" spans="1:24" ht="11.25" customHeight="1" x14ac:dyDescent="0.2">
      <c r="A123" s="9" t="s">
        <v>294</v>
      </c>
      <c r="B123" s="11">
        <v>706.05</v>
      </c>
      <c r="C123" s="11">
        <v>693.55</v>
      </c>
      <c r="D123" s="11">
        <v>642</v>
      </c>
      <c r="E123" s="12">
        <v>-7.4327734121548446</v>
      </c>
      <c r="F123" s="16"/>
      <c r="G123" s="11">
        <v>715.97249999999997</v>
      </c>
      <c r="H123" s="11">
        <v>702.47249999999997</v>
      </c>
      <c r="I123" s="11">
        <v>667.26</v>
      </c>
      <c r="J123" s="12">
        <v>-5.0126517408154712</v>
      </c>
      <c r="K123" s="12"/>
      <c r="L123" s="12"/>
      <c r="M123" s="12"/>
      <c r="N123" s="83"/>
      <c r="O123" s="176"/>
      <c r="P123" s="169"/>
      <c r="Q123" s="169"/>
      <c r="R123" s="83"/>
      <c r="S123" s="83"/>
      <c r="T123" s="83"/>
      <c r="U123" s="83"/>
      <c r="V123" s="83"/>
      <c r="W123" s="83"/>
      <c r="X123" s="83"/>
    </row>
    <row r="124" spans="1:24" ht="11.25" customHeight="1" x14ac:dyDescent="0.2">
      <c r="A124" s="9" t="s">
        <v>314</v>
      </c>
      <c r="B124" s="11">
        <v>110.116</v>
      </c>
      <c r="C124" s="11">
        <v>110.116</v>
      </c>
      <c r="D124" s="11">
        <v>713.25313000000006</v>
      </c>
      <c r="E124" s="12">
        <v>547.72887682080716</v>
      </c>
      <c r="F124" s="16"/>
      <c r="G124" s="11">
        <v>168.65793999999997</v>
      </c>
      <c r="H124" s="11">
        <v>168.65793999999997</v>
      </c>
      <c r="I124" s="11">
        <v>1101.5847699999999</v>
      </c>
      <c r="J124" s="12">
        <v>553.14729327299995</v>
      </c>
      <c r="K124" s="12"/>
      <c r="L124" s="12"/>
      <c r="M124" s="12"/>
      <c r="N124" s="83"/>
      <c r="O124" s="176"/>
      <c r="P124" s="169"/>
      <c r="Q124" s="169"/>
      <c r="R124" s="83"/>
      <c r="S124" s="83"/>
      <c r="T124" s="83"/>
      <c r="U124" s="83"/>
      <c r="V124" s="83"/>
      <c r="W124" s="83"/>
      <c r="X124" s="83"/>
    </row>
    <row r="125" spans="1:24" ht="11.25" customHeight="1" x14ac:dyDescent="0.2">
      <c r="A125" s="9" t="s">
        <v>491</v>
      </c>
      <c r="B125" s="11">
        <v>6.1360000000000001</v>
      </c>
      <c r="C125" s="11">
        <v>6.1360000000000001</v>
      </c>
      <c r="D125" s="11">
        <v>3.5819000000000001</v>
      </c>
      <c r="E125" s="12">
        <v>-41.6248370273794</v>
      </c>
      <c r="F125" s="16"/>
      <c r="G125" s="11">
        <v>33.379169999999995</v>
      </c>
      <c r="H125" s="11">
        <v>33.379169999999995</v>
      </c>
      <c r="I125" s="11">
        <v>8.1090499999999999</v>
      </c>
      <c r="J125" s="12">
        <v>-75.706256326924844</v>
      </c>
      <c r="K125" s="12"/>
      <c r="L125" s="12"/>
      <c r="M125" s="12"/>
      <c r="N125" s="83"/>
      <c r="O125" s="176"/>
      <c r="P125" s="169"/>
      <c r="Q125" s="169"/>
      <c r="R125" s="83"/>
      <c r="S125" s="83"/>
      <c r="T125" s="83"/>
      <c r="U125" s="83"/>
      <c r="V125" s="83"/>
      <c r="W125" s="83"/>
      <c r="X125" s="83"/>
    </row>
    <row r="126" spans="1:24" ht="11.25" customHeight="1" x14ac:dyDescent="0.2">
      <c r="A126" s="9" t="s">
        <v>493</v>
      </c>
      <c r="B126" s="11">
        <v>0</v>
      </c>
      <c r="C126" s="11">
        <v>0</v>
      </c>
      <c r="D126" s="11">
        <v>0</v>
      </c>
      <c r="E126" s="12" t="s">
        <v>529</v>
      </c>
      <c r="F126" s="16"/>
      <c r="G126" s="11">
        <v>0</v>
      </c>
      <c r="H126" s="11">
        <v>0</v>
      </c>
      <c r="I126" s="11">
        <v>0</v>
      </c>
      <c r="J126" s="12" t="s">
        <v>529</v>
      </c>
      <c r="K126" s="12"/>
      <c r="L126" s="12"/>
      <c r="M126" s="12"/>
      <c r="N126" s="83"/>
      <c r="O126" s="176"/>
      <c r="P126" s="169"/>
      <c r="Q126" s="169"/>
      <c r="R126" s="83"/>
      <c r="S126" s="83"/>
      <c r="T126" s="83"/>
      <c r="U126" s="83"/>
      <c r="V126" s="83"/>
      <c r="W126" s="83"/>
      <c r="X126" s="83"/>
    </row>
    <row r="127" spans="1:24" ht="11.25" customHeight="1" x14ac:dyDescent="0.2">
      <c r="A127" s="9" t="s">
        <v>78</v>
      </c>
      <c r="B127" s="11">
        <v>0</v>
      </c>
      <c r="C127" s="11">
        <v>0</v>
      </c>
      <c r="D127" s="11">
        <v>3.9048000000000003</v>
      </c>
      <c r="E127" s="12" t="s">
        <v>529</v>
      </c>
      <c r="F127" s="16"/>
      <c r="G127" s="11">
        <v>0</v>
      </c>
      <c r="H127" s="11">
        <v>0</v>
      </c>
      <c r="I127" s="11">
        <v>7.8160800000000004</v>
      </c>
      <c r="J127" s="12" t="s">
        <v>529</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503</v>
      </c>
      <c r="B129" s="18">
        <v>428.28450199999997</v>
      </c>
      <c r="C129" s="18">
        <v>402.88871999999998</v>
      </c>
      <c r="D129" s="18">
        <v>432.20532720000006</v>
      </c>
      <c r="E129" s="16">
        <v>7.2766016382886249</v>
      </c>
      <c r="F129" s="16"/>
      <c r="G129" s="18">
        <v>2402.3748499999997</v>
      </c>
      <c r="H129" s="18">
        <v>1753.6978700000002</v>
      </c>
      <c r="I129" s="18">
        <v>1862.5986600000001</v>
      </c>
      <c r="J129" s="16">
        <v>6.2097805935066788</v>
      </c>
      <c r="K129" s="12"/>
      <c r="L129" s="12"/>
      <c r="M129" s="12"/>
      <c r="O129" s="174"/>
    </row>
    <row r="130" spans="1:23" x14ac:dyDescent="0.2">
      <c r="A130" s="84"/>
      <c r="B130" s="90"/>
      <c r="C130" s="90"/>
      <c r="D130" s="90"/>
      <c r="E130" s="90"/>
      <c r="F130" s="90"/>
      <c r="G130" s="90"/>
      <c r="H130" s="90"/>
      <c r="I130" s="90"/>
      <c r="J130" s="84"/>
      <c r="K130" s="9"/>
      <c r="L130" s="9"/>
      <c r="M130" s="9"/>
      <c r="O130" s="174"/>
    </row>
    <row r="131" spans="1:23" x14ac:dyDescent="0.2">
      <c r="A131" s="9" t="s">
        <v>409</v>
      </c>
      <c r="B131" s="9"/>
      <c r="C131" s="9"/>
      <c r="D131" s="9"/>
      <c r="E131" s="9"/>
      <c r="F131" s="9"/>
      <c r="G131" s="9"/>
      <c r="H131" s="9"/>
      <c r="I131" s="9"/>
      <c r="J131" s="9"/>
      <c r="K131" s="9"/>
      <c r="L131" s="9"/>
      <c r="M131" s="9"/>
      <c r="O131" s="174"/>
    </row>
    <row r="132" spans="1:23" ht="20.100000000000001" customHeight="1" x14ac:dyDescent="0.25">
      <c r="A132" s="408" t="s">
        <v>158</v>
      </c>
      <c r="B132" s="408"/>
      <c r="C132" s="408"/>
      <c r="D132" s="408"/>
      <c r="E132" s="408"/>
      <c r="F132" s="408"/>
      <c r="G132" s="408"/>
      <c r="H132" s="408"/>
      <c r="I132" s="408"/>
      <c r="J132" s="408"/>
      <c r="K132" s="361"/>
      <c r="L132" s="361"/>
      <c r="M132" s="361"/>
      <c r="O132" s="174"/>
    </row>
    <row r="133" spans="1:23" ht="20.100000000000001" customHeight="1" x14ac:dyDescent="0.25">
      <c r="A133" s="409" t="s">
        <v>154</v>
      </c>
      <c r="B133" s="409"/>
      <c r="C133" s="409"/>
      <c r="D133" s="409"/>
      <c r="E133" s="409"/>
      <c r="F133" s="409"/>
      <c r="G133" s="409"/>
      <c r="H133" s="409"/>
      <c r="I133" s="409"/>
      <c r="J133" s="409"/>
      <c r="K133" s="361"/>
      <c r="L133" s="361"/>
      <c r="M133" s="361"/>
      <c r="O133" s="174"/>
    </row>
    <row r="134" spans="1:23" s="20" customFormat="1" x14ac:dyDescent="0.2">
      <c r="A134" s="17"/>
      <c r="B134" s="410" t="s">
        <v>299</v>
      </c>
      <c r="C134" s="410"/>
      <c r="D134" s="410"/>
      <c r="E134" s="410"/>
      <c r="F134" s="362"/>
      <c r="G134" s="410" t="s">
        <v>420</v>
      </c>
      <c r="H134" s="410"/>
      <c r="I134" s="410"/>
      <c r="J134" s="410"/>
      <c r="K134" s="362"/>
      <c r="L134" s="362"/>
      <c r="M134" s="362"/>
      <c r="N134" s="91"/>
      <c r="O134" s="170"/>
      <c r="P134" s="170"/>
      <c r="Q134" s="170"/>
      <c r="R134" s="91"/>
    </row>
    <row r="135" spans="1:23" s="20" customFormat="1" x14ac:dyDescent="0.2">
      <c r="A135" s="17" t="s">
        <v>257</v>
      </c>
      <c r="B135" s="414">
        <v>2020</v>
      </c>
      <c r="C135" s="411" t="s">
        <v>516</v>
      </c>
      <c r="D135" s="411"/>
      <c r="E135" s="411"/>
      <c r="F135" s="362"/>
      <c r="G135" s="414">
        <v>2020</v>
      </c>
      <c r="H135" s="411" t="s">
        <v>516</v>
      </c>
      <c r="I135" s="411"/>
      <c r="J135" s="411"/>
      <c r="K135" s="362"/>
      <c r="L135" s="362"/>
      <c r="M135" s="362"/>
      <c r="N135" s="91"/>
      <c r="O135" s="170"/>
      <c r="P135" s="170"/>
      <c r="Q135" s="170"/>
      <c r="R135" s="91"/>
    </row>
    <row r="136" spans="1:23" s="20" customFormat="1" x14ac:dyDescent="0.2">
      <c r="A136" s="123"/>
      <c r="B136" s="415"/>
      <c r="C136" s="257">
        <v>2020</v>
      </c>
      <c r="D136" s="257">
        <v>2021</v>
      </c>
      <c r="E136" s="363" t="s">
        <v>526</v>
      </c>
      <c r="F136" s="125"/>
      <c r="G136" s="415"/>
      <c r="H136" s="257">
        <v>2020</v>
      </c>
      <c r="I136" s="257">
        <v>2021</v>
      </c>
      <c r="J136" s="363" t="s">
        <v>526</v>
      </c>
      <c r="K136" s="362"/>
      <c r="L136" s="362"/>
      <c r="M136" s="362"/>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108920.3314325</v>
      </c>
      <c r="C138" s="86">
        <v>99780.0071226</v>
      </c>
      <c r="D138" s="86">
        <v>120428.33148000001</v>
      </c>
      <c r="E138" s="16">
        <v>20.693849352034377</v>
      </c>
      <c r="F138" s="86"/>
      <c r="G138" s="86">
        <v>33145.041549999994</v>
      </c>
      <c r="H138" s="86">
        <v>27743.033079999997</v>
      </c>
      <c r="I138" s="86">
        <v>28414.945879999996</v>
      </c>
      <c r="J138" s="16">
        <v>2.4219154339125879</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108285.163</v>
      </c>
      <c r="C140" s="18">
        <v>99289.17300000001</v>
      </c>
      <c r="D140" s="18">
        <v>118564.337</v>
      </c>
      <c r="E140" s="16">
        <v>19.413157968391957</v>
      </c>
      <c r="F140" s="16"/>
      <c r="G140" s="18">
        <v>22969.932519999995</v>
      </c>
      <c r="H140" s="18">
        <v>20260.04981</v>
      </c>
      <c r="I140" s="18">
        <v>20177.230979999997</v>
      </c>
      <c r="J140" s="16">
        <v>-0.40877900487255658</v>
      </c>
      <c r="K140" s="16"/>
      <c r="L140" s="16"/>
      <c r="M140" s="16"/>
      <c r="N140" s="260"/>
      <c r="O140" s="260"/>
      <c r="P140" s="258"/>
      <c r="Q140" s="258"/>
      <c r="R140" s="258"/>
      <c r="S140" s="91"/>
      <c r="T140" s="91"/>
      <c r="U140" s="91"/>
      <c r="V140" s="91"/>
      <c r="W140" s="91"/>
    </row>
    <row r="141" spans="1:23" ht="11.25" customHeight="1" x14ac:dyDescent="0.2">
      <c r="A141" s="211" t="s">
        <v>117</v>
      </c>
      <c r="B141" s="11">
        <v>73129.414000000004</v>
      </c>
      <c r="C141" s="11">
        <v>64134.834000000003</v>
      </c>
      <c r="D141" s="11">
        <v>76808.667000000001</v>
      </c>
      <c r="E141" s="12">
        <v>19.761231470560901</v>
      </c>
      <c r="F141" s="16"/>
      <c r="G141" s="11">
        <v>19664.053719999996</v>
      </c>
      <c r="H141" s="11">
        <v>16955.656009999995</v>
      </c>
      <c r="I141" s="11">
        <v>16547.719179999996</v>
      </c>
      <c r="J141" s="12">
        <v>-2.4059041405381691</v>
      </c>
      <c r="K141" s="12"/>
      <c r="L141" s="12"/>
      <c r="M141" s="12"/>
      <c r="N141" s="83"/>
      <c r="O141" s="176"/>
      <c r="P141" s="169"/>
      <c r="Q141" s="169"/>
      <c r="R141" s="83"/>
      <c r="S141" s="83"/>
      <c r="T141" s="83"/>
      <c r="U141" s="83"/>
      <c r="V141" s="83"/>
      <c r="W141" s="83"/>
    </row>
    <row r="142" spans="1:23" ht="11.25" customHeight="1" x14ac:dyDescent="0.2">
      <c r="A142" s="211" t="s">
        <v>118</v>
      </c>
      <c r="B142" s="11">
        <v>33544.5</v>
      </c>
      <c r="C142" s="11">
        <v>33544.5</v>
      </c>
      <c r="D142" s="11">
        <v>41408.660000000003</v>
      </c>
      <c r="E142" s="12">
        <v>23.443962497577857</v>
      </c>
      <c r="F142" s="16"/>
      <c r="G142" s="11">
        <v>3072.0470000000005</v>
      </c>
      <c r="H142" s="11">
        <v>3072.0470000000005</v>
      </c>
      <c r="I142" s="11">
        <v>3574.0403500000002</v>
      </c>
      <c r="J142" s="12">
        <v>16.340679358095755</v>
      </c>
      <c r="K142" s="12"/>
      <c r="L142" s="12"/>
      <c r="M142" s="12"/>
      <c r="O142" s="174"/>
    </row>
    <row r="143" spans="1:23" ht="11.25" customHeight="1" x14ac:dyDescent="0.2">
      <c r="A143" s="211" t="s">
        <v>325</v>
      </c>
      <c r="B143" s="11">
        <v>149.90899999999999</v>
      </c>
      <c r="C143" s="11">
        <v>148.524</v>
      </c>
      <c r="D143" s="11">
        <v>0</v>
      </c>
      <c r="E143" s="12" t="s">
        <v>529</v>
      </c>
      <c r="F143" s="16"/>
      <c r="G143" s="11">
        <v>28.33455</v>
      </c>
      <c r="H143" s="11">
        <v>26.949549999999999</v>
      </c>
      <c r="I143" s="11">
        <v>0</v>
      </c>
      <c r="J143" s="12" t="s">
        <v>529</v>
      </c>
      <c r="K143" s="12"/>
      <c r="L143" s="12"/>
      <c r="M143" s="12"/>
      <c r="O143" s="174"/>
    </row>
    <row r="144" spans="1:23" ht="11.25" customHeight="1" x14ac:dyDescent="0.2">
      <c r="A144" s="211" t="s">
        <v>326</v>
      </c>
      <c r="B144" s="11">
        <v>1461.34</v>
      </c>
      <c r="C144" s="11">
        <v>1461.3149999999998</v>
      </c>
      <c r="D144" s="11">
        <v>347.01</v>
      </c>
      <c r="E144" s="12">
        <v>-76.253579823651989</v>
      </c>
      <c r="F144" s="16"/>
      <c r="G144" s="11">
        <v>205.49725000000001</v>
      </c>
      <c r="H144" s="11">
        <v>205.39725000000001</v>
      </c>
      <c r="I144" s="11">
        <v>55.471450000000004</v>
      </c>
      <c r="J144" s="12">
        <v>-72.993090219075469</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1.34</v>
      </c>
      <c r="C146" s="18">
        <v>1.34</v>
      </c>
      <c r="D146" s="18">
        <v>1238.5230000000001</v>
      </c>
      <c r="E146" s="16">
        <v>92327.089552238802</v>
      </c>
      <c r="F146" s="16"/>
      <c r="G146" s="18">
        <v>1.34</v>
      </c>
      <c r="H146" s="18">
        <v>1.34</v>
      </c>
      <c r="I146" s="18">
        <v>118.01299999999999</v>
      </c>
      <c r="J146" s="16">
        <v>8706.9402985074612</v>
      </c>
      <c r="K146" s="16"/>
      <c r="L146" s="16"/>
      <c r="M146" s="16"/>
      <c r="O146" s="173"/>
      <c r="P146" s="171"/>
      <c r="Q146" s="171"/>
    </row>
    <row r="147" spans="1:17" ht="11.25" customHeight="1" x14ac:dyDescent="0.2">
      <c r="A147" s="211" t="s">
        <v>117</v>
      </c>
      <c r="B147" s="11">
        <v>0</v>
      </c>
      <c r="C147" s="11">
        <v>0</v>
      </c>
      <c r="D147" s="11">
        <v>0</v>
      </c>
      <c r="E147" s="12" t="s">
        <v>529</v>
      </c>
      <c r="F147" s="16"/>
      <c r="G147" s="11">
        <v>0</v>
      </c>
      <c r="H147" s="11">
        <v>0</v>
      </c>
      <c r="I147" s="11">
        <v>0</v>
      </c>
      <c r="J147" s="12" t="s">
        <v>529</v>
      </c>
      <c r="K147" s="12"/>
      <c r="L147" s="12"/>
      <c r="M147" s="12"/>
      <c r="O147" s="174"/>
    </row>
    <row r="148" spans="1:17" ht="11.25" customHeight="1" x14ac:dyDescent="0.2">
      <c r="A148" s="211" t="s">
        <v>118</v>
      </c>
      <c r="B148" s="11">
        <v>0</v>
      </c>
      <c r="C148" s="11">
        <v>0</v>
      </c>
      <c r="D148" s="11">
        <v>0</v>
      </c>
      <c r="E148" s="12" t="s">
        <v>529</v>
      </c>
      <c r="F148" s="16"/>
      <c r="G148" s="11">
        <v>0</v>
      </c>
      <c r="H148" s="11">
        <v>0</v>
      </c>
      <c r="I148" s="11">
        <v>0</v>
      </c>
      <c r="J148" s="12" t="s">
        <v>529</v>
      </c>
      <c r="K148" s="12"/>
      <c r="L148" s="12"/>
      <c r="M148" s="12"/>
      <c r="O148" s="174"/>
    </row>
    <row r="149" spans="1:17" ht="11.25" customHeight="1" x14ac:dyDescent="0.2">
      <c r="A149" s="211" t="s">
        <v>360</v>
      </c>
      <c r="B149" s="11">
        <v>1.34</v>
      </c>
      <c r="C149" s="11">
        <v>1.34</v>
      </c>
      <c r="D149" s="11">
        <v>1238.5230000000001</v>
      </c>
      <c r="E149" s="12">
        <v>92327.089552238802</v>
      </c>
      <c r="F149" s="16"/>
      <c r="G149" s="11">
        <v>1.34</v>
      </c>
      <c r="H149" s="11">
        <v>1.34</v>
      </c>
      <c r="I149" s="11">
        <v>118.01299999999999</v>
      </c>
      <c r="J149" s="12">
        <v>8706.9402985074612</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393.5334325</v>
      </c>
      <c r="C151" s="18">
        <v>262.83112259999996</v>
      </c>
      <c r="D151" s="18">
        <v>354.83748000000003</v>
      </c>
      <c r="E151" s="16">
        <v>35.005883812330552</v>
      </c>
      <c r="F151" s="18"/>
      <c r="G151" s="18">
        <v>9036.3136500000001</v>
      </c>
      <c r="H151" s="18">
        <v>6409.7188100000003</v>
      </c>
      <c r="I151" s="18">
        <v>6589.8612500000008</v>
      </c>
      <c r="J151" s="16">
        <v>2.8104577648391427</v>
      </c>
      <c r="K151" s="16"/>
      <c r="L151" s="16"/>
      <c r="M151" s="16"/>
      <c r="O151" s="173"/>
      <c r="P151" s="171"/>
      <c r="Q151" s="171"/>
    </row>
    <row r="152" spans="1:17" ht="11.25" customHeight="1" x14ac:dyDescent="0.2">
      <c r="A152" s="211" t="s">
        <v>302</v>
      </c>
      <c r="B152" s="11">
        <v>0.16800000000000001</v>
      </c>
      <c r="C152" s="11">
        <v>0.16800000000000001</v>
      </c>
      <c r="D152" s="11">
        <v>0</v>
      </c>
      <c r="E152" s="12" t="s">
        <v>529</v>
      </c>
      <c r="F152" s="16"/>
      <c r="G152" s="11">
        <v>0.96439999999999992</v>
      </c>
      <c r="H152" s="11">
        <v>0.96439999999999992</v>
      </c>
      <c r="I152" s="11">
        <v>0</v>
      </c>
      <c r="J152" s="12" t="s">
        <v>529</v>
      </c>
      <c r="K152" s="12"/>
      <c r="L152" s="12"/>
      <c r="M152" s="12"/>
      <c r="O152" s="174"/>
    </row>
    <row r="153" spans="1:17" ht="11.25" customHeight="1" x14ac:dyDescent="0.2">
      <c r="A153" s="211" t="s">
        <v>336</v>
      </c>
      <c r="B153" s="11">
        <v>1.62076</v>
      </c>
      <c r="C153" s="11">
        <v>1.62076</v>
      </c>
      <c r="D153" s="11">
        <v>0</v>
      </c>
      <c r="E153" s="12" t="s">
        <v>529</v>
      </c>
      <c r="F153" s="16"/>
      <c r="G153" s="11">
        <v>13.42</v>
      </c>
      <c r="H153" s="11">
        <v>13.42</v>
      </c>
      <c r="I153" s="11">
        <v>0</v>
      </c>
      <c r="J153" s="12" t="s">
        <v>529</v>
      </c>
      <c r="K153" s="12"/>
      <c r="L153" s="12"/>
      <c r="M153" s="12"/>
      <c r="O153" s="174"/>
    </row>
    <row r="154" spans="1:17" ht="11.25" customHeight="1" x14ac:dyDescent="0.2">
      <c r="A154" s="211" t="s">
        <v>390</v>
      </c>
      <c r="B154" s="11">
        <v>260.26517250000001</v>
      </c>
      <c r="C154" s="11">
        <v>133.2908626</v>
      </c>
      <c r="D154" s="11">
        <v>198.18647999999999</v>
      </c>
      <c r="E154" s="12">
        <v>48.687221414980911</v>
      </c>
      <c r="F154" s="16"/>
      <c r="G154" s="11">
        <v>5950.1365199999991</v>
      </c>
      <c r="H154" s="11">
        <v>3427.7520900000004</v>
      </c>
      <c r="I154" s="11">
        <v>3465.6532600000005</v>
      </c>
      <c r="J154" s="12">
        <v>1.1057150285334671</v>
      </c>
      <c r="K154" s="12"/>
      <c r="L154" s="12"/>
      <c r="M154" s="12"/>
      <c r="O154" s="174"/>
    </row>
    <row r="155" spans="1:17" ht="11.25" customHeight="1" x14ac:dyDescent="0.2">
      <c r="A155" s="211" t="s">
        <v>337</v>
      </c>
      <c r="B155" s="11">
        <v>7.4999999999999997E-2</v>
      </c>
      <c r="C155" s="11">
        <v>7.4999999999999997E-2</v>
      </c>
      <c r="D155" s="11">
        <v>0</v>
      </c>
      <c r="E155" s="12" t="s">
        <v>529</v>
      </c>
      <c r="F155" s="16"/>
      <c r="G155" s="11">
        <v>1.89</v>
      </c>
      <c r="H155" s="11">
        <v>1.89</v>
      </c>
      <c r="I155" s="11">
        <v>0</v>
      </c>
      <c r="J155" s="12" t="s">
        <v>529</v>
      </c>
      <c r="K155" s="12"/>
      <c r="L155" s="12"/>
      <c r="M155" s="12"/>
      <c r="O155" s="174"/>
    </row>
    <row r="156" spans="1:17" ht="11.25" customHeight="1" x14ac:dyDescent="0.2">
      <c r="A156" s="211" t="s">
        <v>303</v>
      </c>
      <c r="B156" s="11">
        <v>131.40450000000001</v>
      </c>
      <c r="C156" s="11">
        <v>127.6765</v>
      </c>
      <c r="D156" s="11">
        <v>156.65100000000001</v>
      </c>
      <c r="E156" s="12">
        <v>22.693682862547135</v>
      </c>
      <c r="F156" s="16"/>
      <c r="G156" s="11">
        <v>3069.9027300000002</v>
      </c>
      <c r="H156" s="11">
        <v>2965.6923200000001</v>
      </c>
      <c r="I156" s="11">
        <v>3124.2079900000003</v>
      </c>
      <c r="J156" s="12">
        <v>5.3449802911449922</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327</v>
      </c>
      <c r="B158" s="18">
        <v>240.29499999999999</v>
      </c>
      <c r="C158" s="18">
        <v>226.66300000000001</v>
      </c>
      <c r="D158" s="18">
        <v>270.63400000000001</v>
      </c>
      <c r="E158" s="16">
        <v>19.399284400188833</v>
      </c>
      <c r="F158" s="16"/>
      <c r="G158" s="18">
        <v>1137.4553800000001</v>
      </c>
      <c r="H158" s="18">
        <v>1071.92446</v>
      </c>
      <c r="I158" s="18">
        <v>1529.8406499999999</v>
      </c>
      <c r="J158" s="16">
        <v>42.719072760033839</v>
      </c>
      <c r="K158" s="16"/>
      <c r="L158" s="16"/>
      <c r="M158" s="16"/>
      <c r="O158" s="173"/>
      <c r="P158" s="171"/>
      <c r="Q158" s="171"/>
    </row>
    <row r="159" spans="1:17" s="20" customFormat="1" ht="11.25" customHeight="1" x14ac:dyDescent="0.2">
      <c r="A159" s="210" t="s">
        <v>358</v>
      </c>
      <c r="B159" s="18">
        <v>0</v>
      </c>
      <c r="C159" s="18">
        <v>0</v>
      </c>
      <c r="D159" s="18">
        <v>0</v>
      </c>
      <c r="E159" s="16" t="s">
        <v>529</v>
      </c>
      <c r="F159" s="16"/>
      <c r="G159" s="18">
        <v>0</v>
      </c>
      <c r="H159" s="18">
        <v>0</v>
      </c>
      <c r="I159" s="18">
        <v>0</v>
      </c>
      <c r="J159" s="16" t="s">
        <v>529</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410</v>
      </c>
      <c r="B161" s="9"/>
      <c r="C161" s="9"/>
      <c r="D161" s="9"/>
      <c r="E161" s="9"/>
      <c r="F161" s="9"/>
      <c r="G161" s="9"/>
      <c r="H161" s="9"/>
      <c r="I161" s="9"/>
      <c r="J161" s="9"/>
      <c r="K161" s="9"/>
      <c r="L161" s="9"/>
      <c r="M161" s="9"/>
      <c r="O161" s="174"/>
    </row>
    <row r="162" spans="1:18" ht="20.100000000000001" customHeight="1" x14ac:dyDescent="0.25">
      <c r="A162" s="408" t="s">
        <v>161</v>
      </c>
      <c r="B162" s="408"/>
      <c r="C162" s="408"/>
      <c r="D162" s="408"/>
      <c r="E162" s="408"/>
      <c r="F162" s="408"/>
      <c r="G162" s="408"/>
      <c r="H162" s="408"/>
      <c r="I162" s="408"/>
      <c r="J162" s="408"/>
      <c r="K162" s="361"/>
      <c r="L162" s="361"/>
      <c r="M162" s="361"/>
      <c r="O162" s="174"/>
    </row>
    <row r="163" spans="1:18" ht="19.5" customHeight="1" x14ac:dyDescent="0.25">
      <c r="A163" s="409" t="s">
        <v>155</v>
      </c>
      <c r="B163" s="409"/>
      <c r="C163" s="409"/>
      <c r="D163" s="409"/>
      <c r="E163" s="409"/>
      <c r="F163" s="409"/>
      <c r="G163" s="409"/>
      <c r="H163" s="409"/>
      <c r="I163" s="409"/>
      <c r="J163" s="409"/>
      <c r="K163" s="361"/>
      <c r="L163" s="361"/>
      <c r="M163" s="361"/>
      <c r="O163" s="174"/>
    </row>
    <row r="164" spans="1:18" s="20" customFormat="1" x14ac:dyDescent="0.2">
      <c r="A164" s="17"/>
      <c r="B164" s="410" t="s">
        <v>100</v>
      </c>
      <c r="C164" s="410"/>
      <c r="D164" s="410"/>
      <c r="E164" s="410"/>
      <c r="F164" s="362"/>
      <c r="G164" s="410" t="s">
        <v>420</v>
      </c>
      <c r="H164" s="410"/>
      <c r="I164" s="410"/>
      <c r="J164" s="410"/>
      <c r="K164" s="362"/>
      <c r="L164" s="362"/>
      <c r="M164" s="362"/>
      <c r="N164" s="91"/>
      <c r="O164" s="170"/>
      <c r="P164" s="170"/>
      <c r="Q164" s="170"/>
      <c r="R164" s="91"/>
    </row>
    <row r="165" spans="1:18" s="20" customFormat="1" x14ac:dyDescent="0.2">
      <c r="A165" s="17" t="s">
        <v>257</v>
      </c>
      <c r="B165" s="414">
        <v>2020</v>
      </c>
      <c r="C165" s="411" t="s">
        <v>516</v>
      </c>
      <c r="D165" s="411"/>
      <c r="E165" s="411"/>
      <c r="F165" s="362"/>
      <c r="G165" s="414">
        <v>2020</v>
      </c>
      <c r="H165" s="411" t="s">
        <v>516</v>
      </c>
      <c r="I165" s="411"/>
      <c r="J165" s="411"/>
      <c r="K165" s="362"/>
      <c r="L165" s="362"/>
      <c r="M165" s="362"/>
      <c r="N165" s="91"/>
      <c r="O165" s="170"/>
      <c r="P165" s="170"/>
      <c r="Q165" s="170"/>
      <c r="R165" s="91"/>
    </row>
    <row r="166" spans="1:18" s="20" customFormat="1" x14ac:dyDescent="0.2">
      <c r="A166" s="123"/>
      <c r="B166" s="415"/>
      <c r="C166" s="257">
        <v>2020</v>
      </c>
      <c r="D166" s="257">
        <v>2021</v>
      </c>
      <c r="E166" s="363" t="s">
        <v>526</v>
      </c>
      <c r="F166" s="125"/>
      <c r="G166" s="415"/>
      <c r="H166" s="257">
        <v>2020</v>
      </c>
      <c r="I166" s="257">
        <v>2021</v>
      </c>
      <c r="J166" s="363" t="s">
        <v>526</v>
      </c>
      <c r="K166" s="362"/>
      <c r="L166" s="362"/>
      <c r="M166" s="362"/>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258339.88625969997</v>
      </c>
      <c r="C168" s="86">
        <v>240861.9417197</v>
      </c>
      <c r="D168" s="86">
        <v>196135.349712</v>
      </c>
      <c r="E168" s="16">
        <v>-18.569389455371081</v>
      </c>
      <c r="F168" s="86"/>
      <c r="G168" s="86">
        <v>263966.05082999996</v>
      </c>
      <c r="H168" s="86">
        <v>239979.19428999996</v>
      </c>
      <c r="I168" s="86">
        <v>233069.32770999992</v>
      </c>
      <c r="J168" s="16">
        <v>-2.8793606880977762</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63586.284409999993</v>
      </c>
      <c r="C170" s="18">
        <v>60254.223409999999</v>
      </c>
      <c r="D170" s="18">
        <v>39421.913679999998</v>
      </c>
      <c r="E170" s="16">
        <v>-34.574024111548994</v>
      </c>
      <c r="F170" s="16"/>
      <c r="G170" s="18">
        <v>55027.602370000001</v>
      </c>
      <c r="H170" s="18">
        <v>47441.119279999999</v>
      </c>
      <c r="I170" s="18">
        <v>47811.46243</v>
      </c>
      <c r="J170" s="16">
        <v>0.78063746307125825</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1.08</v>
      </c>
      <c r="C172" s="11">
        <v>1.08</v>
      </c>
      <c r="D172" s="11">
        <v>0</v>
      </c>
      <c r="E172" s="12" t="s">
        <v>529</v>
      </c>
      <c r="F172" s="12"/>
      <c r="G172" s="11">
        <v>-5.36808</v>
      </c>
      <c r="H172" s="11">
        <v>-5.36808</v>
      </c>
      <c r="I172" s="11">
        <v>0</v>
      </c>
      <c r="J172" s="12" t="s">
        <v>529</v>
      </c>
      <c r="K172" s="12"/>
      <c r="L172" s="12"/>
      <c r="M172" s="12"/>
      <c r="O172" s="174"/>
    </row>
    <row r="173" spans="1:18" ht="11.25" customHeight="1" x14ac:dyDescent="0.2">
      <c r="A173" s="10" t="s">
        <v>106</v>
      </c>
      <c r="B173" s="11">
        <v>14258.890599999999</v>
      </c>
      <c r="C173" s="11">
        <v>10954.6906</v>
      </c>
      <c r="D173" s="11">
        <v>13032.379000000001</v>
      </c>
      <c r="E173" s="12">
        <v>18.966198826281783</v>
      </c>
      <c r="F173" s="12"/>
      <c r="G173" s="11">
        <v>33435.127970000001</v>
      </c>
      <c r="H173" s="11">
        <v>25925.938019999994</v>
      </c>
      <c r="I173" s="11">
        <v>32492.057049999999</v>
      </c>
      <c r="J173" s="12">
        <v>25.326447301288454</v>
      </c>
      <c r="K173" s="12"/>
      <c r="L173" s="12"/>
      <c r="M173" s="12"/>
      <c r="O173" s="174"/>
    </row>
    <row r="174" spans="1:18" ht="11.25" customHeight="1" x14ac:dyDescent="0.2">
      <c r="A174" s="10" t="s">
        <v>319</v>
      </c>
      <c r="B174" s="11">
        <v>80.063999999999993</v>
      </c>
      <c r="C174" s="11">
        <v>60.095999999999997</v>
      </c>
      <c r="D174" s="11">
        <v>32.384</v>
      </c>
      <c r="E174" s="12">
        <v>-46.11288604898828</v>
      </c>
      <c r="F174" s="12"/>
      <c r="G174" s="11">
        <v>153.666</v>
      </c>
      <c r="H174" s="11">
        <v>113.73</v>
      </c>
      <c r="I174" s="11">
        <v>48.576000000000001</v>
      </c>
      <c r="J174" s="12">
        <v>-57.288314428910581</v>
      </c>
      <c r="K174" s="12"/>
      <c r="L174" s="12"/>
      <c r="M174" s="12"/>
      <c r="O174" s="174"/>
    </row>
    <row r="175" spans="1:18" ht="11.25" customHeight="1" x14ac:dyDescent="0.2">
      <c r="A175" s="10" t="s">
        <v>107</v>
      </c>
      <c r="B175" s="11">
        <v>45609.356599999999</v>
      </c>
      <c r="C175" s="11">
        <v>45609.356599999999</v>
      </c>
      <c r="D175" s="11">
        <v>26080.201000000001</v>
      </c>
      <c r="E175" s="12">
        <v>-42.818309785146148</v>
      </c>
      <c r="F175" s="12"/>
      <c r="G175" s="11">
        <v>18875.203680000002</v>
      </c>
      <c r="H175" s="11">
        <v>18875.203680000002</v>
      </c>
      <c r="I175" s="11">
        <v>14330.73569</v>
      </c>
      <c r="J175" s="12">
        <v>-24.076391794464612</v>
      </c>
      <c r="K175" s="12"/>
      <c r="L175" s="12"/>
      <c r="M175" s="12"/>
      <c r="O175" s="174"/>
    </row>
    <row r="176" spans="1:18" ht="11.25" customHeight="1" x14ac:dyDescent="0.2">
      <c r="A176" s="10" t="s">
        <v>108</v>
      </c>
      <c r="B176" s="11">
        <v>6.2E-2</v>
      </c>
      <c r="C176" s="11">
        <v>6.2E-2</v>
      </c>
      <c r="D176" s="11">
        <v>0</v>
      </c>
      <c r="E176" s="12" t="s">
        <v>529</v>
      </c>
      <c r="F176" s="12"/>
      <c r="G176" s="11">
        <v>0.434</v>
      </c>
      <c r="H176" s="11">
        <v>0.434</v>
      </c>
      <c r="I176" s="11">
        <v>0</v>
      </c>
      <c r="J176" s="12" t="s">
        <v>529</v>
      </c>
      <c r="K176" s="12"/>
      <c r="L176" s="12"/>
      <c r="M176" s="12"/>
      <c r="O176" s="174"/>
    </row>
    <row r="177" spans="1:17" ht="11.25" customHeight="1" x14ac:dyDescent="0.2">
      <c r="A177" s="10" t="s">
        <v>109</v>
      </c>
      <c r="B177" s="11">
        <v>10.130000000000001</v>
      </c>
      <c r="C177" s="11">
        <v>10.130000000000001</v>
      </c>
      <c r="D177" s="11">
        <v>11.318</v>
      </c>
      <c r="E177" s="12">
        <v>11.727541954590322</v>
      </c>
      <c r="F177" s="12"/>
      <c r="G177" s="11">
        <v>45.491980000000005</v>
      </c>
      <c r="H177" s="11">
        <v>45.491980000000005</v>
      </c>
      <c r="I177" s="11">
        <v>50.305800000000005</v>
      </c>
      <c r="J177" s="12">
        <v>10.581689343923912</v>
      </c>
      <c r="K177" s="12"/>
      <c r="L177" s="12"/>
      <c r="M177" s="12"/>
      <c r="O177" s="174"/>
    </row>
    <row r="178" spans="1:17" ht="11.25" customHeight="1" x14ac:dyDescent="0.2">
      <c r="A178" s="10" t="s">
        <v>391</v>
      </c>
      <c r="B178" s="11">
        <v>0</v>
      </c>
      <c r="C178" s="11">
        <v>0</v>
      </c>
      <c r="D178" s="11">
        <v>0</v>
      </c>
      <c r="E178" s="12" t="s">
        <v>529</v>
      </c>
      <c r="F178" s="12"/>
      <c r="G178" s="11">
        <v>0</v>
      </c>
      <c r="H178" s="11">
        <v>0</v>
      </c>
      <c r="I178" s="11">
        <v>0</v>
      </c>
      <c r="J178" s="12" t="s">
        <v>529</v>
      </c>
      <c r="K178" s="12"/>
      <c r="L178" s="12"/>
      <c r="M178" s="12"/>
      <c r="O178" s="174"/>
    </row>
    <row r="179" spans="1:17" ht="11.25" customHeight="1" x14ac:dyDescent="0.2">
      <c r="A179" s="10" t="s">
        <v>110</v>
      </c>
      <c r="B179" s="11">
        <v>0.47</v>
      </c>
      <c r="C179" s="11">
        <v>0.47</v>
      </c>
      <c r="D179" s="11">
        <v>0</v>
      </c>
      <c r="E179" s="12" t="s">
        <v>529</v>
      </c>
      <c r="F179" s="12"/>
      <c r="G179" s="11">
        <v>1.04</v>
      </c>
      <c r="H179" s="11">
        <v>1.04</v>
      </c>
      <c r="I179" s="11">
        <v>0</v>
      </c>
      <c r="J179" s="12" t="s">
        <v>529</v>
      </c>
      <c r="K179" s="12"/>
      <c r="L179" s="12"/>
      <c r="M179" s="12"/>
      <c r="O179" s="174"/>
    </row>
    <row r="180" spans="1:17" ht="11.25" customHeight="1" x14ac:dyDescent="0.2">
      <c r="A180" s="10" t="s">
        <v>111</v>
      </c>
      <c r="B180" s="11">
        <v>8.1000000000000003E-2</v>
      </c>
      <c r="C180" s="11">
        <v>4.8000000000000001E-2</v>
      </c>
      <c r="D180" s="11">
        <v>0</v>
      </c>
      <c r="E180" s="12" t="s">
        <v>529</v>
      </c>
      <c r="F180" s="12"/>
      <c r="G180" s="11">
        <v>0.16739999999999999</v>
      </c>
      <c r="H180" s="11">
        <v>0.108</v>
      </c>
      <c r="I180" s="11">
        <v>0</v>
      </c>
      <c r="J180" s="12" t="s">
        <v>529</v>
      </c>
      <c r="K180" s="12"/>
      <c r="L180" s="12"/>
      <c r="M180" s="12"/>
      <c r="O180" s="174"/>
    </row>
    <row r="181" spans="1:17" ht="11.25" customHeight="1" x14ac:dyDescent="0.2">
      <c r="A181" s="10" t="s">
        <v>112</v>
      </c>
      <c r="B181" s="11">
        <v>211.30926000000002</v>
      </c>
      <c r="C181" s="11">
        <v>204.00926000000001</v>
      </c>
      <c r="D181" s="11">
        <v>129.96516</v>
      </c>
      <c r="E181" s="12">
        <v>-36.29447996625251</v>
      </c>
      <c r="F181" s="12"/>
      <c r="G181" s="11">
        <v>989.94456000000002</v>
      </c>
      <c r="H181" s="11">
        <v>954.17931999999996</v>
      </c>
      <c r="I181" s="11">
        <v>661.5835699999999</v>
      </c>
      <c r="J181" s="12">
        <v>-30.664650120482605</v>
      </c>
      <c r="K181" s="12"/>
      <c r="L181" s="12"/>
      <c r="M181" s="12"/>
      <c r="O181" s="174"/>
    </row>
    <row r="182" spans="1:17" ht="11.25" customHeight="1" x14ac:dyDescent="0.2">
      <c r="A182" s="10" t="s">
        <v>116</v>
      </c>
      <c r="B182" s="11">
        <v>2222.87</v>
      </c>
      <c r="C182" s="11">
        <v>2222.87</v>
      </c>
      <c r="D182" s="11">
        <v>105.04</v>
      </c>
      <c r="E182" s="12">
        <v>-95.274577460670216</v>
      </c>
      <c r="F182" s="12"/>
      <c r="G182" s="11">
        <v>863.09165000000007</v>
      </c>
      <c r="H182" s="11">
        <v>863.09165000000007</v>
      </c>
      <c r="I182" s="11">
        <v>39.853999999999999</v>
      </c>
      <c r="J182" s="12">
        <v>-95.382413907028294</v>
      </c>
      <c r="K182" s="12"/>
      <c r="L182" s="12"/>
      <c r="M182" s="12"/>
      <c r="O182" s="174"/>
    </row>
    <row r="183" spans="1:17" ht="11.25" customHeight="1" x14ac:dyDescent="0.2">
      <c r="A183" s="10" t="s">
        <v>338</v>
      </c>
      <c r="B183" s="11">
        <v>0.28699999999999998</v>
      </c>
      <c r="C183" s="11">
        <v>0.23400000000000001</v>
      </c>
      <c r="D183" s="11">
        <v>0</v>
      </c>
      <c r="E183" s="12" t="s">
        <v>529</v>
      </c>
      <c r="F183" s="12"/>
      <c r="G183" s="11">
        <v>1.786</v>
      </c>
      <c r="H183" s="11">
        <v>1.1319999999999999</v>
      </c>
      <c r="I183" s="11">
        <v>0</v>
      </c>
      <c r="J183" s="12" t="s">
        <v>529</v>
      </c>
      <c r="K183" s="12"/>
      <c r="L183" s="12"/>
      <c r="M183" s="12"/>
      <c r="O183" s="174"/>
    </row>
    <row r="184" spans="1:17" x14ac:dyDescent="0.2">
      <c r="A184" s="209" t="s">
        <v>113</v>
      </c>
      <c r="B184" s="11">
        <v>1.33</v>
      </c>
      <c r="C184" s="11">
        <v>1</v>
      </c>
      <c r="D184" s="11">
        <v>0</v>
      </c>
      <c r="E184" s="12" t="s">
        <v>529</v>
      </c>
      <c r="F184" s="12"/>
      <c r="G184" s="11">
        <v>2.2719999999999998</v>
      </c>
      <c r="H184" s="11">
        <v>1.915</v>
      </c>
      <c r="I184" s="11">
        <v>0</v>
      </c>
      <c r="J184" s="12" t="s">
        <v>529</v>
      </c>
      <c r="K184" s="12"/>
      <c r="L184" s="12"/>
      <c r="M184" s="12"/>
      <c r="O184" s="174"/>
    </row>
    <row r="185" spans="1:17" ht="11.25" customHeight="1" x14ac:dyDescent="0.2">
      <c r="A185" s="10" t="s">
        <v>114</v>
      </c>
      <c r="B185" s="11">
        <v>1041.5</v>
      </c>
      <c r="C185" s="11">
        <v>1041.5</v>
      </c>
      <c r="D185" s="11">
        <v>0</v>
      </c>
      <c r="E185" s="12" t="s">
        <v>529</v>
      </c>
      <c r="F185" s="12"/>
      <c r="G185" s="11">
        <v>320.97300000000001</v>
      </c>
      <c r="H185" s="11">
        <v>320.97300000000001</v>
      </c>
      <c r="I185" s="11">
        <v>0</v>
      </c>
      <c r="J185" s="12" t="s">
        <v>529</v>
      </c>
      <c r="K185" s="12"/>
      <c r="L185" s="12"/>
      <c r="M185" s="12"/>
      <c r="O185" s="174"/>
    </row>
    <row r="186" spans="1:17" ht="11.25" customHeight="1" x14ac:dyDescent="0.2">
      <c r="A186" s="10" t="s">
        <v>315</v>
      </c>
      <c r="B186" s="11">
        <v>105.41200000000001</v>
      </c>
      <c r="C186" s="11">
        <v>105.39</v>
      </c>
      <c r="D186" s="11">
        <v>0</v>
      </c>
      <c r="E186" s="12" t="s">
        <v>529</v>
      </c>
      <c r="F186" s="12"/>
      <c r="G186" s="11">
        <v>71.411999999999992</v>
      </c>
      <c r="H186" s="11">
        <v>71.28</v>
      </c>
      <c r="I186" s="11">
        <v>0</v>
      </c>
      <c r="J186" s="12" t="s">
        <v>529</v>
      </c>
      <c r="K186" s="12"/>
      <c r="L186" s="12"/>
      <c r="M186" s="12"/>
      <c r="O186" s="174"/>
    </row>
    <row r="187" spans="1:17" ht="11.25" customHeight="1" x14ac:dyDescent="0.2">
      <c r="A187" s="10" t="s">
        <v>120</v>
      </c>
      <c r="B187" s="11">
        <v>43.441949999999999</v>
      </c>
      <c r="C187" s="11">
        <v>43.286949999999997</v>
      </c>
      <c r="D187" s="11">
        <v>30.626519999999999</v>
      </c>
      <c r="E187" s="12">
        <v>-29.247683193202562</v>
      </c>
      <c r="F187" s="12"/>
      <c r="G187" s="11">
        <v>272.36021</v>
      </c>
      <c r="H187" s="11">
        <v>271.97071</v>
      </c>
      <c r="I187" s="11">
        <v>188.35031999999998</v>
      </c>
      <c r="J187" s="12">
        <v>-30.746101298922966</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194753.60184969997</v>
      </c>
      <c r="C189" s="18">
        <v>180607.71830969999</v>
      </c>
      <c r="D189" s="18">
        <v>156713.436032</v>
      </c>
      <c r="E189" s="16">
        <v>-13.229934191808397</v>
      </c>
      <c r="F189" s="16"/>
      <c r="G189" s="18">
        <v>208938.44845999996</v>
      </c>
      <c r="H189" s="18">
        <v>192538.07500999997</v>
      </c>
      <c r="I189" s="18">
        <v>185257.86527999994</v>
      </c>
      <c r="J189" s="16">
        <v>-3.781179244480299</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12986.533202000001</v>
      </c>
      <c r="C191" s="11">
        <v>11935.456932000001</v>
      </c>
      <c r="D191" s="11">
        <v>11407.371448</v>
      </c>
      <c r="E191" s="12">
        <v>-4.4245099874153766</v>
      </c>
      <c r="G191" s="11">
        <v>40463.908720000007</v>
      </c>
      <c r="H191" s="11">
        <v>36603.54277</v>
      </c>
      <c r="I191" s="11">
        <v>36967.585069999994</v>
      </c>
      <c r="J191" s="12">
        <v>0.99455482297838671</v>
      </c>
      <c r="K191" s="12"/>
      <c r="L191" s="12"/>
      <c r="M191" s="12"/>
      <c r="O191" s="174"/>
    </row>
    <row r="192" spans="1:17" ht="11.25" customHeight="1" x14ac:dyDescent="0.2">
      <c r="A192" s="9" t="s">
        <v>104</v>
      </c>
      <c r="B192" s="11">
        <v>1047.7529999999999</v>
      </c>
      <c r="C192" s="11">
        <v>972.89471000000015</v>
      </c>
      <c r="D192" s="11">
        <v>606.96919999999989</v>
      </c>
      <c r="E192" s="12">
        <v>-37.612036147262039</v>
      </c>
      <c r="G192" s="11">
        <v>3102.4418099999998</v>
      </c>
      <c r="H192" s="11">
        <v>2864.4314399999998</v>
      </c>
      <c r="I192" s="11">
        <v>1575.4021400000001</v>
      </c>
      <c r="J192" s="12">
        <v>-45.001227189434836</v>
      </c>
      <c r="K192" s="12"/>
      <c r="L192" s="12"/>
      <c r="M192" s="12"/>
      <c r="O192" s="174"/>
    </row>
    <row r="193" spans="1:18" ht="11.25" customHeight="1" x14ac:dyDescent="0.2">
      <c r="A193" s="9" t="s">
        <v>1</v>
      </c>
      <c r="B193" s="11">
        <v>1439.5043877000003</v>
      </c>
      <c r="C193" s="11">
        <v>1321.7530076999999</v>
      </c>
      <c r="D193" s="11">
        <v>1865.6232599999998</v>
      </c>
      <c r="E193" s="12">
        <v>41.147646279723318</v>
      </c>
      <c r="G193" s="11">
        <v>6228.5749599999999</v>
      </c>
      <c r="H193" s="11">
        <v>5711.9301799999985</v>
      </c>
      <c r="I193" s="11">
        <v>8021.3252000000002</v>
      </c>
      <c r="J193" s="12">
        <v>40.431079288857887</v>
      </c>
      <c r="K193" s="12"/>
      <c r="L193" s="12"/>
      <c r="M193" s="12"/>
      <c r="O193" s="174"/>
    </row>
    <row r="194" spans="1:18" ht="11.25" customHeight="1" x14ac:dyDescent="0.2">
      <c r="A194" s="9" t="s">
        <v>121</v>
      </c>
      <c r="B194" s="11">
        <v>179279.81125999999</v>
      </c>
      <c r="C194" s="11">
        <v>166377.61366</v>
      </c>
      <c r="D194" s="11">
        <v>142833.47212399999</v>
      </c>
      <c r="E194" s="12">
        <v>-14.151027303537063</v>
      </c>
      <c r="G194" s="11">
        <v>159143.52296999996</v>
      </c>
      <c r="H194" s="11">
        <v>147358.17061999996</v>
      </c>
      <c r="I194" s="11">
        <v>138693.55286999996</v>
      </c>
      <c r="J194" s="12">
        <v>-5.8799710348901471</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409</v>
      </c>
      <c r="B196" s="9"/>
      <c r="C196" s="9"/>
      <c r="D196" s="9"/>
      <c r="E196" s="9"/>
      <c r="F196" s="9"/>
      <c r="G196" s="9"/>
      <c r="H196" s="9"/>
      <c r="I196" s="9"/>
      <c r="J196" s="9"/>
      <c r="K196" s="9"/>
      <c r="L196" s="9"/>
      <c r="M196" s="9"/>
      <c r="O196" s="174"/>
    </row>
    <row r="197" spans="1:18" ht="20.100000000000001" customHeight="1" x14ac:dyDescent="0.25">
      <c r="A197" s="408" t="s">
        <v>162</v>
      </c>
      <c r="B197" s="408"/>
      <c r="C197" s="408"/>
      <c r="D197" s="408"/>
      <c r="E197" s="408"/>
      <c r="F197" s="408"/>
      <c r="G197" s="408"/>
      <c r="H197" s="408"/>
      <c r="I197" s="408"/>
      <c r="J197" s="408"/>
      <c r="K197" s="361"/>
      <c r="L197" s="361"/>
      <c r="M197" s="361"/>
      <c r="O197" s="174"/>
    </row>
    <row r="198" spans="1:18" ht="20.100000000000001" customHeight="1" x14ac:dyDescent="0.25">
      <c r="A198" s="409" t="s">
        <v>157</v>
      </c>
      <c r="B198" s="409"/>
      <c r="C198" s="409"/>
      <c r="D198" s="409"/>
      <c r="E198" s="409"/>
      <c r="F198" s="409"/>
      <c r="G198" s="409"/>
      <c r="H198" s="409"/>
      <c r="I198" s="409"/>
      <c r="J198" s="409"/>
      <c r="K198" s="361"/>
      <c r="L198" s="361"/>
      <c r="M198" s="361"/>
      <c r="O198" s="174"/>
    </row>
    <row r="199" spans="1:18" s="20" customFormat="1" x14ac:dyDescent="0.2">
      <c r="A199" s="17"/>
      <c r="B199" s="410" t="s">
        <v>124</v>
      </c>
      <c r="C199" s="410"/>
      <c r="D199" s="410"/>
      <c r="E199" s="410"/>
      <c r="F199" s="362"/>
      <c r="G199" s="410" t="s">
        <v>420</v>
      </c>
      <c r="H199" s="410"/>
      <c r="I199" s="410"/>
      <c r="J199" s="410"/>
      <c r="K199" s="362"/>
      <c r="L199" s="362"/>
      <c r="M199" s="362"/>
      <c r="N199" s="91"/>
      <c r="O199" s="170"/>
      <c r="P199" s="170"/>
      <c r="Q199" s="170"/>
      <c r="R199" s="91"/>
    </row>
    <row r="200" spans="1:18" s="20" customFormat="1" x14ac:dyDescent="0.2">
      <c r="A200" s="17" t="s">
        <v>257</v>
      </c>
      <c r="B200" s="414">
        <v>2020</v>
      </c>
      <c r="C200" s="411" t="s">
        <v>516</v>
      </c>
      <c r="D200" s="411"/>
      <c r="E200" s="411"/>
      <c r="F200" s="362"/>
      <c r="G200" s="414">
        <v>2020</v>
      </c>
      <c r="H200" s="411" t="s">
        <v>516</v>
      </c>
      <c r="I200" s="411"/>
      <c r="J200" s="411"/>
      <c r="K200" s="362"/>
      <c r="L200" s="362"/>
      <c r="M200" s="362"/>
      <c r="N200" s="91"/>
      <c r="O200" s="170"/>
      <c r="P200" s="170"/>
      <c r="Q200" s="170"/>
      <c r="R200" s="91"/>
    </row>
    <row r="201" spans="1:18" s="20" customFormat="1" x14ac:dyDescent="0.2">
      <c r="A201" s="123"/>
      <c r="B201" s="415"/>
      <c r="C201" s="257">
        <v>2020</v>
      </c>
      <c r="D201" s="257">
        <v>2021</v>
      </c>
      <c r="E201" s="363" t="s">
        <v>526</v>
      </c>
      <c r="F201" s="125"/>
      <c r="G201" s="415"/>
      <c r="H201" s="257">
        <v>2020</v>
      </c>
      <c r="I201" s="257">
        <v>2021</v>
      </c>
      <c r="J201" s="363" t="s">
        <v>526</v>
      </c>
      <c r="K201" s="362"/>
      <c r="L201" s="362"/>
      <c r="M201" s="362"/>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862104.33282689983</v>
      </c>
      <c r="C203" s="86">
        <v>808102.30109479988</v>
      </c>
      <c r="D203" s="86">
        <v>794654.62008560007</v>
      </c>
      <c r="E203" s="16">
        <v>-1.664106263647696</v>
      </c>
      <c r="F203" s="86"/>
      <c r="G203" s="86">
        <v>1842374.9892799999</v>
      </c>
      <c r="H203" s="86">
        <v>1712383.1165899998</v>
      </c>
      <c r="I203" s="86">
        <v>1785736.4839299999</v>
      </c>
      <c r="J203" s="16">
        <v>4.2837006876168147</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375</v>
      </c>
      <c r="B205" s="86">
        <v>850321.01721399988</v>
      </c>
      <c r="C205" s="86">
        <v>797523.18330189993</v>
      </c>
      <c r="D205" s="86">
        <v>781183.7393262001</v>
      </c>
      <c r="E205" s="16">
        <v>-2.0487735426136879</v>
      </c>
      <c r="F205" s="86"/>
      <c r="G205" s="86">
        <v>1825545.6889099998</v>
      </c>
      <c r="H205" s="86">
        <v>1697027.7897699997</v>
      </c>
      <c r="I205" s="86">
        <v>1772109.0831199999</v>
      </c>
      <c r="J205" s="16">
        <v>4.4242819005442442</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488</v>
      </c>
      <c r="B207" s="18">
        <v>510684.87221399992</v>
      </c>
      <c r="C207" s="18">
        <v>476838.77030189993</v>
      </c>
      <c r="D207" s="18">
        <v>464040.99260850006</v>
      </c>
      <c r="E207" s="16">
        <v>-2.6838794348238935</v>
      </c>
      <c r="F207" s="16"/>
      <c r="G207" s="18">
        <v>1533445.3864999998</v>
      </c>
      <c r="H207" s="18">
        <v>1432897.2956299998</v>
      </c>
      <c r="I207" s="18">
        <v>1494063.6573799998</v>
      </c>
      <c r="J207" s="16">
        <v>4.268719184308793</v>
      </c>
      <c r="K207" s="16"/>
      <c r="L207" s="16"/>
      <c r="M207" s="16"/>
      <c r="O207" s="173"/>
      <c r="P207" s="171"/>
      <c r="Q207" s="171"/>
    </row>
    <row r="208" spans="1:18" ht="11.25" customHeight="1" x14ac:dyDescent="0.2">
      <c r="A208" s="9"/>
      <c r="B208" s="11"/>
      <c r="C208" s="11"/>
      <c r="D208" s="316"/>
      <c r="E208" s="16"/>
      <c r="F208" s="12"/>
      <c r="G208" s="11"/>
      <c r="H208" s="11"/>
      <c r="I208" s="11"/>
      <c r="J208" s="16"/>
      <c r="K208" s="16"/>
      <c r="L208" s="16"/>
      <c r="M208" s="16"/>
      <c r="O208" s="174"/>
    </row>
    <row r="209" spans="1:22" s="20" customFormat="1" ht="13.2" x14ac:dyDescent="0.25">
      <c r="A209" s="208" t="s">
        <v>487</v>
      </c>
      <c r="B209" s="18">
        <v>445890.75411729992</v>
      </c>
      <c r="C209" s="18">
        <v>415758.47252519993</v>
      </c>
      <c r="D209" s="18">
        <v>405705.85413480003</v>
      </c>
      <c r="E209" s="16">
        <v>-2.4178986249740433</v>
      </c>
      <c r="F209" s="16"/>
      <c r="G209" s="18">
        <v>1393878.2612799997</v>
      </c>
      <c r="H209" s="18">
        <v>1301701.8744899998</v>
      </c>
      <c r="I209" s="18">
        <v>1363576.1082599997</v>
      </c>
      <c r="J209" s="16">
        <v>4.7533336920361933</v>
      </c>
      <c r="K209" s="16"/>
      <c r="L209" s="16"/>
      <c r="M209" s="16"/>
      <c r="O209" s="203"/>
      <c r="P209" s="203"/>
      <c r="Q209" s="204"/>
      <c r="R209" s="113"/>
      <c r="S209" s="113"/>
      <c r="T209" s="113"/>
    </row>
    <row r="210" spans="1:22" s="20" customFormat="1" ht="11.25" customHeight="1" x14ac:dyDescent="0.25">
      <c r="A210" s="17"/>
      <c r="B210" s="18"/>
      <c r="C210" s="18"/>
      <c r="D210" s="18"/>
      <c r="E210" s="16"/>
      <c r="F210" s="16"/>
      <c r="G210" s="18"/>
      <c r="H210" s="18"/>
      <c r="I210" s="18"/>
      <c r="J210" s="12"/>
      <c r="K210" s="12"/>
      <c r="L210" s="12"/>
      <c r="M210" s="12"/>
      <c r="O210" s="261"/>
      <c r="P210" s="261"/>
      <c r="Q210" s="262"/>
      <c r="R210" s="263"/>
      <c r="S210" s="263"/>
      <c r="T210" s="263"/>
    </row>
    <row r="211" spans="1:22" s="20" customFormat="1" ht="15" customHeight="1" x14ac:dyDescent="0.25">
      <c r="A211" s="209" t="s">
        <v>342</v>
      </c>
      <c r="B211" s="11">
        <v>36622.592578300006</v>
      </c>
      <c r="C211" s="11">
        <v>34453.879762900011</v>
      </c>
      <c r="D211" s="11">
        <v>30878.077503600001</v>
      </c>
      <c r="E211" s="12">
        <v>-10.3785184249422</v>
      </c>
      <c r="F211" s="16"/>
      <c r="G211" s="11">
        <v>110484.06026000006</v>
      </c>
      <c r="H211" s="11">
        <v>103793.32428000004</v>
      </c>
      <c r="I211" s="11">
        <v>99151.037829999987</v>
      </c>
      <c r="J211" s="12">
        <v>-4.4726252696914344</v>
      </c>
      <c r="K211" s="12"/>
      <c r="L211" s="12"/>
      <c r="M211" s="12"/>
      <c r="O211" s="261"/>
      <c r="P211" s="261"/>
      <c r="Q211" s="262"/>
      <c r="R211" s="263"/>
      <c r="S211" s="263"/>
      <c r="T211" s="263"/>
    </row>
    <row r="212" spans="1:22" s="20" customFormat="1" ht="11.25" customHeight="1" x14ac:dyDescent="0.25">
      <c r="A212" s="209" t="s">
        <v>392</v>
      </c>
      <c r="B212" s="11">
        <v>1.3859999999999999</v>
      </c>
      <c r="C212" s="11">
        <v>1.3859999999999999</v>
      </c>
      <c r="D212" s="11">
        <v>3.5055000000000001</v>
      </c>
      <c r="E212" s="12">
        <v>152.92207792207796</v>
      </c>
      <c r="F212" s="18"/>
      <c r="G212" s="11">
        <v>9.8836199999999987</v>
      </c>
      <c r="H212" s="11">
        <v>9.8836199999999987</v>
      </c>
      <c r="I212" s="11">
        <v>25.962199999999999</v>
      </c>
      <c r="J212" s="12">
        <v>162.67905888733077</v>
      </c>
      <c r="K212" s="12"/>
      <c r="L212" s="12"/>
      <c r="M212" s="12"/>
      <c r="O212" s="261"/>
      <c r="P212" s="261"/>
      <c r="Q212" s="262"/>
      <c r="R212" s="263"/>
      <c r="S212" s="263"/>
      <c r="T212" s="263"/>
    </row>
    <row r="213" spans="1:22" s="20" customFormat="1" ht="11.25" customHeight="1" x14ac:dyDescent="0.25">
      <c r="A213" s="209" t="s">
        <v>393</v>
      </c>
      <c r="B213" s="11">
        <v>318.49200000000002</v>
      </c>
      <c r="C213" s="11">
        <v>310.3605</v>
      </c>
      <c r="D213" s="11">
        <v>69.831000000000003</v>
      </c>
      <c r="E213" s="12">
        <v>-77.500036248169465</v>
      </c>
      <c r="F213" s="16"/>
      <c r="G213" s="11">
        <v>562.93084999999996</v>
      </c>
      <c r="H213" s="11">
        <v>534.89394000000004</v>
      </c>
      <c r="I213" s="11">
        <v>224.41154999999998</v>
      </c>
      <c r="J213" s="12">
        <v>-58.045598721869993</v>
      </c>
      <c r="K213" s="12"/>
      <c r="L213" s="12"/>
      <c r="M213" s="12"/>
      <c r="O213" s="261"/>
      <c r="P213" s="261"/>
      <c r="Q213" s="262"/>
      <c r="R213" s="263"/>
      <c r="S213" s="263"/>
      <c r="T213" s="263"/>
    </row>
    <row r="214" spans="1:22" s="20" customFormat="1" ht="11.25" customHeight="1" x14ac:dyDescent="0.25">
      <c r="A214" s="209" t="s">
        <v>394</v>
      </c>
      <c r="B214" s="11">
        <v>132.1695</v>
      </c>
      <c r="C214" s="11">
        <v>73.831500000000005</v>
      </c>
      <c r="D214" s="11">
        <v>1693.0754999999999</v>
      </c>
      <c r="E214" s="12">
        <v>2193.161455476321</v>
      </c>
      <c r="F214" s="16"/>
      <c r="G214" s="11">
        <v>448.53967</v>
      </c>
      <c r="H214" s="11">
        <v>250.44181</v>
      </c>
      <c r="I214" s="11">
        <v>5386.4113499999994</v>
      </c>
      <c r="J214" s="12">
        <v>2050.7636244922519</v>
      </c>
      <c r="K214" s="12"/>
      <c r="L214" s="12"/>
      <c r="M214" s="12"/>
      <c r="O214" s="261"/>
      <c r="P214" s="261"/>
      <c r="Q214" s="262"/>
      <c r="R214" s="263"/>
      <c r="S214" s="263"/>
      <c r="T214" s="263"/>
    </row>
    <row r="215" spans="1:22" s="20" customFormat="1" ht="11.25" customHeight="1" x14ac:dyDescent="0.25">
      <c r="A215" s="209" t="s">
        <v>395</v>
      </c>
      <c r="B215" s="11">
        <v>1750.16425</v>
      </c>
      <c r="C215" s="11">
        <v>1579.9547500000001</v>
      </c>
      <c r="D215" s="11">
        <v>1839.2882500000001</v>
      </c>
      <c r="E215" s="12">
        <v>16.413982742227276</v>
      </c>
      <c r="F215" s="16"/>
      <c r="G215" s="11">
        <v>5988.6736700000029</v>
      </c>
      <c r="H215" s="11">
        <v>5421.2165500000001</v>
      </c>
      <c r="I215" s="11">
        <v>6547.4038099999998</v>
      </c>
      <c r="J215" s="12">
        <v>20.77369995485607</v>
      </c>
      <c r="K215" s="12"/>
      <c r="L215" s="12"/>
      <c r="M215" s="12"/>
      <c r="O215" s="261"/>
      <c r="P215" s="261"/>
      <c r="Q215" s="262"/>
      <c r="R215" s="263"/>
      <c r="S215" s="263"/>
      <c r="T215" s="263"/>
    </row>
    <row r="216" spans="1:22" s="20" customFormat="1" ht="11.25" customHeight="1" x14ac:dyDescent="0.25">
      <c r="A216" s="209" t="s">
        <v>396</v>
      </c>
      <c r="B216" s="11">
        <v>43349.14099710001</v>
      </c>
      <c r="C216" s="11">
        <v>40826.891457100013</v>
      </c>
      <c r="D216" s="11">
        <v>35338.0197358</v>
      </c>
      <c r="E216" s="12">
        <v>-13.444255796617767</v>
      </c>
      <c r="F216" s="16"/>
      <c r="G216" s="11">
        <v>120034.09739000002</v>
      </c>
      <c r="H216" s="11">
        <v>113142.34795000001</v>
      </c>
      <c r="I216" s="11">
        <v>104387.21446999999</v>
      </c>
      <c r="J216" s="12">
        <v>-7.7381578503825068</v>
      </c>
      <c r="K216" s="12"/>
      <c r="L216" s="12"/>
      <c r="M216" s="12"/>
      <c r="O216" s="261"/>
      <c r="P216" s="261"/>
      <c r="Q216" s="262"/>
      <c r="R216" s="263"/>
      <c r="S216" s="263"/>
      <c r="T216" s="263"/>
    </row>
    <row r="217" spans="1:22" s="20" customFormat="1" ht="11.25" customHeight="1" x14ac:dyDescent="0.25">
      <c r="A217" s="209" t="s">
        <v>343</v>
      </c>
      <c r="B217" s="11">
        <v>5663.9015959999997</v>
      </c>
      <c r="C217" s="11">
        <v>5314.7032760000002</v>
      </c>
      <c r="D217" s="11">
        <v>4598.3063624999995</v>
      </c>
      <c r="E217" s="12">
        <v>-13.479527949097132</v>
      </c>
      <c r="F217" s="16"/>
      <c r="G217" s="11">
        <v>17039.524790000003</v>
      </c>
      <c r="H217" s="11">
        <v>16049.690720000002</v>
      </c>
      <c r="I217" s="11">
        <v>13898.18021</v>
      </c>
      <c r="J217" s="12">
        <v>-13.405308223908264</v>
      </c>
      <c r="K217" s="12"/>
      <c r="L217" s="12"/>
      <c r="M217" s="12"/>
      <c r="O217" s="261"/>
      <c r="P217" s="261"/>
      <c r="Q217" s="262"/>
      <c r="R217" s="263"/>
      <c r="S217" s="263"/>
      <c r="T217" s="263"/>
    </row>
    <row r="218" spans="1:22" s="20" customFormat="1" ht="11.25" customHeight="1" x14ac:dyDescent="0.25">
      <c r="A218" s="209" t="s">
        <v>304</v>
      </c>
      <c r="B218" s="11">
        <v>38433.8518683</v>
      </c>
      <c r="C218" s="11">
        <v>36731.11006829999</v>
      </c>
      <c r="D218" s="11">
        <v>34848.8604777</v>
      </c>
      <c r="E218" s="12">
        <v>-5.1244015960857752</v>
      </c>
      <c r="F218" s="16"/>
      <c r="G218" s="11">
        <v>103308.00843000002</v>
      </c>
      <c r="H218" s="11">
        <v>98701.595310000019</v>
      </c>
      <c r="I218" s="11">
        <v>97082.54141999998</v>
      </c>
      <c r="J218" s="12">
        <v>-1.6403523012114931</v>
      </c>
      <c r="K218" s="12"/>
      <c r="L218" s="12"/>
      <c r="M218" s="12"/>
      <c r="O218" s="261"/>
      <c r="P218" s="261"/>
      <c r="Q218" s="262"/>
      <c r="R218" s="263"/>
      <c r="S218" s="263"/>
      <c r="T218" s="263"/>
    </row>
    <row r="219" spans="1:22" s="20" customFormat="1" ht="11.25" customHeight="1" x14ac:dyDescent="0.25">
      <c r="A219" s="209" t="s">
        <v>397</v>
      </c>
      <c r="B219" s="11">
        <v>221.42850000000001</v>
      </c>
      <c r="C219" s="11">
        <v>212.292</v>
      </c>
      <c r="D219" s="11">
        <v>223.87549999999999</v>
      </c>
      <c r="E219" s="12">
        <v>5.456399675918064</v>
      </c>
      <c r="F219" s="16"/>
      <c r="G219" s="11">
        <v>1316.73947</v>
      </c>
      <c r="H219" s="11">
        <v>1235.7649099999999</v>
      </c>
      <c r="I219" s="11">
        <v>1411.9753899999994</v>
      </c>
      <c r="J219" s="12">
        <v>14.259223463466</v>
      </c>
      <c r="K219" s="12"/>
      <c r="L219" s="12"/>
      <c r="M219" s="12"/>
      <c r="O219" s="261"/>
      <c r="P219" s="261"/>
      <c r="Q219" s="262"/>
      <c r="R219" s="263"/>
      <c r="S219" s="263"/>
      <c r="T219" s="263"/>
    </row>
    <row r="220" spans="1:22" s="20" customFormat="1" ht="11.25" customHeight="1" x14ac:dyDescent="0.25">
      <c r="A220" s="209" t="s">
        <v>398</v>
      </c>
      <c r="B220" s="11">
        <v>83843.113797799975</v>
      </c>
      <c r="C220" s="11">
        <v>76682.499047799953</v>
      </c>
      <c r="D220" s="11">
        <v>80471.161038100006</v>
      </c>
      <c r="E220" s="12">
        <v>4.9407127276047618</v>
      </c>
      <c r="F220" s="16"/>
      <c r="G220" s="11">
        <v>275290.57548999978</v>
      </c>
      <c r="H220" s="11">
        <v>252896.24950999991</v>
      </c>
      <c r="I220" s="11">
        <v>276304.22401999991</v>
      </c>
      <c r="J220" s="12">
        <v>9.255959530975332</v>
      </c>
      <c r="K220" s="12"/>
      <c r="L220" s="12"/>
      <c r="M220" s="12"/>
      <c r="O220" s="261"/>
      <c r="P220" s="261"/>
      <c r="Q220" s="262"/>
      <c r="R220" s="263"/>
      <c r="S220" s="263"/>
      <c r="T220" s="263"/>
    </row>
    <row r="221" spans="1:22" s="20" customFormat="1" ht="11.25" customHeight="1" x14ac:dyDescent="0.2">
      <c r="A221" s="209" t="s">
        <v>399</v>
      </c>
      <c r="B221" s="11">
        <v>28341.290679999998</v>
      </c>
      <c r="C221" s="11">
        <v>26060.881227999995</v>
      </c>
      <c r="D221" s="11">
        <v>26915.566757899996</v>
      </c>
      <c r="E221" s="12">
        <v>3.2795726377115955</v>
      </c>
      <c r="F221" s="16"/>
      <c r="G221" s="11">
        <v>93365.308330000029</v>
      </c>
      <c r="H221" s="11">
        <v>86238.124020000032</v>
      </c>
      <c r="I221" s="11">
        <v>98117.658609999999</v>
      </c>
      <c r="J221" s="12">
        <v>13.775270189371128</v>
      </c>
      <c r="K221" s="12"/>
      <c r="L221" s="12"/>
      <c r="M221" s="12"/>
      <c r="O221" s="173"/>
      <c r="P221" s="266"/>
      <c r="Q221" s="178"/>
      <c r="R221" s="179"/>
      <c r="S221" s="179"/>
      <c r="T221" s="179"/>
    </row>
    <row r="222" spans="1:22" ht="11.25" customHeight="1" x14ac:dyDescent="0.25">
      <c r="A222" s="209" t="s">
        <v>400</v>
      </c>
      <c r="B222" s="11">
        <v>5764.7321899999997</v>
      </c>
      <c r="C222" s="11">
        <v>5403.7944699999998</v>
      </c>
      <c r="D222" s="11">
        <v>5006.7515800000001</v>
      </c>
      <c r="E222" s="12">
        <v>-7.3474831843484196</v>
      </c>
      <c r="F222" s="12"/>
      <c r="G222" s="11">
        <v>17968.742460000001</v>
      </c>
      <c r="H222" s="11">
        <v>16672.192459999998</v>
      </c>
      <c r="I222" s="11">
        <v>16601.109600000003</v>
      </c>
      <c r="J222" s="12">
        <v>-0.42635580275681662</v>
      </c>
      <c r="K222" s="12"/>
      <c r="L222" s="12"/>
      <c r="M222" s="12"/>
      <c r="O222" s="262"/>
      <c r="P222" s="265"/>
      <c r="Q222" s="262"/>
      <c r="R222" s="263"/>
      <c r="S222" s="263"/>
      <c r="T222" s="263"/>
    </row>
    <row r="223" spans="1:22" ht="11.25" customHeight="1" x14ac:dyDescent="0.2">
      <c r="A223" s="209" t="s">
        <v>305</v>
      </c>
      <c r="B223" s="11">
        <v>33137.791668000005</v>
      </c>
      <c r="C223" s="11">
        <v>30151.799587999998</v>
      </c>
      <c r="D223" s="11">
        <v>29738.773119600002</v>
      </c>
      <c r="E223" s="12">
        <v>-1.3698236060323694</v>
      </c>
      <c r="F223" s="12"/>
      <c r="G223" s="11">
        <v>85588.326990000045</v>
      </c>
      <c r="H223" s="11">
        <v>79312.505070000043</v>
      </c>
      <c r="I223" s="11">
        <v>82252.401149999991</v>
      </c>
      <c r="J223" s="12">
        <v>3.7067245290074169</v>
      </c>
      <c r="K223" s="12"/>
      <c r="L223" s="12"/>
      <c r="M223" s="12"/>
      <c r="O223" s="174"/>
    </row>
    <row r="224" spans="1:22" ht="11.25" customHeight="1" x14ac:dyDescent="0.25">
      <c r="A224" s="209" t="s">
        <v>340</v>
      </c>
      <c r="B224" s="11">
        <v>8718.9854570000007</v>
      </c>
      <c r="C224" s="11">
        <v>8095.4318770000009</v>
      </c>
      <c r="D224" s="11">
        <v>8055.2874755000012</v>
      </c>
      <c r="E224" s="12">
        <v>-0.49588955981526794</v>
      </c>
      <c r="F224" s="12"/>
      <c r="G224" s="11">
        <v>35308.505100000017</v>
      </c>
      <c r="H224" s="11">
        <v>32742.158380000019</v>
      </c>
      <c r="I224" s="11">
        <v>35330.615010000016</v>
      </c>
      <c r="J224" s="12">
        <v>7.9055772681776233</v>
      </c>
      <c r="K224" s="12"/>
      <c r="L224" s="12"/>
      <c r="M224" s="12"/>
      <c r="O224" s="174"/>
      <c r="P224" s="175"/>
      <c r="Q224" s="262"/>
      <c r="R224" s="263"/>
      <c r="S224" s="263"/>
      <c r="T224" s="263"/>
      <c r="U224" s="263"/>
      <c r="V224" s="263"/>
    </row>
    <row r="225" spans="1:22" ht="11.25" customHeight="1" x14ac:dyDescent="0.2">
      <c r="A225" s="209" t="s">
        <v>306</v>
      </c>
      <c r="B225" s="11">
        <v>7210.0983224999991</v>
      </c>
      <c r="C225" s="11">
        <v>6660.7312425</v>
      </c>
      <c r="D225" s="11">
        <v>6614.2206874999993</v>
      </c>
      <c r="E225" s="12">
        <v>-0.69828001320983901</v>
      </c>
      <c r="F225" s="12"/>
      <c r="G225" s="11">
        <v>28500.395240000009</v>
      </c>
      <c r="H225" s="11">
        <v>26133.000179999995</v>
      </c>
      <c r="I225" s="11">
        <v>29401.748780000016</v>
      </c>
      <c r="J225" s="12">
        <v>12.508126037903793</v>
      </c>
      <c r="K225" s="12"/>
      <c r="L225" s="12"/>
      <c r="M225" s="12"/>
      <c r="O225" s="174"/>
      <c r="Q225" s="180"/>
      <c r="R225" s="181"/>
      <c r="S225" s="181"/>
      <c r="T225" s="181"/>
      <c r="U225" s="181"/>
      <c r="V225" s="181"/>
    </row>
    <row r="226" spans="1:22" ht="11.25" customHeight="1" x14ac:dyDescent="0.2">
      <c r="A226" s="209" t="s">
        <v>307</v>
      </c>
      <c r="B226" s="11">
        <v>3990.91617</v>
      </c>
      <c r="C226" s="11">
        <v>3661.7532899999997</v>
      </c>
      <c r="D226" s="11">
        <v>5303.9186203999998</v>
      </c>
      <c r="E226" s="12">
        <v>44.846421928114125</v>
      </c>
      <c r="F226" s="12"/>
      <c r="G226" s="11">
        <v>15519.134319999997</v>
      </c>
      <c r="H226" s="11">
        <v>14267.848589999998</v>
      </c>
      <c r="I226" s="11">
        <v>22060.506020000001</v>
      </c>
      <c r="J226" s="12">
        <v>54.616905841443355</v>
      </c>
      <c r="K226" s="12"/>
      <c r="L226" s="12"/>
      <c r="M226" s="12"/>
      <c r="O226" s="174"/>
      <c r="Q226" s="175"/>
      <c r="R226" s="13"/>
      <c r="S226" s="13"/>
      <c r="T226" s="13"/>
    </row>
    <row r="227" spans="1:22" ht="11.25" customHeight="1" x14ac:dyDescent="0.2">
      <c r="A227" s="209" t="s">
        <v>341</v>
      </c>
      <c r="B227" s="11">
        <v>136981.98457629996</v>
      </c>
      <c r="C227" s="11">
        <v>128902.72616159997</v>
      </c>
      <c r="D227" s="11">
        <v>123570.77164659998</v>
      </c>
      <c r="E227" s="12">
        <v>-4.1364171835400469</v>
      </c>
      <c r="F227" s="12"/>
      <c r="G227" s="11">
        <v>453438.49976999994</v>
      </c>
      <c r="H227" s="11">
        <v>426190.82136999985</v>
      </c>
      <c r="I227" s="11">
        <v>447012.90505000006</v>
      </c>
      <c r="J227" s="12">
        <v>4.8856246160034971</v>
      </c>
      <c r="K227" s="12"/>
      <c r="L227" s="12"/>
      <c r="M227" s="12"/>
      <c r="O227" s="174"/>
    </row>
    <row r="228" spans="1:22" ht="11.25" customHeight="1" x14ac:dyDescent="0.2">
      <c r="A228" s="209" t="s">
        <v>359</v>
      </c>
      <c r="B228" s="11">
        <v>11408.713965999999</v>
      </c>
      <c r="C228" s="11">
        <v>10634.446306</v>
      </c>
      <c r="D228" s="11">
        <v>10536.563379599997</v>
      </c>
      <c r="E228" s="12">
        <v>-0.92043274829248389</v>
      </c>
      <c r="F228" s="12"/>
      <c r="G228" s="11">
        <v>29706.315429999999</v>
      </c>
      <c r="H228" s="11">
        <v>28109.815819999993</v>
      </c>
      <c r="I228" s="11">
        <v>28379.801789999998</v>
      </c>
      <c r="J228" s="12">
        <v>0.96046865525141811</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486</v>
      </c>
      <c r="B230" s="18">
        <v>64794.118096699996</v>
      </c>
      <c r="C230" s="18">
        <v>61080.297776699997</v>
      </c>
      <c r="D230" s="18">
        <v>58335.138473700004</v>
      </c>
      <c r="E230" s="16">
        <v>-4.4943449899931096</v>
      </c>
      <c r="F230" s="16"/>
      <c r="G230" s="18">
        <v>139567.12522000002</v>
      </c>
      <c r="H230" s="18">
        <v>131195.42113999999</v>
      </c>
      <c r="I230" s="18">
        <v>130487.54912</v>
      </c>
      <c r="J230" s="16">
        <v>-0.53955543101204739</v>
      </c>
      <c r="K230" s="16"/>
      <c r="L230" s="16"/>
      <c r="M230" s="16"/>
      <c r="O230" s="173"/>
      <c r="P230" s="171"/>
      <c r="Q230" s="171"/>
    </row>
    <row r="231" spans="1:22" ht="11.25" customHeight="1" x14ac:dyDescent="0.2">
      <c r="A231" s="9" t="s">
        <v>483</v>
      </c>
      <c r="B231" s="11">
        <v>22384.1340767</v>
      </c>
      <c r="C231" s="11">
        <v>21464.701576700001</v>
      </c>
      <c r="D231" s="11">
        <v>19036.729500000001</v>
      </c>
      <c r="E231" s="12">
        <v>-11.31146439667053</v>
      </c>
      <c r="F231" s="12"/>
      <c r="G231" s="11">
        <v>41488.577760000015</v>
      </c>
      <c r="H231" s="11">
        <v>39720.892380000005</v>
      </c>
      <c r="I231" s="11">
        <v>36575.981390000008</v>
      </c>
      <c r="J231" s="12">
        <v>-7.9175235035341274</v>
      </c>
      <c r="K231" s="12"/>
      <c r="L231" s="12"/>
      <c r="M231" s="12"/>
      <c r="O231" s="315"/>
      <c r="P231" s="175"/>
      <c r="Q231" s="175"/>
    </row>
    <row r="232" spans="1:22" ht="11.25" customHeight="1" x14ac:dyDescent="0.2">
      <c r="A232" s="9" t="s">
        <v>484</v>
      </c>
      <c r="B232" s="11">
        <v>37759.51382</v>
      </c>
      <c r="C232" s="11">
        <v>35369.141000000003</v>
      </c>
      <c r="D232" s="11">
        <v>34832.850133699998</v>
      </c>
      <c r="E232" s="12">
        <v>-1.5162677156903612</v>
      </c>
      <c r="F232" s="12"/>
      <c r="G232" s="11">
        <v>79828.553280000007</v>
      </c>
      <c r="H232" s="11">
        <v>74503.979559999992</v>
      </c>
      <c r="I232" s="11">
        <v>77199.073759999985</v>
      </c>
      <c r="J232" s="12">
        <v>3.6173828779569703</v>
      </c>
      <c r="K232" s="12"/>
      <c r="L232" s="12"/>
      <c r="M232" s="12"/>
      <c r="O232" s="174"/>
      <c r="P232" s="175"/>
      <c r="Q232" s="175"/>
    </row>
    <row r="233" spans="1:22" ht="11.25" customHeight="1" x14ac:dyDescent="0.2">
      <c r="A233" s="9" t="s">
        <v>481</v>
      </c>
      <c r="B233" s="11">
        <v>1174.7696999999998</v>
      </c>
      <c r="C233" s="11">
        <v>1013.9096999999999</v>
      </c>
      <c r="D233" s="11">
        <v>1260.0940800000001</v>
      </c>
      <c r="E233" s="12">
        <v>24.280700736959133</v>
      </c>
      <c r="F233" s="12"/>
      <c r="G233" s="11">
        <v>3575.1079900000004</v>
      </c>
      <c r="H233" s="11">
        <v>3224.7815799999998</v>
      </c>
      <c r="I233" s="11">
        <v>3577.13456</v>
      </c>
      <c r="J233" s="12">
        <v>10.926413813117847</v>
      </c>
      <c r="K233" s="12"/>
      <c r="L233" s="12"/>
      <c r="M233" s="12"/>
      <c r="O233" s="174"/>
      <c r="P233" s="175"/>
      <c r="Q233" s="175"/>
    </row>
    <row r="234" spans="1:22" ht="11.25" customHeight="1" x14ac:dyDescent="0.2">
      <c r="A234" s="9" t="s">
        <v>54</v>
      </c>
      <c r="B234" s="11">
        <v>3475.7004999999999</v>
      </c>
      <c r="C234" s="11">
        <v>3232.5455000000002</v>
      </c>
      <c r="D234" s="11">
        <v>3205.4647599999998</v>
      </c>
      <c r="E234" s="12">
        <v>-0.83775278646504603</v>
      </c>
      <c r="F234" s="12"/>
      <c r="G234" s="11">
        <v>14674.886189999997</v>
      </c>
      <c r="H234" s="11">
        <v>13745.767619999997</v>
      </c>
      <c r="I234" s="11">
        <v>13135.359409999994</v>
      </c>
      <c r="J234" s="12">
        <v>-4.4406993256008747</v>
      </c>
      <c r="K234" s="12"/>
      <c r="L234" s="12"/>
      <c r="M234" s="12"/>
      <c r="O234" s="315"/>
    </row>
    <row r="235" spans="1:22" ht="11.25" customHeight="1" x14ac:dyDescent="0.2">
      <c r="A235" s="9"/>
      <c r="B235" s="11"/>
      <c r="C235" s="11"/>
      <c r="D235" s="11"/>
      <c r="E235" s="12"/>
      <c r="F235" s="12"/>
      <c r="G235" s="11"/>
      <c r="H235" s="11"/>
      <c r="I235" s="11"/>
      <c r="J235" s="12"/>
      <c r="K235" s="12"/>
      <c r="L235" s="12"/>
      <c r="M235" s="12"/>
      <c r="O235" s="315"/>
    </row>
    <row r="236" spans="1:22" s="20" customFormat="1" ht="11.25" customHeight="1" x14ac:dyDescent="0.2">
      <c r="A236" s="17" t="s">
        <v>478</v>
      </c>
      <c r="B236" s="18">
        <v>339636.14499999996</v>
      </c>
      <c r="C236" s="18">
        <v>320684.413</v>
      </c>
      <c r="D236" s="18">
        <v>317142.74671770004</v>
      </c>
      <c r="E236" s="16">
        <v>-1.1044086144280385</v>
      </c>
      <c r="F236" s="16"/>
      <c r="G236" s="18">
        <v>292100.30240999995</v>
      </c>
      <c r="H236" s="18">
        <v>264130.49413999997</v>
      </c>
      <c r="I236" s="18">
        <v>278045.42574000004</v>
      </c>
      <c r="J236" s="16">
        <v>5.268203372468065</v>
      </c>
      <c r="K236" s="16"/>
      <c r="L236" s="16"/>
      <c r="M236" s="16"/>
      <c r="O236" s="315"/>
      <c r="P236" s="178"/>
      <c r="Q236" s="178"/>
    </row>
    <row r="237" spans="1:22" ht="11.25" customHeight="1" x14ac:dyDescent="0.2">
      <c r="A237" s="9"/>
      <c r="B237" s="11"/>
      <c r="C237" s="11"/>
      <c r="D237" s="11"/>
      <c r="E237" s="12"/>
      <c r="F237" s="12"/>
      <c r="G237" s="11"/>
      <c r="H237" s="11"/>
      <c r="I237" s="11"/>
      <c r="J237" s="12"/>
      <c r="K237" s="12"/>
      <c r="L237" s="12"/>
      <c r="M237" s="12"/>
      <c r="O237" s="315"/>
      <c r="P237" s="175"/>
      <c r="Q237" s="175"/>
    </row>
    <row r="238" spans="1:22" ht="11.25" customHeight="1" x14ac:dyDescent="0.2">
      <c r="A238" s="17" t="s">
        <v>482</v>
      </c>
      <c r="B238" s="18">
        <v>11783.315612900002</v>
      </c>
      <c r="C238" s="18">
        <v>10579.117792899999</v>
      </c>
      <c r="D238" s="18">
        <v>13470.880759399999</v>
      </c>
      <c r="E238" s="16">
        <v>27.334632462838826</v>
      </c>
      <c r="F238" s="12"/>
      <c r="G238" s="18">
        <v>16829.300369999997</v>
      </c>
      <c r="H238" s="18">
        <v>15355.326820000002</v>
      </c>
      <c r="I238" s="18">
        <v>13627.400809999997</v>
      </c>
      <c r="J238" s="16">
        <v>-11.252941928591298</v>
      </c>
      <c r="K238" s="16"/>
      <c r="L238" s="16"/>
      <c r="M238" s="16"/>
      <c r="O238" s="315"/>
      <c r="P238" s="175"/>
      <c r="Q238" s="175"/>
    </row>
    <row r="239" spans="1:22" ht="11.25" customHeight="1" x14ac:dyDescent="0.2">
      <c r="A239" s="9" t="s">
        <v>479</v>
      </c>
      <c r="B239" s="11">
        <v>2195.7570968999999</v>
      </c>
      <c r="C239" s="11">
        <v>2194.9517768999999</v>
      </c>
      <c r="D239" s="11">
        <v>524.23085939999999</v>
      </c>
      <c r="E239" s="12">
        <v>-76.116520421219093</v>
      </c>
      <c r="F239" s="12"/>
      <c r="G239" s="11">
        <v>4670.6100100000003</v>
      </c>
      <c r="H239" s="11">
        <v>4668.2176100000006</v>
      </c>
      <c r="I239" s="11">
        <v>1236.2754399999999</v>
      </c>
      <c r="J239" s="12">
        <v>-73.517184859769216</v>
      </c>
      <c r="K239" s="12"/>
      <c r="L239" s="12"/>
      <c r="M239" s="12"/>
      <c r="O239" s="315"/>
    </row>
    <row r="240" spans="1:22" ht="11.25" customHeight="1" x14ac:dyDescent="0.2">
      <c r="A240" s="9" t="s">
        <v>55</v>
      </c>
      <c r="B240" s="11">
        <v>301.53334000000001</v>
      </c>
      <c r="C240" s="11">
        <v>277.57564000000002</v>
      </c>
      <c r="D240" s="11">
        <v>357.68797000000001</v>
      </c>
      <c r="E240" s="12">
        <v>28.861441155282932</v>
      </c>
      <c r="F240" s="12"/>
      <c r="G240" s="11">
        <v>2080.1969200000003</v>
      </c>
      <c r="H240" s="11">
        <v>1921.1787899999999</v>
      </c>
      <c r="I240" s="11">
        <v>2266.7000399999997</v>
      </c>
      <c r="J240" s="12">
        <v>17.984856578600869</v>
      </c>
      <c r="K240" s="12"/>
      <c r="L240" s="12"/>
      <c r="M240" s="12"/>
      <c r="O240" s="174"/>
    </row>
    <row r="241" spans="1:19" ht="11.25" customHeight="1" x14ac:dyDescent="0.2">
      <c r="A241" s="9" t="s">
        <v>0</v>
      </c>
      <c r="B241" s="11">
        <v>9286.025176000001</v>
      </c>
      <c r="C241" s="11">
        <v>8106.5903759999992</v>
      </c>
      <c r="D241" s="11">
        <v>12588.961929999999</v>
      </c>
      <c r="E241" s="12">
        <v>55.292932615299094</v>
      </c>
      <c r="F241" s="12"/>
      <c r="G241" s="11">
        <v>10078.493439999998</v>
      </c>
      <c r="H241" s="11">
        <v>8765.9304200000006</v>
      </c>
      <c r="I241" s="11">
        <v>10124.425329999998</v>
      </c>
      <c r="J241" s="12">
        <v>15.497441171795174</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7" t="s">
        <v>485</v>
      </c>
      <c r="B243" s="417"/>
      <c r="C243" s="417"/>
      <c r="D243" s="417"/>
      <c r="E243" s="417"/>
      <c r="F243" s="417"/>
      <c r="G243" s="417"/>
      <c r="H243" s="417"/>
      <c r="I243" s="417"/>
      <c r="J243" s="417"/>
      <c r="K243" s="346"/>
      <c r="L243" s="346"/>
      <c r="M243" s="346"/>
      <c r="O243" s="174"/>
    </row>
    <row r="244" spans="1:19" ht="20.100000000000001" customHeight="1" x14ac:dyDescent="0.25">
      <c r="A244" s="408" t="s">
        <v>197</v>
      </c>
      <c r="B244" s="408"/>
      <c r="C244" s="408"/>
      <c r="D244" s="408"/>
      <c r="E244" s="408"/>
      <c r="F244" s="408"/>
      <c r="G244" s="408"/>
      <c r="H244" s="408"/>
      <c r="I244" s="408"/>
      <c r="J244" s="408"/>
      <c r="K244" s="361"/>
      <c r="L244" s="361"/>
      <c r="M244" s="361"/>
      <c r="O244" s="174"/>
      <c r="P244"/>
    </row>
    <row r="245" spans="1:19" ht="20.100000000000001" customHeight="1" x14ac:dyDescent="0.25">
      <c r="A245" s="409" t="s">
        <v>159</v>
      </c>
      <c r="B245" s="409"/>
      <c r="C245" s="409"/>
      <c r="D245" s="409"/>
      <c r="E245" s="409"/>
      <c r="F245" s="409"/>
      <c r="G245" s="409"/>
      <c r="H245" s="409"/>
      <c r="I245" s="409"/>
      <c r="J245" s="409"/>
      <c r="K245" s="361"/>
      <c r="L245" s="361"/>
      <c r="M245" s="361"/>
      <c r="O245" s="247"/>
      <c r="P245" s="247"/>
      <c r="Q245" s="247"/>
    </row>
    <row r="246" spans="1:19" s="20" customFormat="1" x14ac:dyDescent="0.2">
      <c r="A246" s="17"/>
      <c r="B246" s="410" t="s">
        <v>100</v>
      </c>
      <c r="C246" s="410"/>
      <c r="D246" s="410"/>
      <c r="E246" s="410"/>
      <c r="F246" s="362"/>
      <c r="G246" s="410" t="s">
        <v>420</v>
      </c>
      <c r="H246" s="410"/>
      <c r="I246" s="410"/>
      <c r="J246" s="410"/>
      <c r="K246" s="362"/>
      <c r="L246" s="362"/>
      <c r="M246" s="362"/>
      <c r="N246" s="91"/>
    </row>
    <row r="247" spans="1:19" s="20" customFormat="1" x14ac:dyDescent="0.2">
      <c r="A247" s="17" t="s">
        <v>257</v>
      </c>
      <c r="B247" s="414">
        <v>2020</v>
      </c>
      <c r="C247" s="411" t="s">
        <v>516</v>
      </c>
      <c r="D247" s="411"/>
      <c r="E247" s="411"/>
      <c r="F247" s="362"/>
      <c r="G247" s="414">
        <v>2020</v>
      </c>
      <c r="H247" s="411" t="s">
        <v>516</v>
      </c>
      <c r="I247" s="411"/>
      <c r="J247" s="411"/>
      <c r="K247" s="362"/>
      <c r="L247" s="362"/>
      <c r="M247" s="362"/>
      <c r="N247" s="91"/>
    </row>
    <row r="248" spans="1:19" s="20" customFormat="1" x14ac:dyDescent="0.2">
      <c r="A248" s="123"/>
      <c r="B248" s="415"/>
      <c r="C248" s="257">
        <v>2020</v>
      </c>
      <c r="D248" s="257">
        <v>2021</v>
      </c>
      <c r="E248" s="363" t="s">
        <v>526</v>
      </c>
      <c r="F248" s="125"/>
      <c r="G248" s="415"/>
      <c r="H248" s="257">
        <v>2020</v>
      </c>
      <c r="I248" s="257">
        <v>2021</v>
      </c>
      <c r="J248" s="363" t="s">
        <v>526</v>
      </c>
      <c r="K248" s="362"/>
      <c r="L248" s="362"/>
      <c r="M248" s="362"/>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529</v>
      </c>
      <c r="F250" s="16"/>
      <c r="G250" s="18">
        <v>80726</v>
      </c>
      <c r="H250" s="18">
        <v>65950</v>
      </c>
      <c r="I250" s="18">
        <v>106598</v>
      </c>
      <c r="J250" s="16">
        <v>61.634571645185758</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437</v>
      </c>
      <c r="B252" s="11">
        <v>25873</v>
      </c>
      <c r="C252" s="11">
        <v>14798</v>
      </c>
      <c r="D252" s="11">
        <v>18652</v>
      </c>
      <c r="E252" s="12">
        <v>26.044060008109199</v>
      </c>
      <c r="F252" s="12"/>
      <c r="G252" s="11">
        <v>22857.876</v>
      </c>
      <c r="H252" s="11">
        <v>13450.85</v>
      </c>
      <c r="I252" s="11">
        <v>26312.991619999997</v>
      </c>
      <c r="J252" s="12">
        <v>95.623262619090951</v>
      </c>
      <c r="K252" s="12"/>
      <c r="L252" s="12"/>
      <c r="M252" s="12"/>
    </row>
    <row r="253" spans="1:19" ht="11.25" customHeight="1" x14ac:dyDescent="0.2">
      <c r="A253" s="9" t="s">
        <v>56</v>
      </c>
      <c r="B253" s="11">
        <v>92</v>
      </c>
      <c r="C253" s="11">
        <v>81</v>
      </c>
      <c r="D253" s="11">
        <v>70</v>
      </c>
      <c r="E253" s="12">
        <v>-13.580246913580254</v>
      </c>
      <c r="F253" s="12"/>
      <c r="G253" s="11">
        <v>3245.3060300000002</v>
      </c>
      <c r="H253" s="11">
        <v>3177.9910300000001</v>
      </c>
      <c r="I253" s="11">
        <v>5299.6712399999997</v>
      </c>
      <c r="J253" s="12">
        <v>66.761680255592154</v>
      </c>
      <c r="K253" s="12"/>
      <c r="L253" s="12"/>
      <c r="M253" s="12"/>
    </row>
    <row r="254" spans="1:19" ht="11.25" customHeight="1" x14ac:dyDescent="0.2">
      <c r="A254" s="9" t="s">
        <v>57</v>
      </c>
      <c r="B254" s="11">
        <v>0</v>
      </c>
      <c r="C254" s="11">
        <v>0</v>
      </c>
      <c r="D254" s="11">
        <v>0</v>
      </c>
      <c r="E254" s="12" t="s">
        <v>529</v>
      </c>
      <c r="F254" s="12"/>
      <c r="G254" s="11">
        <v>0</v>
      </c>
      <c r="H254" s="11">
        <v>0</v>
      </c>
      <c r="I254" s="11">
        <v>0</v>
      </c>
      <c r="J254" s="12" t="s">
        <v>529</v>
      </c>
      <c r="K254" s="12"/>
      <c r="L254" s="12"/>
      <c r="M254" s="12"/>
    </row>
    <row r="255" spans="1:19" ht="11.25" customHeight="1" x14ac:dyDescent="0.25">
      <c r="A255" s="9" t="s">
        <v>58</v>
      </c>
      <c r="B255" s="11">
        <v>1631.0075000000002</v>
      </c>
      <c r="C255" s="11">
        <v>1562.9985000000001</v>
      </c>
      <c r="D255" s="11">
        <v>4234.1040000000003</v>
      </c>
      <c r="E255" s="12">
        <v>170.89622926701463</v>
      </c>
      <c r="F255" s="12"/>
      <c r="G255" s="11">
        <v>5515.0296200000003</v>
      </c>
      <c r="H255" s="11">
        <v>5196.7790600000008</v>
      </c>
      <c r="I255" s="11">
        <v>12764.375319999999</v>
      </c>
      <c r="J255" s="12">
        <v>145.62089657126961</v>
      </c>
      <c r="K255" s="12"/>
      <c r="L255" s="12"/>
      <c r="M255" s="12"/>
      <c r="P255" s="247"/>
      <c r="Q255" s="247"/>
      <c r="R255" s="247"/>
      <c r="S255" s="13"/>
    </row>
    <row r="256" spans="1:19" ht="11.25" customHeight="1" x14ac:dyDescent="0.2">
      <c r="A256" s="9" t="s">
        <v>59</v>
      </c>
      <c r="B256" s="11">
        <v>2014.9378699999997</v>
      </c>
      <c r="C256" s="11">
        <v>1994.5483999999999</v>
      </c>
      <c r="D256" s="11">
        <v>3235.0202599999993</v>
      </c>
      <c r="E256" s="12">
        <v>62.193119003780481</v>
      </c>
      <c r="F256" s="12"/>
      <c r="G256" s="11">
        <v>6165.628709999999</v>
      </c>
      <c r="H256" s="11">
        <v>6092.8704799999996</v>
      </c>
      <c r="I256" s="11">
        <v>13445.876230000002</v>
      </c>
      <c r="J256" s="12">
        <v>120.68212797459634</v>
      </c>
      <c r="K256" s="12"/>
      <c r="L256" s="12"/>
      <c r="M256" s="12"/>
      <c r="P256" s="175"/>
      <c r="Q256" s="175"/>
      <c r="R256" s="13"/>
      <c r="S256" s="13"/>
    </row>
    <row r="257" spans="1:23" ht="11.25" customHeight="1" x14ac:dyDescent="0.2">
      <c r="A257" s="9" t="s">
        <v>60</v>
      </c>
      <c r="B257" s="11"/>
      <c r="C257" s="11"/>
      <c r="D257" s="11"/>
      <c r="E257" s="12"/>
      <c r="F257" s="12"/>
      <c r="G257" s="11">
        <v>42942.159639999998</v>
      </c>
      <c r="H257" s="11">
        <v>38031.509429999998</v>
      </c>
      <c r="I257" s="11">
        <v>48775.085590000002</v>
      </c>
      <c r="J257" s="12">
        <v>28.249144777633404</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1579676</v>
      </c>
      <c r="H259" s="18" t="s">
        <v>511</v>
      </c>
      <c r="I259" s="18">
        <v>1508472</v>
      </c>
      <c r="J259" s="16" t="s">
        <v>529</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71065.005436200008</v>
      </c>
      <c r="C261" s="18">
        <v>65034.753332199994</v>
      </c>
      <c r="D261" s="18">
        <v>56890.493068299998</v>
      </c>
      <c r="E261" s="16">
        <v>-12.522935579226086</v>
      </c>
      <c r="F261" s="16"/>
      <c r="G261" s="18">
        <v>156493.80605000001</v>
      </c>
      <c r="H261" s="18">
        <v>144170.09085000001</v>
      </c>
      <c r="I261" s="18">
        <v>129203.56885</v>
      </c>
      <c r="J261" s="16">
        <v>-10.381155974696412</v>
      </c>
      <c r="K261" s="16"/>
      <c r="L261" s="16"/>
      <c r="M261" s="16"/>
      <c r="O261" s="292"/>
      <c r="P261" s="292"/>
      <c r="Q261" s="292"/>
    </row>
    <row r="262" spans="1:23" ht="11.25" customHeight="1" x14ac:dyDescent="0.2">
      <c r="A262" s="9" t="s">
        <v>62</v>
      </c>
      <c r="B262" s="11">
        <v>44.048349999999999</v>
      </c>
      <c r="C262" s="11">
        <v>44.048349999999999</v>
      </c>
      <c r="D262" s="11">
        <v>680.4</v>
      </c>
      <c r="E262" s="12">
        <v>1444.6662587815433</v>
      </c>
      <c r="F262" s="12"/>
      <c r="G262" s="11">
        <v>29.577579999999998</v>
      </c>
      <c r="H262" s="11">
        <v>29.577579999999998</v>
      </c>
      <c r="I262" s="11">
        <v>491.25640000000004</v>
      </c>
      <c r="J262" s="12">
        <v>1560.9080256058814</v>
      </c>
      <c r="K262" s="12"/>
      <c r="L262" s="12"/>
      <c r="M262" s="12"/>
      <c r="O262" s="292"/>
      <c r="P262" s="292"/>
      <c r="Q262" s="292"/>
    </row>
    <row r="263" spans="1:23" ht="11.25" customHeight="1" x14ac:dyDescent="0.2">
      <c r="A263" s="9" t="s">
        <v>63</v>
      </c>
      <c r="B263" s="11">
        <v>654.13912000000005</v>
      </c>
      <c r="C263" s="11">
        <v>652.43992000000003</v>
      </c>
      <c r="D263" s="11">
        <v>1047.37581</v>
      </c>
      <c r="E263" s="12">
        <v>60.532146776058681</v>
      </c>
      <c r="F263" s="12"/>
      <c r="G263" s="11">
        <v>2165.0033600000002</v>
      </c>
      <c r="H263" s="11">
        <v>2157.8143600000003</v>
      </c>
      <c r="I263" s="11">
        <v>3559.8880299999996</v>
      </c>
      <c r="J263" s="12">
        <v>64.976565917375723</v>
      </c>
      <c r="K263" s="12"/>
      <c r="L263" s="12"/>
      <c r="M263" s="12"/>
      <c r="O263" s="292"/>
      <c r="P263" s="292"/>
      <c r="Q263" s="292"/>
      <c r="R263" s="13"/>
      <c r="S263" s="13"/>
    </row>
    <row r="264" spans="1:23" ht="11.25" customHeight="1" x14ac:dyDescent="0.2">
      <c r="A264" s="9" t="s">
        <v>64</v>
      </c>
      <c r="B264" s="11">
        <v>1412.9090099999999</v>
      </c>
      <c r="C264" s="11">
        <v>1378.6711999999998</v>
      </c>
      <c r="D264" s="11">
        <v>525.85365000000002</v>
      </c>
      <c r="E264" s="12">
        <v>-61.857936105432529</v>
      </c>
      <c r="F264" s="12"/>
      <c r="G264" s="11">
        <v>4900.6354799999999</v>
      </c>
      <c r="H264" s="11">
        <v>4852.8704800000005</v>
      </c>
      <c r="I264" s="11">
        <v>1902.1702399999999</v>
      </c>
      <c r="J264" s="12">
        <v>-60.803193741943844</v>
      </c>
      <c r="K264" s="12"/>
      <c r="L264" s="12"/>
      <c r="M264" s="12"/>
      <c r="O264" s="292"/>
      <c r="P264" s="292"/>
      <c r="Q264" s="292"/>
      <c r="R264" s="13"/>
      <c r="S264" s="13"/>
    </row>
    <row r="265" spans="1:23" ht="11.25" customHeight="1" x14ac:dyDescent="0.2">
      <c r="A265" s="9" t="s">
        <v>65</v>
      </c>
      <c r="B265" s="11">
        <v>1061.1534199999999</v>
      </c>
      <c r="C265" s="11">
        <v>1048.4694199999999</v>
      </c>
      <c r="D265" s="11">
        <v>863.45400400000005</v>
      </c>
      <c r="E265" s="12">
        <v>-17.646238647570655</v>
      </c>
      <c r="F265" s="12"/>
      <c r="G265" s="11">
        <v>3746.5984700000004</v>
      </c>
      <c r="H265" s="11">
        <v>3723.6584800000005</v>
      </c>
      <c r="I265" s="11">
        <v>2912.4987600000004</v>
      </c>
      <c r="J265" s="12">
        <v>-21.783945126997793</v>
      </c>
      <c r="K265" s="12"/>
      <c r="L265" s="12"/>
      <c r="M265" s="12"/>
      <c r="O265" s="292"/>
      <c r="P265" s="292"/>
      <c r="Q265" s="292"/>
    </row>
    <row r="266" spans="1:23" ht="11.25" customHeight="1" x14ac:dyDescent="0.2">
      <c r="A266" s="9" t="s">
        <v>66</v>
      </c>
      <c r="B266" s="11">
        <v>7873.7244599999995</v>
      </c>
      <c r="C266" s="11">
        <v>7381.9295099999999</v>
      </c>
      <c r="D266" s="11">
        <v>6980.5766403000016</v>
      </c>
      <c r="E266" s="12">
        <v>-5.4369642673545115</v>
      </c>
      <c r="F266" s="12"/>
      <c r="G266" s="11">
        <v>33497.591860000008</v>
      </c>
      <c r="H266" s="11">
        <v>31217.718010000004</v>
      </c>
      <c r="I266" s="11">
        <v>31023.393009999996</v>
      </c>
      <c r="J266" s="12">
        <v>-0.62248303972044994</v>
      </c>
      <c r="K266" s="12"/>
      <c r="L266" s="12"/>
      <c r="M266" s="12"/>
      <c r="O266" s="292"/>
      <c r="P266" s="292"/>
      <c r="Q266" s="292"/>
    </row>
    <row r="267" spans="1:23" ht="11.25" customHeight="1" x14ac:dyDescent="0.2">
      <c r="A267" s="9" t="s">
        <v>99</v>
      </c>
      <c r="B267" s="11">
        <v>28804.9153386</v>
      </c>
      <c r="C267" s="11">
        <v>26005.230950599998</v>
      </c>
      <c r="D267" s="11">
        <v>20212.700563999999</v>
      </c>
      <c r="E267" s="12">
        <v>-22.274481613347689</v>
      </c>
      <c r="F267" s="12"/>
      <c r="G267" s="11">
        <v>48300.788380000013</v>
      </c>
      <c r="H267" s="11">
        <v>43568.856240000008</v>
      </c>
      <c r="I267" s="11">
        <v>36481.56596</v>
      </c>
      <c r="J267" s="12">
        <v>-16.266872467249343</v>
      </c>
      <c r="K267" s="12"/>
      <c r="L267" s="12"/>
      <c r="M267" s="12"/>
      <c r="O267" s="292"/>
      <c r="P267" s="292"/>
      <c r="Q267" s="292"/>
    </row>
    <row r="268" spans="1:23" ht="11.25" customHeight="1" x14ac:dyDescent="0.2">
      <c r="A268" s="9" t="s">
        <v>67</v>
      </c>
      <c r="B268" s="11">
        <v>5467.5046676000002</v>
      </c>
      <c r="C268" s="11">
        <v>4694.9140275999998</v>
      </c>
      <c r="D268" s="11">
        <v>5722.0682579999993</v>
      </c>
      <c r="E268" s="12">
        <v>21.878020009773678</v>
      </c>
      <c r="F268" s="12"/>
      <c r="G268" s="11">
        <v>10004.84569</v>
      </c>
      <c r="H268" s="11">
        <v>8478.4297699999988</v>
      </c>
      <c r="I268" s="11">
        <v>10675.519410000003</v>
      </c>
      <c r="J268" s="12">
        <v>25.913874380067</v>
      </c>
      <c r="K268" s="12"/>
      <c r="L268" s="12"/>
      <c r="M268" s="12"/>
      <c r="O268" s="292"/>
      <c r="P268" s="292"/>
      <c r="Q268" s="292"/>
    </row>
    <row r="269" spans="1:23" ht="11.25" customHeight="1" x14ac:dyDescent="0.2">
      <c r="A269" s="9" t="s">
        <v>339</v>
      </c>
      <c r="B269" s="11">
        <v>25746.611069999999</v>
      </c>
      <c r="C269" s="11">
        <v>23829.049954000002</v>
      </c>
      <c r="D269" s="11">
        <v>20858.064141999999</v>
      </c>
      <c r="E269" s="12">
        <v>-12.467915496988951</v>
      </c>
      <c r="F269" s="12"/>
      <c r="G269" s="11">
        <v>53848.76522999999</v>
      </c>
      <c r="H269" s="11">
        <v>50141.165929999996</v>
      </c>
      <c r="I269" s="11">
        <v>42157.277040000001</v>
      </c>
      <c r="J269" s="12">
        <v>-15.922822578848624</v>
      </c>
      <c r="K269" s="12"/>
      <c r="L269" s="12"/>
      <c r="M269" s="12"/>
      <c r="O269" s="292"/>
      <c r="P269" s="292"/>
      <c r="Q269" s="292"/>
    </row>
    <row r="270" spans="1:23" ht="11.25" customHeight="1" x14ac:dyDescent="0.2">
      <c r="A270" s="9"/>
      <c r="B270" s="11"/>
      <c r="C270" s="11"/>
      <c r="D270" s="11"/>
      <c r="E270" s="12"/>
      <c r="F270" s="12"/>
      <c r="G270" s="11"/>
      <c r="H270" s="11"/>
      <c r="I270" s="11"/>
      <c r="J270" s="12"/>
      <c r="K270" s="12"/>
      <c r="L270" s="12"/>
      <c r="M270" s="12"/>
      <c r="O270" s="292"/>
      <c r="P270" s="292"/>
      <c r="Q270" s="292"/>
    </row>
    <row r="271" spans="1:23" s="20" customFormat="1" ht="11.25" customHeight="1" x14ac:dyDescent="0.2">
      <c r="A271" s="17" t="s">
        <v>68</v>
      </c>
      <c r="B271" s="18">
        <v>521391.1322259999</v>
      </c>
      <c r="C271" s="18">
        <v>478255.92058699997</v>
      </c>
      <c r="D271" s="18">
        <v>458980.24377190002</v>
      </c>
      <c r="E271" s="16">
        <v>-4.0304104947496313</v>
      </c>
      <c r="F271" s="16"/>
      <c r="G271" s="18">
        <v>1397277.53302</v>
      </c>
      <c r="H271" s="18">
        <v>1268448.7317499998</v>
      </c>
      <c r="I271" s="18">
        <v>1354634.9019899999</v>
      </c>
      <c r="J271" s="16">
        <v>6.7946120393131366</v>
      </c>
      <c r="K271" s="16"/>
      <c r="L271" s="16"/>
      <c r="M271" s="16"/>
      <c r="O271" s="292"/>
      <c r="P271" s="292"/>
      <c r="Q271" s="292"/>
      <c r="R271" s="179"/>
      <c r="S271" s="19"/>
      <c r="T271" s="19"/>
      <c r="U271" s="179"/>
      <c r="V271" s="179"/>
      <c r="W271" s="179"/>
    </row>
    <row r="272" spans="1:23" s="20" customFormat="1" ht="11.25" customHeight="1" x14ac:dyDescent="0.2">
      <c r="A272" s="17" t="s">
        <v>448</v>
      </c>
      <c r="B272" s="18">
        <v>289390.48314999993</v>
      </c>
      <c r="C272" s="18">
        <v>264038.50812000001</v>
      </c>
      <c r="D272" s="18">
        <v>254609.36008099999</v>
      </c>
      <c r="E272" s="16">
        <v>-3.5711260854097304</v>
      </c>
      <c r="F272" s="16"/>
      <c r="G272" s="18">
        <v>837062.26420000009</v>
      </c>
      <c r="H272" s="18">
        <v>752440.16141000006</v>
      </c>
      <c r="I272" s="18">
        <v>737121.74472999992</v>
      </c>
      <c r="J272" s="16">
        <v>-2.035831879480611</v>
      </c>
      <c r="K272" s="344"/>
      <c r="L272" s="16"/>
      <c r="M272" s="16"/>
      <c r="O272" s="292"/>
      <c r="P272" s="292"/>
      <c r="Q272" s="292"/>
    </row>
    <row r="273" spans="1:24" ht="11.25" customHeight="1" x14ac:dyDescent="0.25">
      <c r="A273" s="9" t="s">
        <v>449</v>
      </c>
      <c r="B273" s="11">
        <v>283454.08849999995</v>
      </c>
      <c r="C273" s="11">
        <v>258870.60347000003</v>
      </c>
      <c r="D273" s="11">
        <v>248733.74064099998</v>
      </c>
      <c r="E273" s="12">
        <v>-3.9158029892624597</v>
      </c>
      <c r="F273" s="12"/>
      <c r="G273" s="11">
        <v>820315.12730000005</v>
      </c>
      <c r="H273" s="11">
        <v>737916.11140000005</v>
      </c>
      <c r="I273" s="11">
        <v>721012.1503199999</v>
      </c>
      <c r="J273" s="12">
        <v>-2.2907700236994941</v>
      </c>
      <c r="K273" s="344"/>
      <c r="L273" s="12"/>
      <c r="M273" s="12"/>
      <c r="O273" s="292"/>
      <c r="P273" s="292"/>
      <c r="Q273" s="292"/>
      <c r="R273" s="247"/>
    </row>
    <row r="274" spans="1:24" ht="11.25" customHeight="1" x14ac:dyDescent="0.25">
      <c r="A274" s="342" t="s">
        <v>450</v>
      </c>
      <c r="B274" s="11">
        <v>232214.41368</v>
      </c>
      <c r="C274" s="11">
        <v>212230.78184000004</v>
      </c>
      <c r="D274" s="11">
        <v>195265.68654299999</v>
      </c>
      <c r="E274" s="12">
        <v>-7.9937015497544337</v>
      </c>
      <c r="F274" s="12"/>
      <c r="G274" s="11">
        <v>724893.37216000003</v>
      </c>
      <c r="H274" s="11">
        <v>653035.13647000003</v>
      </c>
      <c r="I274" s="11">
        <v>629579.19338999991</v>
      </c>
      <c r="J274" s="12">
        <v>-3.5918347681553371</v>
      </c>
      <c r="K274" s="344"/>
      <c r="L274" s="12"/>
      <c r="M274" s="12"/>
      <c r="O274" s="292"/>
      <c r="P274" s="292"/>
      <c r="Q274" s="292"/>
      <c r="R274" s="247"/>
    </row>
    <row r="275" spans="1:24" ht="11.25" customHeight="1" x14ac:dyDescent="0.25">
      <c r="A275" s="342" t="s">
        <v>457</v>
      </c>
      <c r="B275" s="11">
        <v>51239.674819999986</v>
      </c>
      <c r="C275" s="11">
        <v>46639.821629999999</v>
      </c>
      <c r="D275" s="11">
        <v>53468.054098000001</v>
      </c>
      <c r="E275" s="12">
        <v>14.640348589171907</v>
      </c>
      <c r="F275" s="12"/>
      <c r="G275" s="11">
        <v>95421.755140000008</v>
      </c>
      <c r="H275" s="11">
        <v>84880.974929999982</v>
      </c>
      <c r="I275" s="11">
        <v>91432.956929999971</v>
      </c>
      <c r="J275" s="12">
        <v>7.7190230265419473</v>
      </c>
      <c r="K275" s="344"/>
      <c r="L275" s="12"/>
      <c r="M275" s="12"/>
      <c r="O275" s="292"/>
      <c r="P275" s="292"/>
      <c r="Q275" s="292"/>
      <c r="R275" s="247"/>
    </row>
    <row r="276" spans="1:24" ht="11.25" customHeight="1" x14ac:dyDescent="0.25">
      <c r="A276" s="9" t="s">
        <v>451</v>
      </c>
      <c r="B276" s="11">
        <v>5936.3946500000002</v>
      </c>
      <c r="C276" s="11">
        <v>5167.9046499999995</v>
      </c>
      <c r="D276" s="11">
        <v>5875.6194400000004</v>
      </c>
      <c r="E276" s="12">
        <v>13.694424296315162</v>
      </c>
      <c r="F276" s="12"/>
      <c r="G276" s="11">
        <v>16747.136900000001</v>
      </c>
      <c r="H276" s="11">
        <v>14524.050009999999</v>
      </c>
      <c r="I276" s="11">
        <v>16109.59441</v>
      </c>
      <c r="J276" s="12">
        <v>10.91668232282548</v>
      </c>
      <c r="K276" s="344"/>
      <c r="L276" s="12"/>
      <c r="M276" s="12"/>
      <c r="O276" s="292"/>
      <c r="P276" s="292"/>
      <c r="Q276" s="292"/>
      <c r="R276" s="247"/>
    </row>
    <row r="277" spans="1:24" s="20" customFormat="1" ht="11.25" customHeight="1" x14ac:dyDescent="0.25">
      <c r="A277" s="17" t="s">
        <v>447</v>
      </c>
      <c r="B277" s="18">
        <v>172779.03718299998</v>
      </c>
      <c r="C277" s="18">
        <v>159882.56850599998</v>
      </c>
      <c r="D277" s="18">
        <v>155709.44519319999</v>
      </c>
      <c r="E277" s="16">
        <v>-2.6101177581740984</v>
      </c>
      <c r="F277" s="16"/>
      <c r="G277" s="18">
        <v>382427.32970999996</v>
      </c>
      <c r="H277" s="18">
        <v>352857.22470999998</v>
      </c>
      <c r="I277" s="18">
        <v>462441.7274700001</v>
      </c>
      <c r="J277" s="16">
        <v>31.056329610386598</v>
      </c>
      <c r="K277" s="344"/>
      <c r="L277" s="354"/>
      <c r="M277" s="16"/>
      <c r="O277" s="292"/>
      <c r="P277" s="355"/>
      <c r="Q277" s="292"/>
      <c r="R277" s="22"/>
    </row>
    <row r="278" spans="1:24" ht="11.25" customHeight="1" x14ac:dyDescent="0.2">
      <c r="A278" s="9" t="s">
        <v>444</v>
      </c>
      <c r="B278" s="11">
        <v>153735.29405299999</v>
      </c>
      <c r="C278" s="11">
        <v>142563.50125599999</v>
      </c>
      <c r="D278" s="11">
        <v>139436.03555559998</v>
      </c>
      <c r="E278" s="12">
        <v>-2.1937351936832954</v>
      </c>
      <c r="F278" s="12"/>
      <c r="G278" s="11">
        <v>368607.16984999995</v>
      </c>
      <c r="H278" s="11">
        <v>340058.89455999999</v>
      </c>
      <c r="I278" s="11">
        <v>446059.29301000008</v>
      </c>
      <c r="J278" s="12">
        <v>31.171188328172775</v>
      </c>
      <c r="K278" s="344"/>
      <c r="L278" s="12"/>
      <c r="M278" s="12"/>
      <c r="O278" s="292"/>
      <c r="P278" s="292"/>
      <c r="Q278" s="292"/>
    </row>
    <row r="279" spans="1:24" ht="11.25" customHeight="1" x14ac:dyDescent="0.2">
      <c r="A279" s="342" t="s">
        <v>455</v>
      </c>
      <c r="B279" s="11">
        <v>2018.6893100000002</v>
      </c>
      <c r="C279" s="11">
        <v>1991.9464</v>
      </c>
      <c r="D279" s="11">
        <v>759.64257000000009</v>
      </c>
      <c r="E279" s="12">
        <v>-61.864306690180015</v>
      </c>
      <c r="F279" s="12"/>
      <c r="G279" s="11">
        <v>2283.00234</v>
      </c>
      <c r="H279" s="11">
        <v>2249.70244</v>
      </c>
      <c r="I279" s="11">
        <v>1015.9595899999999</v>
      </c>
      <c r="J279" s="12">
        <v>-54.840268120080808</v>
      </c>
      <c r="K279" s="344"/>
      <c r="L279" s="12"/>
      <c r="M279" s="12"/>
      <c r="O279" s="292"/>
      <c r="P279" s="292"/>
      <c r="Q279" s="292"/>
    </row>
    <row r="280" spans="1:24" ht="11.25" customHeight="1" x14ac:dyDescent="0.2">
      <c r="A280" s="342" t="s">
        <v>456</v>
      </c>
      <c r="B280" s="11">
        <v>151716.604743</v>
      </c>
      <c r="C280" s="11">
        <v>140571.554856</v>
      </c>
      <c r="D280" s="11">
        <v>138676.39298559999</v>
      </c>
      <c r="E280" s="12">
        <v>-1.3481830462367697</v>
      </c>
      <c r="F280" s="12"/>
      <c r="G280" s="11">
        <v>366324.16750999994</v>
      </c>
      <c r="H280" s="11">
        <v>337809.19211999996</v>
      </c>
      <c r="I280" s="11">
        <v>445043.3334200001</v>
      </c>
      <c r="J280" s="12">
        <v>31.743997440397465</v>
      </c>
      <c r="K280" s="344"/>
      <c r="L280" s="12"/>
      <c r="M280" s="12"/>
      <c r="O280" s="292"/>
      <c r="P280" s="292"/>
      <c r="Q280" s="292"/>
    </row>
    <row r="281" spans="1:24" ht="11.25" customHeight="1" x14ac:dyDescent="0.2">
      <c r="A281" s="9" t="s">
        <v>446</v>
      </c>
      <c r="B281" s="11">
        <v>19043.743129999999</v>
      </c>
      <c r="C281" s="11">
        <v>17319.067250000004</v>
      </c>
      <c r="D281" s="11">
        <v>16273.409637600002</v>
      </c>
      <c r="E281" s="12">
        <v>-6.0376092852229277</v>
      </c>
      <c r="F281" s="12"/>
      <c r="G281" s="11">
        <v>13820.159860000003</v>
      </c>
      <c r="H281" s="11">
        <v>12798.330150000002</v>
      </c>
      <c r="I281" s="11">
        <v>16382.434460000002</v>
      </c>
      <c r="J281" s="12">
        <v>28.00446830167138</v>
      </c>
      <c r="K281" s="344"/>
      <c r="L281" s="12"/>
      <c r="M281" s="12"/>
      <c r="O281" s="292"/>
      <c r="P281" s="292"/>
      <c r="Q281" s="292"/>
    </row>
    <row r="282" spans="1:24" s="20" customFormat="1" ht="11.25" customHeight="1" x14ac:dyDescent="0.2">
      <c r="A282" s="17" t="s">
        <v>432</v>
      </c>
      <c r="B282" s="18">
        <v>25867.614644000001</v>
      </c>
      <c r="C282" s="18">
        <v>23889.745552000004</v>
      </c>
      <c r="D282" s="18">
        <v>17668.135476000003</v>
      </c>
      <c r="E282" s="16">
        <v>-26.043015244585305</v>
      </c>
      <c r="F282" s="16"/>
      <c r="G282" s="18">
        <v>101717.17318999999</v>
      </c>
      <c r="H282" s="18">
        <v>93741.102579999992</v>
      </c>
      <c r="I282" s="18">
        <v>79646.413949999987</v>
      </c>
      <c r="J282" s="16">
        <v>-15.035761519842794</v>
      </c>
      <c r="K282" s="344"/>
      <c r="L282" s="16"/>
      <c r="M282" s="16"/>
      <c r="O282" s="292"/>
      <c r="P282" s="292"/>
      <c r="Q282" s="292"/>
    </row>
    <row r="283" spans="1:24" ht="11.25" customHeight="1" x14ac:dyDescent="0.2">
      <c r="A283" s="9" t="s">
        <v>454</v>
      </c>
      <c r="B283" s="11">
        <v>25200.821634</v>
      </c>
      <c r="C283" s="11">
        <v>23277.409322000003</v>
      </c>
      <c r="D283" s="11">
        <v>16708.968916000002</v>
      </c>
      <c r="E283" s="12">
        <v>-28.218090403179104</v>
      </c>
      <c r="F283" s="12"/>
      <c r="G283" s="11">
        <v>99285.608739999981</v>
      </c>
      <c r="H283" s="11">
        <v>91500.929839999997</v>
      </c>
      <c r="I283" s="11">
        <v>75770.412899999981</v>
      </c>
      <c r="J283" s="12">
        <v>-17.191647087637961</v>
      </c>
      <c r="K283" s="344"/>
      <c r="L283" s="12"/>
      <c r="M283" s="12"/>
      <c r="O283" s="292"/>
      <c r="P283" s="292"/>
      <c r="Q283" s="292"/>
    </row>
    <row r="284" spans="1:24" ht="11.25" customHeight="1" x14ac:dyDescent="0.2">
      <c r="A284" s="342" t="s">
        <v>69</v>
      </c>
      <c r="B284" s="11">
        <v>23897.380634000001</v>
      </c>
      <c r="C284" s="11">
        <v>22035.026872000002</v>
      </c>
      <c r="D284" s="11">
        <v>15517.754816000002</v>
      </c>
      <c r="E284" s="12">
        <v>-29.576873646936747</v>
      </c>
      <c r="F284" s="12"/>
      <c r="G284" s="11">
        <v>93528.168799999985</v>
      </c>
      <c r="H284" s="11">
        <v>86028.574569999997</v>
      </c>
      <c r="I284" s="11">
        <v>69468.697649999987</v>
      </c>
      <c r="J284" s="12">
        <v>-19.249275026085101</v>
      </c>
      <c r="K284" s="344"/>
      <c r="L284" s="12"/>
      <c r="M284" s="12"/>
      <c r="O284" s="292"/>
      <c r="P284" s="292"/>
      <c r="Q284" s="292"/>
    </row>
    <row r="285" spans="1:24" ht="11.25" customHeight="1" x14ac:dyDescent="0.2">
      <c r="A285" s="342" t="s">
        <v>453</v>
      </c>
      <c r="B285" s="11">
        <v>1303.441</v>
      </c>
      <c r="C285" s="11">
        <v>1242.3824500000001</v>
      </c>
      <c r="D285" s="11">
        <v>1191.2141000000001</v>
      </c>
      <c r="E285" s="12">
        <v>-4.1185667102750756</v>
      </c>
      <c r="F285" s="12"/>
      <c r="G285" s="11">
        <v>5757.4399400000002</v>
      </c>
      <c r="H285" s="11">
        <v>5472.3552700000018</v>
      </c>
      <c r="I285" s="11">
        <v>6301.7152500000002</v>
      </c>
      <c r="J285" s="12">
        <v>15.155448414444734</v>
      </c>
      <c r="K285" s="344"/>
      <c r="L285" s="12"/>
      <c r="M285" s="12"/>
      <c r="O285" s="292"/>
      <c r="P285" s="292"/>
      <c r="Q285" s="292"/>
    </row>
    <row r="286" spans="1:24" ht="11.25" customHeight="1" x14ac:dyDescent="0.2">
      <c r="A286" s="9" t="s">
        <v>445</v>
      </c>
      <c r="B286" s="11">
        <v>666.79301000000009</v>
      </c>
      <c r="C286" s="11">
        <v>612.33623</v>
      </c>
      <c r="D286" s="11">
        <v>959.16655999999989</v>
      </c>
      <c r="E286" s="12">
        <v>56.64050451497863</v>
      </c>
      <c r="F286" s="12"/>
      <c r="G286" s="11">
        <v>2431.5644500000003</v>
      </c>
      <c r="H286" s="11">
        <v>2240.17274</v>
      </c>
      <c r="I286" s="11">
        <v>3876.0010499999994</v>
      </c>
      <c r="J286" s="12">
        <v>73.022418351541916</v>
      </c>
      <c r="K286" s="344"/>
      <c r="L286" s="12"/>
      <c r="M286" s="12"/>
      <c r="O286" s="292"/>
      <c r="P286" s="292"/>
      <c r="Q286" s="292"/>
    </row>
    <row r="287" spans="1:24" s="20" customFormat="1" ht="11.25" customHeight="1" x14ac:dyDescent="0.2">
      <c r="A287" s="17" t="s">
        <v>70</v>
      </c>
      <c r="B287" s="18">
        <v>6300.3151399999997</v>
      </c>
      <c r="C287" s="18">
        <v>5917.8850499999999</v>
      </c>
      <c r="D287" s="18">
        <v>5644.6655899999996</v>
      </c>
      <c r="E287" s="16">
        <v>-4.6168429716288699</v>
      </c>
      <c r="F287" s="16"/>
      <c r="G287" s="18">
        <v>36100.419180000004</v>
      </c>
      <c r="H287" s="18">
        <v>33708.47954</v>
      </c>
      <c r="I287" s="18">
        <v>37344.895970000005</v>
      </c>
      <c r="J287" s="16">
        <v>10.787838786038591</v>
      </c>
      <c r="K287" s="16"/>
      <c r="L287" s="16"/>
      <c r="M287" s="16"/>
      <c r="O287" s="292"/>
      <c r="P287" s="292"/>
      <c r="Q287" s="292"/>
      <c r="S287" s="179"/>
      <c r="T287" s="179"/>
      <c r="U287" s="179"/>
      <c r="V287" s="179"/>
      <c r="W287" s="179"/>
      <c r="X287" s="179"/>
    </row>
    <row r="288" spans="1:24" s="20" customFormat="1" ht="11.25" customHeight="1" x14ac:dyDescent="0.25">
      <c r="A288" s="17" t="s">
        <v>71</v>
      </c>
      <c r="B288" s="18">
        <v>27053.682109000001</v>
      </c>
      <c r="C288" s="18">
        <v>24527.213359000001</v>
      </c>
      <c r="D288" s="18">
        <v>25348.637431700001</v>
      </c>
      <c r="E288" s="16">
        <v>3.3490313827216198</v>
      </c>
      <c r="F288" s="16"/>
      <c r="G288" s="18">
        <v>39970.346740000008</v>
      </c>
      <c r="H288" s="18">
        <v>35701.76350999999</v>
      </c>
      <c r="I288" s="18">
        <v>38080.119870000002</v>
      </c>
      <c r="J288" s="16">
        <v>6.6617335564777846</v>
      </c>
      <c r="K288" s="16"/>
      <c r="L288" s="16"/>
      <c r="M288" s="16"/>
      <c r="O288" s="292"/>
      <c r="P288" s="292"/>
      <c r="Q288" s="292"/>
      <c r="R288" s="22"/>
      <c r="S288" s="179"/>
      <c r="T288" s="179"/>
      <c r="U288" s="179"/>
      <c r="V288" s="179"/>
    </row>
    <row r="289" spans="1:23" ht="11.25" customHeight="1" x14ac:dyDescent="0.2">
      <c r="A289" s="18"/>
      <c r="B289" s="11"/>
      <c r="C289" s="11">
        <v>142.563501256</v>
      </c>
      <c r="D289" s="11">
        <v>139.43603555559997</v>
      </c>
      <c r="E289" s="12"/>
      <c r="F289" s="12"/>
      <c r="G289" s="11"/>
      <c r="H289" s="11">
        <v>340.05889456</v>
      </c>
      <c r="I289" s="11">
        <v>446.05929301000009</v>
      </c>
      <c r="J289" s="12"/>
      <c r="K289" s="12"/>
      <c r="L289" s="12"/>
      <c r="M289" s="12"/>
      <c r="N289" s="130"/>
      <c r="O289" s="292"/>
      <c r="P289" s="292"/>
      <c r="Q289" s="292"/>
      <c r="R289" s="131"/>
      <c r="S289" s="131"/>
      <c r="T289" s="13"/>
      <c r="U289" s="13"/>
      <c r="V289" s="13"/>
    </row>
    <row r="290" spans="1:23" s="20" customFormat="1" ht="11.25" customHeight="1" x14ac:dyDescent="0.2">
      <c r="A290" s="17" t="s">
        <v>72</v>
      </c>
      <c r="B290" s="18"/>
      <c r="C290" s="18"/>
      <c r="D290" s="18"/>
      <c r="E290" s="16"/>
      <c r="F290" s="16"/>
      <c r="G290" s="18">
        <v>25904.660930000013</v>
      </c>
      <c r="H290" s="18">
        <v>23781.177400000161</v>
      </c>
      <c r="I290" s="18">
        <v>24633.529160000151</v>
      </c>
      <c r="J290" s="16">
        <v>3.5841444923579928</v>
      </c>
      <c r="K290" s="16"/>
      <c r="L290" s="16"/>
      <c r="M290" s="16"/>
      <c r="N290" s="205"/>
      <c r="O290" s="292"/>
      <c r="P290" s="292"/>
      <c r="Q290" s="292"/>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2"/>
      <c r="P291" s="292"/>
      <c r="Q291" s="292"/>
      <c r="R291" s="129"/>
      <c r="S291" s="129"/>
      <c r="T291" s="129"/>
      <c r="U291" s="129"/>
      <c r="V291" s="129"/>
      <c r="W291" s="129"/>
    </row>
    <row r="292" spans="1:23" ht="15" x14ac:dyDescent="0.2">
      <c r="A292" s="9" t="s">
        <v>409</v>
      </c>
      <c r="B292" s="9"/>
      <c r="C292" s="9"/>
      <c r="D292" s="9"/>
      <c r="E292" s="9"/>
      <c r="F292" s="9"/>
      <c r="G292" s="9"/>
      <c r="H292" s="9"/>
      <c r="I292" s="9"/>
      <c r="J292" s="9"/>
      <c r="K292" s="9"/>
      <c r="L292" s="9"/>
      <c r="M292" s="9"/>
      <c r="N292" s="130"/>
      <c r="O292" s="292"/>
      <c r="P292" s="292"/>
      <c r="Q292" s="292"/>
      <c r="R292" s="129"/>
      <c r="S292" s="129"/>
      <c r="T292" s="129"/>
      <c r="U292" s="129"/>
      <c r="V292" s="129"/>
      <c r="W292" s="129"/>
    </row>
    <row r="293" spans="1:23" ht="15" x14ac:dyDescent="0.2">
      <c r="A293" s="9" t="s">
        <v>401</v>
      </c>
      <c r="B293" s="9"/>
      <c r="C293" s="9"/>
      <c r="D293" s="9"/>
      <c r="E293" s="9"/>
      <c r="F293" s="9"/>
      <c r="G293" s="9"/>
      <c r="H293" s="9"/>
      <c r="I293" s="9"/>
      <c r="J293" s="9"/>
      <c r="K293" s="9"/>
      <c r="L293" s="9"/>
      <c r="M293" s="9"/>
      <c r="N293" s="130"/>
      <c r="O293" s="292"/>
      <c r="P293" s="292"/>
      <c r="Q293" s="292"/>
      <c r="R293" s="129"/>
      <c r="S293" s="129"/>
      <c r="T293" s="129"/>
      <c r="U293" s="129"/>
      <c r="V293" s="129"/>
      <c r="W293" s="129"/>
    </row>
    <row r="294" spans="1:23" ht="20.100000000000001" customHeight="1" x14ac:dyDescent="0.25">
      <c r="A294" s="408" t="s">
        <v>198</v>
      </c>
      <c r="B294" s="408"/>
      <c r="C294" s="408"/>
      <c r="D294" s="408"/>
      <c r="E294" s="408"/>
      <c r="F294" s="408"/>
      <c r="G294" s="408"/>
      <c r="H294" s="408"/>
      <c r="I294" s="408"/>
      <c r="J294" s="408"/>
      <c r="K294" s="361"/>
      <c r="L294" s="361"/>
      <c r="M294" s="361"/>
      <c r="N294" s="130"/>
      <c r="O294" s="292"/>
      <c r="P294" s="292"/>
      <c r="Q294" s="292"/>
      <c r="R294" s="129"/>
      <c r="S294" s="129"/>
      <c r="T294" s="129"/>
      <c r="U294" s="129"/>
      <c r="V294" s="129"/>
      <c r="W294" s="129"/>
    </row>
    <row r="295" spans="1:23" ht="20.100000000000001" customHeight="1" x14ac:dyDescent="0.25">
      <c r="A295" s="409" t="s">
        <v>160</v>
      </c>
      <c r="B295" s="409"/>
      <c r="C295" s="409"/>
      <c r="D295" s="409"/>
      <c r="E295" s="409"/>
      <c r="F295" s="409"/>
      <c r="G295" s="409"/>
      <c r="H295" s="409"/>
      <c r="I295" s="409"/>
      <c r="J295" s="409"/>
      <c r="K295" s="361"/>
      <c r="L295" s="361"/>
      <c r="M295" s="361"/>
      <c r="N295" s="130"/>
      <c r="O295" s="292"/>
      <c r="P295" s="292"/>
      <c r="Q295" s="292"/>
      <c r="V295" s="129"/>
      <c r="W295" s="129"/>
    </row>
    <row r="296" spans="1:23" s="20" customFormat="1" ht="15.6" x14ac:dyDescent="0.2">
      <c r="A296" s="17"/>
      <c r="B296" s="410" t="s">
        <v>100</v>
      </c>
      <c r="C296" s="410"/>
      <c r="D296" s="410"/>
      <c r="E296" s="410"/>
      <c r="F296" s="362"/>
      <c r="G296" s="410" t="s">
        <v>420</v>
      </c>
      <c r="H296" s="410"/>
      <c r="I296" s="410"/>
      <c r="J296" s="410"/>
      <c r="K296" s="362"/>
      <c r="L296" s="362"/>
      <c r="M296" s="362"/>
      <c r="N296" s="136"/>
      <c r="O296" s="292"/>
      <c r="P296" s="292"/>
      <c r="Q296" s="292"/>
      <c r="V296" s="137"/>
      <c r="W296" s="137"/>
    </row>
    <row r="297" spans="1:23" s="20" customFormat="1" ht="15.6" x14ac:dyDescent="0.25">
      <c r="A297" s="17" t="s">
        <v>257</v>
      </c>
      <c r="B297" s="414">
        <v>2020</v>
      </c>
      <c r="C297" s="411" t="s">
        <v>516</v>
      </c>
      <c r="D297" s="411"/>
      <c r="E297" s="411"/>
      <c r="F297" s="362"/>
      <c r="G297" s="414">
        <v>2020</v>
      </c>
      <c r="H297" s="411" t="s">
        <v>516</v>
      </c>
      <c r="I297" s="411"/>
      <c r="J297" s="411"/>
      <c r="K297" s="362"/>
      <c r="L297" s="362"/>
      <c r="M297" s="362"/>
      <c r="N297" s="136"/>
      <c r="O297" s="292"/>
      <c r="P297" s="292"/>
      <c r="Q297" s="292"/>
      <c r="R297" s="22"/>
      <c r="S297" s="22"/>
      <c r="V297" s="137"/>
      <c r="W297" s="137"/>
    </row>
    <row r="298" spans="1:23" s="20" customFormat="1" ht="13.2" x14ac:dyDescent="0.25">
      <c r="A298" s="123"/>
      <c r="B298" s="415"/>
      <c r="C298" s="257">
        <v>2020</v>
      </c>
      <c r="D298" s="257">
        <v>2021</v>
      </c>
      <c r="E298" s="363" t="s">
        <v>526</v>
      </c>
      <c r="F298" s="125"/>
      <c r="G298" s="415"/>
      <c r="H298" s="257">
        <v>2020</v>
      </c>
      <c r="I298" s="257">
        <v>2021</v>
      </c>
      <c r="J298" s="363" t="s">
        <v>526</v>
      </c>
      <c r="K298" s="362"/>
      <c r="L298" s="362"/>
      <c r="M298" s="362"/>
      <c r="O298" s="292"/>
      <c r="P298" s="292"/>
      <c r="Q298" s="292"/>
      <c r="R298" s="247"/>
      <c r="S298" s="247"/>
    </row>
    <row r="299" spans="1:23" ht="13.2" x14ac:dyDescent="0.25">
      <c r="A299" s="9"/>
      <c r="B299" s="11"/>
      <c r="C299" s="11"/>
      <c r="D299" s="11"/>
      <c r="E299" s="12"/>
      <c r="F299" s="12"/>
      <c r="G299" s="11"/>
      <c r="H299" s="11"/>
      <c r="I299" s="11"/>
      <c r="J299" s="12"/>
      <c r="K299" s="12"/>
      <c r="L299" s="12"/>
      <c r="M299" s="12"/>
      <c r="O299" s="292"/>
      <c r="P299" s="292"/>
      <c r="Q299" s="292"/>
      <c r="R299" s="247"/>
      <c r="S299" s="247"/>
    </row>
    <row r="300" spans="1:23" s="20" customFormat="1" ht="15" customHeight="1" x14ac:dyDescent="0.25">
      <c r="A300" s="17" t="s">
        <v>254</v>
      </c>
      <c r="B300" s="18"/>
      <c r="C300" s="18"/>
      <c r="D300" s="18"/>
      <c r="E300" s="16"/>
      <c r="F300" s="16"/>
      <c r="G300" s="18">
        <v>353653</v>
      </c>
      <c r="H300" s="18">
        <v>328018</v>
      </c>
      <c r="I300" s="18">
        <v>269294</v>
      </c>
      <c r="J300" s="16">
        <v>-17.902676072654543</v>
      </c>
      <c r="K300" s="16"/>
      <c r="L300" s="16"/>
      <c r="M300" s="16"/>
      <c r="O300" s="292"/>
      <c r="P300" s="292"/>
      <c r="Q300" s="292"/>
      <c r="R300" s="22"/>
      <c r="S300" s="22"/>
    </row>
    <row r="301" spans="1:23" ht="13.2" x14ac:dyDescent="0.25">
      <c r="A301" s="17"/>
      <c r="B301" s="11"/>
      <c r="C301" s="11"/>
      <c r="D301" s="11"/>
      <c r="E301" s="12"/>
      <c r="F301" s="12"/>
      <c r="G301" s="11"/>
      <c r="H301" s="11"/>
      <c r="I301" s="11"/>
      <c r="J301" s="12"/>
      <c r="K301" s="12"/>
      <c r="L301" s="12"/>
      <c r="M301" s="12"/>
      <c r="O301" s="292"/>
      <c r="P301" s="292"/>
      <c r="Q301" s="292"/>
      <c r="R301" s="247"/>
      <c r="S301" s="247"/>
    </row>
    <row r="302" spans="1:23" s="20" customFormat="1" ht="14.25" customHeight="1" x14ac:dyDescent="0.25">
      <c r="A302" s="17" t="s">
        <v>74</v>
      </c>
      <c r="B302" s="18">
        <v>4767359.5878499998</v>
      </c>
      <c r="C302" s="18">
        <v>4389388.9278500006</v>
      </c>
      <c r="D302" s="18">
        <v>3483823.3859999999</v>
      </c>
      <c r="E302" s="16">
        <v>-20.630788402101402</v>
      </c>
      <c r="F302" s="18"/>
      <c r="G302" s="18">
        <v>333718.09055999998</v>
      </c>
      <c r="H302" s="18">
        <v>309828.79561999999</v>
      </c>
      <c r="I302" s="18">
        <v>240249.90326999995</v>
      </c>
      <c r="J302" s="16">
        <v>-22.457206474551654</v>
      </c>
      <c r="K302" s="16"/>
      <c r="L302" s="16"/>
      <c r="M302" s="16"/>
      <c r="O302" s="292"/>
      <c r="P302" s="292"/>
      <c r="Q302" s="292"/>
      <c r="R302" s="22"/>
      <c r="S302" s="22"/>
    </row>
    <row r="303" spans="1:23" ht="11.25" customHeight="1" x14ac:dyDescent="0.25">
      <c r="A303" s="9" t="s">
        <v>345</v>
      </c>
      <c r="B303" s="11">
        <v>30290.76</v>
      </c>
      <c r="C303" s="11">
        <v>30290.76</v>
      </c>
      <c r="D303" s="11">
        <v>0</v>
      </c>
      <c r="E303" s="12" t="s">
        <v>529</v>
      </c>
      <c r="F303" s="12"/>
      <c r="G303" s="11">
        <v>1079.51208</v>
      </c>
      <c r="H303" s="11">
        <v>1079.51208</v>
      </c>
      <c r="I303" s="11">
        <v>0</v>
      </c>
      <c r="J303" s="12" t="s">
        <v>529</v>
      </c>
      <c r="K303" s="12"/>
      <c r="L303" s="12"/>
      <c r="M303" s="12"/>
      <c r="O303" s="292"/>
      <c r="P303" s="292"/>
      <c r="Q303" s="292"/>
      <c r="R303" s="247"/>
      <c r="S303" s="247"/>
    </row>
    <row r="304" spans="1:23" ht="11.25" customHeight="1" x14ac:dyDescent="0.25">
      <c r="A304" s="9" t="s">
        <v>89</v>
      </c>
      <c r="B304" s="11">
        <v>4737068.82785</v>
      </c>
      <c r="C304" s="11">
        <v>4359098.1678500008</v>
      </c>
      <c r="D304" s="11">
        <v>3483823.3859999999</v>
      </c>
      <c r="E304" s="12">
        <v>-20.07926291510212</v>
      </c>
      <c r="F304" s="12"/>
      <c r="G304" s="11">
        <v>332638.57847999997</v>
      </c>
      <c r="H304" s="11">
        <v>308749.28353999997</v>
      </c>
      <c r="I304" s="11">
        <v>240249.90326999995</v>
      </c>
      <c r="J304" s="12">
        <v>-22.186085578762345</v>
      </c>
      <c r="K304" s="12"/>
      <c r="L304" s="12"/>
      <c r="M304" s="12"/>
      <c r="O304" s="292"/>
      <c r="P304" s="292"/>
      <c r="Q304" s="292"/>
      <c r="R304" s="247"/>
      <c r="S304" s="247"/>
    </row>
    <row r="305" spans="1:19" s="274" customFormat="1" ht="13.2" x14ac:dyDescent="0.25">
      <c r="A305" s="271" t="s">
        <v>365</v>
      </c>
      <c r="B305" s="272"/>
      <c r="C305" s="272"/>
      <c r="D305" s="272"/>
      <c r="E305" s="273"/>
      <c r="F305" s="273"/>
      <c r="G305" s="272">
        <v>12987.323789999997</v>
      </c>
      <c r="H305" s="272">
        <v>11530.644049999999</v>
      </c>
      <c r="I305" s="272">
        <v>20340.215429999997</v>
      </c>
      <c r="J305" s="273">
        <v>76.401381759763865</v>
      </c>
      <c r="K305" s="273"/>
      <c r="L305" s="273"/>
      <c r="M305" s="273"/>
      <c r="O305" s="292"/>
      <c r="P305" s="292"/>
      <c r="Q305" s="292"/>
      <c r="R305" s="275"/>
      <c r="S305" s="275"/>
    </row>
    <row r="306" spans="1:19" s="279" customFormat="1" ht="11.25" customHeight="1" x14ac:dyDescent="0.25">
      <c r="A306" s="276" t="s">
        <v>345</v>
      </c>
      <c r="B306" s="277"/>
      <c r="C306" s="277"/>
      <c r="D306" s="277"/>
      <c r="E306" s="278"/>
      <c r="F306" s="278"/>
      <c r="G306" s="277">
        <v>12398.317059999998</v>
      </c>
      <c r="H306" s="277">
        <v>10968.536359999998</v>
      </c>
      <c r="I306" s="277">
        <v>18270.581519999996</v>
      </c>
      <c r="J306" s="278">
        <v>66.572648531567609</v>
      </c>
      <c r="K306" s="278"/>
      <c r="L306" s="278"/>
      <c r="M306" s="278"/>
      <c r="O306" s="292"/>
      <c r="P306" s="292"/>
      <c r="Q306" s="292"/>
      <c r="R306" s="280"/>
    </row>
    <row r="307" spans="1:19" s="279" customFormat="1" ht="11.25" customHeight="1" x14ac:dyDescent="0.25">
      <c r="A307" s="276" t="s">
        <v>89</v>
      </c>
      <c r="B307" s="277"/>
      <c r="C307" s="277"/>
      <c r="D307" s="277"/>
      <c r="E307" s="278"/>
      <c r="F307" s="278"/>
      <c r="G307" s="277">
        <v>589.00672999999995</v>
      </c>
      <c r="H307" s="277">
        <v>562.10769000000005</v>
      </c>
      <c r="I307" s="277">
        <v>2069.6339100000005</v>
      </c>
      <c r="J307" s="278">
        <v>268.19170895882962</v>
      </c>
      <c r="K307" s="278"/>
      <c r="L307" s="278"/>
      <c r="M307" s="278"/>
      <c r="O307" s="292"/>
      <c r="P307" s="292"/>
      <c r="Q307" s="292"/>
      <c r="R307" s="280"/>
      <c r="S307" s="281"/>
    </row>
    <row r="308" spans="1:19" s="20" customFormat="1" ht="11.25" customHeight="1" x14ac:dyDescent="0.2">
      <c r="A308" s="17" t="s">
        <v>75</v>
      </c>
      <c r="B308" s="18"/>
      <c r="C308" s="18"/>
      <c r="D308" s="18"/>
      <c r="E308" s="16" t="s">
        <v>529</v>
      </c>
      <c r="F308" s="16"/>
      <c r="G308" s="18">
        <v>6947.5856500000227</v>
      </c>
      <c r="H308" s="18">
        <v>6658.5603300000075</v>
      </c>
      <c r="I308" s="18">
        <v>8703.8813000000664</v>
      </c>
      <c r="J308" s="16">
        <v>30.717165102265511</v>
      </c>
      <c r="K308" s="16"/>
      <c r="L308" s="16"/>
      <c r="M308" s="16"/>
      <c r="O308" s="292"/>
      <c r="P308" s="292"/>
      <c r="Q308" s="292"/>
      <c r="R308" s="179"/>
    </row>
    <row r="309" spans="1:19" ht="11.25" customHeight="1" x14ac:dyDescent="0.2">
      <c r="A309" s="9"/>
      <c r="B309" s="11"/>
      <c r="C309" s="11"/>
      <c r="D309" s="11"/>
      <c r="E309" s="12"/>
      <c r="F309" s="12"/>
      <c r="G309" s="11"/>
      <c r="H309" s="11"/>
      <c r="I309" s="11"/>
      <c r="J309" s="12"/>
      <c r="K309" s="12"/>
      <c r="L309" s="12"/>
      <c r="M309" s="12"/>
      <c r="O309" s="292"/>
      <c r="P309" s="292"/>
      <c r="Q309" s="292"/>
    </row>
    <row r="310" spans="1:19" s="20" customFormat="1" ht="11.25" customHeight="1" x14ac:dyDescent="0.2">
      <c r="A310" s="17" t="s">
        <v>255</v>
      </c>
      <c r="B310" s="18"/>
      <c r="C310" s="18"/>
      <c r="D310" s="18"/>
      <c r="E310" s="12" t="s">
        <v>529</v>
      </c>
      <c r="F310" s="16"/>
      <c r="G310" s="18">
        <v>3965603</v>
      </c>
      <c r="H310" s="18">
        <v>3593862</v>
      </c>
      <c r="I310" s="18">
        <v>4598049</v>
      </c>
      <c r="J310" s="16">
        <v>27.941723972706797</v>
      </c>
      <c r="K310" s="16"/>
      <c r="L310" s="16"/>
      <c r="M310" s="16"/>
      <c r="O310" s="292"/>
      <c r="P310" s="292"/>
      <c r="Q310" s="292"/>
    </row>
    <row r="311" spans="1:19" ht="11.25" customHeight="1" x14ac:dyDescent="0.2">
      <c r="A311" s="9"/>
      <c r="B311" s="11"/>
      <c r="C311" s="11"/>
      <c r="D311" s="11"/>
      <c r="E311" s="12"/>
      <c r="F311" s="12"/>
      <c r="G311" s="11"/>
      <c r="H311" s="11"/>
      <c r="I311" s="11"/>
      <c r="J311" s="12"/>
      <c r="K311" s="12"/>
      <c r="L311" s="12"/>
      <c r="M311" s="12"/>
      <c r="O311" s="292"/>
      <c r="P311" s="292"/>
      <c r="Q311" s="292"/>
    </row>
    <row r="312" spans="1:19" s="20" customFormat="1" x14ac:dyDescent="0.2">
      <c r="A312" s="17" t="s">
        <v>76</v>
      </c>
      <c r="B312" s="18">
        <v>4314791.5150000006</v>
      </c>
      <c r="C312" s="18">
        <v>3935715.1669999999</v>
      </c>
      <c r="D312" s="18">
        <v>3868368.4441179996</v>
      </c>
      <c r="E312" s="16">
        <v>-1.711168619281338</v>
      </c>
      <c r="F312" s="16"/>
      <c r="G312" s="18">
        <v>2096287.8316000004</v>
      </c>
      <c r="H312" s="18">
        <v>1898893.0347500006</v>
      </c>
      <c r="I312" s="18">
        <v>2496398.9385300009</v>
      </c>
      <c r="J312" s="16">
        <v>31.466011662877321</v>
      </c>
      <c r="K312" s="16"/>
      <c r="L312" s="16"/>
      <c r="M312" s="16"/>
      <c r="O312" s="292"/>
      <c r="P312" s="292"/>
      <c r="Q312" s="292"/>
      <c r="R312" s="179"/>
      <c r="S312" s="179"/>
    </row>
    <row r="313" spans="1:19" x14ac:dyDescent="0.2">
      <c r="A313" s="9" t="s">
        <v>283</v>
      </c>
      <c r="B313" s="11">
        <v>432989.571</v>
      </c>
      <c r="C313" s="11">
        <v>400752.96100000001</v>
      </c>
      <c r="D313" s="11">
        <v>404370.82092099998</v>
      </c>
      <c r="E313" s="12">
        <v>0.90276561200504091</v>
      </c>
      <c r="F313" s="12"/>
      <c r="G313" s="11">
        <v>232831.421</v>
      </c>
      <c r="H313" s="11">
        <v>214734.64672000002</v>
      </c>
      <c r="I313" s="11">
        <v>294592.4214600001</v>
      </c>
      <c r="J313" s="12">
        <v>37.189049815575146</v>
      </c>
      <c r="K313" s="12"/>
      <c r="L313" s="12"/>
      <c r="M313" s="12"/>
      <c r="O313" s="292"/>
      <c r="P313" s="292"/>
      <c r="Q313" s="292"/>
    </row>
    <row r="314" spans="1:19" x14ac:dyDescent="0.2">
      <c r="A314" s="9" t="s">
        <v>284</v>
      </c>
      <c r="B314" s="11">
        <v>0</v>
      </c>
      <c r="C314" s="11">
        <v>0</v>
      </c>
      <c r="D314" s="11">
        <v>0</v>
      </c>
      <c r="E314" s="12" t="s">
        <v>529</v>
      </c>
      <c r="F314" s="12"/>
      <c r="G314" s="11">
        <v>0</v>
      </c>
      <c r="H314" s="11">
        <v>0</v>
      </c>
      <c r="I314" s="11">
        <v>0</v>
      </c>
      <c r="J314" s="12" t="s">
        <v>529</v>
      </c>
      <c r="K314" s="12"/>
      <c r="L314" s="12"/>
      <c r="M314" s="12"/>
      <c r="O314" s="292"/>
      <c r="P314" s="292"/>
      <c r="Q314" s="292"/>
    </row>
    <row r="315" spans="1:19" x14ac:dyDescent="0.2">
      <c r="A315" s="9" t="s">
        <v>402</v>
      </c>
      <c r="B315" s="11">
        <v>1617988.1980000001</v>
      </c>
      <c r="C315" s="11">
        <v>1479365.175</v>
      </c>
      <c r="D315" s="11">
        <v>1457653.150006</v>
      </c>
      <c r="E315" s="12">
        <v>-1.4676582469909931</v>
      </c>
      <c r="F315" s="12"/>
      <c r="G315" s="11">
        <v>872151.14366000018</v>
      </c>
      <c r="H315" s="11">
        <v>790994.23622000031</v>
      </c>
      <c r="I315" s="11">
        <v>1017141.4693199997</v>
      </c>
      <c r="J315" s="12">
        <v>28.59025043984019</v>
      </c>
      <c r="K315" s="12"/>
      <c r="L315" s="12"/>
      <c r="M315" s="12"/>
      <c r="O315" s="292"/>
      <c r="P315" s="292"/>
      <c r="Q315" s="292"/>
    </row>
    <row r="316" spans="1:19" x14ac:dyDescent="0.2">
      <c r="A316" s="9" t="s">
        <v>403</v>
      </c>
      <c r="B316" s="11">
        <v>2189904.8190000001</v>
      </c>
      <c r="C316" s="11">
        <v>2016636.8740000001</v>
      </c>
      <c r="D316" s="11">
        <v>1678751.4016710001</v>
      </c>
      <c r="E316" s="12">
        <v>-16.754899044308559</v>
      </c>
      <c r="F316" s="12"/>
      <c r="G316" s="11">
        <v>947340.91306000017</v>
      </c>
      <c r="H316" s="11">
        <v>870948.59232000029</v>
      </c>
      <c r="I316" s="11">
        <v>894547.81313000061</v>
      </c>
      <c r="J316" s="12">
        <v>2.7095997419477555</v>
      </c>
      <c r="K316" s="12"/>
      <c r="L316" s="12"/>
      <c r="M316" s="12"/>
      <c r="O316" s="292"/>
      <c r="P316" s="292"/>
      <c r="Q316" s="292"/>
    </row>
    <row r="317" spans="1:19" x14ac:dyDescent="0.2">
      <c r="A317" s="9" t="s">
        <v>329</v>
      </c>
      <c r="B317" s="11">
        <v>73908.926999999996</v>
      </c>
      <c r="C317" s="11">
        <v>38960.156999999999</v>
      </c>
      <c r="D317" s="11">
        <v>327593.07152</v>
      </c>
      <c r="E317" s="12">
        <v>740.84125102473274</v>
      </c>
      <c r="F317" s="12"/>
      <c r="G317" s="11">
        <v>43964.353879999995</v>
      </c>
      <c r="H317" s="11">
        <v>22215.55949</v>
      </c>
      <c r="I317" s="11">
        <v>290117.23462</v>
      </c>
      <c r="J317" s="12">
        <v>1205.9191003071155</v>
      </c>
      <c r="K317" s="12"/>
      <c r="L317" s="12"/>
      <c r="M317" s="12"/>
      <c r="O317" s="292"/>
      <c r="P317" s="292"/>
      <c r="Q317" s="292"/>
    </row>
    <row r="318" spans="1:19" x14ac:dyDescent="0.2">
      <c r="A318" s="9"/>
      <c r="B318" s="11"/>
      <c r="C318" s="11"/>
      <c r="D318" s="11"/>
      <c r="E318" s="12" t="s">
        <v>529</v>
      </c>
      <c r="F318" s="12"/>
      <c r="G318" s="11"/>
      <c r="H318" s="11"/>
      <c r="I318" s="11"/>
      <c r="J318" s="12"/>
      <c r="K318" s="12"/>
      <c r="L318" s="12"/>
      <c r="M318" s="12"/>
      <c r="O318" s="292"/>
      <c r="P318" s="292"/>
      <c r="Q318" s="292"/>
    </row>
    <row r="319" spans="1:19" s="20" customFormat="1" x14ac:dyDescent="0.2">
      <c r="A319" s="17" t="s">
        <v>404</v>
      </c>
      <c r="B319" s="93"/>
      <c r="C319" s="93"/>
      <c r="D319" s="93"/>
      <c r="E319" s="12"/>
      <c r="F319" s="16"/>
      <c r="G319" s="18">
        <v>732152.82330000005</v>
      </c>
      <c r="H319" s="18">
        <v>661687.89737999998</v>
      </c>
      <c r="I319" s="18">
        <v>826356.88092999987</v>
      </c>
      <c r="J319" s="16">
        <v>24.886201516155637</v>
      </c>
      <c r="K319" s="16"/>
      <c r="L319" s="16"/>
      <c r="M319" s="16"/>
      <c r="O319" s="292"/>
      <c r="P319" s="292"/>
      <c r="Q319" s="292"/>
    </row>
    <row r="320" spans="1:19" x14ac:dyDescent="0.2">
      <c r="A320" s="9" t="s">
        <v>285</v>
      </c>
      <c r="B320" s="11"/>
      <c r="C320" s="11"/>
      <c r="D320" s="11"/>
      <c r="E320" s="12"/>
      <c r="F320" s="12"/>
      <c r="G320" s="11">
        <v>728743.59409000003</v>
      </c>
      <c r="H320" s="11">
        <v>658916.03038000001</v>
      </c>
      <c r="I320" s="11">
        <v>822695.61982999987</v>
      </c>
      <c r="J320" s="12">
        <v>24.855912119112872</v>
      </c>
      <c r="K320" s="12"/>
      <c r="L320" s="12"/>
      <c r="M320" s="12"/>
      <c r="O320" s="292"/>
      <c r="P320" s="292"/>
      <c r="Q320" s="292"/>
    </row>
    <row r="321" spans="1:18" x14ac:dyDescent="0.2">
      <c r="A321" s="9" t="s">
        <v>286</v>
      </c>
      <c r="B321" s="11"/>
      <c r="C321" s="11"/>
      <c r="D321" s="11"/>
      <c r="E321" s="12"/>
      <c r="F321" s="12"/>
      <c r="G321" s="11">
        <v>2586.5187300000002</v>
      </c>
      <c r="H321" s="11">
        <v>2011.5317700000001</v>
      </c>
      <c r="I321" s="11">
        <v>1578.63786</v>
      </c>
      <c r="J321" s="12">
        <v>-21.520610136821247</v>
      </c>
      <c r="K321" s="12"/>
      <c r="L321" s="12"/>
      <c r="M321" s="12"/>
      <c r="O321" s="292"/>
      <c r="P321" s="292"/>
      <c r="Q321" s="292"/>
    </row>
    <row r="322" spans="1:18" x14ac:dyDescent="0.2">
      <c r="A322" s="9" t="s">
        <v>90</v>
      </c>
      <c r="B322" s="11"/>
      <c r="C322" s="11"/>
      <c r="D322" s="11"/>
      <c r="E322" s="12"/>
      <c r="F322" s="12"/>
      <c r="G322" s="11">
        <v>822.71047999999996</v>
      </c>
      <c r="H322" s="11">
        <v>760.33522999999991</v>
      </c>
      <c r="I322" s="11">
        <v>2082.6232399999999</v>
      </c>
      <c r="J322" s="12">
        <v>173.90855478313165</v>
      </c>
      <c r="K322" s="12"/>
      <c r="L322" s="12"/>
      <c r="M322" s="12"/>
      <c r="O322" s="292"/>
      <c r="P322" s="292"/>
      <c r="Q322" s="292"/>
    </row>
    <row r="323" spans="1:18" ht="13.2" x14ac:dyDescent="0.25">
      <c r="A323" s="9"/>
      <c r="B323" s="11"/>
      <c r="C323" s="222"/>
      <c r="D323" s="222"/>
      <c r="E323" s="12"/>
      <c r="F323" s="12"/>
      <c r="G323" s="11"/>
      <c r="H323" s="11"/>
      <c r="I323" s="11"/>
      <c r="J323" s="316"/>
      <c r="K323" s="316"/>
      <c r="L323" s="316"/>
      <c r="M323" s="316"/>
      <c r="O323" s="292"/>
      <c r="P323" s="292"/>
      <c r="Q323" s="292"/>
      <c r="R323" s="247"/>
    </row>
    <row r="324" spans="1:18" s="20" customFormat="1" x14ac:dyDescent="0.2">
      <c r="A324" s="17" t="s">
        <v>351</v>
      </c>
      <c r="B324" s="93"/>
      <c r="C324" s="93"/>
      <c r="D324" s="93"/>
      <c r="E324" s="12"/>
      <c r="F324" s="16"/>
      <c r="G324" s="18">
        <v>1112008.4626600002</v>
      </c>
      <c r="H324" s="18">
        <v>1009521.28293</v>
      </c>
      <c r="I324" s="18">
        <v>1265800.5740100001</v>
      </c>
      <c r="J324" s="16">
        <v>25.386219727451788</v>
      </c>
      <c r="K324" s="16"/>
      <c r="L324" s="16"/>
      <c r="M324" s="16"/>
      <c r="O324" s="292"/>
      <c r="P324" s="292"/>
      <c r="Q324" s="292"/>
    </row>
    <row r="325" spans="1:18" x14ac:dyDescent="0.2">
      <c r="A325" s="9" t="s">
        <v>352</v>
      </c>
      <c r="B325" s="11"/>
      <c r="C325" s="11"/>
      <c r="D325" s="11"/>
      <c r="E325" s="12"/>
      <c r="F325" s="12"/>
      <c r="G325" s="11">
        <v>265136.34827999992</v>
      </c>
      <c r="H325" s="11">
        <v>240108.24467999997</v>
      </c>
      <c r="I325" s="11">
        <v>329594.39851000009</v>
      </c>
      <c r="J325" s="12">
        <v>37.269088343576527</v>
      </c>
      <c r="K325" s="12"/>
      <c r="L325" s="12"/>
      <c r="M325" s="12"/>
      <c r="O325" s="292"/>
      <c r="P325" s="292"/>
      <c r="Q325" s="292"/>
      <c r="R325" s="13"/>
    </row>
    <row r="326" spans="1:18" x14ac:dyDescent="0.2">
      <c r="A326" s="9" t="s">
        <v>353</v>
      </c>
      <c r="B326" s="11"/>
      <c r="C326" s="11"/>
      <c r="D326" s="11"/>
      <c r="E326" s="12"/>
      <c r="F326" s="12"/>
      <c r="G326" s="11">
        <v>354527.40731000016</v>
      </c>
      <c r="H326" s="11">
        <v>320513.51238000003</v>
      </c>
      <c r="I326" s="11">
        <v>381555.2247599999</v>
      </c>
      <c r="J326" s="12">
        <v>19.044973151593368</v>
      </c>
      <c r="K326" s="12"/>
      <c r="L326" s="12"/>
      <c r="M326" s="12"/>
      <c r="O326" s="292"/>
      <c r="P326" s="292"/>
      <c r="Q326" s="292"/>
    </row>
    <row r="327" spans="1:18" x14ac:dyDescent="0.2">
      <c r="A327" s="9" t="s">
        <v>328</v>
      </c>
      <c r="B327" s="11"/>
      <c r="C327" s="11"/>
      <c r="D327" s="11"/>
      <c r="E327" s="12"/>
      <c r="F327" s="12"/>
      <c r="G327" s="11">
        <v>492344.70707</v>
      </c>
      <c r="H327" s="11">
        <v>448899.52587000007</v>
      </c>
      <c r="I327" s="11">
        <v>554650.95074</v>
      </c>
      <c r="J327" s="12">
        <v>23.557927503943318</v>
      </c>
      <c r="K327" s="12"/>
      <c r="L327" s="12"/>
      <c r="M327" s="12"/>
      <c r="O327" s="292"/>
      <c r="P327" s="292"/>
      <c r="Q327" s="292"/>
    </row>
    <row r="328" spans="1:18" s="20" customFormat="1" x14ac:dyDescent="0.2">
      <c r="A328" s="17" t="s">
        <v>11</v>
      </c>
      <c r="B328" s="18">
        <v>41042.851999999999</v>
      </c>
      <c r="C328" s="18">
        <v>39849.576999999997</v>
      </c>
      <c r="D328" s="18">
        <v>3544.6</v>
      </c>
      <c r="E328" s="16">
        <v>-91.105049872925875</v>
      </c>
      <c r="F328" s="16"/>
      <c r="G328" s="18">
        <v>15501.541300000001</v>
      </c>
      <c r="H328" s="18">
        <v>15063.788500000002</v>
      </c>
      <c r="I328" s="18">
        <v>1246.33978</v>
      </c>
      <c r="J328" s="16">
        <v>-91.726252794906145</v>
      </c>
      <c r="K328" s="16"/>
      <c r="L328" s="16"/>
      <c r="M328" s="16"/>
      <c r="O328" s="292"/>
      <c r="P328" s="292"/>
      <c r="Q328" s="292"/>
    </row>
    <row r="329" spans="1:18" s="20" customFormat="1" x14ac:dyDescent="0.2">
      <c r="A329" s="17" t="s">
        <v>75</v>
      </c>
      <c r="B329" s="18"/>
      <c r="C329" s="18"/>
      <c r="D329" s="18"/>
      <c r="E329" s="16" t="s">
        <v>529</v>
      </c>
      <c r="F329" s="16"/>
      <c r="G329" s="18">
        <v>9652.3411399992183</v>
      </c>
      <c r="H329" s="18">
        <v>8695.9964399999008</v>
      </c>
      <c r="I329" s="18">
        <v>8246.2667499994859</v>
      </c>
      <c r="J329" s="16">
        <v>-5.1716866848259571</v>
      </c>
      <c r="K329" s="16"/>
      <c r="L329" s="16"/>
      <c r="M329" s="16"/>
      <c r="O329" s="292"/>
      <c r="P329" s="292"/>
      <c r="Q329" s="292"/>
    </row>
    <row r="330" spans="1:18" x14ac:dyDescent="0.2">
      <c r="A330" s="84"/>
      <c r="B330" s="90"/>
      <c r="C330" s="90"/>
      <c r="D330" s="90"/>
      <c r="E330" s="90"/>
      <c r="F330" s="90"/>
      <c r="G330" s="90"/>
      <c r="H330" s="90"/>
      <c r="I330" s="90"/>
      <c r="J330" s="90"/>
      <c r="K330" s="11"/>
      <c r="L330" s="11"/>
      <c r="M330" s="11"/>
      <c r="O330" s="292"/>
      <c r="P330" s="292"/>
      <c r="Q330" s="292"/>
    </row>
    <row r="331" spans="1:18" x14ac:dyDescent="0.2">
      <c r="A331" s="9" t="s">
        <v>409</v>
      </c>
      <c r="B331" s="9"/>
      <c r="C331" s="9"/>
      <c r="D331" s="9"/>
      <c r="E331" s="9"/>
      <c r="F331" s="9"/>
      <c r="G331" s="9"/>
      <c r="H331" s="9"/>
      <c r="I331" s="9"/>
      <c r="J331" s="9"/>
      <c r="K331" s="9"/>
      <c r="L331" s="9"/>
      <c r="M331" s="9"/>
      <c r="O331" s="292"/>
      <c r="P331" s="292"/>
      <c r="Q331" s="292"/>
    </row>
    <row r="332" spans="1:18" x14ac:dyDescent="0.2">
      <c r="A332" s="9" t="s">
        <v>366</v>
      </c>
      <c r="B332" s="9"/>
      <c r="C332" s="9"/>
      <c r="D332" s="9"/>
      <c r="E332" s="9"/>
      <c r="F332" s="9"/>
      <c r="G332" s="9"/>
      <c r="H332" s="9"/>
      <c r="I332" s="9"/>
      <c r="J332" s="9"/>
      <c r="K332" s="9"/>
      <c r="L332" s="9"/>
      <c r="M332" s="9"/>
      <c r="O332" s="292"/>
      <c r="P332" s="292"/>
      <c r="Q332" s="292"/>
    </row>
    <row r="333" spans="1:18" ht="20.100000000000001" customHeight="1" x14ac:dyDescent="0.25">
      <c r="A333" s="408" t="s">
        <v>199</v>
      </c>
      <c r="B333" s="408"/>
      <c r="C333" s="408"/>
      <c r="D333" s="408"/>
      <c r="E333" s="408"/>
      <c r="F333" s="408"/>
      <c r="G333" s="408"/>
      <c r="H333" s="408"/>
      <c r="I333" s="408"/>
      <c r="J333" s="408"/>
      <c r="K333" s="361"/>
      <c r="L333" s="361"/>
      <c r="M333" s="361"/>
      <c r="O333" s="292"/>
      <c r="P333" s="292"/>
      <c r="Q333" s="292"/>
    </row>
    <row r="334" spans="1:18" ht="20.100000000000001" customHeight="1" x14ac:dyDescent="0.25">
      <c r="A334" s="409" t="s">
        <v>280</v>
      </c>
      <c r="B334" s="409"/>
      <c r="C334" s="409"/>
      <c r="D334" s="409"/>
      <c r="E334" s="409"/>
      <c r="F334" s="409"/>
      <c r="G334" s="409"/>
      <c r="H334" s="409"/>
      <c r="I334" s="409"/>
      <c r="J334" s="409"/>
      <c r="K334" s="361"/>
      <c r="L334" s="361"/>
      <c r="M334" s="361"/>
      <c r="O334" s="292"/>
      <c r="P334" s="292"/>
      <c r="Q334" s="292"/>
    </row>
    <row r="335" spans="1:18" s="20" customFormat="1" x14ac:dyDescent="0.2">
      <c r="A335" s="17"/>
      <c r="B335" s="410" t="s">
        <v>100</v>
      </c>
      <c r="C335" s="410"/>
      <c r="D335" s="410"/>
      <c r="E335" s="410"/>
      <c r="F335" s="362"/>
      <c r="G335" s="410" t="s">
        <v>420</v>
      </c>
      <c r="H335" s="410"/>
      <c r="I335" s="410"/>
      <c r="J335" s="410"/>
      <c r="K335" s="362"/>
      <c r="L335" s="362"/>
      <c r="M335" s="362"/>
      <c r="N335" s="91"/>
      <c r="O335" s="292"/>
      <c r="P335" s="292"/>
      <c r="Q335" s="292"/>
      <c r="R335" s="91"/>
    </row>
    <row r="336" spans="1:18" s="20" customFormat="1" x14ac:dyDescent="0.2">
      <c r="A336" s="17" t="s">
        <v>257</v>
      </c>
      <c r="B336" s="414">
        <v>2020</v>
      </c>
      <c r="C336" s="411" t="s">
        <v>516</v>
      </c>
      <c r="D336" s="411"/>
      <c r="E336" s="411"/>
      <c r="F336" s="362"/>
      <c r="G336" s="414">
        <v>2020</v>
      </c>
      <c r="H336" s="411" t="s">
        <v>516</v>
      </c>
      <c r="I336" s="411"/>
      <c r="J336" s="411"/>
      <c r="K336" s="362"/>
      <c r="L336" s="362"/>
      <c r="M336" s="362"/>
      <c r="N336" s="91"/>
      <c r="O336" s="292"/>
      <c r="P336" s="292"/>
      <c r="Q336" s="292"/>
    </row>
    <row r="337" spans="1:17" s="20" customFormat="1" x14ac:dyDescent="0.2">
      <c r="A337" s="123"/>
      <c r="B337" s="415"/>
      <c r="C337" s="257">
        <v>2020</v>
      </c>
      <c r="D337" s="257">
        <v>2021</v>
      </c>
      <c r="E337" s="363" t="s">
        <v>526</v>
      </c>
      <c r="F337" s="125"/>
      <c r="G337" s="415"/>
      <c r="H337" s="257">
        <v>2020</v>
      </c>
      <c r="I337" s="257">
        <v>2021</v>
      </c>
      <c r="J337" s="363" t="s">
        <v>526</v>
      </c>
      <c r="K337" s="362"/>
      <c r="L337" s="362"/>
      <c r="M337" s="362"/>
      <c r="O337" s="292"/>
      <c r="P337" s="292"/>
      <c r="Q337" s="292"/>
    </row>
    <row r="338" spans="1:17" s="20" customFormat="1" x14ac:dyDescent="0.2">
      <c r="A338" s="17"/>
      <c r="B338" s="17"/>
      <c r="C338" s="256"/>
      <c r="D338" s="256"/>
      <c r="E338" s="362"/>
      <c r="F338" s="362"/>
      <c r="G338" s="17"/>
      <c r="H338" s="256"/>
      <c r="I338" s="256"/>
      <c r="J338" s="362"/>
      <c r="K338" s="362"/>
      <c r="L338" s="362"/>
      <c r="M338" s="362"/>
      <c r="O338" s="292"/>
      <c r="P338" s="292"/>
      <c r="Q338" s="292"/>
    </row>
    <row r="339" spans="1:17" s="20" customFormat="1" x14ac:dyDescent="0.2">
      <c r="A339" s="17" t="s">
        <v>382</v>
      </c>
      <c r="B339" s="17"/>
      <c r="C339" s="256"/>
      <c r="D339" s="256"/>
      <c r="E339" s="362"/>
      <c r="F339" s="362"/>
      <c r="G339" s="18">
        <v>532134.08633999992</v>
      </c>
      <c r="H339" s="18">
        <v>472346.48304000008</v>
      </c>
      <c r="I339" s="18">
        <v>535648.19883000001</v>
      </c>
      <c r="J339" s="16">
        <v>13.401542736720103</v>
      </c>
      <c r="K339" s="16"/>
      <c r="L339" s="16"/>
      <c r="M339" s="16"/>
      <c r="O339" s="292"/>
      <c r="P339" s="292"/>
      <c r="Q339" s="292"/>
    </row>
    <row r="340" spans="1:17" s="20" customFormat="1" x14ac:dyDescent="0.2">
      <c r="A340" s="17"/>
      <c r="B340" s="17"/>
      <c r="C340" s="256"/>
      <c r="D340" s="256"/>
      <c r="E340" s="362"/>
      <c r="F340" s="362"/>
      <c r="G340" s="17"/>
      <c r="H340" s="256"/>
      <c r="I340" s="256"/>
      <c r="J340" s="362"/>
      <c r="K340" s="362"/>
      <c r="L340" s="362"/>
      <c r="M340" s="362"/>
      <c r="O340" s="292"/>
      <c r="P340" s="292"/>
      <c r="Q340" s="292"/>
    </row>
    <row r="341" spans="1:17" s="21" customFormat="1" x14ac:dyDescent="0.2">
      <c r="A341" s="86" t="s">
        <v>256</v>
      </c>
      <c r="B341" s="86"/>
      <c r="C341" s="86"/>
      <c r="D341" s="86"/>
      <c r="E341" s="86"/>
      <c r="F341" s="86"/>
      <c r="G341" s="86">
        <v>513324.40110999998</v>
      </c>
      <c r="H341" s="86">
        <v>456324.4922700001</v>
      </c>
      <c r="I341" s="86">
        <v>520532.70328999998</v>
      </c>
      <c r="J341" s="16">
        <v>14.070735213136203</v>
      </c>
      <c r="K341" s="16"/>
      <c r="L341" s="16"/>
      <c r="M341" s="16"/>
      <c r="O341" s="292"/>
      <c r="P341" s="292"/>
      <c r="Q341" s="292"/>
    </row>
    <row r="342" spans="1:17" x14ac:dyDescent="0.2">
      <c r="A342" s="83"/>
      <c r="B342" s="88"/>
      <c r="C342" s="88"/>
      <c r="E342" s="88"/>
      <c r="F342" s="88"/>
      <c r="G342" s="88"/>
      <c r="I342" s="92"/>
      <c r="J342" s="12"/>
      <c r="K342" s="12"/>
      <c r="L342" s="12"/>
      <c r="M342" s="12"/>
      <c r="O342" s="292"/>
      <c r="P342" s="292"/>
      <c r="Q342" s="292"/>
    </row>
    <row r="343" spans="1:17" s="20" customFormat="1" x14ac:dyDescent="0.2">
      <c r="A343" s="91" t="s">
        <v>178</v>
      </c>
      <c r="B343" s="21">
        <v>1136534.2750394002</v>
      </c>
      <c r="C343" s="21">
        <v>1001748.7442194001</v>
      </c>
      <c r="D343" s="21">
        <v>1018247.3208301001</v>
      </c>
      <c r="E343" s="16">
        <v>1.646977518654765</v>
      </c>
      <c r="F343" s="21"/>
      <c r="G343" s="21">
        <v>432111.94409999996</v>
      </c>
      <c r="H343" s="21">
        <v>385570.54986000009</v>
      </c>
      <c r="I343" s="21">
        <v>450881.03084999998</v>
      </c>
      <c r="J343" s="16">
        <v>16.938659089423197</v>
      </c>
      <c r="K343" s="16"/>
      <c r="L343" s="16"/>
      <c r="M343" s="16"/>
      <c r="O343" s="292"/>
      <c r="P343" s="292"/>
      <c r="Q343" s="292"/>
    </row>
    <row r="344" spans="1:17" x14ac:dyDescent="0.2">
      <c r="A344" s="83" t="s">
        <v>179</v>
      </c>
      <c r="B344" s="88">
        <v>136.49939999999998</v>
      </c>
      <c r="C344" s="88">
        <v>136.49939999999998</v>
      </c>
      <c r="D344" s="88">
        <v>78.697999999999993</v>
      </c>
      <c r="E344" s="12">
        <v>-42.345534119563887</v>
      </c>
      <c r="F344" s="88"/>
      <c r="G344" s="88">
        <v>66.640349999999998</v>
      </c>
      <c r="H344" s="88">
        <v>66.640349999999998</v>
      </c>
      <c r="I344" s="88">
        <v>41.090589999999999</v>
      </c>
      <c r="J344" s="12">
        <v>-38.339774626033631</v>
      </c>
      <c r="K344" s="12"/>
      <c r="L344" s="12"/>
      <c r="M344" s="12"/>
      <c r="O344" s="292"/>
      <c r="P344" s="292"/>
      <c r="Q344" s="292"/>
    </row>
    <row r="345" spans="1:17" x14ac:dyDescent="0.2">
      <c r="A345" s="83" t="s">
        <v>180</v>
      </c>
      <c r="B345" s="88">
        <v>0</v>
      </c>
      <c r="C345" s="88">
        <v>0</v>
      </c>
      <c r="D345" s="88">
        <v>8.8000000000000005E-3</v>
      </c>
      <c r="E345" s="12" t="s">
        <v>529</v>
      </c>
      <c r="F345" s="93"/>
      <c r="G345" s="88">
        <v>0</v>
      </c>
      <c r="H345" s="88">
        <v>0</v>
      </c>
      <c r="I345" s="88">
        <v>8.0399999999999999E-2</v>
      </c>
      <c r="J345" s="12" t="s">
        <v>529</v>
      </c>
      <c r="K345" s="12"/>
      <c r="L345" s="12"/>
      <c r="M345" s="12"/>
      <c r="O345" s="292"/>
      <c r="P345" s="292"/>
      <c r="Q345" s="292"/>
    </row>
    <row r="346" spans="1:17" x14ac:dyDescent="0.2">
      <c r="A346" s="83" t="s">
        <v>383</v>
      </c>
      <c r="B346" s="88">
        <v>124856.99</v>
      </c>
      <c r="C346" s="88">
        <v>115133.45</v>
      </c>
      <c r="D346" s="88">
        <v>155049</v>
      </c>
      <c r="E346" s="12">
        <v>34.66894286586566</v>
      </c>
      <c r="F346" s="93"/>
      <c r="G346" s="88">
        <v>36291.65443000001</v>
      </c>
      <c r="H346" s="88">
        <v>33388.515529999997</v>
      </c>
      <c r="I346" s="88">
        <v>57970.692110000004</v>
      </c>
      <c r="J346" s="12">
        <v>73.624646648074588</v>
      </c>
      <c r="K346" s="12"/>
      <c r="L346" s="12"/>
      <c r="M346" s="12"/>
      <c r="O346" s="292"/>
      <c r="P346" s="292"/>
      <c r="Q346" s="292"/>
    </row>
    <row r="347" spans="1:17" x14ac:dyDescent="0.2">
      <c r="A347" s="83" t="s">
        <v>384</v>
      </c>
      <c r="B347" s="88">
        <v>15.5</v>
      </c>
      <c r="C347" s="88">
        <v>15.5</v>
      </c>
      <c r="D347" s="88">
        <v>1.5</v>
      </c>
      <c r="E347" s="12">
        <v>-90.322580645161295</v>
      </c>
      <c r="F347" s="93"/>
      <c r="G347" s="88">
        <v>20.356480000000001</v>
      </c>
      <c r="H347" s="88">
        <v>20.356480000000001</v>
      </c>
      <c r="I347" s="88">
        <v>2.03349</v>
      </c>
      <c r="J347" s="12">
        <v>-90.010601046939357</v>
      </c>
      <c r="K347" s="12"/>
      <c r="L347" s="12"/>
      <c r="M347" s="12"/>
      <c r="O347" s="292"/>
      <c r="P347" s="292"/>
      <c r="Q347" s="292"/>
    </row>
    <row r="348" spans="1:17" x14ac:dyDescent="0.2">
      <c r="A348" s="83" t="s">
        <v>181</v>
      </c>
      <c r="B348" s="88">
        <v>1011525.2856394002</v>
      </c>
      <c r="C348" s="88">
        <v>886463.29481940006</v>
      </c>
      <c r="D348" s="88">
        <v>863118.11403010006</v>
      </c>
      <c r="E348" s="12">
        <v>-2.6335191683324268</v>
      </c>
      <c r="F348" s="93"/>
      <c r="G348" s="88">
        <v>395733.29283999995</v>
      </c>
      <c r="H348" s="88">
        <v>352095.03750000009</v>
      </c>
      <c r="I348" s="88">
        <v>392867.13425999996</v>
      </c>
      <c r="J348" s="12">
        <v>11.579855555334234</v>
      </c>
      <c r="K348" s="12"/>
      <c r="L348" s="12"/>
      <c r="M348" s="12"/>
      <c r="O348" s="292"/>
      <c r="P348" s="292"/>
      <c r="Q348" s="292"/>
    </row>
    <row r="349" spans="1:17" x14ac:dyDescent="0.2">
      <c r="A349" s="83"/>
      <c r="B349" s="88"/>
      <c r="C349" s="88"/>
      <c r="D349" s="88"/>
      <c r="E349" s="12"/>
      <c r="F349" s="88"/>
      <c r="G349" s="88"/>
      <c r="H349" s="88"/>
      <c r="I349" s="94"/>
      <c r="J349" s="12"/>
      <c r="K349" s="12"/>
      <c r="L349" s="12"/>
      <c r="M349" s="12"/>
      <c r="O349" s="292"/>
      <c r="P349" s="292"/>
      <c r="Q349" s="292"/>
    </row>
    <row r="350" spans="1:17" s="20" customFormat="1" ht="11.4" x14ac:dyDescent="0.2">
      <c r="A350" s="91" t="s">
        <v>318</v>
      </c>
      <c r="B350" s="21">
        <v>20967.929923299998</v>
      </c>
      <c r="C350" s="21">
        <v>18188.880944999997</v>
      </c>
      <c r="D350" s="21">
        <v>15883.058834599999</v>
      </c>
      <c r="E350" s="16">
        <v>-12.67709716376946</v>
      </c>
      <c r="F350" s="21"/>
      <c r="G350" s="21">
        <v>72939.923960000015</v>
      </c>
      <c r="H350" s="21">
        <v>63174.75892</v>
      </c>
      <c r="I350" s="21">
        <v>62570.026769999975</v>
      </c>
      <c r="J350" s="16">
        <v>-0.95723697302243238</v>
      </c>
      <c r="K350" s="16"/>
      <c r="L350" s="16"/>
      <c r="M350" s="16"/>
      <c r="O350" s="292"/>
      <c r="P350" s="292"/>
      <c r="Q350" s="292"/>
    </row>
    <row r="351" spans="1:17" x14ac:dyDescent="0.2">
      <c r="A351" s="83" t="s">
        <v>174</v>
      </c>
      <c r="B351" s="13">
        <v>40.905999999999999</v>
      </c>
      <c r="C351" s="93">
        <v>27.507999999999999</v>
      </c>
      <c r="D351" s="93">
        <v>216.6036</v>
      </c>
      <c r="E351" s="12">
        <v>687.42038679656832</v>
      </c>
      <c r="F351" s="13"/>
      <c r="G351" s="93">
        <v>250.20343000000003</v>
      </c>
      <c r="H351" s="93">
        <v>167.50882999999999</v>
      </c>
      <c r="I351" s="93">
        <v>1424.2660599999999</v>
      </c>
      <c r="J351" s="12">
        <v>750.2632726883711</v>
      </c>
      <c r="K351" s="12"/>
      <c r="L351" s="12"/>
      <c r="M351" s="12"/>
      <c r="O351" s="292"/>
      <c r="P351" s="292"/>
      <c r="Q351" s="292"/>
    </row>
    <row r="352" spans="1:17" x14ac:dyDescent="0.2">
      <c r="A352" s="83" t="s">
        <v>175</v>
      </c>
      <c r="B352" s="13">
        <v>16211.173295299999</v>
      </c>
      <c r="C352" s="93">
        <v>13905.082856999999</v>
      </c>
      <c r="D352" s="93">
        <v>12591.558589899998</v>
      </c>
      <c r="E352" s="12">
        <v>-9.4463605906436925</v>
      </c>
      <c r="F352" s="93"/>
      <c r="G352" s="93">
        <v>53513.172880000006</v>
      </c>
      <c r="H352" s="93">
        <v>45867.204380000003</v>
      </c>
      <c r="I352" s="93">
        <v>44503.097219999974</v>
      </c>
      <c r="J352" s="12">
        <v>-2.9740359772064835</v>
      </c>
      <c r="K352" s="12"/>
      <c r="L352" s="12"/>
      <c r="M352" s="12"/>
      <c r="O352" s="292"/>
      <c r="P352" s="292"/>
      <c r="Q352" s="292"/>
    </row>
    <row r="353" spans="1:18" x14ac:dyDescent="0.2">
      <c r="A353" s="83" t="s">
        <v>176</v>
      </c>
      <c r="B353" s="13">
        <v>591.76377000000002</v>
      </c>
      <c r="C353" s="93">
        <v>510.01003000000003</v>
      </c>
      <c r="D353" s="93">
        <v>647.84923150000009</v>
      </c>
      <c r="E353" s="12">
        <v>27.026762885427985</v>
      </c>
      <c r="F353" s="93"/>
      <c r="G353" s="93">
        <v>6603.2359700000006</v>
      </c>
      <c r="H353" s="93">
        <v>5720.1994400000003</v>
      </c>
      <c r="I353" s="93">
        <v>8021.8290699999989</v>
      </c>
      <c r="J353" s="12">
        <v>40.236877300208249</v>
      </c>
      <c r="K353" s="12"/>
      <c r="L353" s="12"/>
      <c r="M353" s="12"/>
      <c r="O353" s="292"/>
      <c r="P353" s="292"/>
      <c r="Q353" s="292"/>
    </row>
    <row r="354" spans="1:18" x14ac:dyDescent="0.2">
      <c r="A354" s="83" t="s">
        <v>177</v>
      </c>
      <c r="B354" s="13">
        <v>4124.0868580000006</v>
      </c>
      <c r="C354" s="93">
        <v>3746.2800579999994</v>
      </c>
      <c r="D354" s="93">
        <v>2427.0474131999999</v>
      </c>
      <c r="E354" s="12">
        <v>-35.214469403664623</v>
      </c>
      <c r="F354" s="93"/>
      <c r="G354" s="93">
        <v>12573.311679999999</v>
      </c>
      <c r="H354" s="93">
        <v>11419.846270000002</v>
      </c>
      <c r="I354" s="93">
        <v>8620.8344199999992</v>
      </c>
      <c r="J354" s="12">
        <v>-24.510065931036408</v>
      </c>
      <c r="K354" s="12"/>
      <c r="L354" s="12"/>
      <c r="M354" s="12"/>
      <c r="O354" s="292"/>
      <c r="P354" s="292"/>
      <c r="Q354" s="292"/>
    </row>
    <row r="355" spans="1:18" x14ac:dyDescent="0.2">
      <c r="A355" s="83"/>
      <c r="B355" s="93"/>
      <c r="C355" s="93"/>
      <c r="D355" s="93"/>
      <c r="E355" s="12"/>
      <c r="F355" s="93"/>
      <c r="G355" s="93"/>
      <c r="H355" s="93"/>
      <c r="I355" s="93"/>
      <c r="J355" s="12"/>
      <c r="K355" s="12"/>
      <c r="L355" s="12"/>
      <c r="M355" s="12"/>
      <c r="O355" s="292"/>
      <c r="P355" s="292"/>
      <c r="Q355" s="292"/>
    </row>
    <row r="356" spans="1:18" s="20" customFormat="1" x14ac:dyDescent="0.2">
      <c r="A356" s="91" t="s">
        <v>182</v>
      </c>
      <c r="B356" s="21">
        <v>2059.6431830000001</v>
      </c>
      <c r="C356" s="21">
        <v>1770.363143</v>
      </c>
      <c r="D356" s="21">
        <v>1567.7382600000001</v>
      </c>
      <c r="E356" s="16">
        <v>-11.445385304205914</v>
      </c>
      <c r="F356" s="21"/>
      <c r="G356" s="21">
        <v>7178.07294</v>
      </c>
      <c r="H356" s="21">
        <v>6564.1677799999998</v>
      </c>
      <c r="I356" s="21">
        <v>5448.0981700000002</v>
      </c>
      <c r="J356" s="16">
        <v>-17.00245404147789</v>
      </c>
      <c r="K356" s="16"/>
      <c r="L356" s="16"/>
      <c r="M356" s="16"/>
      <c r="O356" s="292"/>
      <c r="P356" s="292"/>
      <c r="Q356" s="292"/>
    </row>
    <row r="357" spans="1:18" x14ac:dyDescent="0.2">
      <c r="A357" s="83" t="s">
        <v>183</v>
      </c>
      <c r="B357" s="93">
        <v>84.053310000000025</v>
      </c>
      <c r="C357" s="93">
        <v>79.522890000000004</v>
      </c>
      <c r="D357" s="93">
        <v>72.227559999999997</v>
      </c>
      <c r="E357" s="12">
        <v>-9.1738743398284441</v>
      </c>
      <c r="F357" s="93"/>
      <c r="G357" s="93">
        <v>1650.7943500000001</v>
      </c>
      <c r="H357" s="93">
        <v>1557.38076</v>
      </c>
      <c r="I357" s="93">
        <v>1393.2979799999998</v>
      </c>
      <c r="J357" s="12">
        <v>-10.53581655907962</v>
      </c>
      <c r="K357" s="12"/>
      <c r="L357" s="12"/>
      <c r="M357" s="12"/>
      <c r="O357" s="292"/>
      <c r="P357" s="292"/>
      <c r="Q357" s="292"/>
    </row>
    <row r="358" spans="1:18" x14ac:dyDescent="0.2">
      <c r="A358" s="83" t="s">
        <v>184</v>
      </c>
      <c r="B358" s="93">
        <v>3.1038500000000004</v>
      </c>
      <c r="C358" s="93">
        <v>2.5505500000000003</v>
      </c>
      <c r="D358" s="93">
        <v>4.4318799999999996</v>
      </c>
      <c r="E358" s="12">
        <v>73.761737664425283</v>
      </c>
      <c r="F358" s="93"/>
      <c r="G358" s="93">
        <v>923.49328000000014</v>
      </c>
      <c r="H358" s="93">
        <v>909.0582800000002</v>
      </c>
      <c r="I358" s="93">
        <v>686.81190000000004</v>
      </c>
      <c r="J358" s="12">
        <v>-24.447979286872581</v>
      </c>
      <c r="K358" s="12"/>
      <c r="L358" s="12"/>
      <c r="M358" s="12"/>
      <c r="O358" s="292"/>
      <c r="P358" s="292"/>
      <c r="Q358" s="292"/>
    </row>
    <row r="359" spans="1:18" x14ac:dyDescent="0.2">
      <c r="A359" s="83" t="s">
        <v>386</v>
      </c>
      <c r="B359" s="93">
        <v>1972.4860230000002</v>
      </c>
      <c r="C359" s="93">
        <v>1688.2897030000001</v>
      </c>
      <c r="D359" s="93">
        <v>1491.0788200000002</v>
      </c>
      <c r="E359" s="12">
        <v>-11.681104412919581</v>
      </c>
      <c r="F359" s="93"/>
      <c r="G359" s="93">
        <v>4603.7853100000002</v>
      </c>
      <c r="H359" s="93">
        <v>4097.7287399999996</v>
      </c>
      <c r="I359" s="93">
        <v>3367.9882900000002</v>
      </c>
      <c r="J359" s="12">
        <v>-17.80841281358218</v>
      </c>
      <c r="K359" s="12"/>
      <c r="L359" s="12"/>
      <c r="M359" s="12"/>
      <c r="O359" s="292"/>
      <c r="P359" s="292"/>
      <c r="Q359" s="292"/>
    </row>
    <row r="360" spans="1:18" x14ac:dyDescent="0.2">
      <c r="A360" s="83"/>
      <c r="B360" s="88"/>
      <c r="C360" s="88"/>
      <c r="D360" s="88"/>
      <c r="E360" s="12"/>
      <c r="F360" s="88"/>
      <c r="G360" s="88"/>
      <c r="H360" s="88"/>
      <c r="I360" s="93"/>
      <c r="J360" s="12"/>
      <c r="K360" s="12"/>
      <c r="L360" s="12"/>
      <c r="M360" s="12"/>
      <c r="O360" s="292"/>
      <c r="P360" s="292"/>
      <c r="Q360" s="292"/>
    </row>
    <row r="361" spans="1:18" s="20" customFormat="1" x14ac:dyDescent="0.2">
      <c r="A361" s="91" t="s">
        <v>344</v>
      </c>
      <c r="B361" s="21"/>
      <c r="C361" s="21"/>
      <c r="D361" s="21"/>
      <c r="E361" s="16"/>
      <c r="F361" s="21"/>
      <c r="G361" s="21">
        <v>1094.46011</v>
      </c>
      <c r="H361" s="21">
        <v>1015.0157100000001</v>
      </c>
      <c r="I361" s="21">
        <v>1633.5475000000001</v>
      </c>
      <c r="J361" s="16">
        <v>60.938149420367097</v>
      </c>
      <c r="K361" s="16"/>
      <c r="L361" s="16"/>
      <c r="M361" s="16"/>
      <c r="O361" s="292"/>
      <c r="P361" s="292"/>
      <c r="Q361" s="292"/>
    </row>
    <row r="362" spans="1:18" x14ac:dyDescent="0.2">
      <c r="A362" s="95" t="s">
        <v>185</v>
      </c>
      <c r="B362" s="93">
        <v>5.2538242000000004</v>
      </c>
      <c r="C362" s="93">
        <v>4.8439341999999996</v>
      </c>
      <c r="D362" s="93">
        <v>4.5691315999999995</v>
      </c>
      <c r="E362" s="12">
        <v>-5.6731282600824784</v>
      </c>
      <c r="F362" s="93"/>
      <c r="G362" s="93">
        <v>179.02404999999999</v>
      </c>
      <c r="H362" s="93">
        <v>173.75076000000001</v>
      </c>
      <c r="I362" s="93">
        <v>280.40590000000009</v>
      </c>
      <c r="J362" s="12">
        <v>61.383984737678304</v>
      </c>
      <c r="K362" s="12"/>
      <c r="L362" s="12"/>
      <c r="M362" s="12"/>
      <c r="O362" s="292"/>
      <c r="P362" s="292"/>
      <c r="Q362" s="292"/>
    </row>
    <row r="363" spans="1:18" x14ac:dyDescent="0.2">
      <c r="A363" s="83" t="s">
        <v>186</v>
      </c>
      <c r="B363" s="93">
        <v>1220.4864500000001</v>
      </c>
      <c r="C363" s="93">
        <v>1126.7665000000002</v>
      </c>
      <c r="D363" s="93">
        <v>1546.9811891999998</v>
      </c>
      <c r="E363" s="12">
        <v>37.293857174489972</v>
      </c>
      <c r="F363" s="93"/>
      <c r="G363" s="93">
        <v>915.43606000000011</v>
      </c>
      <c r="H363" s="93">
        <v>841.26495000000011</v>
      </c>
      <c r="I363" s="93">
        <v>1353.1415999999999</v>
      </c>
      <c r="J363" s="12">
        <v>60.846068768228093</v>
      </c>
      <c r="K363" s="12"/>
      <c r="L363" s="12"/>
      <c r="M363" s="12"/>
      <c r="O363" s="292"/>
      <c r="P363" s="292"/>
      <c r="Q363" s="292"/>
    </row>
    <row r="364" spans="1:18" x14ac:dyDescent="0.2">
      <c r="A364" s="83"/>
      <c r="B364" s="88"/>
      <c r="C364" s="88"/>
      <c r="D364" s="88"/>
      <c r="E364" s="12"/>
      <c r="F364" s="88"/>
      <c r="G364" s="88"/>
      <c r="H364" s="88"/>
      <c r="J364" s="12"/>
      <c r="K364" s="12"/>
      <c r="L364" s="12"/>
      <c r="M364" s="12"/>
      <c r="O364" s="292"/>
      <c r="P364" s="292"/>
      <c r="Q364" s="292"/>
    </row>
    <row r="365" spans="1:18" s="21" customFormat="1" x14ac:dyDescent="0.2">
      <c r="A365" s="86" t="s">
        <v>373</v>
      </c>
      <c r="B365" s="86"/>
      <c r="C365" s="86"/>
      <c r="D365" s="86"/>
      <c r="E365" s="16"/>
      <c r="F365" s="86"/>
      <c r="G365" s="86">
        <v>18809.685229999995</v>
      </c>
      <c r="H365" s="86">
        <v>16021.990770000002</v>
      </c>
      <c r="I365" s="86">
        <v>15115.495540000004</v>
      </c>
      <c r="J365" s="16">
        <v>-5.6578189502976386</v>
      </c>
      <c r="K365" s="16"/>
      <c r="L365" s="16"/>
      <c r="M365" s="16"/>
      <c r="O365" s="292"/>
      <c r="P365" s="292"/>
      <c r="Q365" s="292"/>
    </row>
    <row r="366" spans="1:18" x14ac:dyDescent="0.2">
      <c r="A366" s="83" t="s">
        <v>187</v>
      </c>
      <c r="B366" s="93">
        <v>3336</v>
      </c>
      <c r="C366" s="93">
        <v>3329</v>
      </c>
      <c r="D366" s="93">
        <v>23</v>
      </c>
      <c r="E366" s="12">
        <v>-99.309101832382098</v>
      </c>
      <c r="F366" s="93"/>
      <c r="G366" s="93">
        <v>475.08474999999999</v>
      </c>
      <c r="H366" s="93">
        <v>408.08474999999999</v>
      </c>
      <c r="I366" s="93">
        <v>329.35822999999999</v>
      </c>
      <c r="J366" s="12">
        <v>-19.291708401257338</v>
      </c>
      <c r="K366" s="12"/>
      <c r="L366" s="12"/>
      <c r="M366" s="12"/>
      <c r="O366" s="292"/>
      <c r="P366" s="292"/>
      <c r="Q366" s="292"/>
    </row>
    <row r="367" spans="1:18" x14ac:dyDescent="0.2">
      <c r="A367" s="83" t="s">
        <v>188</v>
      </c>
      <c r="B367" s="93">
        <v>512</v>
      </c>
      <c r="C367" s="93">
        <v>512</v>
      </c>
      <c r="D367" s="93">
        <v>4</v>
      </c>
      <c r="E367" s="12">
        <v>-99.21875</v>
      </c>
      <c r="F367" s="93"/>
      <c r="G367" s="93">
        <v>109.5</v>
      </c>
      <c r="H367" s="93">
        <v>109.5</v>
      </c>
      <c r="I367" s="93">
        <v>253.10742000000002</v>
      </c>
      <c r="J367" s="12">
        <v>131.1483287671233</v>
      </c>
      <c r="K367" s="12"/>
      <c r="L367" s="12"/>
      <c r="M367" s="12"/>
      <c r="O367" s="292"/>
      <c r="P367" s="292"/>
      <c r="Q367" s="292"/>
    </row>
    <row r="368" spans="1:18" ht="11.25" customHeight="1" x14ac:dyDescent="0.25">
      <c r="A368" s="95" t="s">
        <v>189</v>
      </c>
      <c r="B368" s="93">
        <v>0</v>
      </c>
      <c r="C368" s="93">
        <v>0</v>
      </c>
      <c r="D368" s="93">
        <v>0</v>
      </c>
      <c r="E368" s="12" t="s">
        <v>529</v>
      </c>
      <c r="F368" s="93"/>
      <c r="G368" s="93">
        <v>0</v>
      </c>
      <c r="H368" s="93">
        <v>0</v>
      </c>
      <c r="I368" s="93">
        <v>0</v>
      </c>
      <c r="J368" s="12" t="s">
        <v>529</v>
      </c>
      <c r="K368" s="12"/>
      <c r="L368" s="12"/>
      <c r="M368" s="12"/>
      <c r="O368" s="292"/>
      <c r="P368" s="292"/>
      <c r="Q368" s="292"/>
      <c r="R368" s="22"/>
    </row>
    <row r="369" spans="1:22" ht="13.2" x14ac:dyDescent="0.25">
      <c r="A369" s="83" t="s">
        <v>190</v>
      </c>
      <c r="B369" s="93"/>
      <c r="C369" s="93"/>
      <c r="D369" s="93"/>
      <c r="E369" s="12"/>
      <c r="F369" s="88"/>
      <c r="G369" s="93">
        <v>18225.100479999997</v>
      </c>
      <c r="H369" s="93">
        <v>15504.406020000002</v>
      </c>
      <c r="I369" s="93">
        <v>14533.029890000003</v>
      </c>
      <c r="J369" s="12">
        <v>-6.2651618433299916</v>
      </c>
      <c r="K369" s="12"/>
      <c r="L369" s="12"/>
      <c r="M369" s="12"/>
      <c r="O369" s="292"/>
      <c r="P369" s="292"/>
      <c r="Q369" s="292"/>
      <c r="R369" s="247"/>
    </row>
    <row r="370" spans="1:22" ht="13.2" x14ac:dyDescent="0.25">
      <c r="B370" s="93"/>
      <c r="C370" s="93"/>
      <c r="D370" s="93"/>
      <c r="F370" s="88"/>
      <c r="G370" s="88"/>
      <c r="H370" s="88"/>
      <c r="I370" s="93"/>
      <c r="O370" s="292"/>
      <c r="P370" s="292"/>
      <c r="Q370" s="292"/>
      <c r="R370" s="247"/>
    </row>
    <row r="371" spans="1:22" ht="13.2" x14ac:dyDescent="0.25">
      <c r="A371" s="96"/>
      <c r="B371" s="96"/>
      <c r="C371" s="97"/>
      <c r="D371" s="97"/>
      <c r="E371" s="97"/>
      <c r="F371" s="97"/>
      <c r="G371" s="97"/>
      <c r="H371" s="97"/>
      <c r="I371" s="97"/>
      <c r="J371" s="97"/>
      <c r="K371" s="88"/>
      <c r="L371" s="88"/>
      <c r="M371" s="88"/>
      <c r="O371" s="292"/>
      <c r="P371" s="292"/>
      <c r="Q371" s="292"/>
      <c r="R371" s="247"/>
    </row>
    <row r="372" spans="1:22" ht="13.2" x14ac:dyDescent="0.25">
      <c r="A372" s="9" t="s">
        <v>411</v>
      </c>
      <c r="B372" s="88"/>
      <c r="C372" s="88"/>
      <c r="E372" s="88"/>
      <c r="F372" s="88"/>
      <c r="G372" s="88"/>
      <c r="I372" s="92"/>
      <c r="J372" s="88"/>
      <c r="K372" s="88"/>
      <c r="L372" s="88"/>
      <c r="M372" s="88"/>
      <c r="O372" s="292"/>
      <c r="P372" s="292"/>
      <c r="Q372" s="292"/>
      <c r="R372" s="22"/>
    </row>
    <row r="373" spans="1:22" ht="20.100000000000001" customHeight="1" x14ac:dyDescent="0.25">
      <c r="A373" s="408" t="s">
        <v>200</v>
      </c>
      <c r="B373" s="408"/>
      <c r="C373" s="408"/>
      <c r="D373" s="408"/>
      <c r="E373" s="408"/>
      <c r="F373" s="408"/>
      <c r="G373" s="408"/>
      <c r="H373" s="408"/>
      <c r="I373" s="408"/>
      <c r="J373" s="408"/>
      <c r="K373" s="361"/>
      <c r="L373" s="361"/>
      <c r="M373" s="361"/>
      <c r="N373" s="108"/>
      <c r="O373" s="292"/>
      <c r="P373" s="292"/>
      <c r="Q373" s="292"/>
      <c r="R373" s="247"/>
      <c r="S373" s="108"/>
    </row>
    <row r="374" spans="1:22" ht="20.100000000000001" customHeight="1" x14ac:dyDescent="0.25">
      <c r="A374" s="409" t="s">
        <v>224</v>
      </c>
      <c r="B374" s="409"/>
      <c r="C374" s="409"/>
      <c r="D374" s="409"/>
      <c r="E374" s="409"/>
      <c r="F374" s="409"/>
      <c r="G374" s="409"/>
      <c r="H374" s="409"/>
      <c r="I374" s="409"/>
      <c r="J374" s="409"/>
      <c r="K374" s="361"/>
      <c r="L374" s="361"/>
      <c r="M374" s="361"/>
      <c r="N374" s="108"/>
      <c r="O374" s="292"/>
      <c r="P374" s="292"/>
      <c r="Q374" s="292"/>
      <c r="R374" s="247"/>
      <c r="S374" s="108"/>
      <c r="T374" s="108"/>
    </row>
    <row r="375" spans="1:22" s="20" customFormat="1" ht="13.2" x14ac:dyDescent="0.25">
      <c r="A375" s="17"/>
      <c r="B375" s="410" t="s">
        <v>100</v>
      </c>
      <c r="C375" s="410"/>
      <c r="D375" s="410"/>
      <c r="E375" s="410"/>
      <c r="F375" s="362"/>
      <c r="G375" s="410" t="s">
        <v>421</v>
      </c>
      <c r="H375" s="410"/>
      <c r="I375" s="410"/>
      <c r="J375" s="410"/>
      <c r="K375" s="362"/>
      <c r="L375" s="362"/>
      <c r="M375" s="362"/>
      <c r="N375" s="108"/>
      <c r="O375" s="292"/>
      <c r="P375" s="292"/>
      <c r="Q375" s="292"/>
      <c r="R375" s="22"/>
      <c r="S375" s="22"/>
      <c r="T375" s="108"/>
    </row>
    <row r="376" spans="1:22" s="20" customFormat="1" ht="13.2" x14ac:dyDescent="0.25">
      <c r="A376" s="17" t="s">
        <v>257</v>
      </c>
      <c r="B376" s="414">
        <v>2020</v>
      </c>
      <c r="C376" s="411" t="s">
        <v>516</v>
      </c>
      <c r="D376" s="411"/>
      <c r="E376" s="411"/>
      <c r="F376" s="362"/>
      <c r="G376" s="414">
        <v>2020</v>
      </c>
      <c r="H376" s="411" t="s">
        <v>516</v>
      </c>
      <c r="I376" s="411"/>
      <c r="J376" s="411"/>
      <c r="K376" s="362"/>
      <c r="L376" s="362"/>
      <c r="M376" s="362"/>
      <c r="N376" s="108"/>
      <c r="O376" s="292"/>
      <c r="P376" s="292"/>
      <c r="Q376" s="292"/>
      <c r="R376" s="247"/>
      <c r="S376" s="247"/>
      <c r="T376" s="27"/>
      <c r="U376" s="27"/>
    </row>
    <row r="377" spans="1:22" s="20" customFormat="1" ht="13.2" x14ac:dyDescent="0.25">
      <c r="A377" s="123"/>
      <c r="B377" s="415"/>
      <c r="C377" s="257">
        <v>2020</v>
      </c>
      <c r="D377" s="257">
        <v>2021</v>
      </c>
      <c r="E377" s="363" t="s">
        <v>526</v>
      </c>
      <c r="F377" s="125"/>
      <c r="G377" s="415"/>
      <c r="H377" s="257">
        <v>2020</v>
      </c>
      <c r="I377" s="257">
        <v>2021</v>
      </c>
      <c r="J377" s="363" t="s">
        <v>526</v>
      </c>
      <c r="K377" s="362"/>
      <c r="L377" s="362"/>
      <c r="M377" s="362"/>
      <c r="N377" s="108"/>
      <c r="O377" s="292"/>
      <c r="P377" s="292"/>
      <c r="Q377" s="292"/>
      <c r="R377" s="247"/>
      <c r="S377" s="247"/>
      <c r="T377" s="264"/>
      <c r="U377" s="264"/>
    </row>
    <row r="378" spans="1:22" ht="13.2" x14ac:dyDescent="0.25">
      <c r="A378" s="9"/>
      <c r="B378" s="9"/>
      <c r="C378" s="9"/>
      <c r="D378" s="9"/>
      <c r="E378" s="9"/>
      <c r="F378" s="9"/>
      <c r="G378" s="9"/>
      <c r="H378" s="9"/>
      <c r="I378" s="9"/>
      <c r="J378" s="9"/>
      <c r="K378" s="9"/>
      <c r="L378" s="9"/>
      <c r="M378" s="9"/>
      <c r="N378" s="108"/>
      <c r="O378" s="292"/>
      <c r="P378" s="292"/>
      <c r="Q378" s="292"/>
      <c r="R378" s="247"/>
      <c r="S378" s="247"/>
      <c r="T378" s="264"/>
      <c r="U378" s="264"/>
    </row>
    <row r="379" spans="1:22" s="21" customFormat="1" ht="13.2" x14ac:dyDescent="0.25">
      <c r="A379" s="86" t="s">
        <v>405</v>
      </c>
      <c r="B379" s="86"/>
      <c r="C379" s="86"/>
      <c r="D379" s="86"/>
      <c r="E379" s="86"/>
      <c r="F379" s="86"/>
      <c r="G379" s="86">
        <v>6640884</v>
      </c>
      <c r="H379" s="86">
        <v>5958483</v>
      </c>
      <c r="I379" s="86">
        <v>8621944</v>
      </c>
      <c r="J379" s="16">
        <v>44.700320534605851</v>
      </c>
      <c r="K379" s="16"/>
      <c r="L379" s="16"/>
      <c r="M379" s="16"/>
      <c r="N379" s="108"/>
      <c r="O379" s="292"/>
      <c r="P379" s="292"/>
      <c r="Q379" s="292"/>
      <c r="R379" s="219"/>
      <c r="S379" s="22"/>
      <c r="T379" s="27"/>
      <c r="U379" s="27"/>
    </row>
    <row r="380" spans="1:22" ht="13.2" x14ac:dyDescent="0.25">
      <c r="A380" s="9"/>
      <c r="B380" s="11"/>
      <c r="C380" s="11"/>
      <c r="D380" s="11"/>
      <c r="E380" s="12"/>
      <c r="F380" s="12"/>
      <c r="G380" s="11"/>
      <c r="H380" s="11"/>
      <c r="I380" s="11"/>
      <c r="J380" s="12"/>
      <c r="K380" s="12"/>
      <c r="L380" s="12"/>
      <c r="M380" s="12"/>
      <c r="N380" s="108"/>
      <c r="O380" s="292"/>
      <c r="P380" s="292"/>
      <c r="Q380" s="292"/>
      <c r="R380" s="220"/>
      <c r="S380" s="247"/>
      <c r="T380" s="27"/>
      <c r="U380" s="27"/>
    </row>
    <row r="381" spans="1:22" s="20" customFormat="1" ht="13.2" x14ac:dyDescent="0.25">
      <c r="A381" s="17" t="s">
        <v>254</v>
      </c>
      <c r="B381" s="18"/>
      <c r="C381" s="18"/>
      <c r="D381" s="18"/>
      <c r="E381" s="16"/>
      <c r="F381" s="16"/>
      <c r="G381" s="18">
        <v>1621521</v>
      </c>
      <c r="H381" s="18">
        <v>1469047</v>
      </c>
      <c r="I381" s="18">
        <v>1809027</v>
      </c>
      <c r="J381" s="16">
        <v>23.142894679339747</v>
      </c>
      <c r="K381" s="12"/>
      <c r="L381" s="16"/>
      <c r="M381" s="16"/>
      <c r="N381" s="108"/>
      <c r="O381" s="292"/>
      <c r="P381" s="292"/>
      <c r="Q381" s="292"/>
      <c r="R381" s="219"/>
      <c r="S381" s="22"/>
      <c r="T381" s="27"/>
      <c r="U381" s="27"/>
    </row>
    <row r="382" spans="1:22" ht="13.2" x14ac:dyDescent="0.25">
      <c r="A382" s="17"/>
      <c r="B382" s="11"/>
      <c r="C382" s="11"/>
      <c r="D382" s="11"/>
      <c r="E382" s="12"/>
      <c r="F382" s="12"/>
      <c r="G382" s="11"/>
      <c r="H382" s="11"/>
      <c r="I382" s="11"/>
      <c r="J382" s="12"/>
      <c r="K382" s="12"/>
      <c r="L382" s="12"/>
      <c r="M382" s="12"/>
      <c r="N382" s="108"/>
      <c r="O382" s="292"/>
      <c r="P382" s="292"/>
      <c r="Q382" s="292"/>
      <c r="R382" s="220"/>
      <c r="S382" s="247"/>
      <c r="T382" s="264"/>
      <c r="U382" s="264"/>
    </row>
    <row r="383" spans="1:22" ht="13.2" x14ac:dyDescent="0.25">
      <c r="A383" s="9" t="s">
        <v>77</v>
      </c>
      <c r="B383" s="11">
        <v>2787779.6094049998</v>
      </c>
      <c r="C383" s="11">
        <v>2597104.8877828</v>
      </c>
      <c r="D383" s="11">
        <v>2116173.5615128004</v>
      </c>
      <c r="E383" s="12">
        <v>-18.517978558832098</v>
      </c>
      <c r="F383" s="12"/>
      <c r="G383" s="93">
        <v>556128.72787000006</v>
      </c>
      <c r="H383" s="93">
        <v>509870.63599999994</v>
      </c>
      <c r="I383" s="93">
        <v>617876.71881000011</v>
      </c>
      <c r="J383" s="12">
        <v>21.183036477119302</v>
      </c>
      <c r="K383" s="12"/>
      <c r="L383" s="12"/>
      <c r="M383" s="12"/>
      <c r="N383" s="108"/>
      <c r="O383" s="292"/>
      <c r="P383" s="292"/>
      <c r="Q383" s="292"/>
      <c r="R383" s="220"/>
      <c r="S383" s="247"/>
      <c r="T383" s="264"/>
      <c r="U383" s="264"/>
      <c r="V383" s="22"/>
    </row>
    <row r="384" spans="1:22" ht="13.2" x14ac:dyDescent="0.25">
      <c r="A384" s="9" t="s">
        <v>406</v>
      </c>
      <c r="B384" s="11">
        <v>1136892.7900670001</v>
      </c>
      <c r="C384" s="11">
        <v>1041212.520767</v>
      </c>
      <c r="D384" s="11">
        <v>1246869.3130899998</v>
      </c>
      <c r="E384" s="12">
        <v>19.751663394472502</v>
      </c>
      <c r="F384" s="12"/>
      <c r="G384" s="93">
        <v>278172.81292</v>
      </c>
      <c r="H384" s="93">
        <v>254090.47155999998</v>
      </c>
      <c r="I384" s="93">
        <v>371970.98836999998</v>
      </c>
      <c r="J384" s="12">
        <v>46.393127647120025</v>
      </c>
      <c r="K384" s="12"/>
      <c r="L384" s="12"/>
      <c r="M384" s="12"/>
      <c r="N384" s="108"/>
      <c r="O384" s="292"/>
      <c r="P384" s="292"/>
      <c r="Q384" s="292"/>
      <c r="R384" s="220"/>
      <c r="S384" s="247"/>
      <c r="T384" s="193"/>
      <c r="U384" s="193"/>
      <c r="V384" s="247"/>
    </row>
    <row r="385" spans="1:22" ht="13.2" x14ac:dyDescent="0.25">
      <c r="A385" s="9" t="s">
        <v>295</v>
      </c>
      <c r="B385" s="11">
        <v>13834.6789453</v>
      </c>
      <c r="C385" s="11">
        <v>13834.6789453</v>
      </c>
      <c r="D385" s="11">
        <v>8971.1139999999996</v>
      </c>
      <c r="E385" s="12">
        <v>-35.154881183218777</v>
      </c>
      <c r="F385" s="12"/>
      <c r="G385" s="93">
        <v>4440.2801900000004</v>
      </c>
      <c r="H385" s="93">
        <v>4440.2801900000004</v>
      </c>
      <c r="I385" s="93">
        <v>3228.8020899999997</v>
      </c>
      <c r="J385" s="12">
        <v>-27.283821023916076</v>
      </c>
      <c r="K385" s="12"/>
      <c r="L385" s="12"/>
      <c r="M385" s="12"/>
      <c r="N385" s="108"/>
      <c r="O385" s="292"/>
      <c r="P385" s="292"/>
      <c r="Q385" s="292"/>
      <c r="R385" s="220"/>
      <c r="S385" s="247"/>
      <c r="T385" s="264"/>
      <c r="U385" s="28"/>
      <c r="V385" s="247"/>
    </row>
    <row r="386" spans="1:22" ht="13.2" x14ac:dyDescent="0.25">
      <c r="A386" s="9" t="s">
        <v>78</v>
      </c>
      <c r="B386" s="11">
        <v>35178.931711500001</v>
      </c>
      <c r="C386" s="11">
        <v>35177.931711500001</v>
      </c>
      <c r="D386" s="11">
        <v>20264.131047700001</v>
      </c>
      <c r="E386" s="12">
        <v>-42.395331215349806</v>
      </c>
      <c r="F386" s="12"/>
      <c r="G386" s="93">
        <v>8975.3515599999992</v>
      </c>
      <c r="H386" s="93">
        <v>8975.2793899999979</v>
      </c>
      <c r="I386" s="93">
        <v>7810.6889599999995</v>
      </c>
      <c r="J386" s="12">
        <v>-12.975534012874874</v>
      </c>
      <c r="K386" s="12"/>
      <c r="L386" s="12"/>
      <c r="M386" s="12"/>
      <c r="N386" s="111"/>
      <c r="O386" s="292"/>
      <c r="P386" s="292"/>
      <c r="Q386" s="292"/>
      <c r="R386" s="247"/>
      <c r="S386" s="247"/>
      <c r="T386" s="27"/>
      <c r="U386" s="27"/>
      <c r="V386" s="247"/>
    </row>
    <row r="387" spans="1:22" ht="13.2" x14ac:dyDescent="0.25">
      <c r="A387" s="10" t="s">
        <v>30</v>
      </c>
      <c r="B387" s="11">
        <v>96049.839026200032</v>
      </c>
      <c r="C387" s="11">
        <v>87176.298716200006</v>
      </c>
      <c r="D387" s="11">
        <v>97111.044007000019</v>
      </c>
      <c r="E387" s="12">
        <v>11.396154043133095</v>
      </c>
      <c r="F387" s="12"/>
      <c r="G387" s="93">
        <v>40564.82721000001</v>
      </c>
      <c r="H387" s="93">
        <v>35645.743169999994</v>
      </c>
      <c r="I387" s="93">
        <v>52907.936120000006</v>
      </c>
      <c r="J387" s="12">
        <v>48.427081089806364</v>
      </c>
      <c r="K387" s="12"/>
      <c r="L387" s="12"/>
      <c r="M387" s="12"/>
      <c r="N387" s="111"/>
      <c r="O387" s="292"/>
      <c r="P387" s="292"/>
      <c r="Q387" s="292"/>
      <c r="R387" s="247"/>
      <c r="S387" s="247"/>
      <c r="T387" s="264"/>
      <c r="U387" s="264"/>
      <c r="V387" s="22"/>
    </row>
    <row r="388" spans="1:22" ht="13.2" x14ac:dyDescent="0.25">
      <c r="A388" s="10" t="s">
        <v>461</v>
      </c>
      <c r="B388" s="11">
        <v>264174.44458949997</v>
      </c>
      <c r="C388" s="11">
        <v>240323.44650950001</v>
      </c>
      <c r="D388" s="11">
        <v>249095.53351420001</v>
      </c>
      <c r="E388" s="12">
        <v>3.6501170119300923</v>
      </c>
      <c r="F388" s="16"/>
      <c r="G388" s="93">
        <v>97382.49228999998</v>
      </c>
      <c r="H388" s="93">
        <v>87651.794179999997</v>
      </c>
      <c r="I388" s="93">
        <v>101442.81285</v>
      </c>
      <c r="J388" s="12">
        <v>15.733869225402316</v>
      </c>
      <c r="K388" s="12"/>
      <c r="L388" s="12"/>
      <c r="M388" s="12"/>
      <c r="N388" s="111"/>
      <c r="O388" s="292"/>
      <c r="P388" s="292"/>
      <c r="Q388" s="292"/>
      <c r="R388" s="247"/>
      <c r="S388" s="247"/>
      <c r="T388" s="264"/>
      <c r="U388" s="264"/>
      <c r="V388" s="22"/>
    </row>
    <row r="389" spans="1:22" ht="13.2" x14ac:dyDescent="0.25">
      <c r="A389" s="10" t="s">
        <v>422</v>
      </c>
      <c r="B389" s="11">
        <v>33422.316745099997</v>
      </c>
      <c r="C389" s="11">
        <v>32626.533905099997</v>
      </c>
      <c r="D389" s="11">
        <v>71506.230236200005</v>
      </c>
      <c r="E389" s="12">
        <v>119.16588027459008</v>
      </c>
      <c r="F389" s="16"/>
      <c r="G389" s="93">
        <v>44595.94713</v>
      </c>
      <c r="H389" s="93">
        <v>43088.327480000007</v>
      </c>
      <c r="I389" s="93">
        <v>126279.48019</v>
      </c>
      <c r="J389" s="12">
        <v>193.07120414134016</v>
      </c>
      <c r="K389" s="12"/>
      <c r="L389" s="12"/>
      <c r="M389" s="12"/>
      <c r="N389" s="111"/>
      <c r="O389" s="292"/>
      <c r="P389" s="292"/>
      <c r="Q389" s="292"/>
      <c r="R389" s="247"/>
      <c r="S389" s="247"/>
      <c r="T389" s="264"/>
      <c r="U389" s="264"/>
      <c r="V389" s="22"/>
    </row>
    <row r="390" spans="1:22" ht="13.2" x14ac:dyDescent="0.25">
      <c r="A390" s="10" t="s">
        <v>474</v>
      </c>
      <c r="B390" s="11">
        <v>29338.8720053</v>
      </c>
      <c r="C390" s="11">
        <v>25362.965605300004</v>
      </c>
      <c r="D390" s="11">
        <v>30433.174316699999</v>
      </c>
      <c r="E390" s="12">
        <v>19.990598853079277</v>
      </c>
      <c r="F390" s="16"/>
      <c r="G390" s="93">
        <v>13159.31367</v>
      </c>
      <c r="H390" s="93">
        <v>11347.293949999999</v>
      </c>
      <c r="I390" s="93">
        <v>13775.896720000001</v>
      </c>
      <c r="J390" s="12">
        <v>21.402483981654512</v>
      </c>
      <c r="K390" s="12"/>
      <c r="L390" s="12"/>
      <c r="M390" s="12"/>
      <c r="N390" s="111"/>
      <c r="O390" s="292"/>
      <c r="P390" s="292"/>
      <c r="Q390" s="292"/>
      <c r="R390" s="247"/>
      <c r="S390" s="247"/>
      <c r="T390" s="264"/>
      <c r="U390" s="264"/>
      <c r="V390" s="22"/>
    </row>
    <row r="391" spans="1:22" ht="13.2" x14ac:dyDescent="0.25">
      <c r="A391" s="10" t="s">
        <v>368</v>
      </c>
      <c r="B391" s="11">
        <v>3927.7507070000001</v>
      </c>
      <c r="C391" s="11">
        <v>3452.2550512000003</v>
      </c>
      <c r="D391" s="11">
        <v>4308.2000148999996</v>
      </c>
      <c r="E391" s="12">
        <v>24.793792781980969</v>
      </c>
      <c r="F391" s="16"/>
      <c r="G391" s="93">
        <v>22602.709870000002</v>
      </c>
      <c r="H391" s="93">
        <v>20145.718290000001</v>
      </c>
      <c r="I391" s="93">
        <v>21026.060839999998</v>
      </c>
      <c r="J391" s="12">
        <v>4.3698742200569001</v>
      </c>
      <c r="K391" s="12"/>
      <c r="L391" s="12"/>
      <c r="M391" s="12"/>
      <c r="N391" s="111"/>
      <c r="O391" s="292"/>
      <c r="P391" s="292"/>
      <c r="Q391" s="292"/>
      <c r="R391" s="247"/>
      <c r="S391" s="247"/>
      <c r="T391" s="264"/>
      <c r="U391" s="264"/>
      <c r="V391" s="22"/>
    </row>
    <row r="392" spans="1:22" ht="13.2" x14ac:dyDescent="0.25">
      <c r="A392" s="10" t="s">
        <v>475</v>
      </c>
      <c r="B392" s="11">
        <v>9486.2630800000006</v>
      </c>
      <c r="C392" s="11">
        <v>8456.5230800000008</v>
      </c>
      <c r="D392" s="11">
        <v>11406.2112038</v>
      </c>
      <c r="E392" s="12">
        <v>34.88062523918515</v>
      </c>
      <c r="F392" s="16"/>
      <c r="G392" s="93">
        <v>8698.2369799999997</v>
      </c>
      <c r="H392" s="93">
        <v>7836.7156099999993</v>
      </c>
      <c r="I392" s="93">
        <v>11992.13063</v>
      </c>
      <c r="J392" s="12">
        <v>53.024956203559384</v>
      </c>
      <c r="K392" s="12"/>
      <c r="L392" s="12"/>
      <c r="M392" s="12"/>
      <c r="N392" s="111"/>
      <c r="O392" s="292"/>
      <c r="P392" s="292"/>
      <c r="Q392" s="292"/>
      <c r="R392" s="247"/>
      <c r="S392" s="247"/>
      <c r="T392" s="264"/>
      <c r="U392" s="264"/>
      <c r="V392" s="22"/>
    </row>
    <row r="393" spans="1:22" ht="13.2" x14ac:dyDescent="0.25">
      <c r="A393" s="10" t="s">
        <v>170</v>
      </c>
      <c r="B393" s="11">
        <v>1965.1797591</v>
      </c>
      <c r="C393" s="11">
        <v>1844.9289899999999</v>
      </c>
      <c r="D393" s="11">
        <v>1580.7005781</v>
      </c>
      <c r="E393" s="12">
        <v>-14.321874355717071</v>
      </c>
      <c r="F393" s="16"/>
      <c r="G393" s="93">
        <v>2180.6743000000001</v>
      </c>
      <c r="H393" s="93">
        <v>2009.1678999999999</v>
      </c>
      <c r="I393" s="93">
        <v>1924.0558100000001</v>
      </c>
      <c r="J393" s="12">
        <v>-4.2361860350247298</v>
      </c>
      <c r="K393" s="12"/>
      <c r="L393" s="12"/>
      <c r="M393" s="12"/>
      <c r="N393" s="111"/>
      <c r="O393" s="292"/>
      <c r="P393" s="292"/>
      <c r="Q393" s="292"/>
      <c r="R393" s="247"/>
      <c r="S393" s="247"/>
      <c r="T393" s="264"/>
      <c r="U393" s="264"/>
      <c r="V393" s="22"/>
    </row>
    <row r="394" spans="1:22" ht="13.2" x14ac:dyDescent="0.25">
      <c r="A394" s="10" t="s">
        <v>367</v>
      </c>
      <c r="B394" s="11">
        <v>2873.6032607000002</v>
      </c>
      <c r="C394" s="11">
        <v>1948.9057199000001</v>
      </c>
      <c r="D394" s="11">
        <v>2542.763011</v>
      </c>
      <c r="E394" s="12">
        <v>30.47131962496735</v>
      </c>
      <c r="F394" s="16"/>
      <c r="G394" s="93">
        <v>4578.8675700000003</v>
      </c>
      <c r="H394" s="93">
        <v>3147.9323599999998</v>
      </c>
      <c r="I394" s="93">
        <v>4507.0060200000007</v>
      </c>
      <c r="J394" s="12">
        <v>43.173534389411117</v>
      </c>
      <c r="K394" s="12"/>
      <c r="L394" s="12"/>
      <c r="M394" s="12"/>
      <c r="N394" s="111"/>
      <c r="O394" s="292"/>
      <c r="P394" s="292"/>
      <c r="Q394" s="292"/>
      <c r="R394" s="247"/>
      <c r="S394" s="247"/>
      <c r="T394" s="264"/>
      <c r="U394" s="264"/>
      <c r="V394" s="22"/>
    </row>
    <row r="395" spans="1:22" ht="13.2" x14ac:dyDescent="0.25">
      <c r="A395" s="10" t="s">
        <v>98</v>
      </c>
      <c r="B395" s="11">
        <v>2421.1529052000001</v>
      </c>
      <c r="C395" s="11">
        <v>2171.0429052</v>
      </c>
      <c r="D395" s="11">
        <v>4030.8828329000003</v>
      </c>
      <c r="E395" s="12">
        <v>85.665738030574232</v>
      </c>
      <c r="F395" s="16"/>
      <c r="G395" s="93">
        <v>2893.2126400000002</v>
      </c>
      <c r="H395" s="93">
        <v>2505.6011400000002</v>
      </c>
      <c r="I395" s="93">
        <v>5396.9221799999996</v>
      </c>
      <c r="J395" s="12">
        <v>115.39430573534935</v>
      </c>
      <c r="K395" s="12"/>
      <c r="L395" s="12"/>
      <c r="M395" s="12"/>
      <c r="N395" s="111"/>
      <c r="O395" s="292"/>
      <c r="P395" s="292"/>
      <c r="Q395" s="292"/>
      <c r="R395" s="247"/>
      <c r="S395" s="247"/>
      <c r="T395" s="264"/>
      <c r="U395" s="264"/>
      <c r="V395" s="22"/>
    </row>
    <row r="396" spans="1:22" ht="13.2" x14ac:dyDescent="0.25">
      <c r="A396" s="9" t="s">
        <v>79</v>
      </c>
      <c r="B396" s="11"/>
      <c r="C396" s="11"/>
      <c r="D396" s="11"/>
      <c r="E396" s="12"/>
      <c r="F396" s="12"/>
      <c r="G396" s="93">
        <v>537147.54579999996</v>
      </c>
      <c r="H396" s="93">
        <v>478292.03878000018</v>
      </c>
      <c r="I396" s="93">
        <v>468887.50040999963</v>
      </c>
      <c r="J396" s="12">
        <v>-1.9662753312785952</v>
      </c>
      <c r="K396" s="12"/>
      <c r="L396" s="12"/>
      <c r="M396" s="12"/>
      <c r="N396" s="111"/>
      <c r="O396" s="292"/>
      <c r="P396" s="292"/>
      <c r="Q396" s="292"/>
      <c r="R396" s="247"/>
      <c r="S396" s="247"/>
      <c r="T396" s="264"/>
      <c r="U396" s="264"/>
      <c r="V396" s="247"/>
    </row>
    <row r="397" spans="1:22" ht="13.2" x14ac:dyDescent="0.25">
      <c r="A397" s="9"/>
      <c r="B397" s="11"/>
      <c r="C397" s="11"/>
      <c r="D397" s="11"/>
      <c r="E397" s="12"/>
      <c r="F397" s="12"/>
      <c r="G397" s="11"/>
      <c r="H397" s="11"/>
      <c r="I397" s="11"/>
      <c r="J397" s="12"/>
      <c r="K397" s="12"/>
      <c r="L397" s="12"/>
      <c r="M397" s="12"/>
      <c r="N397" s="111"/>
      <c r="O397" s="292"/>
      <c r="P397" s="292"/>
      <c r="Q397" s="292"/>
      <c r="R397" s="247"/>
      <c r="S397" s="247"/>
      <c r="T397" s="264"/>
      <c r="U397" s="264"/>
      <c r="V397" s="247"/>
    </row>
    <row r="398" spans="1:22" s="20" customFormat="1" ht="13.2" x14ac:dyDescent="0.25">
      <c r="A398" s="17" t="s">
        <v>255</v>
      </c>
      <c r="B398" s="18"/>
      <c r="C398" s="18"/>
      <c r="D398" s="18"/>
      <c r="E398" s="16"/>
      <c r="F398" s="16"/>
      <c r="G398" s="18">
        <v>5019364</v>
      </c>
      <c r="H398" s="18">
        <v>4489436</v>
      </c>
      <c r="I398" s="18">
        <v>6812916</v>
      </c>
      <c r="J398" s="16">
        <v>51.754385183350422</v>
      </c>
      <c r="K398" s="12"/>
      <c r="L398" s="16"/>
      <c r="M398" s="16"/>
      <c r="N398" s="179"/>
      <c r="O398" s="292"/>
      <c r="P398" s="292"/>
      <c r="Q398" s="292"/>
      <c r="R398" s="22"/>
      <c r="S398" s="22"/>
      <c r="T398" s="27"/>
      <c r="U398" s="27"/>
      <c r="V398" s="22"/>
    </row>
    <row r="399" spans="1:22" ht="13.2" x14ac:dyDescent="0.25">
      <c r="A399" s="9"/>
      <c r="B399" s="11"/>
      <c r="C399" s="11"/>
      <c r="D399" s="11"/>
      <c r="E399" s="12"/>
      <c r="F399" s="12"/>
      <c r="G399" s="11"/>
      <c r="H399" s="11"/>
      <c r="I399" s="11"/>
      <c r="J399" s="12"/>
      <c r="K399" s="12"/>
      <c r="L399" s="12"/>
      <c r="M399" s="12"/>
      <c r="N399" s="13"/>
      <c r="O399" s="292"/>
      <c r="P399" s="292"/>
      <c r="Q399" s="292"/>
      <c r="R399" s="247"/>
      <c r="S399" s="247"/>
      <c r="T399" s="264"/>
      <c r="U399" s="264"/>
    </row>
    <row r="400" spans="1:22" ht="11.25" customHeight="1" x14ac:dyDescent="0.25">
      <c r="A400" s="9" t="s">
        <v>80</v>
      </c>
      <c r="B400" s="206">
        <v>361.52414759999999</v>
      </c>
      <c r="C400" s="206">
        <v>361.52414759999999</v>
      </c>
      <c r="D400" s="206">
        <v>187.93727699999999</v>
      </c>
      <c r="E400" s="12">
        <v>-48.015290749557671</v>
      </c>
      <c r="F400" s="12"/>
      <c r="G400" s="207">
        <v>214.35414</v>
      </c>
      <c r="H400" s="207">
        <v>214.35414</v>
      </c>
      <c r="I400" s="207">
        <v>124.49112000000001</v>
      </c>
      <c r="J400" s="12">
        <v>-41.92268924686968</v>
      </c>
      <c r="K400" s="12"/>
      <c r="L400" s="12"/>
      <c r="M400" s="12"/>
      <c r="N400" s="13"/>
      <c r="O400" s="292"/>
      <c r="P400" s="292"/>
      <c r="Q400" s="292"/>
      <c r="R400" s="247"/>
      <c r="S400" s="247"/>
      <c r="T400" s="264"/>
      <c r="U400" s="264"/>
      <c r="V400" s="13"/>
    </row>
    <row r="401" spans="1:23" ht="13.2" x14ac:dyDescent="0.25">
      <c r="A401" s="9" t="s">
        <v>81</v>
      </c>
      <c r="B401" s="206">
        <v>166901.22843379999</v>
      </c>
      <c r="C401" s="206">
        <v>157021.9339115</v>
      </c>
      <c r="D401" s="206">
        <v>120586.71963939999</v>
      </c>
      <c r="E401" s="12">
        <v>-23.203901113990526</v>
      </c>
      <c r="F401" s="12"/>
      <c r="G401" s="207">
        <v>88314.005099999995</v>
      </c>
      <c r="H401" s="207">
        <v>83152.401629999978</v>
      </c>
      <c r="I401" s="207">
        <v>70251.472930000004</v>
      </c>
      <c r="J401" s="12">
        <v>-15.514799870008261</v>
      </c>
      <c r="K401" s="12"/>
      <c r="L401" s="12"/>
      <c r="M401" s="12"/>
      <c r="O401" s="292"/>
      <c r="P401" s="292"/>
      <c r="Q401" s="292"/>
      <c r="R401" s="247"/>
      <c r="S401" s="247"/>
      <c r="T401" s="264"/>
      <c r="U401" s="264"/>
    </row>
    <row r="402" spans="1:23" ht="13.2" x14ac:dyDescent="0.25">
      <c r="A402" s="9" t="s">
        <v>82</v>
      </c>
      <c r="B402" s="206">
        <v>30916.1762838</v>
      </c>
      <c r="C402" s="206">
        <v>28248.779183800001</v>
      </c>
      <c r="D402" s="206">
        <v>38569.197582199995</v>
      </c>
      <c r="E402" s="12">
        <v>36.534033316096384</v>
      </c>
      <c r="F402" s="12"/>
      <c r="G402" s="207">
        <v>11814.858460000001</v>
      </c>
      <c r="H402" s="207">
        <v>10696.4216</v>
      </c>
      <c r="I402" s="207">
        <v>16151.73558</v>
      </c>
      <c r="J402" s="12">
        <v>51.00129916345108</v>
      </c>
      <c r="K402" s="12"/>
      <c r="L402" s="12"/>
      <c r="M402" s="12"/>
      <c r="N402" s="13"/>
      <c r="O402" s="292"/>
      <c r="P402" s="292"/>
      <c r="Q402" s="292"/>
      <c r="R402" s="247"/>
      <c r="S402" s="247"/>
    </row>
    <row r="403" spans="1:23" ht="13.2" x14ac:dyDescent="0.25">
      <c r="A403" s="9" t="s">
        <v>83</v>
      </c>
      <c r="B403" s="206">
        <v>14083.8665084</v>
      </c>
      <c r="C403" s="206">
        <v>12412.7630684</v>
      </c>
      <c r="D403" s="206">
        <v>10143.81179</v>
      </c>
      <c r="E403" s="12">
        <v>-18.279179791775945</v>
      </c>
      <c r="F403" s="12"/>
      <c r="G403" s="207">
        <v>5098.8377300000002</v>
      </c>
      <c r="H403" s="207">
        <v>4541.5406600000006</v>
      </c>
      <c r="I403" s="207">
        <v>4292.8673499999995</v>
      </c>
      <c r="J403" s="12">
        <v>-5.4755275492788513</v>
      </c>
      <c r="K403" s="12"/>
      <c r="L403" s="12"/>
      <c r="M403" s="12"/>
      <c r="O403" s="292"/>
      <c r="P403" s="292"/>
      <c r="Q403" s="292"/>
      <c r="R403" s="247"/>
      <c r="S403" s="247"/>
    </row>
    <row r="404" spans="1:23" ht="13.2" x14ac:dyDescent="0.25">
      <c r="A404" s="9" t="s">
        <v>472</v>
      </c>
      <c r="B404" s="206">
        <v>964095.33132999996</v>
      </c>
      <c r="C404" s="206">
        <v>886217.11732999992</v>
      </c>
      <c r="D404" s="206">
        <v>951888.84346500004</v>
      </c>
      <c r="E404" s="12">
        <v>7.4103427761423006</v>
      </c>
      <c r="F404" s="12"/>
      <c r="G404" s="207">
        <v>357745.92024000001</v>
      </c>
      <c r="H404" s="207">
        <v>320788.81777000002</v>
      </c>
      <c r="I404" s="207">
        <v>439378.30309000006</v>
      </c>
      <c r="J404" s="12">
        <v>36.968085778172821</v>
      </c>
      <c r="K404" s="12"/>
      <c r="L404" s="12"/>
      <c r="M404" s="12"/>
      <c r="N404" s="13"/>
      <c r="O404" s="292"/>
      <c r="P404" s="292"/>
      <c r="Q404" s="292"/>
      <c r="R404" s="247"/>
      <c r="S404" s="247"/>
    </row>
    <row r="405" spans="1:23" ht="13.2" x14ac:dyDescent="0.25">
      <c r="A405" s="9" t="s">
        <v>408</v>
      </c>
      <c r="B405" s="206">
        <v>31512.622030000002</v>
      </c>
      <c r="C405" s="206">
        <v>30908.119190000001</v>
      </c>
      <c r="D405" s="206">
        <v>38121.755003899998</v>
      </c>
      <c r="E405" s="12">
        <v>23.338967245324625</v>
      </c>
      <c r="F405" s="12"/>
      <c r="G405" s="207">
        <v>27317.379759999996</v>
      </c>
      <c r="H405" s="207">
        <v>26626.43404</v>
      </c>
      <c r="I405" s="207">
        <v>51971.582860000002</v>
      </c>
      <c r="J405" s="12">
        <v>95.187920327313947</v>
      </c>
      <c r="K405" s="12"/>
      <c r="L405" s="12"/>
      <c r="M405" s="12"/>
      <c r="O405" s="292"/>
      <c r="P405" s="292"/>
      <c r="Q405" s="292"/>
      <c r="R405" s="247"/>
      <c r="S405" s="247"/>
    </row>
    <row r="406" spans="1:23" x14ac:dyDescent="0.2">
      <c r="A406" s="9" t="s">
        <v>407</v>
      </c>
      <c r="B406" s="206">
        <v>63922.694704099995</v>
      </c>
      <c r="C406" s="206">
        <v>61263.651482899993</v>
      </c>
      <c r="D406" s="206">
        <v>54015.479174000007</v>
      </c>
      <c r="E406" s="12">
        <v>-11.831113773757195</v>
      </c>
      <c r="F406" s="12"/>
      <c r="G406" s="207">
        <v>70099.650500000032</v>
      </c>
      <c r="H406" s="207">
        <v>66795.990069999985</v>
      </c>
      <c r="I406" s="207">
        <v>86664.089599999992</v>
      </c>
      <c r="J406" s="12">
        <v>29.744449493418557</v>
      </c>
      <c r="K406" s="12"/>
      <c r="L406" s="12"/>
      <c r="M406" s="12"/>
      <c r="O406" s="292"/>
      <c r="P406" s="292"/>
      <c r="Q406" s="292"/>
      <c r="R406" s="13"/>
      <c r="S406" s="13"/>
    </row>
    <row r="407" spans="1:23" x14ac:dyDescent="0.2">
      <c r="A407" s="9" t="s">
        <v>84</v>
      </c>
      <c r="B407" s="206">
        <v>3114.3814652000001</v>
      </c>
      <c r="C407" s="206">
        <v>3088.0074651999998</v>
      </c>
      <c r="D407" s="206">
        <v>1187.4880000000001</v>
      </c>
      <c r="E407" s="12">
        <v>-61.545170684259006</v>
      </c>
      <c r="F407" s="12"/>
      <c r="G407" s="207">
        <v>2578.3617200000003</v>
      </c>
      <c r="H407" s="207">
        <v>2551.6977200000001</v>
      </c>
      <c r="I407" s="207">
        <v>1527.5856200000001</v>
      </c>
      <c r="J407" s="12">
        <v>-40.134538349628656</v>
      </c>
      <c r="K407" s="12"/>
      <c r="L407" s="12"/>
      <c r="M407" s="12"/>
      <c r="O407" s="292"/>
      <c r="P407" s="292"/>
      <c r="Q407" s="292"/>
      <c r="R407" s="13"/>
      <c r="S407" s="13"/>
    </row>
    <row r="408" spans="1:23" x14ac:dyDescent="0.2">
      <c r="A408" s="9" t="s">
        <v>85</v>
      </c>
      <c r="B408" s="206">
        <v>96101.321131799996</v>
      </c>
      <c r="C408" s="206">
        <v>93631.457107899987</v>
      </c>
      <c r="D408" s="206">
        <v>133697.89728260002</v>
      </c>
      <c r="E408" s="12">
        <v>42.791644402722312</v>
      </c>
      <c r="F408" s="12"/>
      <c r="G408" s="207">
        <v>94247.426270000011</v>
      </c>
      <c r="H408" s="207">
        <v>91423.320350000009</v>
      </c>
      <c r="I408" s="207">
        <v>185180.19678999996</v>
      </c>
      <c r="J408" s="12">
        <v>102.55247357136699</v>
      </c>
      <c r="K408" s="12"/>
      <c r="L408" s="12"/>
      <c r="M408" s="12"/>
      <c r="O408" s="292"/>
      <c r="P408" s="292"/>
      <c r="Q408" s="292"/>
    </row>
    <row r="409" spans="1:23" x14ac:dyDescent="0.2">
      <c r="A409" s="9" t="s">
        <v>86</v>
      </c>
      <c r="B409" s="206">
        <v>159462.8981315</v>
      </c>
      <c r="C409" s="206">
        <v>153035.4818788</v>
      </c>
      <c r="D409" s="206">
        <v>82604.050487899993</v>
      </c>
      <c r="E409" s="12">
        <v>-46.022942213283457</v>
      </c>
      <c r="F409" s="12"/>
      <c r="G409" s="207">
        <v>147906.93234999996</v>
      </c>
      <c r="H409" s="207">
        <v>140809.71203999998</v>
      </c>
      <c r="I409" s="207">
        <v>110135.11356000001</v>
      </c>
      <c r="J409" s="12">
        <v>-21.784433783435475</v>
      </c>
      <c r="K409" s="12"/>
      <c r="L409" s="12"/>
      <c r="M409" s="12"/>
      <c r="O409" s="292"/>
      <c r="P409" s="292"/>
      <c r="Q409" s="292"/>
    </row>
    <row r="410" spans="1:23" x14ac:dyDescent="0.2">
      <c r="A410" s="9" t="s">
        <v>3</v>
      </c>
      <c r="B410" s="206">
        <v>409856.2198738</v>
      </c>
      <c r="C410" s="206">
        <v>384195.36895379995</v>
      </c>
      <c r="D410" s="206">
        <v>420006.4632764</v>
      </c>
      <c r="E410" s="12">
        <v>9.321063504778067</v>
      </c>
      <c r="F410" s="12"/>
      <c r="G410" s="207">
        <v>162562.19822999998</v>
      </c>
      <c r="H410" s="207">
        <v>152060.03632000001</v>
      </c>
      <c r="I410" s="207">
        <v>165878.23497999995</v>
      </c>
      <c r="J410" s="12">
        <v>9.0873308953579794</v>
      </c>
      <c r="K410" s="12"/>
      <c r="L410" s="12"/>
      <c r="M410" s="12"/>
      <c r="O410" s="292"/>
      <c r="P410" s="292"/>
      <c r="Q410" s="292"/>
    </row>
    <row r="411" spans="1:23" x14ac:dyDescent="0.2">
      <c r="A411" s="9" t="s">
        <v>63</v>
      </c>
      <c r="B411" s="206">
        <v>13776.450921400001</v>
      </c>
      <c r="C411" s="206">
        <v>13045.8797954</v>
      </c>
      <c r="D411" s="206">
        <v>10131.6840462</v>
      </c>
      <c r="E411" s="12">
        <v>-22.338054580477973</v>
      </c>
      <c r="F411" s="12"/>
      <c r="G411" s="207">
        <v>34012.70276</v>
      </c>
      <c r="H411" s="207">
        <v>32129.209630000001</v>
      </c>
      <c r="I411" s="207">
        <v>29323.099980000003</v>
      </c>
      <c r="J411" s="12">
        <v>-8.7338272005914774</v>
      </c>
      <c r="K411" s="12"/>
      <c r="L411" s="12"/>
      <c r="M411" s="12"/>
      <c r="O411" s="292"/>
      <c r="P411" s="292"/>
      <c r="Q411" s="292"/>
    </row>
    <row r="412" spans="1:23" x14ac:dyDescent="0.2">
      <c r="A412" s="9" t="s">
        <v>64</v>
      </c>
      <c r="B412" s="206">
        <v>9330.2394999999997</v>
      </c>
      <c r="C412" s="206">
        <v>8483.4645</v>
      </c>
      <c r="D412" s="206">
        <v>5827.0971076999995</v>
      </c>
      <c r="E412" s="12">
        <v>-31.312294550180539</v>
      </c>
      <c r="F412" s="16"/>
      <c r="G412" s="207">
        <v>30414.835409999996</v>
      </c>
      <c r="H412" s="207">
        <v>27786.444549999997</v>
      </c>
      <c r="I412" s="207">
        <v>20756.994130000003</v>
      </c>
      <c r="J412" s="12">
        <v>-25.298128399806359</v>
      </c>
      <c r="K412" s="12"/>
      <c r="L412" s="12"/>
      <c r="M412" s="12"/>
      <c r="O412" s="292"/>
      <c r="P412" s="292"/>
      <c r="Q412" s="292"/>
    </row>
    <row r="413" spans="1:23" x14ac:dyDescent="0.2">
      <c r="A413" s="9" t="s">
        <v>66</v>
      </c>
      <c r="B413" s="206">
        <v>52951.800030999999</v>
      </c>
      <c r="C413" s="206">
        <v>47984.089116699994</v>
      </c>
      <c r="D413" s="206">
        <v>66861.816074000002</v>
      </c>
      <c r="E413" s="12">
        <v>39.34163866565919</v>
      </c>
      <c r="F413" s="12"/>
      <c r="G413" s="207">
        <v>203277.39782000001</v>
      </c>
      <c r="H413" s="207">
        <v>183534.86386000004</v>
      </c>
      <c r="I413" s="207">
        <v>273809.73852999997</v>
      </c>
      <c r="J413" s="12">
        <v>49.186771805307473</v>
      </c>
      <c r="K413" s="12"/>
      <c r="L413" s="12"/>
      <c r="M413" s="12"/>
      <c r="O413" s="292"/>
      <c r="P413" s="292"/>
      <c r="Q413" s="292"/>
    </row>
    <row r="414" spans="1:23" x14ac:dyDescent="0.2">
      <c r="A414" s="9"/>
      <c r="B414" s="206"/>
      <c r="C414" s="206"/>
      <c r="D414" s="206"/>
      <c r="E414" s="12"/>
      <c r="F414" s="12"/>
      <c r="G414" s="207"/>
      <c r="H414" s="207"/>
      <c r="I414" s="207"/>
      <c r="J414" s="12"/>
      <c r="K414" s="12"/>
      <c r="L414" s="12"/>
      <c r="M414" s="12"/>
      <c r="O414" s="292"/>
      <c r="P414" s="292"/>
      <c r="Q414" s="292"/>
    </row>
    <row r="415" spans="1:23" s="20" customFormat="1" ht="11.25" customHeight="1" x14ac:dyDescent="0.2">
      <c r="A415" s="17" t="s">
        <v>68</v>
      </c>
      <c r="B415" s="18">
        <v>464353.7224936001</v>
      </c>
      <c r="C415" s="18">
        <v>403830.39188969997</v>
      </c>
      <c r="D415" s="18">
        <v>571234.84842509986</v>
      </c>
      <c r="E415" s="16">
        <v>41.45415003364181</v>
      </c>
      <c r="F415" s="16"/>
      <c r="G415" s="18">
        <v>1540208.6096199998</v>
      </c>
      <c r="H415" s="18">
        <v>1352768.2159299999</v>
      </c>
      <c r="I415" s="18">
        <v>2228829.8055700003</v>
      </c>
      <c r="J415" s="16">
        <v>64.760657393012906</v>
      </c>
      <c r="K415" s="12"/>
      <c r="L415" s="16"/>
      <c r="M415" s="16"/>
      <c r="O415" s="292"/>
      <c r="P415" s="292"/>
      <c r="Q415" s="292"/>
      <c r="R415" s="179"/>
      <c r="S415" s="19"/>
      <c r="T415" s="19"/>
      <c r="U415" s="179"/>
      <c r="V415" s="179"/>
      <c r="W415" s="179"/>
    </row>
    <row r="416" spans="1:23" s="20" customFormat="1" ht="11.25" customHeight="1" x14ac:dyDescent="0.2">
      <c r="A416" s="17" t="s">
        <v>448</v>
      </c>
      <c r="B416" s="18">
        <v>105284.7254459</v>
      </c>
      <c r="C416" s="18">
        <v>86502.767812199992</v>
      </c>
      <c r="D416" s="18">
        <v>134520.71784269996</v>
      </c>
      <c r="E416" s="16">
        <v>55.510304750881886</v>
      </c>
      <c r="F416" s="16"/>
      <c r="G416" s="18">
        <v>286078.69693999994</v>
      </c>
      <c r="H416" s="18">
        <v>234730.7568</v>
      </c>
      <c r="I416" s="18">
        <v>391840.16712999996</v>
      </c>
      <c r="J416" s="16">
        <v>66.931752988750191</v>
      </c>
      <c r="K416" s="12"/>
      <c r="L416" s="16"/>
      <c r="M416" s="16"/>
      <c r="O416" s="292"/>
      <c r="P416" s="292"/>
      <c r="Q416" s="292"/>
    </row>
    <row r="417" spans="1:22" ht="11.25" customHeight="1" x14ac:dyDescent="0.25">
      <c r="A417" s="9" t="s">
        <v>449</v>
      </c>
      <c r="B417" s="11">
        <v>103013.07984419999</v>
      </c>
      <c r="C417" s="11">
        <v>84523.578605199989</v>
      </c>
      <c r="D417" s="11">
        <v>131289.22134219995</v>
      </c>
      <c r="E417" s="12">
        <v>55.328517212264472</v>
      </c>
      <c r="F417" s="12"/>
      <c r="G417" s="11">
        <v>269183.78670999996</v>
      </c>
      <c r="H417" s="11">
        <v>220274.44579</v>
      </c>
      <c r="I417" s="11">
        <v>363521.58191999997</v>
      </c>
      <c r="J417" s="12">
        <v>65.031209415260776</v>
      </c>
      <c r="K417" s="12"/>
      <c r="L417" s="12"/>
      <c r="M417" s="12"/>
      <c r="O417" s="292"/>
      <c r="P417" s="292"/>
      <c r="Q417" s="292"/>
      <c r="R417" s="247"/>
    </row>
    <row r="418" spans="1:22" ht="11.25" customHeight="1" x14ac:dyDescent="0.25">
      <c r="A418" s="342" t="s">
        <v>450</v>
      </c>
      <c r="B418" s="206">
        <v>102055.8117642</v>
      </c>
      <c r="C418" s="206">
        <v>83756.310565199994</v>
      </c>
      <c r="D418" s="206">
        <v>129390.49836219996</v>
      </c>
      <c r="E418" s="12">
        <v>54.484477037077795</v>
      </c>
      <c r="F418" s="12"/>
      <c r="G418" s="207">
        <v>267954.01747999998</v>
      </c>
      <c r="H418" s="207">
        <v>219372.84917</v>
      </c>
      <c r="I418" s="207">
        <v>361134.00083999999</v>
      </c>
      <c r="J418" s="12">
        <v>64.621101565829662</v>
      </c>
      <c r="K418" s="12"/>
      <c r="L418" s="12"/>
      <c r="M418" s="12"/>
      <c r="O418" s="292"/>
      <c r="P418" s="292"/>
      <c r="Q418" s="292"/>
      <c r="R418" s="247"/>
    </row>
    <row r="419" spans="1:22" ht="11.25" customHeight="1" x14ac:dyDescent="0.25">
      <c r="A419" s="342" t="s">
        <v>457</v>
      </c>
      <c r="B419" s="206">
        <v>957.26807999999994</v>
      </c>
      <c r="C419" s="206">
        <v>767.26803999999993</v>
      </c>
      <c r="D419" s="206">
        <v>1898.72298</v>
      </c>
      <c r="E419" s="12">
        <v>147.46540726497614</v>
      </c>
      <c r="F419" s="12"/>
      <c r="G419" s="207">
        <v>1229.7692299999999</v>
      </c>
      <c r="H419" s="207">
        <v>901.59662000000014</v>
      </c>
      <c r="I419" s="207">
        <v>2387.5810799999999</v>
      </c>
      <c r="J419" s="12">
        <v>164.81699543194821</v>
      </c>
      <c r="K419" s="12"/>
      <c r="L419" s="12"/>
      <c r="M419" s="12"/>
      <c r="O419" s="292"/>
      <c r="P419" s="292"/>
      <c r="Q419" s="292"/>
      <c r="R419" s="247"/>
    </row>
    <row r="420" spans="1:22" ht="11.25" customHeight="1" x14ac:dyDescent="0.25">
      <c r="A420" s="9" t="s">
        <v>451</v>
      </c>
      <c r="B420" s="206">
        <v>2271.6456017</v>
      </c>
      <c r="C420" s="206">
        <v>1979.1892069999999</v>
      </c>
      <c r="D420" s="206">
        <v>3231.4965004999995</v>
      </c>
      <c r="E420" s="12">
        <v>63.273753164722024</v>
      </c>
      <c r="F420" s="12"/>
      <c r="G420" s="207">
        <v>16894.910229999998</v>
      </c>
      <c r="H420" s="207">
        <v>14456.311009999999</v>
      </c>
      <c r="I420" s="207">
        <v>28318.585210000005</v>
      </c>
      <c r="J420" s="12">
        <v>95.890813295389989</v>
      </c>
      <c r="K420" s="12"/>
      <c r="L420" s="12"/>
      <c r="M420" s="12"/>
      <c r="O420" s="292"/>
      <c r="P420" s="292"/>
      <c r="Q420" s="292"/>
      <c r="R420" s="247"/>
    </row>
    <row r="421" spans="1:22" s="20" customFormat="1" ht="11.25" customHeight="1" x14ac:dyDescent="0.25">
      <c r="A421" s="17" t="s">
        <v>447</v>
      </c>
      <c r="B421" s="18">
        <v>126671.3648428</v>
      </c>
      <c r="C421" s="18">
        <v>108707.93983029999</v>
      </c>
      <c r="D421" s="18">
        <v>160794.71688600001</v>
      </c>
      <c r="E421" s="16">
        <v>47.914418336885802</v>
      </c>
      <c r="F421" s="16"/>
      <c r="G421" s="18">
        <v>171084.01556999999</v>
      </c>
      <c r="H421" s="18">
        <v>149190.00836999997</v>
      </c>
      <c r="I421" s="18">
        <v>268921.94653999998</v>
      </c>
      <c r="J421" s="16">
        <v>80.254662814320511</v>
      </c>
      <c r="K421" s="12"/>
      <c r="L421" s="16"/>
      <c r="M421" s="16"/>
      <c r="O421" s="292"/>
      <c r="P421" s="292"/>
      <c r="Q421" s="292"/>
      <c r="R421" s="22"/>
    </row>
    <row r="422" spans="1:22" ht="11.25" customHeight="1" x14ac:dyDescent="0.2">
      <c r="A422" s="9" t="s">
        <v>444</v>
      </c>
      <c r="B422" s="11">
        <v>119930.694527</v>
      </c>
      <c r="C422" s="11">
        <v>102452.41629299999</v>
      </c>
      <c r="D422" s="11">
        <v>137420.5147117</v>
      </c>
      <c r="E422" s="12">
        <v>34.131062676643978</v>
      </c>
      <c r="F422" s="12"/>
      <c r="G422" s="11">
        <v>153299.63978</v>
      </c>
      <c r="H422" s="11">
        <v>132653.24756999998</v>
      </c>
      <c r="I422" s="11">
        <v>246250.50417999999</v>
      </c>
      <c r="J422" s="12">
        <v>85.634734686804933</v>
      </c>
      <c r="K422" s="12"/>
      <c r="L422" s="12"/>
      <c r="M422" s="12"/>
      <c r="O422" s="292"/>
      <c r="P422" s="292"/>
      <c r="Q422" s="292"/>
    </row>
    <row r="423" spans="1:22" ht="11.25" customHeight="1" x14ac:dyDescent="0.2">
      <c r="A423" s="342" t="s">
        <v>455</v>
      </c>
      <c r="B423" s="206">
        <v>11424.745387300001</v>
      </c>
      <c r="C423" s="206">
        <v>9772.1225873000003</v>
      </c>
      <c r="D423" s="206">
        <v>15559.885120599996</v>
      </c>
      <c r="E423" s="12">
        <v>59.227281295282353</v>
      </c>
      <c r="F423" s="12"/>
      <c r="G423" s="207">
        <v>15842.156760000002</v>
      </c>
      <c r="H423" s="207">
        <v>13564.92121</v>
      </c>
      <c r="I423" s="207">
        <v>23914.024569999998</v>
      </c>
      <c r="J423" s="12">
        <v>76.293132851893631</v>
      </c>
      <c r="K423" s="12"/>
      <c r="L423" s="12"/>
      <c r="M423" s="12"/>
      <c r="O423" s="292"/>
      <c r="P423" s="292"/>
      <c r="Q423" s="292"/>
    </row>
    <row r="424" spans="1:22" ht="11.25" customHeight="1" x14ac:dyDescent="0.2">
      <c r="A424" s="342" t="s">
        <v>456</v>
      </c>
      <c r="B424" s="206">
        <v>108505.94913969999</v>
      </c>
      <c r="C424" s="206">
        <v>92680.293705699994</v>
      </c>
      <c r="D424" s="206">
        <v>121860.62959110001</v>
      </c>
      <c r="E424" s="12">
        <v>31.484941100920736</v>
      </c>
      <c r="F424" s="12"/>
      <c r="G424" s="207">
        <v>137457.48301999999</v>
      </c>
      <c r="H424" s="207">
        <v>119088.32635999998</v>
      </c>
      <c r="I424" s="207">
        <v>222336.47960999998</v>
      </c>
      <c r="J424" s="12">
        <v>86.698802817905374</v>
      </c>
      <c r="K424" s="12"/>
      <c r="L424" s="12"/>
      <c r="M424" s="12"/>
      <c r="O424" s="292"/>
      <c r="P424" s="292"/>
      <c r="Q424" s="292"/>
    </row>
    <row r="425" spans="1:22" ht="11.25" customHeight="1" x14ac:dyDescent="0.2">
      <c r="A425" s="9" t="s">
        <v>446</v>
      </c>
      <c r="B425" s="206">
        <v>6740.6703158000009</v>
      </c>
      <c r="C425" s="206">
        <v>6255.5235373000014</v>
      </c>
      <c r="D425" s="206">
        <v>23374.202174300004</v>
      </c>
      <c r="E425" s="12">
        <v>273.65700944015214</v>
      </c>
      <c r="F425" s="12"/>
      <c r="G425" s="207">
        <v>17784.375789999998</v>
      </c>
      <c r="H425" s="207">
        <v>16536.760799999996</v>
      </c>
      <c r="I425" s="207">
        <v>22671.442360000001</v>
      </c>
      <c r="J425" s="12">
        <v>37.097238293487351</v>
      </c>
      <c r="K425" s="12"/>
      <c r="L425" s="12"/>
      <c r="M425" s="12"/>
      <c r="O425" s="292"/>
      <c r="P425" s="292"/>
      <c r="Q425" s="292"/>
    </row>
    <row r="426" spans="1:22" s="20" customFormat="1" ht="11.25" customHeight="1" x14ac:dyDescent="0.2">
      <c r="A426" s="17" t="s">
        <v>432</v>
      </c>
      <c r="B426" s="18">
        <v>228132.42418730006</v>
      </c>
      <c r="C426" s="18">
        <v>204960.57546799997</v>
      </c>
      <c r="D426" s="18">
        <v>269616.65498940001</v>
      </c>
      <c r="E426" s="16">
        <v>31.545617674895084</v>
      </c>
      <c r="F426" s="16"/>
      <c r="G426" s="18">
        <v>1068550.9715599997</v>
      </c>
      <c r="H426" s="18">
        <v>955858.30671000003</v>
      </c>
      <c r="I426" s="18">
        <v>1547564.6608500003</v>
      </c>
      <c r="J426" s="16">
        <v>61.903145056782904</v>
      </c>
      <c r="K426" s="12"/>
      <c r="L426" s="16"/>
      <c r="M426" s="16"/>
      <c r="O426" s="292"/>
      <c r="P426" s="292"/>
      <c r="Q426" s="292"/>
    </row>
    <row r="427" spans="1:22" ht="11.25" customHeight="1" x14ac:dyDescent="0.2">
      <c r="A427" s="9" t="s">
        <v>454</v>
      </c>
      <c r="B427" s="11">
        <v>226934.83617660005</v>
      </c>
      <c r="C427" s="11">
        <v>203845.08076729998</v>
      </c>
      <c r="D427" s="11">
        <v>267382.44156559999</v>
      </c>
      <c r="E427" s="12">
        <v>31.169435415923175</v>
      </c>
      <c r="F427" s="12"/>
      <c r="G427" s="11">
        <v>1061900.9051899998</v>
      </c>
      <c r="H427" s="11">
        <v>949795.18797000009</v>
      </c>
      <c r="I427" s="11">
        <v>1535273.6587100003</v>
      </c>
      <c r="J427" s="12">
        <v>61.642602337388666</v>
      </c>
      <c r="K427" s="12"/>
      <c r="L427" s="12"/>
      <c r="M427" s="12"/>
      <c r="O427" s="292"/>
      <c r="P427" s="292"/>
      <c r="Q427" s="292"/>
    </row>
    <row r="428" spans="1:22" ht="11.25" customHeight="1" x14ac:dyDescent="0.2">
      <c r="A428" s="342" t="s">
        <v>69</v>
      </c>
      <c r="B428" s="206">
        <v>224866.56493610004</v>
      </c>
      <c r="C428" s="206">
        <v>201932.85846779999</v>
      </c>
      <c r="D428" s="206">
        <v>263742.54212539998</v>
      </c>
      <c r="E428" s="12">
        <v>30.609027241327396</v>
      </c>
      <c r="F428" s="12"/>
      <c r="G428" s="207">
        <v>1058832.7789799999</v>
      </c>
      <c r="H428" s="207">
        <v>947161.7559300001</v>
      </c>
      <c r="I428" s="207">
        <v>1516644.1185500002</v>
      </c>
      <c r="J428" s="12">
        <v>60.125143256110078</v>
      </c>
      <c r="K428" s="12"/>
      <c r="L428" s="12"/>
      <c r="M428" s="12"/>
      <c r="O428" s="292"/>
      <c r="P428" s="292"/>
      <c r="Q428" s="292"/>
      <c r="S428" s="339"/>
      <c r="T428" s="339"/>
    </row>
    <row r="429" spans="1:22" ht="11.25" customHeight="1" x14ac:dyDescent="0.2">
      <c r="A429" s="342" t="s">
        <v>453</v>
      </c>
      <c r="B429" s="206">
        <v>2068.2712405000002</v>
      </c>
      <c r="C429" s="206">
        <v>1912.2222995</v>
      </c>
      <c r="D429" s="206">
        <v>3639.8994401999998</v>
      </c>
      <c r="E429" s="12">
        <v>90.349178605005591</v>
      </c>
      <c r="F429" s="12"/>
      <c r="G429" s="207">
        <v>3068.1262100000004</v>
      </c>
      <c r="H429" s="207">
        <v>2633.4320400000001</v>
      </c>
      <c r="I429" s="207">
        <v>18629.540160000004</v>
      </c>
      <c r="J429" s="12">
        <v>607.42437537898275</v>
      </c>
      <c r="K429" s="12"/>
      <c r="L429" s="12"/>
      <c r="M429" s="12"/>
      <c r="O429" s="292"/>
      <c r="P429" s="292"/>
      <c r="Q429" s="292"/>
    </row>
    <row r="430" spans="1:22" ht="11.25" customHeight="1" x14ac:dyDescent="0.2">
      <c r="A430" s="9" t="s">
        <v>445</v>
      </c>
      <c r="B430" s="206">
        <v>1197.5880107</v>
      </c>
      <c r="C430" s="206">
        <v>1115.4947006999998</v>
      </c>
      <c r="D430" s="206">
        <v>2234.2134237999999</v>
      </c>
      <c r="E430" s="12">
        <v>100.28902175850561</v>
      </c>
      <c r="F430" s="12"/>
      <c r="G430" s="207">
        <v>6650.0663699999996</v>
      </c>
      <c r="H430" s="207">
        <v>6063.118739999999</v>
      </c>
      <c r="I430" s="207">
        <v>12291.002139999997</v>
      </c>
      <c r="J430" s="12">
        <v>102.71749024001466</v>
      </c>
      <c r="K430" s="12"/>
      <c r="L430" s="12"/>
      <c r="M430" s="12"/>
      <c r="O430" s="292"/>
      <c r="P430" s="292"/>
      <c r="Q430" s="292"/>
    </row>
    <row r="431" spans="1:22" s="20" customFormat="1" ht="11.25" customHeight="1" x14ac:dyDescent="0.25">
      <c r="A431" s="17" t="s">
        <v>71</v>
      </c>
      <c r="B431" s="294">
        <v>4265.208017599999</v>
      </c>
      <c r="C431" s="294">
        <v>3659.1087792000003</v>
      </c>
      <c r="D431" s="294">
        <v>6302.758706999999</v>
      </c>
      <c r="E431" s="16">
        <v>72.24846505869624</v>
      </c>
      <c r="F431" s="16"/>
      <c r="G431" s="295">
        <v>14494.92555</v>
      </c>
      <c r="H431" s="295">
        <v>12989.144050000001</v>
      </c>
      <c r="I431" s="295">
        <v>20503.031050000001</v>
      </c>
      <c r="J431" s="16">
        <v>57.847437606945334</v>
      </c>
      <c r="K431" s="12"/>
      <c r="L431" s="16"/>
      <c r="M431" s="16"/>
      <c r="O431" s="292"/>
      <c r="P431" s="292"/>
      <c r="Q431" s="292"/>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480</v>
      </c>
      <c r="B433" s="9"/>
      <c r="C433" s="9"/>
      <c r="D433" s="9"/>
      <c r="E433" s="9"/>
      <c r="F433" s="9"/>
      <c r="G433" s="9"/>
      <c r="H433" s="9"/>
      <c r="I433" s="9"/>
      <c r="J433" s="9"/>
      <c r="K433" s="12"/>
      <c r="L433" s="9"/>
      <c r="M433" s="9"/>
      <c r="O433" s="174"/>
    </row>
    <row r="434" spans="1:22" s="20" customFormat="1" ht="11.25" customHeight="1" x14ac:dyDescent="0.25">
      <c r="A434" s="17"/>
      <c r="B434" s="294"/>
      <c r="C434" s="294"/>
      <c r="D434" s="294"/>
      <c r="E434" s="16"/>
      <c r="F434" s="16"/>
      <c r="G434" s="295"/>
      <c r="H434" s="295"/>
      <c r="I434" s="295"/>
      <c r="J434" s="16"/>
      <c r="K434" s="12"/>
      <c r="L434" s="16"/>
      <c r="M434" s="16"/>
      <c r="O434" s="292"/>
      <c r="P434" s="282"/>
      <c r="Q434" s="293"/>
      <c r="R434" s="22"/>
      <c r="S434" s="179"/>
      <c r="T434" s="179"/>
      <c r="U434" s="179"/>
      <c r="V434" s="179"/>
    </row>
    <row r="435" spans="1:22" ht="20.100000000000001" customHeight="1" x14ac:dyDescent="0.25">
      <c r="A435" s="408" t="s">
        <v>477</v>
      </c>
      <c r="B435" s="408"/>
      <c r="C435" s="408"/>
      <c r="D435" s="408"/>
      <c r="E435" s="408"/>
      <c r="F435" s="408"/>
      <c r="G435" s="408"/>
      <c r="H435" s="408"/>
      <c r="I435" s="408"/>
      <c r="J435" s="408"/>
      <c r="K435" s="12"/>
      <c r="L435" s="361"/>
      <c r="M435" s="361"/>
      <c r="N435" s="108"/>
      <c r="O435" s="177"/>
      <c r="P435" s="167"/>
      <c r="Q435" s="167"/>
      <c r="R435" s="247"/>
      <c r="S435" s="108"/>
    </row>
    <row r="436" spans="1:22" ht="20.100000000000001" customHeight="1" x14ac:dyDescent="0.25">
      <c r="A436" s="409" t="s">
        <v>224</v>
      </c>
      <c r="B436" s="409"/>
      <c r="C436" s="409"/>
      <c r="D436" s="409"/>
      <c r="E436" s="409"/>
      <c r="F436" s="409"/>
      <c r="G436" s="409"/>
      <c r="H436" s="409"/>
      <c r="I436" s="409"/>
      <c r="J436" s="409"/>
      <c r="K436" s="12"/>
      <c r="L436" s="361"/>
      <c r="M436" s="361"/>
      <c r="N436" s="108"/>
      <c r="O436" s="177"/>
      <c r="P436" s="167"/>
      <c r="Q436" s="167"/>
      <c r="R436" s="247"/>
      <c r="S436" s="108"/>
      <c r="T436" s="108"/>
    </row>
    <row r="437" spans="1:22" s="20" customFormat="1" ht="13.2" x14ac:dyDescent="0.25">
      <c r="A437" s="17"/>
      <c r="B437" s="412" t="s">
        <v>100</v>
      </c>
      <c r="C437" s="412"/>
      <c r="D437" s="412"/>
      <c r="E437" s="412"/>
      <c r="F437" s="362"/>
      <c r="G437" s="412" t="s">
        <v>421</v>
      </c>
      <c r="H437" s="412"/>
      <c r="I437" s="412"/>
      <c r="J437" s="412"/>
      <c r="K437" s="12"/>
      <c r="L437" s="362"/>
      <c r="M437" s="362"/>
      <c r="N437" s="108"/>
      <c r="O437" s="26"/>
      <c r="P437" s="26"/>
      <c r="Q437" s="22"/>
      <c r="R437" s="22"/>
      <c r="S437" s="22"/>
      <c r="T437" s="108"/>
    </row>
    <row r="438" spans="1:22" s="20" customFormat="1" ht="13.2" x14ac:dyDescent="0.25">
      <c r="A438" s="17" t="s">
        <v>257</v>
      </c>
      <c r="B438" s="414">
        <v>2020</v>
      </c>
      <c r="C438" s="413" t="s">
        <v>516</v>
      </c>
      <c r="D438" s="413"/>
      <c r="E438" s="413"/>
      <c r="F438" s="362"/>
      <c r="G438" s="414">
        <v>2020</v>
      </c>
      <c r="H438" s="413" t="s">
        <v>516</v>
      </c>
      <c r="I438" s="413"/>
      <c r="J438" s="413"/>
      <c r="K438" s="12"/>
      <c r="L438" s="362"/>
      <c r="M438" s="362"/>
      <c r="N438" s="108"/>
      <c r="O438" s="111"/>
      <c r="P438" s="111"/>
      <c r="Q438" s="247"/>
      <c r="R438" s="247"/>
      <c r="S438" s="247"/>
      <c r="T438" s="27"/>
      <c r="U438" s="27"/>
    </row>
    <row r="439" spans="1:22" s="20" customFormat="1" ht="13.2" x14ac:dyDescent="0.25">
      <c r="A439" s="123"/>
      <c r="B439" s="418"/>
      <c r="C439" s="257">
        <v>2020</v>
      </c>
      <c r="D439" s="257">
        <v>2021</v>
      </c>
      <c r="E439" s="363" t="s">
        <v>526</v>
      </c>
      <c r="F439" s="125"/>
      <c r="G439" s="418"/>
      <c r="H439" s="257">
        <v>2020</v>
      </c>
      <c r="I439" s="257">
        <v>2021</v>
      </c>
      <c r="J439" s="363" t="s">
        <v>526</v>
      </c>
      <c r="K439" s="12"/>
      <c r="L439" s="362"/>
      <c r="M439" s="362"/>
      <c r="N439" s="108"/>
      <c r="O439" s="111"/>
      <c r="P439" s="111"/>
      <c r="Q439" s="247"/>
      <c r="R439" s="247"/>
      <c r="S439" s="247"/>
      <c r="T439" s="264"/>
      <c r="U439" s="264"/>
    </row>
    <row r="440" spans="1:22" s="20" customFormat="1" ht="11.25" customHeight="1" x14ac:dyDescent="0.25">
      <c r="A440" s="17" t="s">
        <v>261</v>
      </c>
      <c r="B440" s="294"/>
      <c r="C440" s="294"/>
      <c r="D440" s="294"/>
      <c r="E440" s="16"/>
      <c r="F440" s="16"/>
      <c r="G440" s="295"/>
      <c r="H440" s="295"/>
      <c r="I440" s="295"/>
      <c r="J440" s="16"/>
      <c r="K440" s="12"/>
      <c r="L440" s="16"/>
      <c r="M440" s="16"/>
      <c r="O440" s="292"/>
      <c r="P440" s="282"/>
      <c r="Q440" s="293"/>
      <c r="R440" s="22"/>
      <c r="S440" s="179"/>
      <c r="T440" s="179"/>
      <c r="U440" s="179"/>
      <c r="V440" s="179"/>
    </row>
    <row r="441" spans="1:22" s="20" customFormat="1" ht="11.25" customHeight="1" x14ac:dyDescent="0.25">
      <c r="A441" s="17" t="s">
        <v>462</v>
      </c>
      <c r="B441" s="294">
        <v>158658.16023500002</v>
      </c>
      <c r="C441" s="294">
        <v>133591.07199500001</v>
      </c>
      <c r="D441" s="294">
        <v>215674.13213269998</v>
      </c>
      <c r="E441" s="16">
        <v>61.44352231919521</v>
      </c>
      <c r="F441" s="16"/>
      <c r="G441" s="295">
        <v>163591.60242999997</v>
      </c>
      <c r="H441" s="295">
        <v>137127.02931000001</v>
      </c>
      <c r="I441" s="295">
        <v>238711.44692000005</v>
      </c>
      <c r="J441" s="16">
        <v>74.080520901791289</v>
      </c>
      <c r="K441" s="12"/>
      <c r="L441" s="16"/>
      <c r="M441" s="16"/>
      <c r="O441" s="292"/>
      <c r="P441" s="282"/>
      <c r="Q441" s="293"/>
      <c r="R441" s="22"/>
      <c r="S441" s="179"/>
      <c r="T441" s="179"/>
      <c r="U441" s="179"/>
      <c r="V441" s="179"/>
    </row>
    <row r="442" spans="1:22" s="20" customFormat="1" ht="11.25" customHeight="1" x14ac:dyDescent="0.25">
      <c r="A442" s="17"/>
      <c r="B442" s="294"/>
      <c r="C442" s="294"/>
      <c r="D442" s="294"/>
      <c r="E442" s="344"/>
      <c r="F442" s="16"/>
      <c r="G442" s="295"/>
      <c r="H442" s="295"/>
      <c r="I442" s="295"/>
      <c r="J442" s="344"/>
      <c r="K442" s="347"/>
      <c r="L442" s="344"/>
      <c r="M442" s="344"/>
      <c r="O442" s="292"/>
      <c r="P442" s="282"/>
      <c r="Q442" s="293"/>
      <c r="R442" s="22"/>
      <c r="S442" s="179"/>
      <c r="T442" s="179"/>
      <c r="U442" s="179"/>
      <c r="V442" s="179"/>
    </row>
    <row r="443" spans="1:22" s="20" customFormat="1" ht="11.25" customHeight="1" x14ac:dyDescent="0.25">
      <c r="A443" s="17" t="s">
        <v>10</v>
      </c>
      <c r="B443" s="294"/>
      <c r="C443" s="294"/>
      <c r="D443" s="294"/>
      <c r="E443" s="16"/>
      <c r="F443" s="16"/>
      <c r="G443" s="295"/>
      <c r="H443" s="295"/>
      <c r="I443" s="295"/>
      <c r="J443" s="16"/>
      <c r="K443" s="12"/>
      <c r="L443" s="16"/>
      <c r="M443" s="16"/>
      <c r="O443" s="292"/>
      <c r="P443" s="282"/>
      <c r="Q443" s="293"/>
      <c r="R443" s="22"/>
      <c r="S443" s="179"/>
      <c r="T443" s="179"/>
      <c r="U443" s="179"/>
      <c r="V443" s="179"/>
    </row>
    <row r="444" spans="1:22" s="20" customFormat="1" ht="11.25" customHeight="1" x14ac:dyDescent="0.25">
      <c r="A444" s="17" t="s">
        <v>351</v>
      </c>
      <c r="B444" s="295"/>
      <c r="C444" s="295"/>
      <c r="D444" s="295"/>
      <c r="E444" s="16"/>
      <c r="F444" s="12"/>
      <c r="G444" s="295">
        <v>168462.19295999996</v>
      </c>
      <c r="H444" s="295">
        <v>141896.71591999999</v>
      </c>
      <c r="I444" s="295">
        <v>457716.63923999993</v>
      </c>
      <c r="J444" s="16">
        <v>222.57028379575479</v>
      </c>
      <c r="K444" s="12"/>
      <c r="L444" s="16"/>
      <c r="M444" s="16"/>
      <c r="O444" s="292"/>
      <c r="P444" s="282"/>
      <c r="Q444" s="293"/>
      <c r="R444" s="22"/>
      <c r="S444" s="179"/>
      <c r="T444" s="179"/>
      <c r="U444" s="179"/>
      <c r="V444" s="179"/>
    </row>
    <row r="445" spans="1:22" s="20" customFormat="1" ht="11.25" customHeight="1" x14ac:dyDescent="0.25">
      <c r="A445" s="9" t="s">
        <v>352</v>
      </c>
      <c r="B445" s="206"/>
      <c r="C445" s="206"/>
      <c r="D445" s="206"/>
      <c r="E445" s="12"/>
      <c r="F445" s="12"/>
      <c r="G445" s="207">
        <v>2133.3824300000001</v>
      </c>
      <c r="H445" s="207">
        <v>1197.81233</v>
      </c>
      <c r="I445" s="207">
        <v>2456.19436</v>
      </c>
      <c r="J445" s="16">
        <v>105.05669364749318</v>
      </c>
      <c r="K445" s="12"/>
      <c r="L445" s="16"/>
      <c r="M445" s="16"/>
      <c r="O445" s="292"/>
      <c r="P445" s="282"/>
      <c r="Q445" s="293"/>
      <c r="R445" s="22"/>
      <c r="S445" s="179"/>
      <c r="T445" s="179"/>
      <c r="U445" s="179"/>
      <c r="V445" s="179"/>
    </row>
    <row r="446" spans="1:22" s="20" customFormat="1" ht="11.25" customHeight="1" x14ac:dyDescent="0.25">
      <c r="A446" s="9" t="s">
        <v>353</v>
      </c>
      <c r="B446" s="206"/>
      <c r="C446" s="206"/>
      <c r="D446" s="206"/>
      <c r="E446" s="12"/>
      <c r="F446" s="12"/>
      <c r="G446" s="207">
        <v>44497.648700000005</v>
      </c>
      <c r="H446" s="207">
        <v>32071.999889999999</v>
      </c>
      <c r="I446" s="207">
        <v>145121.58127000002</v>
      </c>
      <c r="J446" s="16">
        <v>352.48684761703527</v>
      </c>
      <c r="K446" s="12"/>
      <c r="L446" s="16"/>
      <c r="M446" s="16"/>
      <c r="O446" s="292"/>
      <c r="P446" s="282"/>
      <c r="Q446" s="293"/>
      <c r="R446" s="22"/>
      <c r="S446" s="179"/>
      <c r="T446" s="179"/>
      <c r="U446" s="179"/>
      <c r="V446" s="179"/>
    </row>
    <row r="447" spans="1:22" s="20" customFormat="1" ht="11.25" customHeight="1" x14ac:dyDescent="0.25">
      <c r="A447" s="9" t="s">
        <v>328</v>
      </c>
      <c r="B447" s="206"/>
      <c r="C447" s="206"/>
      <c r="D447" s="206"/>
      <c r="E447" s="12"/>
      <c r="F447" s="12"/>
      <c r="G447" s="207">
        <v>121831.16182999997</v>
      </c>
      <c r="H447" s="207">
        <v>108626.9037</v>
      </c>
      <c r="I447" s="207">
        <v>310138.86360999988</v>
      </c>
      <c r="J447" s="16">
        <v>185.50833453425582</v>
      </c>
      <c r="K447" s="12"/>
      <c r="L447" s="16"/>
      <c r="M447" s="16"/>
      <c r="O447" s="292"/>
      <c r="P447" s="282"/>
      <c r="Q447" s="293"/>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1911496.7345000005</v>
      </c>
      <c r="H449" s="207">
        <v>1714532.79446</v>
      </c>
      <c r="I449" s="207">
        <v>2432212.6021499997</v>
      </c>
      <c r="J449" s="12">
        <v>41.858622361086788</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463</v>
      </c>
      <c r="B451" s="9"/>
      <c r="C451" s="9"/>
      <c r="D451" s="9"/>
      <c r="E451" s="9"/>
      <c r="F451" s="9"/>
      <c r="G451" s="9"/>
      <c r="H451" s="9"/>
      <c r="I451" s="9"/>
      <c r="J451" s="9"/>
      <c r="K451" s="9"/>
      <c r="L451" s="9"/>
      <c r="M451" s="9"/>
      <c r="O451" s="174"/>
    </row>
    <row r="452" spans="1:18" x14ac:dyDescent="0.25">
      <c r="O452" s="174"/>
    </row>
    <row r="453" spans="1:18" ht="20.100000000000001" customHeight="1" x14ac:dyDescent="0.25">
      <c r="A453" s="408" t="s">
        <v>279</v>
      </c>
      <c r="B453" s="408"/>
      <c r="C453" s="408"/>
      <c r="D453" s="408"/>
      <c r="E453" s="408"/>
      <c r="F453" s="408"/>
      <c r="G453" s="408"/>
      <c r="H453" s="408"/>
      <c r="I453" s="408"/>
      <c r="J453" s="408"/>
      <c r="K453" s="361"/>
      <c r="L453" s="361"/>
      <c r="M453" s="361"/>
      <c r="O453" s="174"/>
    </row>
    <row r="454" spans="1:18" ht="20.100000000000001" customHeight="1" x14ac:dyDescent="0.25">
      <c r="A454" s="409" t="s">
        <v>225</v>
      </c>
      <c r="B454" s="409"/>
      <c r="C454" s="409"/>
      <c r="D454" s="409"/>
      <c r="E454" s="409"/>
      <c r="F454" s="409"/>
      <c r="G454" s="409"/>
      <c r="H454" s="409"/>
      <c r="I454" s="409"/>
      <c r="J454" s="409"/>
      <c r="K454" s="361"/>
      <c r="L454" s="361"/>
      <c r="M454" s="361"/>
      <c r="O454" s="174"/>
      <c r="P454" s="175"/>
      <c r="Q454" s="175"/>
    </row>
    <row r="455" spans="1:18" s="20" customFormat="1" ht="13.2" x14ac:dyDescent="0.25">
      <c r="A455" s="17"/>
      <c r="B455" s="412" t="s">
        <v>100</v>
      </c>
      <c r="C455" s="412"/>
      <c r="D455" s="412"/>
      <c r="E455" s="412"/>
      <c r="F455" s="362"/>
      <c r="G455" s="412" t="s">
        <v>421</v>
      </c>
      <c r="H455" s="412"/>
      <c r="I455" s="412"/>
      <c r="J455" s="412"/>
      <c r="K455" s="362"/>
      <c r="L455" s="362"/>
      <c r="M455" s="362"/>
      <c r="N455" s="91"/>
      <c r="O455" s="165"/>
      <c r="P455" s="165"/>
      <c r="Q455" s="165"/>
      <c r="R455" s="91"/>
    </row>
    <row r="456" spans="1:18" s="20" customFormat="1" ht="13.2" x14ac:dyDescent="0.25">
      <c r="A456" s="17" t="s">
        <v>257</v>
      </c>
      <c r="B456" s="414">
        <v>2020</v>
      </c>
      <c r="C456" s="413" t="s">
        <v>516</v>
      </c>
      <c r="D456" s="413"/>
      <c r="E456" s="413"/>
      <c r="F456" s="362"/>
      <c r="G456" s="414">
        <v>2020</v>
      </c>
      <c r="H456" s="413" t="s">
        <v>516</v>
      </c>
      <c r="I456" s="413"/>
      <c r="J456" s="413"/>
      <c r="K456" s="362"/>
      <c r="L456" s="362"/>
      <c r="M456" s="362"/>
      <c r="N456" s="91"/>
      <c r="O456" s="165"/>
      <c r="P456" s="171"/>
      <c r="Q456" s="171"/>
    </row>
    <row r="457" spans="1:18" s="20" customFormat="1" ht="13.2" x14ac:dyDescent="0.25">
      <c r="A457" s="123"/>
      <c r="B457" s="415"/>
      <c r="C457" s="257">
        <v>2020</v>
      </c>
      <c r="D457" s="257">
        <v>2021</v>
      </c>
      <c r="E457" s="363" t="s">
        <v>526</v>
      </c>
      <c r="F457" s="125"/>
      <c r="G457" s="415"/>
      <c r="H457" s="257">
        <v>2020</v>
      </c>
      <c r="I457" s="257">
        <v>2021</v>
      </c>
      <c r="J457" s="363" t="s">
        <v>526</v>
      </c>
      <c r="K457" s="362"/>
      <c r="L457" s="362"/>
      <c r="M457" s="362"/>
      <c r="O457" s="165"/>
      <c r="P457" s="171"/>
      <c r="Q457" s="171"/>
    </row>
    <row r="458" spans="1:18" s="20" customFormat="1" ht="13.2" x14ac:dyDescent="0.25">
      <c r="A458" s="17"/>
      <c r="B458" s="17"/>
      <c r="C458" s="256"/>
      <c r="D458" s="256"/>
      <c r="E458" s="362"/>
      <c r="F458" s="362"/>
      <c r="G458" s="17"/>
      <c r="H458" s="256"/>
      <c r="I458" s="256"/>
      <c r="J458" s="362"/>
      <c r="K458" s="362"/>
      <c r="L458" s="362"/>
      <c r="M458" s="362"/>
      <c r="O458" s="165"/>
      <c r="P458" s="171"/>
      <c r="Q458" s="171"/>
    </row>
    <row r="459" spans="1:18" s="20" customFormat="1" ht="13.2" x14ac:dyDescent="0.25">
      <c r="A459" s="17" t="s">
        <v>382</v>
      </c>
      <c r="B459" s="17"/>
      <c r="C459" s="256"/>
      <c r="D459" s="256"/>
      <c r="E459" s="362"/>
      <c r="F459" s="362"/>
      <c r="G459" s="18">
        <v>1913698.8379299999</v>
      </c>
      <c r="H459" s="18">
        <v>1783410.6860200004</v>
      </c>
      <c r="I459" s="18">
        <v>2102052.2785200002</v>
      </c>
      <c r="J459" s="16">
        <v>17.866977864257706</v>
      </c>
      <c r="K459" s="16"/>
      <c r="L459" s="16"/>
      <c r="M459" s="16"/>
      <c r="O459" s="165"/>
      <c r="P459" s="171"/>
      <c r="Q459" s="171"/>
    </row>
    <row r="460" spans="1:18" s="20" customFormat="1" ht="13.2" x14ac:dyDescent="0.25">
      <c r="A460" s="17"/>
      <c r="B460" s="17"/>
      <c r="C460" s="256"/>
      <c r="D460" s="256"/>
      <c r="E460" s="362"/>
      <c r="F460" s="362"/>
      <c r="G460" s="17"/>
      <c r="H460" s="256"/>
      <c r="I460" s="256"/>
      <c r="J460" s="362"/>
      <c r="K460" s="362"/>
      <c r="L460" s="362"/>
      <c r="M460" s="362"/>
      <c r="O460" s="165"/>
      <c r="P460" s="171"/>
      <c r="Q460" s="171"/>
    </row>
    <row r="461" spans="1:18" s="21" customFormat="1" ht="13.2" x14ac:dyDescent="0.25">
      <c r="A461" s="86" t="s">
        <v>256</v>
      </c>
      <c r="B461" s="86"/>
      <c r="C461" s="86"/>
      <c r="D461" s="86"/>
      <c r="E461" s="86"/>
      <c r="F461" s="86"/>
      <c r="G461" s="86">
        <v>985055.86835000012</v>
      </c>
      <c r="H461" s="86">
        <v>916817.87644000014</v>
      </c>
      <c r="I461" s="86">
        <v>1240306.52064</v>
      </c>
      <c r="J461" s="16">
        <v>35.283849989498975</v>
      </c>
      <c r="K461" s="16"/>
      <c r="L461" s="16"/>
      <c r="M461" s="16"/>
      <c r="O461" s="165"/>
      <c r="P461" s="201"/>
      <c r="Q461" s="201"/>
    </row>
    <row r="462" spans="1:18" ht="13.2" x14ac:dyDescent="0.25">
      <c r="A462" s="83"/>
      <c r="B462" s="199"/>
      <c r="C462" s="88"/>
      <c r="E462" s="88"/>
      <c r="F462" s="88"/>
      <c r="G462" s="88"/>
      <c r="I462" s="92"/>
      <c r="J462" s="12"/>
      <c r="K462" s="12"/>
      <c r="L462" s="12"/>
      <c r="M462" s="12"/>
      <c r="O462" s="165"/>
    </row>
    <row r="463" spans="1:18" s="20" customFormat="1" ht="13.2" x14ac:dyDescent="0.25">
      <c r="A463" s="91" t="s">
        <v>178</v>
      </c>
      <c r="B463" s="21">
        <v>1172785.8167163001</v>
      </c>
      <c r="C463" s="21">
        <v>1095272.0164022001</v>
      </c>
      <c r="D463" s="21">
        <v>1152856.5617674999</v>
      </c>
      <c r="E463" s="16">
        <v>5.2575565250408118</v>
      </c>
      <c r="F463" s="21"/>
      <c r="G463" s="21">
        <v>394302.56553000002</v>
      </c>
      <c r="H463" s="21">
        <v>366467.66273000004</v>
      </c>
      <c r="I463" s="21">
        <v>574552.9556799999</v>
      </c>
      <c r="J463" s="16">
        <v>56.781351838759491</v>
      </c>
      <c r="K463" s="16"/>
      <c r="L463" s="16"/>
      <c r="M463" s="16"/>
      <c r="O463" s="165"/>
      <c r="P463" s="171"/>
      <c r="Q463" s="171"/>
    </row>
    <row r="464" spans="1:18" ht="13.2" x14ac:dyDescent="0.25">
      <c r="A464" s="83" t="s">
        <v>179</v>
      </c>
      <c r="B464" s="93">
        <v>565154.84604940005</v>
      </c>
      <c r="C464" s="93">
        <v>525979.48964840011</v>
      </c>
      <c r="D464" s="93">
        <v>500609.07734240004</v>
      </c>
      <c r="E464" s="12">
        <v>-4.82346038301975</v>
      </c>
      <c r="F464" s="93"/>
      <c r="G464" s="93">
        <v>157087.57333000004</v>
      </c>
      <c r="H464" s="93">
        <v>145360.59087000001</v>
      </c>
      <c r="I464" s="93">
        <v>226059.13045</v>
      </c>
      <c r="J464" s="12">
        <v>55.516105910831726</v>
      </c>
      <c r="K464" s="12"/>
      <c r="L464" s="12"/>
      <c r="M464" s="12"/>
      <c r="O464" s="167"/>
    </row>
    <row r="465" spans="1:17" ht="13.2" x14ac:dyDescent="0.25">
      <c r="A465" s="83" t="s">
        <v>180</v>
      </c>
      <c r="B465" s="93">
        <v>118100.65</v>
      </c>
      <c r="C465" s="93">
        <v>116600.65</v>
      </c>
      <c r="D465" s="93">
        <v>99835.448999999993</v>
      </c>
      <c r="E465" s="12">
        <v>-14.378308354198708</v>
      </c>
      <c r="F465" s="93"/>
      <c r="G465" s="93">
        <v>30128.293719999998</v>
      </c>
      <c r="H465" s="93">
        <v>29715.644479999999</v>
      </c>
      <c r="I465" s="93">
        <v>44526.699509999999</v>
      </c>
      <c r="J465" s="12">
        <v>49.842617547697898</v>
      </c>
      <c r="K465" s="12"/>
      <c r="L465" s="12"/>
      <c r="M465" s="12"/>
      <c r="O465" s="167"/>
    </row>
    <row r="466" spans="1:17" x14ac:dyDescent="0.2">
      <c r="A466" s="83" t="s">
        <v>383</v>
      </c>
      <c r="B466" s="93">
        <v>63355.957664900001</v>
      </c>
      <c r="C466" s="93">
        <v>51860.215383000002</v>
      </c>
      <c r="D466" s="93">
        <v>74330.91661059999</v>
      </c>
      <c r="E466" s="12">
        <v>43.329363485377996</v>
      </c>
      <c r="F466" s="93"/>
      <c r="G466" s="93">
        <v>19116.216370000002</v>
      </c>
      <c r="H466" s="93">
        <v>15822.09936</v>
      </c>
      <c r="I466" s="93">
        <v>27883.649100000002</v>
      </c>
      <c r="J466" s="12">
        <v>76.232296774048336</v>
      </c>
      <c r="K466" s="12"/>
      <c r="L466" s="12"/>
      <c r="M466" s="12"/>
      <c r="O466" s="175"/>
    </row>
    <row r="467" spans="1:17" x14ac:dyDescent="0.2">
      <c r="A467" s="83" t="s">
        <v>384</v>
      </c>
      <c r="B467" s="93">
        <v>41657.902999999998</v>
      </c>
      <c r="C467" s="93">
        <v>40129.78</v>
      </c>
      <c r="D467" s="93">
        <v>62552.588000000003</v>
      </c>
      <c r="E467" s="12">
        <v>55.875731190153573</v>
      </c>
      <c r="F467" s="93"/>
      <c r="G467" s="93">
        <v>14808.474020000003</v>
      </c>
      <c r="H467" s="93">
        <v>14185.161480000004</v>
      </c>
      <c r="I467" s="93">
        <v>37508.812810000003</v>
      </c>
      <c r="J467" s="12">
        <v>164.42288205801935</v>
      </c>
      <c r="K467" s="12"/>
      <c r="L467" s="12"/>
      <c r="M467" s="12"/>
      <c r="O467" s="14"/>
      <c r="P467" s="14"/>
      <c r="Q467" s="14"/>
    </row>
    <row r="468" spans="1:17" x14ac:dyDescent="0.2">
      <c r="A468" s="83" t="s">
        <v>385</v>
      </c>
      <c r="B468" s="93">
        <v>140706.05160000001</v>
      </c>
      <c r="C468" s="93">
        <v>136059.96959999998</v>
      </c>
      <c r="D468" s="93">
        <v>124480.71715000001</v>
      </c>
      <c r="E468" s="12">
        <v>-8.5104035257699877</v>
      </c>
      <c r="F468" s="93"/>
      <c r="G468" s="93">
        <v>55055.441639999997</v>
      </c>
      <c r="H468" s="93">
        <v>52841.619120000003</v>
      </c>
      <c r="I468" s="93">
        <v>77765.529009999969</v>
      </c>
      <c r="J468" s="12">
        <v>47.16719567846576</v>
      </c>
      <c r="K468" s="12"/>
      <c r="L468" s="12"/>
      <c r="M468" s="12"/>
      <c r="O468" s="14"/>
      <c r="P468" s="14"/>
      <c r="Q468" s="14"/>
    </row>
    <row r="469" spans="1:17" x14ac:dyDescent="0.2">
      <c r="A469" s="83" t="s">
        <v>181</v>
      </c>
      <c r="B469" s="93">
        <v>243810.40840199994</v>
      </c>
      <c r="C469" s="93">
        <v>224641.91177079995</v>
      </c>
      <c r="D469" s="93">
        <v>291047.81366450002</v>
      </c>
      <c r="E469" s="12">
        <v>29.560780252552945</v>
      </c>
      <c r="F469" s="93"/>
      <c r="G469" s="93">
        <v>118106.56645000001</v>
      </c>
      <c r="H469" s="93">
        <v>108542.54742000002</v>
      </c>
      <c r="I469" s="93">
        <v>160809.1348</v>
      </c>
      <c r="J469" s="12">
        <v>48.153087081839885</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ht="11.4" x14ac:dyDescent="0.2">
      <c r="A471" s="91" t="s">
        <v>318</v>
      </c>
      <c r="B471" s="21">
        <v>74039.360155600007</v>
      </c>
      <c r="C471" s="21">
        <v>67775.134149799997</v>
      </c>
      <c r="D471" s="21">
        <v>73340.034666299995</v>
      </c>
      <c r="E471" s="16">
        <v>8.2108292168041572</v>
      </c>
      <c r="F471" s="21"/>
      <c r="G471" s="21">
        <v>371418.25964000006</v>
      </c>
      <c r="H471" s="21">
        <v>345980.91603000002</v>
      </c>
      <c r="I471" s="21">
        <v>396594.16020000004</v>
      </c>
      <c r="J471" s="16">
        <v>14.628912123468481</v>
      </c>
      <c r="K471" s="16"/>
      <c r="L471" s="16"/>
      <c r="M471" s="16"/>
    </row>
    <row r="472" spans="1:17" x14ac:dyDescent="0.2">
      <c r="A472" s="83" t="s">
        <v>174</v>
      </c>
      <c r="B472" s="13">
        <v>11155.898192000001</v>
      </c>
      <c r="C472" s="93">
        <v>10396.3369681</v>
      </c>
      <c r="D472" s="93">
        <v>11155.687546699999</v>
      </c>
      <c r="E472" s="12">
        <v>7.3040204538385183</v>
      </c>
      <c r="F472" s="13"/>
      <c r="G472" s="93">
        <v>77174.0628</v>
      </c>
      <c r="H472" s="93">
        <v>73764.769249999983</v>
      </c>
      <c r="I472" s="93">
        <v>83918.011370000007</v>
      </c>
      <c r="J472" s="12">
        <v>13.764351496293784</v>
      </c>
      <c r="K472" s="12"/>
      <c r="L472" s="12"/>
      <c r="M472" s="12"/>
      <c r="O472" s="14"/>
      <c r="P472" s="14"/>
      <c r="Q472" s="14"/>
    </row>
    <row r="473" spans="1:17" x14ac:dyDescent="0.2">
      <c r="A473" s="83" t="s">
        <v>175</v>
      </c>
      <c r="B473" s="13">
        <v>8200.3836315000008</v>
      </c>
      <c r="C473" s="93">
        <v>7858.7265775000005</v>
      </c>
      <c r="D473" s="93">
        <v>7042.3827625000004</v>
      </c>
      <c r="E473" s="12">
        <v>-10.387736574742789</v>
      </c>
      <c r="F473" s="93"/>
      <c r="G473" s="93">
        <v>88961.75599000002</v>
      </c>
      <c r="H473" s="93">
        <v>84307.912960000001</v>
      </c>
      <c r="I473" s="93">
        <v>87810.488880000004</v>
      </c>
      <c r="J473" s="12">
        <v>4.1545043602986738</v>
      </c>
      <c r="K473" s="12"/>
      <c r="L473" s="12"/>
      <c r="M473" s="12"/>
      <c r="O473" s="14"/>
      <c r="P473" s="14"/>
      <c r="Q473" s="14"/>
    </row>
    <row r="474" spans="1:17" x14ac:dyDescent="0.2">
      <c r="A474" s="83" t="s">
        <v>176</v>
      </c>
      <c r="B474" s="13">
        <v>10834.1083442</v>
      </c>
      <c r="C474" s="93">
        <v>9516.5390089999983</v>
      </c>
      <c r="D474" s="93">
        <v>16086.359073</v>
      </c>
      <c r="E474" s="12">
        <v>69.035812891501621</v>
      </c>
      <c r="F474" s="93"/>
      <c r="G474" s="93">
        <v>83820.241680000036</v>
      </c>
      <c r="H474" s="93">
        <v>77099.790410000016</v>
      </c>
      <c r="I474" s="93">
        <v>109904.76331000002</v>
      </c>
      <c r="J474" s="12">
        <v>42.548718648326087</v>
      </c>
      <c r="K474" s="12"/>
      <c r="L474" s="12"/>
      <c r="M474" s="12"/>
      <c r="O474" s="14"/>
      <c r="P474" s="14"/>
      <c r="Q474" s="14"/>
    </row>
    <row r="475" spans="1:17" x14ac:dyDescent="0.2">
      <c r="A475" s="83" t="s">
        <v>177</v>
      </c>
      <c r="B475" s="13">
        <v>43848.969987900004</v>
      </c>
      <c r="C475" s="93">
        <v>40003.531595200002</v>
      </c>
      <c r="D475" s="93">
        <v>39055.605284099998</v>
      </c>
      <c r="E475" s="12">
        <v>-2.3696065654706899</v>
      </c>
      <c r="F475" s="93"/>
      <c r="G475" s="93">
        <v>121462.19916999999</v>
      </c>
      <c r="H475" s="93">
        <v>110808.44340999999</v>
      </c>
      <c r="I475" s="93">
        <v>114960.89663999999</v>
      </c>
      <c r="J475" s="12">
        <v>3.7474159028076883</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3225.1577543000003</v>
      </c>
      <c r="C477" s="21">
        <v>2939.9164191</v>
      </c>
      <c r="D477" s="21">
        <v>6923.399965300001</v>
      </c>
      <c r="E477" s="16">
        <v>135.49648963896291</v>
      </c>
      <c r="F477" s="21"/>
      <c r="G477" s="21">
        <v>175592.90018000003</v>
      </c>
      <c r="H477" s="21">
        <v>165196.88591000001</v>
      </c>
      <c r="I477" s="21">
        <v>217915.59915000002</v>
      </c>
      <c r="J477" s="16">
        <v>31.912655586450569</v>
      </c>
      <c r="K477" s="16"/>
      <c r="L477" s="16"/>
      <c r="M477" s="16"/>
    </row>
    <row r="478" spans="1:17" x14ac:dyDescent="0.2">
      <c r="A478" s="83" t="s">
        <v>183</v>
      </c>
      <c r="B478" s="93">
        <v>1190.4216202</v>
      </c>
      <c r="C478" s="93">
        <v>1154.0295572</v>
      </c>
      <c r="D478" s="93">
        <v>778.48479280000004</v>
      </c>
      <c r="E478" s="12">
        <v>-32.542040371234265</v>
      </c>
      <c r="F478" s="93"/>
      <c r="G478" s="93">
        <v>20283.253420000001</v>
      </c>
      <c r="H478" s="93">
        <v>18017.437549999999</v>
      </c>
      <c r="I478" s="93">
        <v>17260.43291</v>
      </c>
      <c r="J478" s="12">
        <v>-4.2015111077767955</v>
      </c>
      <c r="K478" s="12"/>
      <c r="L478" s="12"/>
      <c r="M478" s="12"/>
      <c r="O478" s="14"/>
      <c r="P478" s="14"/>
      <c r="Q478" s="14"/>
    </row>
    <row r="479" spans="1:17" x14ac:dyDescent="0.2">
      <c r="A479" s="83" t="s">
        <v>184</v>
      </c>
      <c r="B479" s="93">
        <v>148.96869560000002</v>
      </c>
      <c r="C479" s="93">
        <v>138.58711350000002</v>
      </c>
      <c r="D479" s="93">
        <v>1343.9993263999997</v>
      </c>
      <c r="E479" s="12">
        <v>869.7866507624459</v>
      </c>
      <c r="F479" s="93"/>
      <c r="G479" s="93">
        <v>71490.278490000026</v>
      </c>
      <c r="H479" s="93">
        <v>68820.659000000029</v>
      </c>
      <c r="I479" s="93">
        <v>90711.32448000001</v>
      </c>
      <c r="J479" s="12">
        <v>31.808276465356101</v>
      </c>
      <c r="K479" s="12"/>
      <c r="L479" s="12"/>
      <c r="M479" s="12"/>
      <c r="O479" s="14"/>
      <c r="P479" s="14"/>
      <c r="Q479" s="14"/>
    </row>
    <row r="480" spans="1:17" x14ac:dyDescent="0.2">
      <c r="A480" s="83" t="s">
        <v>386</v>
      </c>
      <c r="B480" s="93">
        <v>1885.7674385</v>
      </c>
      <c r="C480" s="93">
        <v>1647.2997484</v>
      </c>
      <c r="D480" s="93">
        <v>4800.9158461000015</v>
      </c>
      <c r="E480" s="12">
        <v>191.4415455209695</v>
      </c>
      <c r="F480" s="93"/>
      <c r="G480" s="93">
        <v>83819.368270000006</v>
      </c>
      <c r="H480" s="93">
        <v>78358.789359999995</v>
      </c>
      <c r="I480" s="93">
        <v>109943.84176000001</v>
      </c>
      <c r="J480" s="12">
        <v>40.308244496849397</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344</v>
      </c>
      <c r="B482" s="21"/>
      <c r="C482" s="21"/>
      <c r="D482" s="21"/>
      <c r="E482" s="16"/>
      <c r="F482" s="21"/>
      <c r="G482" s="21">
        <v>43742.143000000004</v>
      </c>
      <c r="H482" s="21">
        <v>39172.411770000006</v>
      </c>
      <c r="I482" s="21">
        <v>51243.805609999996</v>
      </c>
      <c r="J482" s="16">
        <v>30.81605980983997</v>
      </c>
      <c r="K482" s="16"/>
      <c r="L482" s="16"/>
      <c r="M482" s="16"/>
    </row>
    <row r="483" spans="1:17" x14ac:dyDescent="0.2">
      <c r="A483" s="95" t="s">
        <v>185</v>
      </c>
      <c r="B483" s="93">
        <v>683.81818319999991</v>
      </c>
      <c r="C483" s="93">
        <v>626.9163190999999</v>
      </c>
      <c r="D483" s="93">
        <v>784.19229989999997</v>
      </c>
      <c r="E483" s="12">
        <v>25.087236686673791</v>
      </c>
      <c r="F483" s="93"/>
      <c r="G483" s="93">
        <v>17726.674429999999</v>
      </c>
      <c r="H483" s="93">
        <v>16066.976280000003</v>
      </c>
      <c r="I483" s="93">
        <v>19262.338069999998</v>
      </c>
      <c r="J483" s="12">
        <v>19.887760673285797</v>
      </c>
      <c r="K483" s="12"/>
      <c r="L483" s="12"/>
      <c r="M483" s="12"/>
    </row>
    <row r="484" spans="1:17" x14ac:dyDescent="0.2">
      <c r="A484" s="83" t="s">
        <v>186</v>
      </c>
      <c r="B484" s="93">
        <v>10760.796014199999</v>
      </c>
      <c r="C484" s="93">
        <v>9618.5802584999965</v>
      </c>
      <c r="D484" s="93">
        <v>12270.1881586</v>
      </c>
      <c r="E484" s="12">
        <v>27.567560168318622</v>
      </c>
      <c r="F484" s="93"/>
      <c r="G484" s="93">
        <v>26015.468570000005</v>
      </c>
      <c r="H484" s="93">
        <v>23105.435490000003</v>
      </c>
      <c r="I484" s="93">
        <v>31981.467539999994</v>
      </c>
      <c r="J484" s="12">
        <v>38.415341939092741</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928642.9695799998</v>
      </c>
      <c r="H486" s="86">
        <v>866592.80958000012</v>
      </c>
      <c r="I486" s="86">
        <v>861745.75788000005</v>
      </c>
      <c r="J486" s="16">
        <v>-0.55932286148892274</v>
      </c>
      <c r="K486" s="16"/>
      <c r="L486" s="16"/>
      <c r="M486" s="16"/>
      <c r="O486" s="201"/>
      <c r="P486" s="201"/>
      <c r="Q486" s="201"/>
    </row>
    <row r="487" spans="1:17" x14ac:dyDescent="0.2">
      <c r="A487" s="83" t="s">
        <v>187</v>
      </c>
      <c r="B487" s="93">
        <v>2951.0010000000002</v>
      </c>
      <c r="C487" s="93">
        <v>2521.0010000000002</v>
      </c>
      <c r="D487" s="93">
        <v>7451.0010000000002</v>
      </c>
      <c r="E487" s="12">
        <v>195.55724095309756</v>
      </c>
      <c r="F487" s="93"/>
      <c r="G487" s="93">
        <v>62517.011579999999</v>
      </c>
      <c r="H487" s="93">
        <v>51834.091009999996</v>
      </c>
      <c r="I487" s="93">
        <v>139319.76591000005</v>
      </c>
      <c r="J487" s="12">
        <v>168.78018538633586</v>
      </c>
      <c r="K487" s="12"/>
      <c r="L487" s="12"/>
      <c r="M487" s="12"/>
    </row>
    <row r="488" spans="1:17" x14ac:dyDescent="0.2">
      <c r="A488" s="83" t="s">
        <v>188</v>
      </c>
      <c r="B488" s="93">
        <v>70</v>
      </c>
      <c r="C488" s="93">
        <v>57</v>
      </c>
      <c r="D488" s="93">
        <v>320</v>
      </c>
      <c r="E488" s="12">
        <v>461.40350877192975</v>
      </c>
      <c r="F488" s="93"/>
      <c r="G488" s="93">
        <v>9595.4501299999993</v>
      </c>
      <c r="H488" s="93">
        <v>8717.6295399999999</v>
      </c>
      <c r="I488" s="93">
        <v>10166.46862</v>
      </c>
      <c r="J488" s="12">
        <v>16.619644977480874</v>
      </c>
      <c r="K488" s="12"/>
      <c r="L488" s="12"/>
      <c r="M488" s="12"/>
    </row>
    <row r="489" spans="1:17" ht="11.25" customHeight="1" x14ac:dyDescent="0.2">
      <c r="A489" s="95" t="s">
        <v>189</v>
      </c>
      <c r="B489" s="93">
        <v>0</v>
      </c>
      <c r="C489" s="93">
        <v>0</v>
      </c>
      <c r="D489" s="93">
        <v>0</v>
      </c>
      <c r="E489" s="12" t="s">
        <v>529</v>
      </c>
      <c r="F489" s="93"/>
      <c r="G489" s="93">
        <v>0</v>
      </c>
      <c r="H489" s="93">
        <v>0</v>
      </c>
      <c r="I489" s="93">
        <v>0</v>
      </c>
      <c r="J489" s="12" t="s">
        <v>529</v>
      </c>
      <c r="K489" s="12"/>
      <c r="L489" s="12"/>
      <c r="M489" s="12"/>
    </row>
    <row r="490" spans="1:17" x14ac:dyDescent="0.2">
      <c r="A490" s="83" t="s">
        <v>190</v>
      </c>
      <c r="B490" s="88"/>
      <c r="C490" s="88"/>
      <c r="D490" s="88"/>
      <c r="E490" s="12"/>
      <c r="F490" s="88"/>
      <c r="G490" s="93">
        <v>856530.50786999986</v>
      </c>
      <c r="H490" s="93">
        <v>806041.08903000015</v>
      </c>
      <c r="I490" s="93">
        <v>712259.52335000003</v>
      </c>
      <c r="J490" s="12">
        <v>-11.63483685339888</v>
      </c>
      <c r="K490" s="12"/>
      <c r="L490" s="12"/>
      <c r="M490" s="12"/>
    </row>
    <row r="491" spans="1:17" x14ac:dyDescent="0.2">
      <c r="B491" s="93"/>
      <c r="C491" s="93"/>
      <c r="D491" s="93"/>
      <c r="F491" s="88"/>
      <c r="G491" s="88"/>
      <c r="H491" s="88"/>
      <c r="I491" s="93"/>
    </row>
    <row r="492" spans="1:17" x14ac:dyDescent="0.25">
      <c r="A492" s="96"/>
      <c r="B492" s="96"/>
      <c r="C492" s="97"/>
      <c r="D492" s="97"/>
      <c r="E492" s="97"/>
      <c r="F492" s="97"/>
      <c r="G492" s="97"/>
      <c r="H492" s="97"/>
      <c r="I492" s="97"/>
      <c r="J492" s="97"/>
      <c r="K492" s="88"/>
      <c r="L492" s="88"/>
      <c r="M492" s="88"/>
    </row>
    <row r="493" spans="1:17" ht="11.4" x14ac:dyDescent="0.2">
      <c r="A493" s="9" t="s">
        <v>413</v>
      </c>
      <c r="B493" s="88"/>
      <c r="C493" s="88"/>
      <c r="E493" s="88"/>
      <c r="F493" s="88"/>
      <c r="G493" s="88"/>
      <c r="I493" s="92"/>
      <c r="J493" s="88"/>
      <c r="K493" s="88"/>
      <c r="L493" s="88"/>
      <c r="M493" s="88"/>
    </row>
  </sheetData>
  <mergeCells count="98">
    <mergeCell ref="A435:J435"/>
    <mergeCell ref="A436:J436"/>
    <mergeCell ref="B437:E437"/>
    <mergeCell ref="G437:J437"/>
    <mergeCell ref="B438:B439"/>
    <mergeCell ref="C438:E438"/>
    <mergeCell ref="G438:G439"/>
    <mergeCell ref="H438:J438"/>
    <mergeCell ref="B297:B298"/>
    <mergeCell ref="G297:G298"/>
    <mergeCell ref="B336:B337"/>
    <mergeCell ref="G336:G337"/>
    <mergeCell ref="B376:B377"/>
    <mergeCell ref="G376:G377"/>
    <mergeCell ref="C98:E98"/>
    <mergeCell ref="H98:J98"/>
    <mergeCell ref="B97:E97"/>
    <mergeCell ref="G97:J97"/>
    <mergeCell ref="C4:E4"/>
    <mergeCell ref="H4:J4"/>
    <mergeCell ref="A42:J42"/>
    <mergeCell ref="B4:B5"/>
    <mergeCell ref="G4:G5"/>
    <mergeCell ref="B45:B46"/>
    <mergeCell ref="G45:G46"/>
    <mergeCell ref="B98:B99"/>
    <mergeCell ref="G98:G99"/>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70" orientation="landscape" horizontalDpi="4294967294" verticalDpi="4294967294"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C1" workbookViewId="0">
      <selection activeCell="K4" sqref="K4"/>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c r="K1">
        <v>14</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5">
      <c r="B3" t="s">
        <v>376</v>
      </c>
      <c r="C3" t="s">
        <v>377</v>
      </c>
      <c r="D3" s="105" t="s">
        <v>378</v>
      </c>
      <c r="E3" s="105" t="s">
        <v>379</v>
      </c>
      <c r="F3" t="s">
        <v>380</v>
      </c>
      <c r="G3" t="s">
        <v>229</v>
      </c>
      <c r="H3" t="s">
        <v>218</v>
      </c>
      <c r="I3" t="s">
        <v>150</v>
      </c>
      <c r="J3" t="s">
        <v>250</v>
      </c>
      <c r="K3" s="105" t="s">
        <v>458</v>
      </c>
    </row>
    <row r="4" spans="2:11" x14ac:dyDescent="0.25">
      <c r="B4" t="str">
        <f ca="1">"Participación enero - "&amp;LOWER(TEXT(TODAY()-20,"mmmm"))&amp;" "&amp;YEAR(TODAY())</f>
        <v>Participación enero - noviembre 2021</v>
      </c>
      <c r="C4" t="str">
        <f ca="1">"Participación enero - "&amp;LOWER(TEXT(TODAY()-20,"mmmm"))&amp;" "&amp;YEAR(TODAY())</f>
        <v>Participación enero - noviembre 2021</v>
      </c>
      <c r="D4" t="str">
        <f ca="1">"Participación enero - "&amp;LOWER(TEXT(TODAY()-20,"mmmm"))&amp;" "&amp;YEAR(TODAY())</f>
        <v>Participación enero - noviembre 2021</v>
      </c>
      <c r="E4" t="str">
        <f ca="1">"Participación enero - "&amp;LOWER(TEXT(TODAY()-20,"mmmm"))&amp;" "&amp;YEAR(TODAY())</f>
        <v>Participación enero - noviembre 2021</v>
      </c>
      <c r="F4" t="str">
        <f ca="1">"Miles de dólares  enero - "&amp;LOWER(TEXT(TODAY()-20,"mmmm"))&amp;" "&amp;YEAR(TODAY())</f>
        <v>Miles de dólares  enero - noviembre 2021</v>
      </c>
      <c r="G4" t="str">
        <f ca="1">"Miles de dólares  enero - "&amp;LOWER(TEXT(TODAY()-20,"mmmm"))&amp;" "&amp;YEAR(TODAY())</f>
        <v>Miles de dólares  enero - noviembre 2021</v>
      </c>
      <c r="H4" t="str">
        <f ca="1">"Miles de dólares  enero - "&amp;LOWER(TEXT(TODAY()-20,"mmmm"))&amp;" "&amp;YEAR(TODAY())</f>
        <v>Miles de dólares  enero - noviembre 2021</v>
      </c>
      <c r="I4" t="str">
        <f ca="1">"Miles de dólares  enero - "&amp;LOWER(TEXT(TODAY()-20,"mmmm"))&amp;" "&amp;YEAR(TODAY())</f>
        <v>Miles de dólares  enero - noviembre 2021</v>
      </c>
      <c r="J4" t="str">
        <f ca="1">"Millones de dólares  enero - "&amp;LOWER(TEXT(TODAY()-20,"mmmm"))&amp;" "&amp;YEAR(TODAY())</f>
        <v>Millones de dólares  enero - noviembre 2021</v>
      </c>
      <c r="K4" t="str">
        <f ca="1">"Millones de dólares  enero - "&amp;LOWER(TEXT(TODAY()-20,"mmmm"))&amp;" "&amp;YEAR(TODAY())</f>
        <v>Millones de dólares  enero - noviembre 2021</v>
      </c>
    </row>
    <row r="5" spans="2:11" s="225" customFormat="1" ht="118.8" x14ac:dyDescent="0.25">
      <c r="B5" s="255" t="str">
        <f ca="1">CONCATENATE(B2,CHAR(10),B3,CHAR(10),B4)</f>
        <v>Gráfico  Nº 5
Exportaciones silvoagropecuarias por clase
Participación enero - noviembre 2021</v>
      </c>
      <c r="C5" s="255" t="str">
        <f ca="1">CONCATENATE(C2,CHAR(10),C3,CHAR(10),C4)</f>
        <v>Gráfico  Nº 6
Exportaciones silvoagropecuarias por sector
Participación enero - noviembre 2021</v>
      </c>
      <c r="D5" s="255" t="str">
        <f ca="1">CONCATENATE(D2,CHAR(10),D3,CHAR(10),D4)</f>
        <v>Gráfico  Nº 7
Exportación de productos silvoagropecuarios por zona económica
Participación enero - noviembre 2021</v>
      </c>
      <c r="E5" s="255" t="str">
        <f ca="1">CONCATENATE(E2,CHAR(10),E3,CHAR(10),E4)</f>
        <v>Gráfico  Nº 8
Importación de productos silvoagropecuarios por zona económica
Participación enero - noviembre 2021</v>
      </c>
      <c r="F5" s="255" t="str">
        <f t="shared" ref="F5:G5" ca="1" si="2">CONCATENATE(F2,CHAR(10),F3,CHAR(10),F4)</f>
        <v>Gráfico  Nº 9
Exportación de productos silvoagropecuarios por país de  destino
Miles de dólares  enero - noviembre 2021</v>
      </c>
      <c r="G5" s="255" t="str">
        <f t="shared" ca="1" si="2"/>
        <v>Gráfico  Nº 10
Importación de productos silvoagropecuarios por país de origen
Miles de dólares  enero - noviembre 2021</v>
      </c>
      <c r="H5" s="255" t="str">
        <f t="shared" ref="H5" ca="1" si="3">CONCATENATE(H2,CHAR(10),H3,CHAR(10),H4)</f>
        <v>Gráfico  Nº 11
Principales productos silvoagropecuarios exportados
Miles de dólares  enero - noviembre 2021</v>
      </c>
      <c r="I5" s="255" t="str">
        <f t="shared" ref="I5:K5" ca="1" si="4">CONCATENATE(I2,CHAR(10),I3,CHAR(10),I4)</f>
        <v>Gráfico  Nº 12
Principales productos silvoagropecuarios importados
Miles de dólares  enero - noviembre 2021</v>
      </c>
      <c r="J5" s="255" t="str">
        <f t="shared" ca="1" si="4"/>
        <v>Gráfico  Nº 13
Principales rubros exportados
Millones de dólares  enero - noviembre 2021</v>
      </c>
      <c r="K5" s="255" t="str">
        <f t="shared" ca="1" si="4"/>
        <v>Gráfico  Nº 14
Principales rubros importados
Millones de dólares  enero - noviembre 2021</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F1"/>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371" t="s">
        <v>125</v>
      </c>
      <c r="B1" s="371"/>
      <c r="C1" s="371"/>
      <c r="D1" s="371"/>
      <c r="E1" s="371"/>
      <c r="F1" s="371"/>
      <c r="G1" s="357"/>
      <c r="H1" s="357"/>
      <c r="I1" s="357"/>
      <c r="J1" s="357"/>
      <c r="K1" s="357"/>
      <c r="L1" s="357"/>
      <c r="M1" s="132"/>
      <c r="N1" s="132"/>
      <c r="O1" s="132"/>
      <c r="P1" s="132"/>
      <c r="Q1" s="132"/>
      <c r="R1"/>
      <c r="S1"/>
      <c r="T1"/>
      <c r="U1"/>
      <c r="V1"/>
    </row>
    <row r="2" spans="1:22" s="34" customFormat="1" ht="15.9" customHeight="1" x14ac:dyDescent="0.25">
      <c r="A2" s="369" t="s">
        <v>126</v>
      </c>
      <c r="B2" s="369"/>
      <c r="C2" s="369"/>
      <c r="D2" s="369"/>
      <c r="E2" s="369"/>
      <c r="F2" s="369"/>
      <c r="G2" s="357"/>
      <c r="H2" s="357"/>
      <c r="I2" s="357"/>
      <c r="J2" s="357"/>
      <c r="K2" s="357"/>
      <c r="L2" s="357"/>
      <c r="M2" s="132"/>
      <c r="N2" s="132"/>
      <c r="O2" s="132"/>
      <c r="P2" s="132"/>
      <c r="Q2" s="132"/>
      <c r="R2"/>
      <c r="S2"/>
      <c r="T2"/>
      <c r="U2"/>
      <c r="V2"/>
    </row>
    <row r="3" spans="1:22" s="34" customFormat="1" ht="15.9" customHeight="1" x14ac:dyDescent="0.25">
      <c r="A3" s="369" t="s">
        <v>127</v>
      </c>
      <c r="B3" s="369"/>
      <c r="C3" s="369"/>
      <c r="D3" s="369"/>
      <c r="E3" s="369"/>
      <c r="F3" s="369"/>
      <c r="G3" s="357"/>
      <c r="H3" s="357"/>
      <c r="I3" s="357"/>
      <c r="J3" s="357"/>
      <c r="K3" s="357"/>
      <c r="L3" s="357"/>
      <c r="M3" s="132"/>
      <c r="N3" s="132"/>
      <c r="O3" s="132"/>
      <c r="P3" s="132"/>
      <c r="Q3" s="132"/>
      <c r="R3"/>
      <c r="S3"/>
      <c r="T3"/>
      <c r="U3"/>
      <c r="V3"/>
    </row>
    <row r="4" spans="1:22" s="34" customFormat="1" ht="15.9" customHeight="1" thickBot="1" x14ac:dyDescent="0.3">
      <c r="A4" s="369" t="s">
        <v>237</v>
      </c>
      <c r="B4" s="369"/>
      <c r="C4" s="369"/>
      <c r="D4" s="369"/>
      <c r="E4" s="369"/>
      <c r="F4" s="369"/>
      <c r="G4" s="357"/>
      <c r="H4" s="357"/>
      <c r="I4" s="357"/>
      <c r="J4" s="357"/>
      <c r="K4" s="357"/>
      <c r="L4" s="357"/>
      <c r="M4" s="359"/>
      <c r="N4" s="359"/>
      <c r="O4" s="359"/>
      <c r="P4" s="359"/>
      <c r="Q4" s="359"/>
      <c r="R4"/>
      <c r="S4"/>
      <c r="T4"/>
      <c r="U4"/>
      <c r="V4"/>
    </row>
    <row r="5" spans="1:22" s="34" customFormat="1" ht="13.8" thickTop="1" x14ac:dyDescent="0.25">
      <c r="A5" s="321" t="s">
        <v>128</v>
      </c>
      <c r="B5" s="317">
        <v>2020</v>
      </c>
      <c r="C5" s="372" t="s">
        <v>516</v>
      </c>
      <c r="D5" s="372"/>
      <c r="E5" s="319" t="s">
        <v>143</v>
      </c>
      <c r="F5" s="319" t="s">
        <v>134</v>
      </c>
      <c r="G5" s="357"/>
      <c r="H5" s="357"/>
      <c r="I5" s="357"/>
      <c r="J5" s="357"/>
      <c r="K5" s="357"/>
      <c r="L5" s="357"/>
      <c r="M5" s="36"/>
      <c r="N5" s="36"/>
      <c r="O5" s="36"/>
      <c r="P5" s="36"/>
      <c r="Q5" s="36"/>
      <c r="R5"/>
      <c r="S5"/>
      <c r="T5"/>
      <c r="U5"/>
      <c r="V5"/>
    </row>
    <row r="6" spans="1:22" s="34" customFormat="1" ht="13.8" thickBot="1" x14ac:dyDescent="0.3">
      <c r="A6" s="322"/>
      <c r="B6" s="318" t="s">
        <v>362</v>
      </c>
      <c r="C6" s="318">
        <v>2020</v>
      </c>
      <c r="D6" s="318">
        <v>2021</v>
      </c>
      <c r="E6" s="318" t="s">
        <v>508</v>
      </c>
      <c r="F6" s="320">
        <v>2021</v>
      </c>
      <c r="G6" s="357"/>
      <c r="H6" s="357"/>
      <c r="I6" s="357"/>
      <c r="J6" s="357"/>
      <c r="K6" s="357"/>
      <c r="L6" s="357"/>
      <c r="R6"/>
      <c r="S6"/>
      <c r="T6"/>
      <c r="U6"/>
      <c r="V6"/>
    </row>
    <row r="7" spans="1:22" s="115" customFormat="1" ht="13.8" thickTop="1" x14ac:dyDescent="0.25">
      <c r="A7" s="36" t="s">
        <v>438</v>
      </c>
      <c r="B7" s="302">
        <v>73485136.68607381</v>
      </c>
      <c r="C7" s="302">
        <v>66057984.606421188</v>
      </c>
      <c r="D7" s="302">
        <v>85668100.992019489</v>
      </c>
      <c r="E7" s="27">
        <v>0.29686216590525671</v>
      </c>
      <c r="F7" s="282"/>
      <c r="G7" s="357"/>
      <c r="H7" s="357"/>
      <c r="I7" s="357"/>
      <c r="J7" s="357"/>
      <c r="K7" s="357"/>
      <c r="L7" s="357"/>
      <c r="M7" s="301"/>
    </row>
    <row r="8" spans="1:22" s="115" customFormat="1" x14ac:dyDescent="0.25">
      <c r="A8" s="36" t="s">
        <v>439</v>
      </c>
      <c r="B8" s="302">
        <v>41770466.080254003</v>
      </c>
      <c r="C8" s="302">
        <v>37351891.076223776</v>
      </c>
      <c r="D8" s="302">
        <v>53328711.909420028</v>
      </c>
      <c r="E8" s="27">
        <v>0.42773793703222285</v>
      </c>
      <c r="F8" s="282"/>
      <c r="G8" s="357"/>
      <c r="H8" s="357"/>
      <c r="I8" s="357"/>
      <c r="J8" s="357"/>
      <c r="K8" s="357"/>
      <c r="L8" s="357"/>
    </row>
    <row r="9" spans="1:22" s="34" customFormat="1" x14ac:dyDescent="0.25">
      <c r="A9" s="36"/>
      <c r="B9" s="36"/>
      <c r="C9" s="36"/>
      <c r="D9" s="36"/>
      <c r="E9" s="36"/>
      <c r="F9" s="282"/>
      <c r="G9" s="357"/>
      <c r="H9" s="357"/>
      <c r="I9" s="357"/>
      <c r="J9" s="357"/>
      <c r="K9" s="357"/>
      <c r="L9" s="357"/>
      <c r="R9"/>
      <c r="S9"/>
      <c r="T9"/>
      <c r="U9"/>
      <c r="V9"/>
    </row>
    <row r="10" spans="1:22" s="34" customFormat="1" ht="15.9" customHeight="1" x14ac:dyDescent="0.25">
      <c r="A10" s="373" t="s">
        <v>130</v>
      </c>
      <c r="B10" s="373"/>
      <c r="C10" s="373"/>
      <c r="D10" s="373"/>
      <c r="E10" s="373"/>
      <c r="F10" s="373"/>
      <c r="G10" s="357"/>
      <c r="H10" s="357"/>
      <c r="I10" s="357"/>
      <c r="J10" s="357"/>
      <c r="K10" s="357"/>
      <c r="L10" s="357"/>
      <c r="R10"/>
      <c r="S10"/>
      <c r="T10"/>
      <c r="U10"/>
      <c r="V10"/>
    </row>
    <row r="11" spans="1:22" s="34" customFormat="1" ht="15.9" customHeight="1" x14ac:dyDescent="0.25">
      <c r="A11" s="327" t="s">
        <v>242</v>
      </c>
      <c r="B11" s="328">
        <v>15909266</v>
      </c>
      <c r="C11" s="328">
        <v>14285551</v>
      </c>
      <c r="D11" s="328">
        <v>15709523</v>
      </c>
      <c r="E11" s="329">
        <v>9.9679179333019771E-2</v>
      </c>
      <c r="F11" s="329">
        <v>0.18337657562251133</v>
      </c>
      <c r="G11" s="357"/>
      <c r="H11" s="350"/>
      <c r="I11" s="350"/>
      <c r="J11" s="353"/>
      <c r="K11" s="357"/>
      <c r="L11" s="357"/>
      <c r="M11" s="348"/>
      <c r="N11" s="349"/>
      <c r="O11" s="341"/>
      <c r="R11"/>
      <c r="S11"/>
      <c r="T11"/>
      <c r="U11"/>
      <c r="V11"/>
    </row>
    <row r="12" spans="1:22" s="34" customFormat="1" ht="15.9" customHeight="1" x14ac:dyDescent="0.25">
      <c r="A12" s="111" t="s">
        <v>265</v>
      </c>
      <c r="B12" s="323">
        <v>9929609</v>
      </c>
      <c r="C12" s="323">
        <v>8861322</v>
      </c>
      <c r="D12" s="323">
        <v>9227111</v>
      </c>
      <c r="E12" s="31">
        <v>4.1279280901878976E-2</v>
      </c>
      <c r="F12" s="31">
        <v>0.58735780838157847</v>
      </c>
      <c r="G12" s="350"/>
      <c r="H12" s="350"/>
      <c r="I12" s="357"/>
      <c r="J12" s="357"/>
      <c r="K12" s="357"/>
      <c r="L12" s="357"/>
      <c r="R12"/>
      <c r="S12"/>
      <c r="T12"/>
      <c r="U12"/>
      <c r="V12"/>
    </row>
    <row r="13" spans="1:22" s="34" customFormat="1" ht="15.9" customHeight="1" x14ac:dyDescent="0.25">
      <c r="A13" s="111" t="s">
        <v>266</v>
      </c>
      <c r="B13" s="323">
        <v>1660401</v>
      </c>
      <c r="C13" s="323">
        <v>1502350</v>
      </c>
      <c r="D13" s="323">
        <v>1615070</v>
      </c>
      <c r="E13" s="31">
        <v>7.5029121043698202E-2</v>
      </c>
      <c r="F13" s="31">
        <v>0.10280834115714398</v>
      </c>
      <c r="G13" s="350"/>
      <c r="H13" s="350"/>
      <c r="I13" s="357"/>
      <c r="J13" s="357"/>
      <c r="K13" s="357"/>
      <c r="L13" s="357"/>
      <c r="M13" s="33"/>
      <c r="N13" s="33"/>
      <c r="O13" s="33"/>
      <c r="P13" s="33"/>
      <c r="Q13" s="33"/>
      <c r="R13"/>
      <c r="S13"/>
      <c r="T13"/>
      <c r="U13"/>
      <c r="V13"/>
    </row>
    <row r="14" spans="1:22" s="34" customFormat="1" ht="15.9" customHeight="1" x14ac:dyDescent="0.25">
      <c r="A14" s="324" t="s">
        <v>267</v>
      </c>
      <c r="B14" s="325">
        <v>4319256</v>
      </c>
      <c r="C14" s="325">
        <v>3921879</v>
      </c>
      <c r="D14" s="325">
        <v>4867342</v>
      </c>
      <c r="E14" s="326">
        <v>0.2410739851994414</v>
      </c>
      <c r="F14" s="326">
        <v>0.30983385046127754</v>
      </c>
      <c r="G14" s="350"/>
      <c r="H14" s="350"/>
      <c r="I14" s="357"/>
      <c r="J14" s="357"/>
      <c r="K14" s="357"/>
      <c r="L14" s="357"/>
      <c r="M14" s="33"/>
      <c r="N14" s="33"/>
      <c r="O14" s="33"/>
      <c r="P14" s="33"/>
      <c r="Q14" s="33"/>
      <c r="R14"/>
      <c r="S14"/>
      <c r="T14"/>
      <c r="U14"/>
      <c r="V14"/>
    </row>
    <row r="15" spans="1:22" s="34" customFormat="1" ht="15.9" customHeight="1" x14ac:dyDescent="0.25">
      <c r="A15" s="369" t="s">
        <v>132</v>
      </c>
      <c r="B15" s="369"/>
      <c r="C15" s="369"/>
      <c r="D15" s="369"/>
      <c r="E15" s="369"/>
      <c r="F15" s="369"/>
      <c r="G15" s="357"/>
      <c r="H15" s="357"/>
      <c r="I15" s="357"/>
      <c r="J15" s="357"/>
      <c r="K15" s="357"/>
      <c r="L15" s="357"/>
      <c r="R15"/>
      <c r="S15"/>
      <c r="T15"/>
      <c r="U15"/>
      <c r="V15"/>
    </row>
    <row r="16" spans="1:22" s="34" customFormat="1" ht="15.9" customHeight="1" x14ac:dyDescent="0.25">
      <c r="A16" s="331" t="s">
        <v>242</v>
      </c>
      <c r="B16" s="332">
        <v>6640884</v>
      </c>
      <c r="C16" s="332">
        <v>5958483</v>
      </c>
      <c r="D16" s="332">
        <v>8621944</v>
      </c>
      <c r="E16" s="333">
        <v>0.4470032053460587</v>
      </c>
      <c r="F16" s="334"/>
      <c r="G16" s="353"/>
      <c r="H16" s="357"/>
      <c r="I16" s="357"/>
      <c r="J16" s="357"/>
      <c r="K16" s="357"/>
      <c r="L16" s="357"/>
      <c r="M16" s="28"/>
      <c r="N16" s="28"/>
      <c r="O16" s="28"/>
      <c r="P16" s="28"/>
      <c r="Q16" s="28"/>
      <c r="R16"/>
      <c r="S16"/>
      <c r="T16"/>
      <c r="U16"/>
      <c r="V16"/>
    </row>
    <row r="17" spans="1:24" s="34" customFormat="1" ht="15.9" customHeight="1" x14ac:dyDescent="0.25">
      <c r="A17" s="111" t="s">
        <v>265</v>
      </c>
      <c r="B17" s="23">
        <v>4316637</v>
      </c>
      <c r="C17" s="23">
        <v>3910395</v>
      </c>
      <c r="D17" s="23">
        <v>5202633</v>
      </c>
      <c r="E17" s="31">
        <v>0.33046226787830896</v>
      </c>
      <c r="F17" s="31">
        <v>0.60341762832140877</v>
      </c>
      <c r="G17" s="357"/>
      <c r="H17" s="357"/>
      <c r="I17" s="357"/>
      <c r="J17" s="357"/>
      <c r="K17" s="357"/>
      <c r="L17" s="357"/>
      <c r="M17" s="33"/>
      <c r="N17" s="33"/>
      <c r="O17" s="33"/>
      <c r="P17" s="33"/>
      <c r="Q17" s="33"/>
      <c r="R17"/>
      <c r="S17"/>
      <c r="T17"/>
      <c r="U17"/>
      <c r="V17"/>
    </row>
    <row r="18" spans="1:24" s="34" customFormat="1" ht="15.9" customHeight="1" x14ac:dyDescent="0.25">
      <c r="A18" s="111" t="s">
        <v>266</v>
      </c>
      <c r="B18" s="23">
        <v>2110613</v>
      </c>
      <c r="C18" s="23">
        <v>1865252</v>
      </c>
      <c r="D18" s="23">
        <v>2899324</v>
      </c>
      <c r="E18" s="31">
        <v>0.55438728922419067</v>
      </c>
      <c r="F18" s="31">
        <v>0.33627265498360925</v>
      </c>
      <c r="G18" s="357"/>
      <c r="H18" s="357"/>
      <c r="I18" s="357"/>
      <c r="J18" s="357"/>
      <c r="K18" s="357"/>
      <c r="L18" s="357"/>
      <c r="M18" s="33"/>
      <c r="N18" s="33"/>
      <c r="O18" s="33"/>
      <c r="P18" s="33"/>
      <c r="Q18" s="33"/>
      <c r="R18"/>
      <c r="S18"/>
      <c r="T18"/>
      <c r="U18"/>
      <c r="V18"/>
    </row>
    <row r="19" spans="1:24" s="34" customFormat="1" ht="15.9" customHeight="1" x14ac:dyDescent="0.25">
      <c r="A19" s="324" t="s">
        <v>267</v>
      </c>
      <c r="B19" s="330">
        <v>213634</v>
      </c>
      <c r="C19" s="330">
        <v>182836</v>
      </c>
      <c r="D19" s="330">
        <v>519987</v>
      </c>
      <c r="E19" s="326">
        <v>1.8440077446454746</v>
      </c>
      <c r="F19" s="326">
        <v>6.0309716694982016E-2</v>
      </c>
      <c r="G19" s="357"/>
      <c r="H19" s="357"/>
      <c r="I19" s="357"/>
      <c r="J19" s="357"/>
      <c r="K19" s="357"/>
      <c r="L19" s="357"/>
      <c r="M19" s="33"/>
      <c r="N19" s="33"/>
      <c r="O19" s="33"/>
      <c r="P19" s="33"/>
      <c r="Q19" s="33"/>
      <c r="R19"/>
      <c r="S19"/>
      <c r="T19"/>
      <c r="U19"/>
      <c r="V19"/>
    </row>
    <row r="20" spans="1:24" s="34" customFormat="1" ht="15.9" customHeight="1" x14ac:dyDescent="0.25">
      <c r="A20" s="369" t="s">
        <v>144</v>
      </c>
      <c r="B20" s="369"/>
      <c r="C20" s="369"/>
      <c r="D20" s="369"/>
      <c r="E20" s="369"/>
      <c r="F20" s="369"/>
      <c r="G20" s="357"/>
      <c r="H20" s="357"/>
      <c r="I20" s="357"/>
      <c r="J20" s="357"/>
      <c r="K20" s="357"/>
      <c r="L20" s="357"/>
      <c r="S20" s="30"/>
      <c r="T20" s="30"/>
      <c r="U20" s="30"/>
    </row>
    <row r="21" spans="1:24" s="34" customFormat="1" ht="15.9" customHeight="1" x14ac:dyDescent="0.25">
      <c r="A21" s="335" t="s">
        <v>242</v>
      </c>
      <c r="B21" s="336">
        <v>9268382</v>
      </c>
      <c r="C21" s="336">
        <v>8327068</v>
      </c>
      <c r="D21" s="336">
        <v>7087579</v>
      </c>
      <c r="E21" s="329">
        <v>-0.14885059182896068</v>
      </c>
      <c r="F21" s="337"/>
      <c r="G21" s="357"/>
      <c r="H21" s="357"/>
      <c r="I21" s="357"/>
      <c r="J21" s="357"/>
      <c r="K21" s="357"/>
      <c r="L21" s="357"/>
      <c r="M21" s="33"/>
      <c r="N21" s="33"/>
      <c r="O21" s="33"/>
      <c r="P21" s="33"/>
      <c r="Q21" s="33"/>
    </row>
    <row r="22" spans="1:24" s="34" customFormat="1" ht="15.9" customHeight="1" x14ac:dyDescent="0.25">
      <c r="A22" s="111" t="s">
        <v>265</v>
      </c>
      <c r="B22" s="23">
        <v>5612972</v>
      </c>
      <c r="C22" s="23">
        <v>4950927</v>
      </c>
      <c r="D22" s="23">
        <v>4024478</v>
      </c>
      <c r="E22" s="31">
        <v>-0.18712637047567052</v>
      </c>
      <c r="F22" s="31">
        <v>0.5678212546202307</v>
      </c>
      <c r="G22" s="357"/>
      <c r="H22" s="357"/>
      <c r="I22" s="357"/>
      <c r="J22" s="357"/>
      <c r="K22" s="357"/>
      <c r="L22" s="357"/>
      <c r="M22" s="33"/>
      <c r="N22" s="33"/>
      <c r="O22" s="33"/>
      <c r="P22" s="33"/>
      <c r="Q22" s="33"/>
    </row>
    <row r="23" spans="1:24" s="34" customFormat="1" ht="15.9" customHeight="1" x14ac:dyDescent="0.25">
      <c r="A23" s="111" t="s">
        <v>266</v>
      </c>
      <c r="B23" s="23">
        <v>-450212</v>
      </c>
      <c r="C23" s="23">
        <v>-362902</v>
      </c>
      <c r="D23" s="23">
        <v>-1284254</v>
      </c>
      <c r="E23" s="31">
        <v>-2.5388451978771127</v>
      </c>
      <c r="F23" s="31">
        <v>-0.18119783920574289</v>
      </c>
      <c r="G23" s="357"/>
      <c r="H23" s="357"/>
      <c r="I23" s="357"/>
      <c r="J23" s="357"/>
      <c r="K23" s="357"/>
      <c r="L23" s="357"/>
      <c r="M23" s="33"/>
      <c r="N23" s="33"/>
      <c r="O23" s="33"/>
      <c r="P23" s="33"/>
      <c r="Q23" s="33"/>
    </row>
    <row r="24" spans="1:24" s="34" customFormat="1" ht="15.9" customHeight="1" thickBot="1" x14ac:dyDescent="0.3">
      <c r="A24" s="112" t="s">
        <v>267</v>
      </c>
      <c r="B24" s="64">
        <v>4105622</v>
      </c>
      <c r="C24" s="64">
        <v>3739043</v>
      </c>
      <c r="D24" s="64">
        <v>4347355</v>
      </c>
      <c r="E24" s="65">
        <v>0.16269189736518141</v>
      </c>
      <c r="F24" s="65">
        <v>0.61337658458551225</v>
      </c>
      <c r="G24" s="357"/>
      <c r="H24" s="357"/>
      <c r="I24" s="357"/>
      <c r="J24" s="357"/>
      <c r="K24" s="357"/>
      <c r="L24" s="357"/>
      <c r="M24" s="33"/>
      <c r="N24" s="33"/>
      <c r="O24" s="33"/>
      <c r="P24" s="33"/>
      <c r="Q24" s="33"/>
    </row>
    <row r="25" spans="1:24" ht="27" customHeight="1" thickTop="1" x14ac:dyDescent="0.25">
      <c r="A25" s="370" t="s">
        <v>443</v>
      </c>
      <c r="B25" s="370"/>
      <c r="C25" s="370"/>
      <c r="D25" s="370"/>
      <c r="E25" s="370"/>
      <c r="F25" s="370"/>
      <c r="G25" s="358"/>
      <c r="H25" s="357"/>
      <c r="I25" s="357"/>
      <c r="J25" s="357"/>
      <c r="K25" s="357"/>
      <c r="L25" s="357"/>
      <c r="M25" s="33"/>
      <c r="N25" s="33"/>
      <c r="O25" s="33"/>
      <c r="P25" s="33"/>
      <c r="Q25" s="33"/>
      <c r="R25" s="37"/>
      <c r="S25" s="198"/>
      <c r="T25" s="25"/>
      <c r="U25" s="217" t="s">
        <v>372</v>
      </c>
    </row>
    <row r="26" spans="1:24" ht="33" customHeight="1" x14ac:dyDescent="0.25">
      <c r="H26" s="357"/>
      <c r="I26" s="357"/>
      <c r="J26" s="357"/>
      <c r="K26" s="357"/>
      <c r="L26" s="357"/>
      <c r="M26" s="33"/>
      <c r="N26" s="33"/>
      <c r="O26" s="33"/>
      <c r="P26" s="33"/>
      <c r="Q26" s="33"/>
      <c r="R26" s="34"/>
      <c r="S26" s="197"/>
      <c r="U26" s="105" t="s">
        <v>195</v>
      </c>
    </row>
    <row r="27" spans="1:24" x14ac:dyDescent="0.25">
      <c r="A27" s="7"/>
      <c r="B27" s="7"/>
      <c r="C27" s="7"/>
      <c r="D27" s="7"/>
      <c r="E27" s="7"/>
      <c r="F27" s="7"/>
      <c r="G27" s="7"/>
      <c r="H27" s="357"/>
      <c r="I27" s="357"/>
      <c r="J27" s="357"/>
      <c r="K27" s="357"/>
      <c r="L27" s="357"/>
      <c r="M27" s="33"/>
      <c r="N27" s="33"/>
      <c r="O27" s="33"/>
      <c r="P27" s="33"/>
      <c r="Q27" s="33"/>
      <c r="R27" s="34"/>
      <c r="S27" s="197"/>
      <c r="U27" s="192" t="s">
        <v>265</v>
      </c>
      <c r="V27" s="192" t="s">
        <v>266</v>
      </c>
      <c r="W27" s="192" t="s">
        <v>267</v>
      </c>
      <c r="X27" s="192" t="s">
        <v>192</v>
      </c>
    </row>
    <row r="28" spans="1:24" ht="14.4" x14ac:dyDescent="0.3">
      <c r="A28" s="7"/>
      <c r="B28" s="7"/>
      <c r="C28" s="7"/>
      <c r="D28" s="7"/>
      <c r="E28" s="7"/>
      <c r="F28" s="7"/>
      <c r="G28" s="7"/>
      <c r="H28" s="357"/>
      <c r="I28" s="357"/>
      <c r="J28" s="357"/>
      <c r="K28" s="357"/>
      <c r="L28" s="357"/>
      <c r="M28" s="33"/>
      <c r="N28" s="33"/>
      <c r="O28" s="33"/>
      <c r="P28" s="33"/>
      <c r="Q28" s="33"/>
      <c r="R28">
        <v>4</v>
      </c>
      <c r="S28" s="197" t="s">
        <v>512</v>
      </c>
      <c r="T28" s="110" t="s">
        <v>517</v>
      </c>
      <c r="U28" s="138">
        <v>5143432</v>
      </c>
      <c r="V28" s="138">
        <v>-702060</v>
      </c>
      <c r="W28" s="138">
        <v>4248721</v>
      </c>
      <c r="X28" s="138">
        <v>8690093</v>
      </c>
    </row>
    <row r="29" spans="1:24" ht="14.4" x14ac:dyDescent="0.3">
      <c r="A29" s="7"/>
      <c r="B29" s="7"/>
      <c r="C29" s="7"/>
      <c r="D29" s="7"/>
      <c r="E29" s="7"/>
      <c r="F29" s="7"/>
      <c r="G29" s="7"/>
      <c r="H29" s="357"/>
      <c r="I29" s="357"/>
      <c r="J29" s="357"/>
      <c r="K29" s="357"/>
      <c r="L29" s="357"/>
      <c r="M29" s="33"/>
      <c r="N29" s="33"/>
      <c r="O29" s="33"/>
      <c r="P29" s="33"/>
      <c r="Q29" s="33"/>
      <c r="R29">
        <v>3</v>
      </c>
      <c r="S29" s="197"/>
      <c r="T29" s="110" t="s">
        <v>518</v>
      </c>
      <c r="U29" s="138">
        <v>5633689</v>
      </c>
      <c r="V29" s="138">
        <v>-681642</v>
      </c>
      <c r="W29" s="138">
        <v>5524149</v>
      </c>
      <c r="X29" s="138">
        <v>10476196</v>
      </c>
    </row>
    <row r="30" spans="1:24" ht="14.4" x14ac:dyDescent="0.3">
      <c r="A30" s="7"/>
      <c r="B30" s="7"/>
      <c r="C30" s="7"/>
      <c r="D30" s="7"/>
      <c r="E30" s="7"/>
      <c r="F30" s="7"/>
      <c r="G30" s="7"/>
      <c r="H30" s="357"/>
      <c r="I30" s="357"/>
      <c r="J30" s="357"/>
      <c r="K30" s="357"/>
      <c r="L30" s="357"/>
      <c r="M30" s="33"/>
      <c r="R30">
        <v>2</v>
      </c>
      <c r="S30" s="197"/>
      <c r="T30" s="110" t="s">
        <v>519</v>
      </c>
      <c r="U30" s="138">
        <v>5714591</v>
      </c>
      <c r="V30" s="138">
        <v>-656186</v>
      </c>
      <c r="W30" s="138">
        <v>4406874</v>
      </c>
      <c r="X30" s="138">
        <v>9465279</v>
      </c>
    </row>
    <row r="31" spans="1:24" ht="14.4" x14ac:dyDescent="0.3">
      <c r="A31" s="7"/>
      <c r="B31" s="7"/>
      <c r="C31" s="7"/>
      <c r="D31" s="7"/>
      <c r="E31" s="7"/>
      <c r="F31" s="7"/>
      <c r="G31" s="7"/>
      <c r="H31" s="357"/>
      <c r="I31" s="357"/>
      <c r="J31" s="357"/>
      <c r="K31" s="357"/>
      <c r="L31" s="357"/>
      <c r="M31" s="33"/>
      <c r="R31">
        <v>1</v>
      </c>
      <c r="S31" s="197"/>
      <c r="T31" s="110" t="s">
        <v>520</v>
      </c>
      <c r="U31" s="138">
        <v>4950927</v>
      </c>
      <c r="V31" s="138">
        <v>-362902</v>
      </c>
      <c r="W31" s="138">
        <v>3739043</v>
      </c>
      <c r="X31" s="138">
        <v>8327068</v>
      </c>
    </row>
    <row r="32" spans="1:24" ht="14.4" x14ac:dyDescent="0.3">
      <c r="A32" s="7"/>
      <c r="B32" s="7"/>
      <c r="C32" s="7"/>
      <c r="D32" s="7"/>
      <c r="E32" s="7"/>
      <c r="F32" s="7"/>
      <c r="G32" s="7"/>
      <c r="H32" s="357"/>
      <c r="I32" s="357"/>
      <c r="J32" s="357"/>
      <c r="K32" s="357"/>
      <c r="L32" s="357"/>
      <c r="M32" s="33"/>
      <c r="R32">
        <v>0</v>
      </c>
      <c r="S32" s="197"/>
      <c r="T32" s="110" t="s">
        <v>521</v>
      </c>
      <c r="U32" s="138">
        <v>4024478</v>
      </c>
      <c r="V32" s="138">
        <v>-1284254</v>
      </c>
      <c r="W32" s="138">
        <v>4347355</v>
      </c>
      <c r="X32" s="138">
        <v>7087579</v>
      </c>
    </row>
    <row r="33" spans="1:18" x14ac:dyDescent="0.25">
      <c r="A33" s="7"/>
      <c r="B33" s="7"/>
      <c r="C33" s="7"/>
      <c r="D33" s="7"/>
      <c r="E33" s="7"/>
      <c r="F33" s="7"/>
      <c r="G33" s="7"/>
      <c r="H33" s="357"/>
      <c r="I33" s="357"/>
      <c r="J33" s="357"/>
      <c r="K33" s="357"/>
      <c r="L33" s="357"/>
      <c r="M33" s="33"/>
    </row>
    <row r="34" spans="1:18" x14ac:dyDescent="0.25">
      <c r="A34" s="7"/>
      <c r="B34" s="7"/>
      <c r="C34" s="7"/>
      <c r="D34" s="7"/>
      <c r="E34" s="7"/>
      <c r="F34" s="7"/>
      <c r="G34" s="7"/>
      <c r="H34" s="357"/>
      <c r="I34" s="357"/>
      <c r="J34" s="357"/>
      <c r="K34" s="357"/>
      <c r="L34" s="357"/>
      <c r="M34" s="33"/>
    </row>
    <row r="35" spans="1:18" x14ac:dyDescent="0.25">
      <c r="A35" s="7"/>
      <c r="B35" s="7"/>
      <c r="C35" s="7"/>
      <c r="D35" s="7"/>
      <c r="E35" s="7"/>
      <c r="F35" s="7"/>
      <c r="G35" s="7"/>
      <c r="H35" s="357"/>
      <c r="I35" s="357"/>
      <c r="J35" s="357"/>
      <c r="K35" s="357"/>
      <c r="L35" s="357"/>
      <c r="M35" s="33"/>
      <c r="R35" s="6"/>
    </row>
    <row r="36" spans="1:18" x14ac:dyDescent="0.25">
      <c r="A36" s="7"/>
      <c r="B36" s="7"/>
      <c r="C36" s="7"/>
      <c r="D36" s="7"/>
      <c r="E36" s="7"/>
      <c r="F36" s="7"/>
      <c r="G36" s="7"/>
      <c r="H36" s="357"/>
      <c r="I36" s="357"/>
      <c r="J36" s="357"/>
      <c r="K36" s="357"/>
      <c r="L36" s="357"/>
      <c r="M36" s="33"/>
      <c r="R36" s="6"/>
    </row>
    <row r="37" spans="1:18" x14ac:dyDescent="0.25">
      <c r="A37" s="7"/>
      <c r="B37" s="7"/>
      <c r="C37" s="7"/>
      <c r="D37" s="7"/>
      <c r="E37" s="7"/>
      <c r="F37" s="7"/>
      <c r="G37" s="7"/>
      <c r="H37" s="357"/>
      <c r="I37" s="357"/>
      <c r="J37" s="357"/>
      <c r="K37" s="357"/>
      <c r="L37" s="357"/>
      <c r="M37" s="33"/>
      <c r="R37" s="6"/>
    </row>
    <row r="38" spans="1:18" x14ac:dyDescent="0.25">
      <c r="A38" s="7"/>
      <c r="B38" s="7"/>
      <c r="C38" s="7"/>
      <c r="D38" s="7"/>
      <c r="E38" s="7"/>
      <c r="F38" s="7"/>
      <c r="G38" s="7"/>
      <c r="H38" s="357"/>
      <c r="I38" s="357"/>
      <c r="J38" s="357"/>
      <c r="K38" s="357"/>
      <c r="L38" s="357"/>
      <c r="M38" s="33"/>
    </row>
    <row r="39" spans="1:18" x14ac:dyDescent="0.25">
      <c r="A39" s="7"/>
      <c r="B39" s="7"/>
      <c r="C39" s="7"/>
      <c r="D39" s="7"/>
      <c r="E39" s="7"/>
      <c r="F39" s="7"/>
      <c r="G39" s="7"/>
      <c r="H39" s="357"/>
      <c r="I39" s="357"/>
      <c r="J39" s="357"/>
      <c r="K39" s="357"/>
      <c r="L39" s="357"/>
      <c r="M39" s="33"/>
      <c r="R39" s="6"/>
    </row>
    <row r="40" spans="1:18" x14ac:dyDescent="0.25">
      <c r="A40" s="7"/>
      <c r="B40" s="7"/>
      <c r="C40" s="7"/>
      <c r="D40" s="7"/>
      <c r="E40" s="7"/>
      <c r="F40" s="7"/>
      <c r="G40" s="7"/>
      <c r="H40" s="357"/>
      <c r="I40" s="357"/>
      <c r="J40" s="357"/>
      <c r="K40" s="357"/>
      <c r="L40" s="357"/>
      <c r="M40" s="33"/>
      <c r="R40" s="6"/>
    </row>
    <row r="41" spans="1:18" x14ac:dyDescent="0.25">
      <c r="A41" s="7"/>
      <c r="B41" s="7"/>
      <c r="C41" s="7"/>
      <c r="D41" s="7"/>
      <c r="E41" s="7"/>
      <c r="F41" s="7"/>
      <c r="G41" s="7"/>
      <c r="H41" s="357"/>
      <c r="I41" s="357"/>
      <c r="J41" s="357"/>
      <c r="K41" s="357"/>
      <c r="L41" s="357"/>
      <c r="M41" s="33"/>
      <c r="R41" s="6"/>
    </row>
    <row r="42" spans="1:18" x14ac:dyDescent="0.25">
      <c r="A42" s="7"/>
      <c r="B42" s="7"/>
      <c r="C42" s="7"/>
      <c r="D42" s="7"/>
      <c r="E42" s="7"/>
      <c r="F42" s="7"/>
      <c r="G42" s="7"/>
      <c r="H42" s="357"/>
      <c r="I42" s="357"/>
      <c r="J42" s="357"/>
      <c r="K42" s="357"/>
      <c r="L42" s="357"/>
      <c r="M42" s="33"/>
      <c r="R42" s="6"/>
    </row>
    <row r="43" spans="1:18" x14ac:dyDescent="0.25">
      <c r="A43" s="7"/>
      <c r="B43" s="7"/>
      <c r="C43" s="7"/>
      <c r="D43" s="7"/>
      <c r="E43" s="7"/>
      <c r="F43" s="7"/>
      <c r="G43" s="7"/>
      <c r="H43" s="357"/>
      <c r="I43" s="357"/>
      <c r="J43" s="357"/>
      <c r="K43" s="357"/>
      <c r="L43" s="357"/>
      <c r="M43" s="33"/>
    </row>
    <row r="44" spans="1:18" x14ac:dyDescent="0.25">
      <c r="A44" s="7"/>
      <c r="B44" s="7"/>
      <c r="C44" s="7"/>
      <c r="D44" s="7"/>
      <c r="E44" s="7"/>
      <c r="F44" s="7"/>
      <c r="G44" s="7"/>
      <c r="H44" s="357"/>
      <c r="I44" s="357"/>
      <c r="J44" s="357"/>
      <c r="K44" s="357"/>
      <c r="L44" s="357"/>
      <c r="M44" s="33"/>
      <c r="R44" s="6"/>
    </row>
    <row r="45" spans="1:18" x14ac:dyDescent="0.25">
      <c r="A45" s="7"/>
      <c r="B45" s="7"/>
      <c r="C45" s="7"/>
      <c r="D45" s="7"/>
      <c r="E45" s="7"/>
      <c r="F45" s="7"/>
      <c r="G45" s="7"/>
      <c r="H45" s="357"/>
      <c r="I45" s="357"/>
      <c r="J45" s="357"/>
      <c r="K45" s="357"/>
      <c r="L45" s="357"/>
      <c r="M45" s="33"/>
      <c r="R45" s="6"/>
    </row>
    <row r="46" spans="1:18" x14ac:dyDescent="0.25">
      <c r="A46" s="7"/>
      <c r="B46" s="7"/>
      <c r="C46" s="7"/>
      <c r="D46" s="7"/>
      <c r="E46" s="7"/>
      <c r="F46" s="7"/>
      <c r="G46" s="7"/>
      <c r="H46" s="357"/>
      <c r="I46" s="357"/>
      <c r="J46" s="357"/>
      <c r="K46" s="357"/>
      <c r="L46" s="357"/>
      <c r="M46" s="33"/>
      <c r="R46" s="6"/>
    </row>
    <row r="47" spans="1:18" x14ac:dyDescent="0.25">
      <c r="A47" s="7"/>
      <c r="B47" s="7"/>
      <c r="C47" s="7"/>
      <c r="D47" s="7"/>
      <c r="E47" s="7"/>
      <c r="F47" s="7"/>
      <c r="G47" s="7"/>
      <c r="H47" s="357"/>
      <c r="I47" s="357"/>
      <c r="J47" s="357"/>
      <c r="K47" s="357"/>
      <c r="L47" s="357"/>
      <c r="M47" s="33"/>
      <c r="R47" s="6"/>
    </row>
    <row r="48" spans="1:18" x14ac:dyDescent="0.25">
      <c r="A48" s="7"/>
      <c r="B48" s="7"/>
      <c r="C48" s="7"/>
      <c r="D48" s="7"/>
      <c r="E48" s="7"/>
      <c r="F48" s="7"/>
      <c r="G48" s="7"/>
      <c r="H48" s="357"/>
      <c r="I48" s="357"/>
      <c r="J48" s="357"/>
      <c r="K48" s="357"/>
      <c r="L48" s="357"/>
      <c r="M48" s="33"/>
    </row>
    <row r="49" spans="1:18" x14ac:dyDescent="0.25">
      <c r="A49" s="7"/>
      <c r="B49" s="7"/>
      <c r="C49" s="7"/>
      <c r="D49" s="7"/>
      <c r="E49" s="7"/>
      <c r="F49" s="7"/>
      <c r="G49" s="7"/>
      <c r="H49" s="357"/>
      <c r="I49" s="357"/>
      <c r="J49" s="357"/>
      <c r="K49" s="357"/>
      <c r="L49" s="357"/>
      <c r="M49" s="33"/>
      <c r="R49" s="6"/>
    </row>
    <row r="50" spans="1:18" x14ac:dyDescent="0.25">
      <c r="A50" s="7"/>
      <c r="B50" s="7"/>
      <c r="C50" s="7"/>
      <c r="D50" s="7"/>
      <c r="E50" s="7"/>
      <c r="F50" s="7"/>
      <c r="G50" s="7"/>
      <c r="H50" s="357"/>
      <c r="I50" s="357"/>
      <c r="J50" s="357"/>
      <c r="K50" s="357"/>
      <c r="L50" s="357"/>
      <c r="M50" s="33"/>
      <c r="R50" s="6"/>
    </row>
    <row r="51" spans="1:18" x14ac:dyDescent="0.25">
      <c r="A51" s="7"/>
      <c r="B51" s="7"/>
      <c r="C51" s="7"/>
      <c r="D51" s="7"/>
      <c r="E51" s="7"/>
      <c r="F51" s="7"/>
      <c r="G51" s="7"/>
      <c r="H51" s="357"/>
      <c r="I51" s="357"/>
      <c r="J51" s="357"/>
      <c r="K51" s="357"/>
      <c r="L51" s="357"/>
      <c r="M51" s="33"/>
      <c r="R51" s="6"/>
    </row>
    <row r="52" spans="1:18" x14ac:dyDescent="0.25">
      <c r="H52" s="357"/>
      <c r="I52" s="357"/>
      <c r="J52" s="357"/>
      <c r="K52" s="357"/>
      <c r="L52" s="357"/>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H1"/>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371" t="s">
        <v>135</v>
      </c>
      <c r="B1" s="371"/>
      <c r="C1" s="371"/>
      <c r="D1" s="371"/>
      <c r="E1" s="371"/>
      <c r="F1" s="371"/>
      <c r="G1" s="371"/>
      <c r="H1" s="371"/>
      <c r="I1" s="357"/>
      <c r="J1" s="357"/>
      <c r="K1" s="357"/>
      <c r="L1" s="357"/>
      <c r="M1" s="357"/>
      <c r="N1" s="357"/>
      <c r="O1" s="132"/>
      <c r="P1" s="133"/>
    </row>
    <row r="2" spans="1:29" s="34" customFormat="1" ht="15.9" customHeight="1" x14ac:dyDescent="0.25">
      <c r="A2" s="369" t="s">
        <v>440</v>
      </c>
      <c r="B2" s="369"/>
      <c r="C2" s="369"/>
      <c r="D2" s="369"/>
      <c r="E2" s="369"/>
      <c r="F2" s="369"/>
      <c r="G2" s="369"/>
      <c r="H2" s="369"/>
      <c r="I2" s="357"/>
      <c r="J2" s="357"/>
      <c r="K2" s="357"/>
      <c r="L2" s="357"/>
      <c r="M2" s="357"/>
      <c r="N2" s="357"/>
      <c r="O2" s="132"/>
      <c r="P2" s="287"/>
      <c r="Q2" s="29"/>
      <c r="R2" s="29"/>
      <c r="S2" s="29"/>
      <c r="T2" s="29"/>
      <c r="U2" s="29"/>
      <c r="V2" s="29"/>
      <c r="W2" s="29"/>
      <c r="X2" s="29"/>
      <c r="Y2" s="29"/>
      <c r="Z2" s="29"/>
      <c r="AA2" s="29"/>
      <c r="AB2" s="29"/>
      <c r="AC2" s="29"/>
    </row>
    <row r="3" spans="1:29" s="34" customFormat="1" ht="15.9" customHeight="1" x14ac:dyDescent="0.3">
      <c r="A3" s="369" t="s">
        <v>127</v>
      </c>
      <c r="B3" s="369"/>
      <c r="C3" s="369"/>
      <c r="D3" s="369"/>
      <c r="E3" s="369"/>
      <c r="F3" s="369"/>
      <c r="G3" s="369"/>
      <c r="H3" s="369"/>
      <c r="I3" s="357"/>
      <c r="J3" s="357"/>
      <c r="K3" s="357"/>
      <c r="L3" s="357"/>
      <c r="M3" s="357"/>
      <c r="N3" s="357"/>
      <c r="O3" s="132"/>
      <c r="P3" s="340"/>
      <c r="Q3" s="340"/>
      <c r="R3" s="340"/>
      <c r="S3" s="340"/>
      <c r="T3" s="340"/>
      <c r="U3" s="340"/>
      <c r="V3" s="340"/>
      <c r="W3" s="340"/>
      <c r="X3" s="340"/>
      <c r="Y3" s="340"/>
      <c r="Z3" s="29"/>
      <c r="AA3" s="29"/>
      <c r="AB3" s="29"/>
      <c r="AC3" s="29"/>
    </row>
    <row r="4" spans="1:29" s="34" customFormat="1" ht="15.9" customHeight="1" thickBot="1" x14ac:dyDescent="0.35">
      <c r="A4" s="369" t="s">
        <v>237</v>
      </c>
      <c r="B4" s="369"/>
      <c r="C4" s="369"/>
      <c r="D4" s="369"/>
      <c r="E4" s="369"/>
      <c r="F4" s="369"/>
      <c r="G4" s="369"/>
      <c r="H4" s="369"/>
      <c r="I4" s="357"/>
      <c r="J4" s="357"/>
      <c r="K4" s="357"/>
      <c r="L4" s="357"/>
      <c r="M4" s="357"/>
      <c r="N4" s="357"/>
      <c r="O4" s="359"/>
      <c r="P4" s="288"/>
      <c r="Q4" s="283"/>
      <c r="R4" s="283"/>
      <c r="S4" s="283"/>
      <c r="T4" s="283"/>
      <c r="U4" s="283"/>
      <c r="V4" s="283"/>
      <c r="W4" s="283"/>
      <c r="X4" s="283"/>
      <c r="Y4" s="283"/>
      <c r="Z4" s="29"/>
      <c r="AA4" s="29"/>
      <c r="AB4" s="29"/>
      <c r="AC4" s="29"/>
    </row>
    <row r="5" spans="1:29" s="34" customFormat="1" ht="14.4" thickTop="1" x14ac:dyDescent="0.3">
      <c r="A5" s="38" t="s">
        <v>128</v>
      </c>
      <c r="B5" s="374">
        <v>2016</v>
      </c>
      <c r="C5" s="374">
        <v>2017</v>
      </c>
      <c r="D5" s="374">
        <v>2018</v>
      </c>
      <c r="E5" s="374">
        <v>2019</v>
      </c>
      <c r="F5" s="374">
        <v>2020</v>
      </c>
      <c r="G5" s="62" t="s">
        <v>142</v>
      </c>
      <c r="H5" s="62" t="s">
        <v>134</v>
      </c>
      <c r="I5" s="282"/>
      <c r="J5" s="282"/>
      <c r="K5" s="282"/>
      <c r="L5" s="282"/>
      <c r="M5" s="282"/>
      <c r="N5" s="282"/>
      <c r="O5" s="36"/>
      <c r="P5" s="283"/>
      <c r="Q5" s="283"/>
      <c r="R5" s="283"/>
      <c r="S5" s="283"/>
      <c r="T5" s="283"/>
      <c r="U5" s="283"/>
      <c r="V5" s="283"/>
      <c r="W5" s="283"/>
      <c r="X5" s="283"/>
      <c r="Y5" s="283"/>
      <c r="Z5" s="29"/>
      <c r="AA5" s="29"/>
      <c r="AB5" s="29"/>
      <c r="AC5" s="29"/>
    </row>
    <row r="6" spans="1:29" s="34" customFormat="1" ht="14.4" thickBot="1" x14ac:dyDescent="0.35">
      <c r="A6" s="284"/>
      <c r="B6" s="375"/>
      <c r="C6" s="375"/>
      <c r="D6" s="375"/>
      <c r="E6" s="375"/>
      <c r="F6" s="375"/>
      <c r="G6" s="285" t="s">
        <v>522</v>
      </c>
      <c r="H6" s="286">
        <v>2020</v>
      </c>
      <c r="I6" s="282"/>
      <c r="J6" s="282"/>
      <c r="K6" s="282"/>
      <c r="L6" s="282"/>
      <c r="M6" s="282"/>
      <c r="N6" s="282"/>
      <c r="P6" s="283"/>
      <c r="Q6" s="283"/>
      <c r="R6" s="283"/>
      <c r="S6" s="283"/>
      <c r="T6" s="283"/>
      <c r="U6" s="283"/>
      <c r="V6" s="283"/>
      <c r="W6" s="283"/>
      <c r="X6" s="283"/>
      <c r="Y6" s="283"/>
      <c r="Z6" s="29"/>
      <c r="AA6" s="29"/>
      <c r="AB6" s="29"/>
      <c r="AC6" s="29"/>
    </row>
    <row r="7" spans="1:29" s="34" customFormat="1" ht="13.8" thickTop="1" x14ac:dyDescent="0.25">
      <c r="A7" s="36" t="s">
        <v>438</v>
      </c>
      <c r="B7" s="109">
        <v>60718332.353969805</v>
      </c>
      <c r="C7" s="109">
        <v>68823195.5098975</v>
      </c>
      <c r="D7" s="109">
        <v>74708370.904220402</v>
      </c>
      <c r="E7" s="109">
        <v>68762563.590578899</v>
      </c>
      <c r="F7" s="109">
        <v>73485136.68607381</v>
      </c>
      <c r="G7" s="27">
        <v>6.8679421605246066E-2</v>
      </c>
      <c r="H7" s="282"/>
      <c r="I7" s="282"/>
      <c r="J7" s="282"/>
      <c r="K7" s="282"/>
      <c r="L7" s="282"/>
      <c r="M7" s="282"/>
      <c r="N7" s="282"/>
      <c r="P7" s="289"/>
    </row>
    <row r="8" spans="1:29" s="34" customFormat="1" x14ac:dyDescent="0.25">
      <c r="A8" s="36" t="s">
        <v>439</v>
      </c>
      <c r="B8" s="109">
        <v>30697544.7045395</v>
      </c>
      <c r="C8" s="109">
        <v>37139236.240640603</v>
      </c>
      <c r="D8" s="109">
        <v>39130378.801938199</v>
      </c>
      <c r="E8" s="109">
        <v>35339672.676475801</v>
      </c>
      <c r="F8" s="109">
        <v>41770466.080254003</v>
      </c>
      <c r="G8" s="27">
        <v>0.18197093851576399</v>
      </c>
      <c r="H8" s="282"/>
      <c r="I8" s="282"/>
      <c r="J8" s="282"/>
      <c r="K8" s="282"/>
      <c r="L8" s="282"/>
      <c r="M8" s="282"/>
      <c r="N8" s="282"/>
    </row>
    <row r="9" spans="1:29" s="34" customFormat="1" ht="15.9" customHeight="1" x14ac:dyDescent="0.25">
      <c r="A9" s="369" t="s">
        <v>130</v>
      </c>
      <c r="B9" s="369"/>
      <c r="C9" s="369"/>
      <c r="D9" s="369"/>
      <c r="E9" s="369"/>
      <c r="F9" s="369"/>
      <c r="G9" s="369"/>
      <c r="H9" s="369"/>
      <c r="I9" s="357"/>
      <c r="J9" s="357"/>
      <c r="K9" s="357"/>
      <c r="L9" s="357"/>
      <c r="M9" s="357"/>
      <c r="N9" s="357"/>
      <c r="P9" s="290"/>
      <c r="Q9" s="30"/>
      <c r="R9" s="289"/>
    </row>
    <row r="10" spans="1:29" s="34" customFormat="1" ht="15.9" customHeight="1" x14ac:dyDescent="0.25">
      <c r="A10" s="26" t="s">
        <v>242</v>
      </c>
      <c r="B10" s="113">
        <v>15210095</v>
      </c>
      <c r="C10" s="113">
        <v>15381835</v>
      </c>
      <c r="D10" s="113">
        <v>17900757</v>
      </c>
      <c r="E10" s="113">
        <v>16899290</v>
      </c>
      <c r="F10" s="113">
        <v>15909266</v>
      </c>
      <c r="G10" s="27">
        <v>-5.858376298649233E-2</v>
      </c>
      <c r="H10" s="27">
        <v>0.21649637896114807</v>
      </c>
      <c r="I10" s="27"/>
      <c r="J10" s="27"/>
      <c r="K10" s="27"/>
      <c r="L10" s="27"/>
      <c r="M10" s="27"/>
      <c r="N10" s="27"/>
      <c r="O10" s="30"/>
      <c r="P10" s="290"/>
      <c r="Q10" s="30"/>
      <c r="R10" s="289"/>
    </row>
    <row r="11" spans="1:29" s="34" customFormat="1" ht="15.9" customHeight="1" x14ac:dyDescent="0.25">
      <c r="A11" s="111" t="s">
        <v>265</v>
      </c>
      <c r="B11" s="109">
        <v>9250572</v>
      </c>
      <c r="C11" s="109">
        <v>9238481</v>
      </c>
      <c r="D11" s="109">
        <v>10212418</v>
      </c>
      <c r="E11" s="109">
        <v>10425282</v>
      </c>
      <c r="F11" s="109">
        <v>9929609</v>
      </c>
      <c r="G11" s="31">
        <v>-4.7545284626353511E-2</v>
      </c>
      <c r="H11" s="31">
        <v>0.62413998232225165</v>
      </c>
      <c r="I11" s="31"/>
      <c r="J11" s="31"/>
      <c r="K11" s="31"/>
      <c r="L11" s="31"/>
      <c r="M11" s="31"/>
      <c r="N11" s="31"/>
      <c r="O11" s="289"/>
      <c r="P11" s="133"/>
    </row>
    <row r="12" spans="1:29" s="34" customFormat="1" ht="15.9" customHeight="1" x14ac:dyDescent="0.25">
      <c r="A12" s="111" t="s">
        <v>266</v>
      </c>
      <c r="B12" s="109">
        <v>1236616</v>
      </c>
      <c r="C12" s="109">
        <v>1182554</v>
      </c>
      <c r="D12" s="109">
        <v>1380778</v>
      </c>
      <c r="E12" s="109">
        <v>1458595</v>
      </c>
      <c r="F12" s="109">
        <v>1660401</v>
      </c>
      <c r="G12" s="31">
        <v>0.1383564320459072</v>
      </c>
      <c r="H12" s="31">
        <v>0.10436691422470402</v>
      </c>
      <c r="I12" s="31"/>
      <c r="J12" s="31"/>
      <c r="K12" s="31"/>
      <c r="L12" s="31"/>
      <c r="M12" s="31"/>
      <c r="N12" s="31"/>
      <c r="O12" s="33"/>
    </row>
    <row r="13" spans="1:29" s="34" customFormat="1" ht="15.9" customHeight="1" x14ac:dyDescent="0.25">
      <c r="A13" s="111" t="s">
        <v>267</v>
      </c>
      <c r="B13" s="109">
        <v>4722907</v>
      </c>
      <c r="C13" s="109">
        <v>4960800</v>
      </c>
      <c r="D13" s="109">
        <v>6307561</v>
      </c>
      <c r="E13" s="109">
        <v>5015413</v>
      </c>
      <c r="F13" s="109">
        <v>4319256</v>
      </c>
      <c r="G13" s="31">
        <v>-0.13880352425612805</v>
      </c>
      <c r="H13" s="31">
        <v>0.27149310345304428</v>
      </c>
      <c r="I13" s="31"/>
      <c r="J13" s="31"/>
      <c r="K13" s="31"/>
      <c r="L13" s="31"/>
      <c r="M13" s="31"/>
      <c r="N13" s="31"/>
      <c r="O13" s="33"/>
    </row>
    <row r="14" spans="1:29" s="34" customFormat="1" ht="15.9" customHeight="1" x14ac:dyDescent="0.25">
      <c r="A14" s="369" t="s">
        <v>132</v>
      </c>
      <c r="B14" s="369"/>
      <c r="C14" s="369"/>
      <c r="D14" s="369"/>
      <c r="E14" s="369"/>
      <c r="F14" s="369"/>
      <c r="G14" s="369"/>
      <c r="H14" s="369"/>
      <c r="I14" s="357"/>
      <c r="J14" s="357"/>
      <c r="K14" s="357"/>
      <c r="L14" s="357"/>
      <c r="M14" s="357"/>
      <c r="N14" s="357"/>
    </row>
    <row r="15" spans="1:29" s="34" customFormat="1" ht="15.9" customHeight="1" x14ac:dyDescent="0.25">
      <c r="A15" s="32" t="s">
        <v>242</v>
      </c>
      <c r="B15" s="113">
        <v>5142751</v>
      </c>
      <c r="C15" s="113">
        <v>5844993</v>
      </c>
      <c r="D15" s="113">
        <v>6560187</v>
      </c>
      <c r="E15" s="113">
        <v>6345535</v>
      </c>
      <c r="F15" s="113">
        <v>6640884</v>
      </c>
      <c r="G15" s="27">
        <v>4.6544381206627967E-2</v>
      </c>
      <c r="H15" s="28"/>
      <c r="I15" s="28"/>
      <c r="J15" s="28"/>
      <c r="K15" s="28"/>
      <c r="L15" s="28"/>
      <c r="M15" s="28"/>
      <c r="N15" s="28"/>
      <c r="O15" s="28"/>
    </row>
    <row r="16" spans="1:29" s="34" customFormat="1" ht="15.9" customHeight="1" x14ac:dyDescent="0.25">
      <c r="A16" s="111" t="s">
        <v>265</v>
      </c>
      <c r="B16" s="23">
        <v>3325911</v>
      </c>
      <c r="C16" s="23">
        <v>3619177</v>
      </c>
      <c r="D16" s="23">
        <v>4085984</v>
      </c>
      <c r="E16" s="23">
        <v>3945256</v>
      </c>
      <c r="F16" s="23">
        <v>4316637</v>
      </c>
      <c r="G16" s="31">
        <v>9.4133561928554196E-2</v>
      </c>
      <c r="H16" s="31">
        <v>0.65000939633940302</v>
      </c>
      <c r="I16" s="31"/>
      <c r="J16" s="31"/>
      <c r="K16" s="31"/>
      <c r="L16" s="31"/>
      <c r="M16" s="31"/>
      <c r="N16" s="31"/>
      <c r="O16" s="33"/>
    </row>
    <row r="17" spans="1:24" s="34" customFormat="1" ht="15.9" customHeight="1" x14ac:dyDescent="0.25">
      <c r="A17" s="111" t="s">
        <v>266</v>
      </c>
      <c r="B17" s="23">
        <v>1562037</v>
      </c>
      <c r="C17" s="23">
        <v>1965208</v>
      </c>
      <c r="D17" s="23">
        <v>2142776</v>
      </c>
      <c r="E17" s="23">
        <v>2140199</v>
      </c>
      <c r="F17" s="23">
        <v>2110613</v>
      </c>
      <c r="G17" s="31">
        <v>-1.3823948146877931E-2</v>
      </c>
      <c r="H17" s="31">
        <v>0.31782109128844893</v>
      </c>
      <c r="I17" s="31"/>
      <c r="J17" s="31"/>
      <c r="K17" s="31"/>
      <c r="L17" s="31"/>
      <c r="M17" s="31"/>
      <c r="N17" s="31"/>
      <c r="O17" s="33"/>
    </row>
    <row r="18" spans="1:24" s="34" customFormat="1" ht="15.9" customHeight="1" x14ac:dyDescent="0.25">
      <c r="A18" s="111" t="s">
        <v>267</v>
      </c>
      <c r="B18" s="23">
        <v>254803</v>
      </c>
      <c r="C18" s="23">
        <v>260608</v>
      </c>
      <c r="D18" s="23">
        <v>331427</v>
      </c>
      <c r="E18" s="23">
        <v>260080</v>
      </c>
      <c r="F18" s="23">
        <v>213634</v>
      </c>
      <c r="G18" s="31">
        <v>-0.17858351276530299</v>
      </c>
      <c r="H18" s="31">
        <v>3.2169512372148046E-2</v>
      </c>
      <c r="I18" s="31"/>
      <c r="J18" s="31"/>
      <c r="K18" s="31"/>
      <c r="L18" s="31"/>
      <c r="M18" s="31"/>
      <c r="N18" s="31"/>
      <c r="O18" s="33"/>
    </row>
    <row r="19" spans="1:24" s="34" customFormat="1" ht="15.9" customHeight="1" x14ac:dyDescent="0.25">
      <c r="A19" s="369" t="s">
        <v>144</v>
      </c>
      <c r="B19" s="369"/>
      <c r="C19" s="369"/>
      <c r="D19" s="369"/>
      <c r="E19" s="369"/>
      <c r="F19" s="369"/>
      <c r="G19" s="369"/>
      <c r="H19" s="369"/>
      <c r="I19" s="357"/>
      <c r="J19" s="31"/>
      <c r="K19" s="31"/>
      <c r="L19" s="31"/>
      <c r="M19" s="31"/>
      <c r="N19" s="357"/>
    </row>
    <row r="20" spans="1:24" s="34" customFormat="1" ht="15.9" customHeight="1" x14ac:dyDescent="0.25">
      <c r="A20" s="32" t="s">
        <v>242</v>
      </c>
      <c r="B20" s="113">
        <v>10067344</v>
      </c>
      <c r="C20" s="113">
        <v>9536842</v>
      </c>
      <c r="D20" s="113">
        <v>11340570</v>
      </c>
      <c r="E20" s="113">
        <v>10553755</v>
      </c>
      <c r="F20" s="113">
        <v>9268382</v>
      </c>
      <c r="G20" s="27">
        <v>-0.12179295426130321</v>
      </c>
      <c r="H20" s="33"/>
      <c r="I20" s="33"/>
      <c r="J20" s="31"/>
      <c r="K20" s="31"/>
      <c r="L20" s="31"/>
      <c r="M20" s="31"/>
      <c r="N20" s="33"/>
      <c r="O20" s="33"/>
    </row>
    <row r="21" spans="1:24" s="34" customFormat="1" ht="15.9" customHeight="1" x14ac:dyDescent="0.25">
      <c r="A21" s="111" t="s">
        <v>265</v>
      </c>
      <c r="B21" s="23">
        <v>5924661</v>
      </c>
      <c r="C21" s="23">
        <v>5619304</v>
      </c>
      <c r="D21" s="23">
        <v>6126434</v>
      </c>
      <c r="E21" s="23">
        <v>6480026</v>
      </c>
      <c r="F21" s="23">
        <v>5612972</v>
      </c>
      <c r="G21" s="31">
        <v>-0.13380409276135621</v>
      </c>
      <c r="H21" s="31">
        <v>0.60560430072908089</v>
      </c>
      <c r="I21" s="31"/>
      <c r="J21" s="31"/>
      <c r="K21" s="31"/>
      <c r="L21" s="31"/>
      <c r="M21" s="31"/>
      <c r="N21" s="33"/>
      <c r="O21" s="33"/>
    </row>
    <row r="22" spans="1:24" s="34" customFormat="1" ht="15.9" customHeight="1" x14ac:dyDescent="0.25">
      <c r="A22" s="111" t="s">
        <v>266</v>
      </c>
      <c r="B22" s="23">
        <v>-325421</v>
      </c>
      <c r="C22" s="23">
        <v>-782654</v>
      </c>
      <c r="D22" s="23">
        <v>-761998</v>
      </c>
      <c r="E22" s="23">
        <v>-681604</v>
      </c>
      <c r="F22" s="23">
        <v>-450212</v>
      </c>
      <c r="G22" s="31">
        <v>0.3394815758123485</v>
      </c>
      <c r="H22" s="31">
        <v>-4.857503715319459E-2</v>
      </c>
      <c r="I22" s="31"/>
      <c r="J22" s="31"/>
      <c r="K22" s="31"/>
      <c r="L22" s="31"/>
      <c r="M22" s="31"/>
      <c r="N22" s="33"/>
      <c r="O22" s="33"/>
      <c r="P22" s="289"/>
    </row>
    <row r="23" spans="1:24" s="34" customFormat="1" ht="15.9" customHeight="1" thickBot="1" x14ac:dyDescent="0.3">
      <c r="A23" s="112" t="s">
        <v>267</v>
      </c>
      <c r="B23" s="64">
        <v>4468104</v>
      </c>
      <c r="C23" s="64">
        <v>4700192</v>
      </c>
      <c r="D23" s="64">
        <v>5976134</v>
      </c>
      <c r="E23" s="64">
        <v>4755333</v>
      </c>
      <c r="F23" s="64">
        <v>4105622</v>
      </c>
      <c r="G23" s="65">
        <v>-0.13662786601905691</v>
      </c>
      <c r="H23" s="65">
        <v>0.44297073642411372</v>
      </c>
      <c r="I23" s="31"/>
      <c r="J23" s="31"/>
      <c r="K23" s="31"/>
      <c r="L23" s="31"/>
      <c r="M23" s="31"/>
      <c r="N23" s="33"/>
      <c r="O23" s="33"/>
    </row>
    <row r="24" spans="1:24" ht="27" customHeight="1" thickTop="1" x14ac:dyDescent="0.25">
      <c r="A24" s="370" t="s">
        <v>442</v>
      </c>
      <c r="B24" s="370"/>
      <c r="C24" s="370"/>
      <c r="D24" s="370"/>
      <c r="E24" s="370"/>
      <c r="F24" s="370"/>
      <c r="G24" s="370"/>
      <c r="H24" s="370"/>
      <c r="I24" s="358"/>
      <c r="J24" s="31"/>
      <c r="K24" s="31"/>
      <c r="L24" s="31"/>
      <c r="M24" s="31"/>
      <c r="N24" s="33"/>
      <c r="O24" s="33"/>
      <c r="T24" s="25"/>
      <c r="U24" s="217" t="s">
        <v>372</v>
      </c>
    </row>
    <row r="25" spans="1:24" ht="33" customHeight="1" x14ac:dyDescent="0.25">
      <c r="J25" s="31"/>
      <c r="K25" s="31"/>
      <c r="L25" s="31"/>
      <c r="M25" s="31"/>
      <c r="N25" s="33"/>
      <c r="O25" s="33"/>
      <c r="U25" s="105" t="s">
        <v>195</v>
      </c>
    </row>
    <row r="26" spans="1:24" x14ac:dyDescent="0.25">
      <c r="A26" s="7"/>
      <c r="B26" s="7"/>
      <c r="C26" s="7"/>
      <c r="D26" s="7"/>
      <c r="E26" s="7"/>
      <c r="F26" s="7"/>
      <c r="G26" s="7"/>
      <c r="H26" s="7"/>
      <c r="I26" s="7"/>
      <c r="J26" s="31"/>
      <c r="K26" s="31"/>
      <c r="L26" s="31"/>
      <c r="M26" s="31"/>
      <c r="N26" s="33"/>
      <c r="O26" s="33"/>
      <c r="U26" s="192" t="s">
        <v>265</v>
      </c>
      <c r="V26" s="192" t="s">
        <v>266</v>
      </c>
      <c r="W26" s="192" t="s">
        <v>267</v>
      </c>
      <c r="X26" s="192" t="s">
        <v>192</v>
      </c>
    </row>
    <row r="27" spans="1:24" ht="14.4" x14ac:dyDescent="0.3">
      <c r="A27" s="7"/>
      <c r="B27" s="7"/>
      <c r="C27" s="7"/>
      <c r="D27" s="7"/>
      <c r="E27" s="7"/>
      <c r="F27" s="7"/>
      <c r="G27" s="7"/>
      <c r="H27" s="7"/>
      <c r="I27" s="7"/>
      <c r="J27" s="31"/>
      <c r="K27" s="31"/>
      <c r="L27" s="31"/>
      <c r="M27" s="31"/>
      <c r="N27" s="33"/>
      <c r="O27" s="33"/>
      <c r="T27" s="268">
        <v>2016</v>
      </c>
      <c r="U27" s="138">
        <v>5924661</v>
      </c>
      <c r="V27" s="138">
        <v>-325421</v>
      </c>
      <c r="W27" s="138">
        <v>4468104</v>
      </c>
      <c r="X27" s="138">
        <v>10067344</v>
      </c>
    </row>
    <row r="28" spans="1:24" ht="14.4" x14ac:dyDescent="0.3">
      <c r="A28" s="7"/>
      <c r="B28" s="7"/>
      <c r="C28" s="7"/>
      <c r="D28" s="7"/>
      <c r="E28" s="7"/>
      <c r="F28" s="7"/>
      <c r="G28" s="7"/>
      <c r="H28" s="7"/>
      <c r="I28" s="7"/>
      <c r="J28" s="31"/>
      <c r="K28" s="31"/>
      <c r="L28" s="31"/>
      <c r="M28" s="31"/>
      <c r="N28" s="33"/>
      <c r="O28" s="33"/>
      <c r="T28" s="268">
        <v>2017</v>
      </c>
      <c r="U28" s="138">
        <v>5619304</v>
      </c>
      <c r="V28" s="138">
        <v>-782654</v>
      </c>
      <c r="W28" s="138">
        <v>4700192</v>
      </c>
      <c r="X28" s="138">
        <v>9536842</v>
      </c>
    </row>
    <row r="29" spans="1:24" ht="14.4" x14ac:dyDescent="0.3">
      <c r="A29" s="7"/>
      <c r="B29" s="7"/>
      <c r="C29" s="7"/>
      <c r="D29" s="7"/>
      <c r="E29" s="7"/>
      <c r="F29" s="7"/>
      <c r="G29" s="7"/>
      <c r="H29" s="7"/>
      <c r="I29" s="7"/>
      <c r="J29" s="31"/>
      <c r="K29" s="31"/>
      <c r="L29" s="31"/>
      <c r="M29" s="31"/>
      <c r="N29" s="33"/>
      <c r="T29" s="268">
        <v>2018</v>
      </c>
      <c r="U29" s="138">
        <v>6126434</v>
      </c>
      <c r="V29" s="138">
        <v>-761998</v>
      </c>
      <c r="W29" s="138">
        <v>5976134</v>
      </c>
      <c r="X29" s="138">
        <v>11340570</v>
      </c>
    </row>
    <row r="30" spans="1:24" ht="14.4" x14ac:dyDescent="0.3">
      <c r="A30" s="7"/>
      <c r="B30" s="7"/>
      <c r="C30" s="7"/>
      <c r="D30" s="7"/>
      <c r="E30" s="7"/>
      <c r="F30" s="7"/>
      <c r="G30" s="7"/>
      <c r="H30" s="7"/>
      <c r="I30" s="7"/>
      <c r="J30" s="31"/>
      <c r="K30" s="31"/>
      <c r="L30" s="31"/>
      <c r="M30" s="31"/>
      <c r="N30" s="33"/>
      <c r="T30" s="268">
        <v>2019</v>
      </c>
      <c r="U30" s="138">
        <v>6480026</v>
      </c>
      <c r="V30" s="138">
        <v>-681604</v>
      </c>
      <c r="W30" s="138">
        <v>4755333</v>
      </c>
      <c r="X30" s="138">
        <v>10553755</v>
      </c>
    </row>
    <row r="31" spans="1:24" ht="14.4" x14ac:dyDescent="0.3">
      <c r="A31" s="7"/>
      <c r="B31" s="7"/>
      <c r="C31" s="7"/>
      <c r="D31" s="7"/>
      <c r="E31" s="7"/>
      <c r="F31" s="7"/>
      <c r="G31" s="7"/>
      <c r="H31" s="7"/>
      <c r="I31" s="7"/>
      <c r="J31" s="31"/>
      <c r="K31" s="31"/>
      <c r="L31" s="31"/>
      <c r="M31" s="31"/>
      <c r="N31" s="33"/>
      <c r="T31" s="268">
        <v>2020</v>
      </c>
      <c r="U31" s="138">
        <v>5612972</v>
      </c>
      <c r="V31" s="138">
        <v>-450212</v>
      </c>
      <c r="W31" s="138">
        <v>4105622</v>
      </c>
      <c r="X31" s="138">
        <v>9268382</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F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371" t="s">
        <v>193</v>
      </c>
      <c r="B1" s="371"/>
      <c r="C1" s="371"/>
      <c r="D1" s="371"/>
      <c r="E1" s="371"/>
      <c r="F1" s="371"/>
      <c r="G1" s="357"/>
      <c r="H1" s="357"/>
      <c r="I1" s="357"/>
      <c r="J1" s="357"/>
      <c r="K1" s="357"/>
      <c r="L1" s="357"/>
      <c r="M1" s="357"/>
      <c r="N1" s="357"/>
      <c r="O1" s="357"/>
      <c r="P1" s="357"/>
      <c r="Q1" s="32" t="s">
        <v>194</v>
      </c>
      <c r="R1" s="32"/>
      <c r="S1" s="32"/>
      <c r="T1" s="32"/>
      <c r="U1" s="32"/>
      <c r="V1" s="29"/>
      <c r="W1" s="29"/>
      <c r="X1" s="29"/>
      <c r="AA1" s="30"/>
      <c r="AB1" s="30"/>
      <c r="AC1" s="30"/>
      <c r="AD1" s="29"/>
    </row>
    <row r="2" spans="1:30" ht="13.5" customHeight="1" x14ac:dyDescent="0.25">
      <c r="A2" s="369" t="s">
        <v>243</v>
      </c>
      <c r="B2" s="369"/>
      <c r="C2" s="369"/>
      <c r="D2" s="369"/>
      <c r="E2" s="369"/>
      <c r="F2" s="369"/>
      <c r="G2" s="357"/>
      <c r="H2" s="357"/>
      <c r="I2" s="357"/>
      <c r="J2" s="357"/>
      <c r="K2" s="357"/>
      <c r="L2" s="357"/>
      <c r="M2" s="357"/>
      <c r="N2" s="357"/>
      <c r="O2" s="357"/>
      <c r="P2" s="357"/>
      <c r="Q2" s="22" t="s">
        <v>128</v>
      </c>
      <c r="R2" s="36" t="s">
        <v>265</v>
      </c>
      <c r="S2" s="36" t="s">
        <v>266</v>
      </c>
      <c r="T2" s="36" t="s">
        <v>267</v>
      </c>
      <c r="U2" s="36" t="s">
        <v>192</v>
      </c>
    </row>
    <row r="3" spans="1:30" s="34" customFormat="1" ht="15.9" customHeight="1" x14ac:dyDescent="0.25">
      <c r="A3" s="369" t="s">
        <v>127</v>
      </c>
      <c r="B3" s="369"/>
      <c r="C3" s="369"/>
      <c r="D3" s="369"/>
      <c r="E3" s="369"/>
      <c r="F3" s="369"/>
      <c r="G3" s="357"/>
      <c r="H3" s="357"/>
      <c r="I3" s="357"/>
      <c r="J3" s="357"/>
      <c r="K3" s="357"/>
      <c r="L3" s="357"/>
      <c r="M3" s="357"/>
      <c r="N3" s="357"/>
      <c r="O3" s="357"/>
      <c r="P3" s="357"/>
      <c r="Q3" s="244" t="s">
        <v>517</v>
      </c>
      <c r="R3" s="184">
        <v>8448657</v>
      </c>
      <c r="S3" s="184">
        <v>1088304</v>
      </c>
      <c r="T3" s="184">
        <v>4489789</v>
      </c>
      <c r="U3" s="212">
        <v>14026750</v>
      </c>
      <c r="V3" s="29"/>
      <c r="W3" s="29"/>
      <c r="X3" s="29"/>
      <c r="Z3" s="35"/>
      <c r="AA3" s="30"/>
      <c r="AB3" s="30"/>
      <c r="AC3" s="30"/>
      <c r="AD3" s="29"/>
    </row>
    <row r="4" spans="1:30" s="34" customFormat="1" ht="15.9" customHeight="1" x14ac:dyDescent="0.25">
      <c r="A4" s="369" t="s">
        <v>237</v>
      </c>
      <c r="B4" s="369"/>
      <c r="C4" s="369"/>
      <c r="D4" s="369"/>
      <c r="E4" s="369"/>
      <c r="F4" s="369"/>
      <c r="G4" s="357"/>
      <c r="H4" s="357"/>
      <c r="I4" s="357"/>
      <c r="J4" s="357"/>
      <c r="K4" s="357"/>
      <c r="L4" s="357"/>
      <c r="M4" s="357"/>
      <c r="N4" s="357"/>
      <c r="O4" s="357"/>
      <c r="P4" s="357"/>
      <c r="Q4" s="244" t="s">
        <v>518</v>
      </c>
      <c r="R4" s="184">
        <v>9374035</v>
      </c>
      <c r="S4" s="184">
        <v>1280132</v>
      </c>
      <c r="T4" s="184">
        <v>5831677</v>
      </c>
      <c r="U4" s="212">
        <v>16485844</v>
      </c>
      <c r="V4" s="29"/>
      <c r="W4" s="29"/>
      <c r="X4" s="29"/>
      <c r="AD4" s="29"/>
    </row>
    <row r="5" spans="1:30" ht="13.8" thickBot="1" x14ac:dyDescent="0.3">
      <c r="B5" s="41"/>
      <c r="C5" s="41"/>
      <c r="D5" s="41"/>
      <c r="E5" s="41"/>
      <c r="F5" s="41"/>
      <c r="G5" s="41"/>
      <c r="H5" s="41"/>
      <c r="I5" s="41"/>
      <c r="J5" s="41"/>
      <c r="K5" s="41"/>
      <c r="L5" s="41"/>
      <c r="M5" s="41"/>
      <c r="N5" s="41"/>
      <c r="O5" s="41"/>
      <c r="P5" s="41"/>
      <c r="Q5" s="244" t="s">
        <v>519</v>
      </c>
      <c r="R5" s="184">
        <v>9324263</v>
      </c>
      <c r="S5" s="184">
        <v>1309716</v>
      </c>
      <c r="T5" s="184">
        <v>4646052</v>
      </c>
      <c r="U5" s="212">
        <v>15280031</v>
      </c>
    </row>
    <row r="6" spans="1:30" ht="15" customHeight="1" thickTop="1" x14ac:dyDescent="0.25">
      <c r="A6" s="53" t="s">
        <v>128</v>
      </c>
      <c r="B6" s="376" t="s">
        <v>516</v>
      </c>
      <c r="C6" s="376"/>
      <c r="D6" s="376"/>
      <c r="E6" s="376"/>
      <c r="F6" s="376"/>
      <c r="G6" s="106"/>
      <c r="H6" s="106"/>
      <c r="I6" s="106"/>
      <c r="J6" s="106"/>
      <c r="K6" s="106"/>
      <c r="L6" s="106"/>
      <c r="M6" s="106"/>
      <c r="N6" s="106"/>
      <c r="O6" s="106"/>
      <c r="P6" s="106"/>
      <c r="Q6" s="244" t="s">
        <v>520</v>
      </c>
      <c r="R6" s="184">
        <v>8861322</v>
      </c>
      <c r="S6" s="184">
        <v>1502350</v>
      </c>
      <c r="T6" s="184">
        <v>3921879</v>
      </c>
      <c r="U6" s="212">
        <v>14285551</v>
      </c>
    </row>
    <row r="7" spans="1:30" ht="15" customHeight="1" x14ac:dyDescent="0.25">
      <c r="A7" s="55"/>
      <c r="B7" s="54">
        <v>2017</v>
      </c>
      <c r="C7" s="54">
        <v>2018</v>
      </c>
      <c r="D7" s="54">
        <v>2019</v>
      </c>
      <c r="E7" s="54">
        <v>2020</v>
      </c>
      <c r="F7" s="54">
        <v>2021</v>
      </c>
      <c r="G7" s="106"/>
      <c r="H7" s="106"/>
      <c r="I7" s="106"/>
      <c r="J7" s="106"/>
      <c r="K7" s="106"/>
      <c r="L7" s="106"/>
      <c r="M7" s="106"/>
      <c r="N7" s="106"/>
      <c r="O7" s="106"/>
      <c r="P7" s="106"/>
      <c r="Q7" s="244" t="s">
        <v>521</v>
      </c>
      <c r="R7" s="184">
        <v>9227111</v>
      </c>
      <c r="S7" s="184">
        <v>1615070</v>
      </c>
      <c r="T7" s="184">
        <v>4867342</v>
      </c>
      <c r="U7" s="212">
        <v>15709523</v>
      </c>
    </row>
    <row r="8" spans="1:30" s="105" customFormat="1" ht="20.100000000000001" customHeight="1" x14ac:dyDescent="0.25">
      <c r="A8" s="114" t="s">
        <v>265</v>
      </c>
      <c r="B8" s="168">
        <v>8448657</v>
      </c>
      <c r="C8" s="168">
        <v>9374035</v>
      </c>
      <c r="D8" s="168">
        <v>9324263</v>
      </c>
      <c r="E8" s="168">
        <v>8861322</v>
      </c>
      <c r="F8" s="168">
        <v>9227111</v>
      </c>
      <c r="G8" s="168"/>
      <c r="H8" s="168"/>
      <c r="I8" s="168"/>
      <c r="J8" s="168"/>
      <c r="K8" s="168"/>
      <c r="L8" s="168"/>
      <c r="M8" s="168"/>
      <c r="N8" s="168"/>
      <c r="O8" s="139"/>
      <c r="P8" s="139"/>
    </row>
    <row r="9" spans="1:30" s="105" customFormat="1" ht="20.100000000000001" customHeight="1" x14ac:dyDescent="0.25">
      <c r="A9" s="114" t="s">
        <v>266</v>
      </c>
      <c r="B9" s="168">
        <v>1088304</v>
      </c>
      <c r="C9" s="168">
        <v>1280132</v>
      </c>
      <c r="D9" s="168">
        <v>1309716</v>
      </c>
      <c r="E9" s="168">
        <v>1502350</v>
      </c>
      <c r="F9" s="168">
        <v>1615070</v>
      </c>
      <c r="G9" s="168"/>
      <c r="H9" s="168"/>
      <c r="I9" s="168"/>
      <c r="J9" s="168"/>
      <c r="K9" s="168"/>
      <c r="L9" s="168"/>
      <c r="M9" s="168"/>
      <c r="N9" s="168"/>
      <c r="O9" s="139"/>
      <c r="P9" s="139"/>
    </row>
    <row r="10" spans="1:30" s="105" customFormat="1" ht="20.100000000000001" customHeight="1" x14ac:dyDescent="0.25">
      <c r="A10" s="114" t="s">
        <v>267</v>
      </c>
      <c r="B10" s="168">
        <v>4489789</v>
      </c>
      <c r="C10" s="168">
        <v>5831677</v>
      </c>
      <c r="D10" s="168">
        <v>4646052</v>
      </c>
      <c r="E10" s="168">
        <v>3921879</v>
      </c>
      <c r="F10" s="168">
        <v>4867342</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3">
      <c r="A11" s="186" t="s">
        <v>192</v>
      </c>
      <c r="B11" s="187">
        <v>14026750</v>
      </c>
      <c r="C11" s="187">
        <v>16485844</v>
      </c>
      <c r="D11" s="187">
        <v>15280031</v>
      </c>
      <c r="E11" s="187">
        <v>14285551</v>
      </c>
      <c r="F11" s="187">
        <v>15709523</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5">
      <c r="A12" s="377" t="s">
        <v>414</v>
      </c>
      <c r="B12" s="378"/>
      <c r="C12" s="378"/>
      <c r="D12" s="378"/>
      <c r="E12" s="378"/>
      <c r="Q12" s="244" t="s">
        <v>517</v>
      </c>
      <c r="R12" s="216">
        <v>3305225</v>
      </c>
      <c r="S12" s="216">
        <v>1790364</v>
      </c>
      <c r="T12" s="216">
        <v>241068</v>
      </c>
      <c r="U12" s="213">
        <v>5336657</v>
      </c>
    </row>
    <row r="13" spans="1:30" x14ac:dyDescent="0.25">
      <c r="A13" s="6"/>
      <c r="B13" s="24"/>
      <c r="C13" s="25"/>
      <c r="D13" s="25"/>
      <c r="E13" s="25"/>
      <c r="Q13" s="244" t="s">
        <v>518</v>
      </c>
      <c r="R13" s="216">
        <v>3740346</v>
      </c>
      <c r="S13" s="216">
        <v>1961774</v>
      </c>
      <c r="T13" s="216">
        <v>307528</v>
      </c>
      <c r="U13" s="213">
        <v>6009648</v>
      </c>
    </row>
    <row r="14" spans="1:30" x14ac:dyDescent="0.25">
      <c r="A14" s="6"/>
      <c r="B14" s="24"/>
      <c r="C14" s="25"/>
      <c r="D14" s="25"/>
      <c r="E14" s="25"/>
      <c r="Q14" s="244" t="s">
        <v>519</v>
      </c>
      <c r="R14" s="216">
        <v>3609672</v>
      </c>
      <c r="S14" s="216">
        <v>1965902</v>
      </c>
      <c r="T14" s="216">
        <v>239178</v>
      </c>
      <c r="U14" s="213">
        <v>5814752</v>
      </c>
    </row>
    <row r="15" spans="1:30" x14ac:dyDescent="0.25">
      <c r="A15" s="6"/>
      <c r="B15" s="24"/>
      <c r="C15" s="25"/>
      <c r="D15" s="25"/>
      <c r="E15" s="25"/>
      <c r="Q15" s="244" t="s">
        <v>520</v>
      </c>
      <c r="R15" s="216">
        <v>3910395</v>
      </c>
      <c r="S15" s="216">
        <v>1865252</v>
      </c>
      <c r="T15" s="216">
        <v>182836</v>
      </c>
      <c r="U15" s="213">
        <v>5958483</v>
      </c>
    </row>
    <row r="16" spans="1:30" x14ac:dyDescent="0.25">
      <c r="Q16" s="244" t="s">
        <v>521</v>
      </c>
      <c r="R16" s="216">
        <v>5202633</v>
      </c>
      <c r="S16" s="216">
        <v>2899324</v>
      </c>
      <c r="T16" s="216">
        <v>519987</v>
      </c>
      <c r="U16" s="213">
        <v>8621944</v>
      </c>
    </row>
    <row r="17" spans="17:22" x14ac:dyDescent="0.25">
      <c r="R17" s="214"/>
      <c r="S17" s="214"/>
      <c r="T17" s="214"/>
    </row>
    <row r="19" spans="17:22" x14ac:dyDescent="0.25">
      <c r="Q19" s="215"/>
      <c r="R19" s="215"/>
      <c r="S19" s="215"/>
      <c r="U19" s="215"/>
    </row>
    <row r="20" spans="17:22" x14ac:dyDescent="0.25">
      <c r="Q20" s="215"/>
      <c r="R20" s="215"/>
      <c r="S20" s="215"/>
      <c r="U20" s="215"/>
    </row>
    <row r="21" spans="17:22" x14ac:dyDescent="0.25">
      <c r="Q21" s="215"/>
      <c r="R21" s="215"/>
      <c r="S21" s="215"/>
      <c r="U21" s="215"/>
    </row>
    <row r="22" spans="17:22" x14ac:dyDescent="0.25">
      <c r="Q22" s="215"/>
      <c r="R22" s="215"/>
      <c r="S22" s="215"/>
    </row>
    <row r="23" spans="17:22" x14ac:dyDescent="0.25">
      <c r="Q23" s="215"/>
      <c r="R23" s="215"/>
      <c r="S23" s="215"/>
      <c r="T23" s="215"/>
      <c r="U23" s="215"/>
      <c r="V23" s="40"/>
    </row>
    <row r="24" spans="17:22" x14ac:dyDescent="0.25">
      <c r="Q24" s="215"/>
      <c r="R24" s="215"/>
      <c r="S24" s="215"/>
      <c r="T24" s="215"/>
      <c r="U24" s="215"/>
      <c r="V24" s="40"/>
    </row>
    <row r="25" spans="17:22" x14ac:dyDescent="0.25">
      <c r="Q25" s="215"/>
      <c r="R25" s="215"/>
      <c r="S25" s="215"/>
      <c r="T25" s="215"/>
      <c r="U25" s="215"/>
      <c r="V25" s="40"/>
    </row>
    <row r="26" spans="17:22" x14ac:dyDescent="0.25">
      <c r="Q26" s="215"/>
      <c r="R26" s="215"/>
      <c r="S26" s="215"/>
      <c r="T26" s="215"/>
      <c r="U26" s="215"/>
      <c r="V26" s="40"/>
    </row>
    <row r="27" spans="17:22" x14ac:dyDescent="0.25">
      <c r="Q27" s="215"/>
      <c r="R27" s="215"/>
      <c r="S27" s="215"/>
    </row>
    <row r="28" spans="17:22" x14ac:dyDescent="0.25">
      <c r="Q28" s="215"/>
      <c r="R28" s="215"/>
      <c r="S28" s="215"/>
      <c r="T28" s="215"/>
      <c r="U28" s="215"/>
      <c r="V28" s="40"/>
    </row>
    <row r="29" spans="17:22" x14ac:dyDescent="0.25">
      <c r="Q29" s="215"/>
      <c r="R29" s="215"/>
      <c r="S29" s="215"/>
      <c r="T29" s="215"/>
      <c r="U29" s="215"/>
      <c r="V29" s="40"/>
    </row>
    <row r="30" spans="17:22" x14ac:dyDescent="0.25">
      <c r="Q30" s="215"/>
      <c r="R30" s="215"/>
      <c r="S30" s="215"/>
      <c r="T30" s="215"/>
      <c r="U30" s="215"/>
      <c r="V30" s="40"/>
    </row>
    <row r="31" spans="17:22" x14ac:dyDescent="0.25">
      <c r="Q31" s="215"/>
      <c r="R31" s="215"/>
      <c r="S31" s="215"/>
      <c r="T31" s="215"/>
      <c r="U31" s="215"/>
      <c r="V31" s="40"/>
    </row>
    <row r="32" spans="17:22" x14ac:dyDescent="0.25">
      <c r="Q32" s="215"/>
      <c r="R32" s="214"/>
      <c r="S32" s="214"/>
      <c r="T32" s="214"/>
      <c r="U32" s="214"/>
    </row>
    <row r="33" spans="1:30" x14ac:dyDescent="0.25">
      <c r="Q33" s="215"/>
      <c r="R33" s="214"/>
      <c r="S33" s="214"/>
      <c r="T33" s="214"/>
      <c r="U33" s="214"/>
      <c r="V33" s="40"/>
    </row>
    <row r="34" spans="1:30" x14ac:dyDescent="0.25">
      <c r="Q34" s="215"/>
      <c r="R34" s="214"/>
      <c r="S34" s="214"/>
      <c r="T34" s="214"/>
      <c r="U34" s="214"/>
      <c r="V34" s="40"/>
    </row>
    <row r="35" spans="1:30" x14ac:dyDescent="0.25">
      <c r="Q35" s="215"/>
      <c r="R35" s="214"/>
      <c r="S35" s="214"/>
      <c r="T35" s="214"/>
      <c r="U35" s="214"/>
      <c r="V35" s="40"/>
    </row>
    <row r="36" spans="1:30" x14ac:dyDescent="0.25">
      <c r="Q36" s="215"/>
      <c r="R36" s="214"/>
      <c r="S36" s="214"/>
      <c r="T36" s="214"/>
      <c r="U36" s="214"/>
      <c r="V36" s="40"/>
    </row>
    <row r="37" spans="1:30" s="34" customFormat="1" ht="15.9" customHeight="1" x14ac:dyDescent="0.25">
      <c r="A37" s="371" t="s">
        <v>196</v>
      </c>
      <c r="B37" s="371"/>
      <c r="C37" s="371"/>
      <c r="D37" s="371"/>
      <c r="E37" s="371"/>
      <c r="F37" s="371"/>
      <c r="G37" s="357"/>
      <c r="H37" s="357"/>
      <c r="I37" s="357"/>
      <c r="J37" s="357"/>
      <c r="K37" s="357"/>
      <c r="L37" s="357"/>
      <c r="M37" s="357"/>
      <c r="N37" s="357"/>
      <c r="O37" s="357"/>
      <c r="P37" s="357"/>
      <c r="Q37" s="215"/>
      <c r="R37" s="214"/>
      <c r="S37" s="214"/>
      <c r="T37" s="214"/>
      <c r="U37" s="214"/>
      <c r="V37" s="40"/>
      <c r="W37" s="29"/>
      <c r="X37" s="29"/>
      <c r="AA37" s="30"/>
      <c r="AB37" s="30"/>
      <c r="AC37" s="30"/>
      <c r="AD37" s="29"/>
    </row>
    <row r="38" spans="1:30" ht="13.5" customHeight="1" x14ac:dyDescent="0.25">
      <c r="A38" s="369" t="s">
        <v>244</v>
      </c>
      <c r="B38" s="369"/>
      <c r="C38" s="369"/>
      <c r="D38" s="369"/>
      <c r="E38" s="369"/>
      <c r="F38" s="369"/>
      <c r="G38" s="357"/>
      <c r="H38" s="357"/>
      <c r="I38" s="357"/>
      <c r="J38" s="357"/>
      <c r="K38" s="357"/>
      <c r="L38" s="357"/>
      <c r="M38" s="357"/>
      <c r="N38" s="357"/>
      <c r="O38" s="357"/>
      <c r="P38" s="357"/>
      <c r="R38" s="214"/>
      <c r="S38" s="214"/>
      <c r="T38" s="214"/>
      <c r="U38" s="214"/>
      <c r="V38" s="40"/>
    </row>
    <row r="39" spans="1:30" s="34" customFormat="1" ht="15.9" customHeight="1" x14ac:dyDescent="0.25">
      <c r="A39" s="369" t="s">
        <v>127</v>
      </c>
      <c r="B39" s="369"/>
      <c r="C39" s="369"/>
      <c r="D39" s="369"/>
      <c r="E39" s="369"/>
      <c r="F39" s="369"/>
      <c r="G39" s="357"/>
      <c r="H39" s="357"/>
      <c r="I39" s="357"/>
      <c r="J39" s="357"/>
      <c r="K39" s="357"/>
      <c r="L39" s="357"/>
      <c r="M39" s="357"/>
      <c r="N39" s="357"/>
      <c r="O39" s="357"/>
      <c r="P39" s="357"/>
      <c r="Q39" s="105"/>
      <c r="R39" s="214"/>
      <c r="S39" s="214"/>
      <c r="T39" s="214"/>
      <c r="U39" s="214"/>
      <c r="V39" s="40"/>
      <c r="W39" s="29"/>
      <c r="X39" s="29"/>
      <c r="Z39" s="35"/>
      <c r="AA39" s="30"/>
      <c r="AB39" s="30"/>
      <c r="AC39" s="30"/>
      <c r="AD39" s="29"/>
    </row>
    <row r="40" spans="1:30" s="34" customFormat="1" ht="15.9" customHeight="1" x14ac:dyDescent="0.25">
      <c r="A40" s="369" t="s">
        <v>237</v>
      </c>
      <c r="B40" s="369"/>
      <c r="C40" s="369"/>
      <c r="D40" s="369"/>
      <c r="E40" s="369"/>
      <c r="F40" s="369"/>
      <c r="G40" s="357"/>
      <c r="H40" s="357"/>
      <c r="I40" s="357"/>
      <c r="J40" s="357"/>
      <c r="K40" s="357"/>
      <c r="L40" s="357"/>
      <c r="M40" s="357"/>
      <c r="N40" s="357"/>
      <c r="O40" s="357"/>
      <c r="P40" s="357"/>
      <c r="Q40" s="105"/>
      <c r="R40" s="214"/>
      <c r="S40" s="214"/>
      <c r="T40" s="214"/>
      <c r="U40" s="214"/>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128</v>
      </c>
      <c r="B42" s="379" t="s">
        <v>516</v>
      </c>
      <c r="C42" s="379"/>
      <c r="D42" s="379"/>
      <c r="E42" s="379"/>
      <c r="F42" s="379"/>
      <c r="G42" s="106"/>
      <c r="H42" s="106"/>
      <c r="I42" s="106"/>
      <c r="J42" s="106"/>
      <c r="K42" s="106"/>
      <c r="L42" s="106"/>
      <c r="M42" s="106"/>
      <c r="N42" s="106"/>
      <c r="O42" s="106"/>
      <c r="P42" s="106"/>
      <c r="V42" s="40"/>
    </row>
    <row r="43" spans="1:30" ht="15" customHeight="1" x14ac:dyDescent="0.25">
      <c r="A43" s="55"/>
      <c r="B43" s="54">
        <v>2017</v>
      </c>
      <c r="C43" s="54">
        <v>2018</v>
      </c>
      <c r="D43" s="54">
        <v>2019</v>
      </c>
      <c r="E43" s="54">
        <v>2020</v>
      </c>
      <c r="F43" s="54">
        <v>2021</v>
      </c>
      <c r="G43" s="106"/>
      <c r="H43" s="106"/>
      <c r="I43" s="106"/>
      <c r="J43" s="106"/>
      <c r="K43" s="106"/>
      <c r="L43" s="106"/>
      <c r="M43" s="106"/>
      <c r="N43" s="106"/>
      <c r="O43" s="106"/>
      <c r="P43" s="106"/>
    </row>
    <row r="44" spans="1:30" ht="20.100000000000001" customHeight="1" x14ac:dyDescent="0.25">
      <c r="A44" s="114" t="s">
        <v>265</v>
      </c>
      <c r="B44" s="168">
        <v>3305225</v>
      </c>
      <c r="C44" s="168">
        <v>3740346</v>
      </c>
      <c r="D44" s="168">
        <v>3609672</v>
      </c>
      <c r="E44" s="168">
        <v>3910395</v>
      </c>
      <c r="F44" s="168">
        <v>5202633</v>
      </c>
      <c r="G44" s="168"/>
      <c r="H44" s="168"/>
      <c r="I44" s="168"/>
      <c r="J44" s="168"/>
      <c r="K44" s="168"/>
      <c r="L44" s="168"/>
      <c r="M44" s="168"/>
      <c r="N44" s="168"/>
      <c r="O44" s="52"/>
      <c r="P44" s="52"/>
    </row>
    <row r="45" spans="1:30" ht="20.100000000000001" customHeight="1" x14ac:dyDescent="0.25">
      <c r="A45" s="114" t="s">
        <v>266</v>
      </c>
      <c r="B45" s="168">
        <v>1790364</v>
      </c>
      <c r="C45" s="168">
        <v>1961774</v>
      </c>
      <c r="D45" s="168">
        <v>1965902</v>
      </c>
      <c r="E45" s="168">
        <v>1865252</v>
      </c>
      <c r="F45" s="168">
        <v>2899324</v>
      </c>
      <c r="G45" s="168"/>
      <c r="H45" s="168"/>
      <c r="I45" s="168"/>
      <c r="J45" s="168"/>
      <c r="K45" s="168"/>
      <c r="L45" s="168"/>
      <c r="M45" s="168"/>
      <c r="N45" s="168"/>
      <c r="O45" s="42"/>
      <c r="P45" s="42"/>
    </row>
    <row r="46" spans="1:30" ht="20.100000000000001" customHeight="1" x14ac:dyDescent="0.25">
      <c r="A46" s="114" t="s">
        <v>267</v>
      </c>
      <c r="B46" s="168">
        <v>241068</v>
      </c>
      <c r="C46" s="168">
        <v>307528</v>
      </c>
      <c r="D46" s="168">
        <v>239178</v>
      </c>
      <c r="E46" s="168">
        <v>182836</v>
      </c>
      <c r="F46" s="168">
        <v>519987</v>
      </c>
      <c r="G46" s="168"/>
      <c r="H46" s="168"/>
      <c r="I46" s="168"/>
      <c r="J46" s="168"/>
      <c r="K46" s="168"/>
      <c r="L46" s="168"/>
      <c r="M46" s="168"/>
      <c r="N46" s="168"/>
      <c r="O46" s="42"/>
      <c r="P46" s="42"/>
    </row>
    <row r="47" spans="1:30" s="2" customFormat="1" ht="20.100000000000001" customHeight="1" thickBot="1" x14ac:dyDescent="0.3">
      <c r="A47" s="190" t="s">
        <v>192</v>
      </c>
      <c r="B47" s="191">
        <v>5336657</v>
      </c>
      <c r="C47" s="191">
        <v>6009648</v>
      </c>
      <c r="D47" s="191">
        <v>5814752</v>
      </c>
      <c r="E47" s="191">
        <v>5958483</v>
      </c>
      <c r="F47" s="191">
        <v>8621944</v>
      </c>
      <c r="G47" s="224"/>
      <c r="H47" s="224"/>
      <c r="I47" s="224"/>
      <c r="J47" s="224"/>
      <c r="K47" s="224"/>
      <c r="L47" s="224"/>
      <c r="M47" s="224"/>
      <c r="N47" s="224"/>
      <c r="O47" s="189"/>
      <c r="P47" s="189"/>
    </row>
    <row r="48" spans="1:30" ht="30.75" customHeight="1" thickTop="1" x14ac:dyDescent="0.25">
      <c r="A48" s="377" t="s">
        <v>415</v>
      </c>
      <c r="B48" s="378"/>
      <c r="C48" s="378"/>
      <c r="D48" s="378"/>
      <c r="E48" s="378"/>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F1"/>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71" t="s">
        <v>424</v>
      </c>
      <c r="B1" s="371"/>
      <c r="C1" s="371"/>
      <c r="D1" s="371"/>
      <c r="E1" s="371"/>
      <c r="F1" s="371"/>
      <c r="U1" s="32"/>
    </row>
    <row r="2" spans="1:21" ht="15.9" customHeight="1" x14ac:dyDescent="0.25">
      <c r="A2" s="369" t="s">
        <v>136</v>
      </c>
      <c r="B2" s="369"/>
      <c r="C2" s="369"/>
      <c r="D2" s="369"/>
      <c r="E2" s="369"/>
      <c r="F2" s="369"/>
      <c r="G2" s="359"/>
      <c r="H2" s="359"/>
      <c r="U2" s="29"/>
    </row>
    <row r="3" spans="1:21" ht="15.9" customHeight="1" x14ac:dyDescent="0.25">
      <c r="A3" s="369" t="s">
        <v>127</v>
      </c>
      <c r="B3" s="369"/>
      <c r="C3" s="369"/>
      <c r="D3" s="369"/>
      <c r="E3" s="369"/>
      <c r="F3" s="369"/>
      <c r="G3" s="359"/>
      <c r="H3" s="359"/>
      <c r="R3" s="35" t="s">
        <v>123</v>
      </c>
      <c r="U3" s="56"/>
    </row>
    <row r="4" spans="1:21" ht="15.9" customHeight="1" thickBot="1" x14ac:dyDescent="0.3">
      <c r="A4" s="369" t="s">
        <v>237</v>
      </c>
      <c r="B4" s="369"/>
      <c r="C4" s="369"/>
      <c r="D4" s="369"/>
      <c r="E4" s="369"/>
      <c r="F4" s="369"/>
      <c r="G4" s="359"/>
      <c r="H4" s="359"/>
      <c r="M4" s="36"/>
      <c r="N4" s="385"/>
      <c r="O4" s="385"/>
      <c r="R4" s="35"/>
      <c r="U4" s="29"/>
    </row>
    <row r="5" spans="1:21" ht="18" customHeight="1" thickTop="1" x14ac:dyDescent="0.25">
      <c r="A5" s="61" t="s">
        <v>137</v>
      </c>
      <c r="B5" s="374">
        <v>2020</v>
      </c>
      <c r="C5" s="380" t="s">
        <v>516</v>
      </c>
      <c r="D5" s="380"/>
      <c r="E5" s="62" t="s">
        <v>142</v>
      </c>
      <c r="F5" s="62" t="s">
        <v>134</v>
      </c>
      <c r="G5" s="36"/>
      <c r="H5" s="36"/>
      <c r="M5" s="36"/>
      <c r="N5" s="36"/>
      <c r="O5" s="36"/>
      <c r="S5" s="30">
        <v>15709524</v>
      </c>
      <c r="U5" s="29"/>
    </row>
    <row r="6" spans="1:21" ht="18" customHeight="1" thickBot="1" x14ac:dyDescent="0.3">
      <c r="A6" s="63"/>
      <c r="B6" s="384"/>
      <c r="C6" s="50">
        <v>2020</v>
      </c>
      <c r="D6" s="50">
        <v>2021</v>
      </c>
      <c r="E6" s="50" t="s">
        <v>508</v>
      </c>
      <c r="F6" s="51">
        <v>2021</v>
      </c>
      <c r="G6" s="36"/>
      <c r="H6" s="36"/>
      <c r="M6" s="23"/>
      <c r="N6" s="23"/>
      <c r="O6" s="23"/>
      <c r="R6" s="34" t="s">
        <v>6</v>
      </c>
      <c r="S6" s="30">
        <v>5983727</v>
      </c>
      <c r="T6" s="57">
        <v>38.089804630617706</v>
      </c>
      <c r="U6" s="32"/>
    </row>
    <row r="7" spans="1:21" ht="18" customHeight="1" thickTop="1" x14ac:dyDescent="0.25">
      <c r="A7" s="369" t="s">
        <v>140</v>
      </c>
      <c r="B7" s="369"/>
      <c r="C7" s="369"/>
      <c r="D7" s="369"/>
      <c r="E7" s="369"/>
      <c r="F7" s="369"/>
      <c r="G7" s="36"/>
      <c r="H7" s="36"/>
      <c r="M7" s="23"/>
      <c r="N7" s="23"/>
      <c r="O7" s="23"/>
      <c r="R7" s="34" t="s">
        <v>7</v>
      </c>
      <c r="S7" s="30">
        <v>9725797</v>
      </c>
      <c r="T7" s="57">
        <v>61.910195369382294</v>
      </c>
      <c r="U7" s="29"/>
    </row>
    <row r="8" spans="1:21" ht="18" customHeight="1" x14ac:dyDescent="0.25">
      <c r="A8" s="58" t="s">
        <v>129</v>
      </c>
      <c r="B8" s="23">
        <v>15909266</v>
      </c>
      <c r="C8" s="23">
        <v>14285551</v>
      </c>
      <c r="D8" s="23">
        <v>15709523</v>
      </c>
      <c r="E8" s="31">
        <v>9.9679179333019771E-2</v>
      </c>
      <c r="F8" s="58"/>
      <c r="G8" s="28"/>
      <c r="H8" s="28"/>
      <c r="M8" s="23"/>
      <c r="N8" s="23"/>
      <c r="O8" s="23"/>
      <c r="T8" s="57">
        <v>100</v>
      </c>
      <c r="U8" s="29"/>
    </row>
    <row r="9" spans="1:21" s="35" customFormat="1" ht="18" customHeight="1" x14ac:dyDescent="0.25">
      <c r="A9" s="26" t="s">
        <v>139</v>
      </c>
      <c r="B9" s="22">
        <v>6675428</v>
      </c>
      <c r="C9" s="22">
        <v>5836981</v>
      </c>
      <c r="D9" s="22">
        <v>5983727</v>
      </c>
      <c r="E9" s="27">
        <v>2.5140736281307065E-2</v>
      </c>
      <c r="F9" s="27">
        <v>0.38089807055249225</v>
      </c>
      <c r="G9" s="28"/>
      <c r="H9" s="28"/>
      <c r="M9" s="22"/>
      <c r="N9" s="22"/>
      <c r="O9" s="22"/>
      <c r="P9" s="32"/>
      <c r="Q9" s="32"/>
      <c r="R9" s="35" t="s">
        <v>122</v>
      </c>
      <c r="S9" s="30">
        <v>15709524</v>
      </c>
      <c r="T9" s="57"/>
      <c r="U9" s="29"/>
    </row>
    <row r="10" spans="1:21" ht="18" customHeight="1" x14ac:dyDescent="0.25">
      <c r="A10" s="111" t="s">
        <v>268</v>
      </c>
      <c r="B10" s="23">
        <v>6241049</v>
      </c>
      <c r="C10" s="23">
        <v>5443013</v>
      </c>
      <c r="D10" s="23">
        <v>5607835</v>
      </c>
      <c r="E10" s="31">
        <v>3.0281390105075995E-2</v>
      </c>
      <c r="F10" s="31">
        <v>0.93718095762055986</v>
      </c>
      <c r="G10" s="58"/>
      <c r="H10" s="23"/>
      <c r="I10" s="23"/>
      <c r="J10" s="23"/>
      <c r="M10" s="23"/>
      <c r="N10" s="23"/>
      <c r="O10" s="23"/>
      <c r="R10" s="34" t="s">
        <v>8</v>
      </c>
      <c r="S10" s="30">
        <v>9227111</v>
      </c>
      <c r="T10" s="57">
        <v>58.735777099293394</v>
      </c>
      <c r="U10" s="32"/>
    </row>
    <row r="11" spans="1:21" ht="18" customHeight="1" x14ac:dyDescent="0.25">
      <c r="A11" s="111" t="s">
        <v>269</v>
      </c>
      <c r="B11" s="23">
        <v>80726</v>
      </c>
      <c r="C11" s="23">
        <v>65950</v>
      </c>
      <c r="D11" s="23">
        <v>106598</v>
      </c>
      <c r="E11" s="31">
        <v>0.61634571645185743</v>
      </c>
      <c r="F11" s="31">
        <v>1.7814649632244252E-2</v>
      </c>
      <c r="G11" s="58"/>
      <c r="H11" s="23"/>
      <c r="I11" s="23"/>
      <c r="J11" s="23"/>
      <c r="M11" s="23"/>
      <c r="N11" s="23"/>
      <c r="O11" s="23"/>
      <c r="R11" s="34" t="s">
        <v>9</v>
      </c>
      <c r="S11" s="30">
        <v>1615070</v>
      </c>
      <c r="T11" s="57">
        <v>10.280833461281194</v>
      </c>
      <c r="U11" s="29"/>
    </row>
    <row r="12" spans="1:21" ht="18" customHeight="1" x14ac:dyDescent="0.25">
      <c r="A12" s="111" t="s">
        <v>270</v>
      </c>
      <c r="B12" s="23">
        <v>353653</v>
      </c>
      <c r="C12" s="23">
        <v>328018</v>
      </c>
      <c r="D12" s="23">
        <v>269294</v>
      </c>
      <c r="E12" s="31">
        <v>-0.1790267607265455</v>
      </c>
      <c r="F12" s="31">
        <v>4.5004392747195851E-2</v>
      </c>
      <c r="G12" s="28"/>
      <c r="H12" s="33"/>
      <c r="M12" s="23"/>
      <c r="N12" s="23"/>
      <c r="O12" s="23"/>
      <c r="R12" s="34" t="s">
        <v>10</v>
      </c>
      <c r="S12" s="30">
        <v>4867343</v>
      </c>
      <c r="T12" s="57">
        <v>30.983389439425409</v>
      </c>
      <c r="U12" s="29"/>
    </row>
    <row r="13" spans="1:21" s="35" customFormat="1" ht="18" customHeight="1" x14ac:dyDescent="0.25">
      <c r="A13" s="26" t="s">
        <v>138</v>
      </c>
      <c r="B13" s="22">
        <v>9233839</v>
      </c>
      <c r="C13" s="22">
        <v>8448571</v>
      </c>
      <c r="D13" s="22">
        <v>9725797</v>
      </c>
      <c r="E13" s="27">
        <v>0.15117657175396881</v>
      </c>
      <c r="F13" s="27">
        <v>0.61910199310316427</v>
      </c>
      <c r="G13" s="28"/>
      <c r="H13" s="28"/>
      <c r="M13" s="22"/>
      <c r="N13" s="22"/>
      <c r="O13" s="22"/>
      <c r="P13" s="32"/>
      <c r="Q13" s="32"/>
      <c r="R13" s="34"/>
      <c r="S13" s="34"/>
      <c r="T13" s="57">
        <v>100</v>
      </c>
      <c r="U13" s="29"/>
    </row>
    <row r="14" spans="1:21" ht="18" customHeight="1" x14ac:dyDescent="0.25">
      <c r="A14" s="111" t="s">
        <v>268</v>
      </c>
      <c r="B14" s="23">
        <v>3688560</v>
      </c>
      <c r="C14" s="23">
        <v>3418309</v>
      </c>
      <c r="D14" s="23">
        <v>3619276</v>
      </c>
      <c r="E14" s="31">
        <v>5.879134975802363E-2</v>
      </c>
      <c r="F14" s="31">
        <v>0.37213155898688816</v>
      </c>
      <c r="G14" s="28"/>
      <c r="H14" s="33"/>
      <c r="M14" s="23"/>
      <c r="N14" s="23"/>
      <c r="O14" s="23"/>
      <c r="T14" s="57"/>
      <c r="U14" s="29"/>
    </row>
    <row r="15" spans="1:21" ht="18" customHeight="1" x14ac:dyDescent="0.25">
      <c r="A15" s="111" t="s">
        <v>269</v>
      </c>
      <c r="B15" s="23">
        <v>1579676</v>
      </c>
      <c r="C15" s="23">
        <v>1436400</v>
      </c>
      <c r="D15" s="23">
        <v>1508472</v>
      </c>
      <c r="E15" s="31">
        <v>5.0175438596491227E-2</v>
      </c>
      <c r="F15" s="31">
        <v>0.15510009102595912</v>
      </c>
      <c r="G15" s="28"/>
      <c r="H15" s="33"/>
      <c r="J15" s="30"/>
      <c r="U15" s="29"/>
    </row>
    <row r="16" spans="1:21" ht="18" customHeight="1" x14ac:dyDescent="0.25">
      <c r="A16" s="111" t="s">
        <v>270</v>
      </c>
      <c r="B16" s="23">
        <v>3965603</v>
      </c>
      <c r="C16" s="23">
        <v>3593862</v>
      </c>
      <c r="D16" s="23">
        <v>4598049</v>
      </c>
      <c r="E16" s="31">
        <v>0.279417239727068</v>
      </c>
      <c r="F16" s="31">
        <v>0.47276834998715273</v>
      </c>
      <c r="G16" s="28"/>
      <c r="H16" s="33"/>
      <c r="M16" s="23"/>
      <c r="N16" s="23"/>
      <c r="O16" s="23"/>
    </row>
    <row r="17" spans="1:15" ht="18" customHeight="1" x14ac:dyDescent="0.25">
      <c r="A17" s="369" t="s">
        <v>141</v>
      </c>
      <c r="B17" s="369"/>
      <c r="C17" s="369"/>
      <c r="D17" s="369"/>
      <c r="E17" s="369"/>
      <c r="F17" s="369"/>
      <c r="G17" s="28"/>
      <c r="H17" s="33"/>
      <c r="M17" s="23"/>
      <c r="N17" s="23"/>
      <c r="O17" s="23"/>
    </row>
    <row r="18" spans="1:15" ht="18" customHeight="1" x14ac:dyDescent="0.25">
      <c r="A18" s="58" t="s">
        <v>129</v>
      </c>
      <c r="B18" s="23">
        <v>6640884</v>
      </c>
      <c r="C18" s="23">
        <v>5958483</v>
      </c>
      <c r="D18" s="23">
        <v>8621944</v>
      </c>
      <c r="E18" s="31">
        <v>0.4470032053460587</v>
      </c>
      <c r="F18" s="59"/>
      <c r="G18" s="28"/>
      <c r="K18" s="115"/>
      <c r="M18" s="23"/>
      <c r="N18" s="23"/>
      <c r="O18" s="23"/>
    </row>
    <row r="19" spans="1:15" ht="18" customHeight="1" x14ac:dyDescent="0.25">
      <c r="A19" s="26" t="s">
        <v>139</v>
      </c>
      <c r="B19" s="22">
        <v>1621521</v>
      </c>
      <c r="C19" s="22">
        <v>1469047</v>
      </c>
      <c r="D19" s="22">
        <v>1809027</v>
      </c>
      <c r="E19" s="27">
        <v>0.23142894679339734</v>
      </c>
      <c r="F19" s="27">
        <v>0.20981660284501963</v>
      </c>
      <c r="G19" s="28"/>
      <c r="H19" s="22"/>
      <c r="I19" s="30"/>
      <c r="K19" s="223"/>
      <c r="L19" s="34"/>
      <c r="M19" s="23"/>
      <c r="N19" s="23"/>
      <c r="O19" s="23"/>
    </row>
    <row r="20" spans="1:15" ht="18" customHeight="1" x14ac:dyDescent="0.25">
      <c r="A20" s="111" t="s">
        <v>268</v>
      </c>
      <c r="B20" s="23">
        <v>1526086</v>
      </c>
      <c r="C20" s="23">
        <v>1381220</v>
      </c>
      <c r="D20" s="23">
        <v>1719621</v>
      </c>
      <c r="E20" s="31">
        <v>0.24500152039501311</v>
      </c>
      <c r="F20" s="31">
        <v>0.95057785207185963</v>
      </c>
      <c r="G20" s="28"/>
      <c r="H20" s="23"/>
      <c r="M20" s="23"/>
      <c r="N20" s="23"/>
      <c r="O20" s="23"/>
    </row>
    <row r="21" spans="1:15" ht="18" customHeight="1" x14ac:dyDescent="0.25">
      <c r="A21" s="111" t="s">
        <v>269</v>
      </c>
      <c r="B21" s="23">
        <v>77959</v>
      </c>
      <c r="C21" s="23">
        <v>72205</v>
      </c>
      <c r="D21" s="23">
        <v>62386</v>
      </c>
      <c r="E21" s="31">
        <v>-0.13598781247836023</v>
      </c>
      <c r="F21" s="31">
        <v>3.4485941890308992E-2</v>
      </c>
      <c r="G21" s="28"/>
      <c r="H21" s="23"/>
      <c r="J21" s="115"/>
      <c r="K21" s="30"/>
      <c r="M21" s="23"/>
      <c r="N21" s="23"/>
      <c r="O21" s="23"/>
    </row>
    <row r="22" spans="1:15" ht="18" customHeight="1" x14ac:dyDescent="0.25">
      <c r="A22" s="111" t="s">
        <v>270</v>
      </c>
      <c r="B22" s="23">
        <v>17476</v>
      </c>
      <c r="C22" s="23">
        <v>15622</v>
      </c>
      <c r="D22" s="23">
        <v>27020</v>
      </c>
      <c r="E22" s="31">
        <v>0.7296120855204199</v>
      </c>
      <c r="F22" s="31">
        <v>1.4936206037831386E-2</v>
      </c>
      <c r="G22" s="28"/>
      <c r="H22" s="23"/>
      <c r="J22" s="115"/>
      <c r="K22" s="30"/>
      <c r="M22" s="23"/>
      <c r="N22" s="23"/>
      <c r="O22" s="23"/>
    </row>
    <row r="23" spans="1:15" ht="18" customHeight="1" x14ac:dyDescent="0.25">
      <c r="A23" s="26" t="s">
        <v>138</v>
      </c>
      <c r="B23" s="22">
        <v>5019364</v>
      </c>
      <c r="C23" s="22">
        <v>4489436</v>
      </c>
      <c r="D23" s="22">
        <v>6812916</v>
      </c>
      <c r="E23" s="27">
        <v>0.51754385183350426</v>
      </c>
      <c r="F23" s="27">
        <v>0.79018328117185632</v>
      </c>
      <c r="G23" s="28"/>
      <c r="H23" s="22"/>
      <c r="J23" s="115"/>
      <c r="K23" s="30"/>
      <c r="M23" s="23"/>
      <c r="N23" s="23"/>
      <c r="O23" s="23"/>
    </row>
    <row r="24" spans="1:15" ht="18" customHeight="1" x14ac:dyDescent="0.25">
      <c r="A24" s="111" t="s">
        <v>268</v>
      </c>
      <c r="B24" s="23">
        <v>2790552</v>
      </c>
      <c r="C24" s="23">
        <v>2529175</v>
      </c>
      <c r="D24" s="23">
        <v>3483011</v>
      </c>
      <c r="E24" s="31">
        <v>0.37713325491514033</v>
      </c>
      <c r="F24" s="31">
        <v>0.51123645146953223</v>
      </c>
      <c r="G24" s="28"/>
      <c r="H24" s="23"/>
      <c r="M24" s="23"/>
      <c r="N24" s="23"/>
      <c r="O24" s="23"/>
    </row>
    <row r="25" spans="1:15" ht="18" customHeight="1" x14ac:dyDescent="0.25">
      <c r="A25" s="111" t="s">
        <v>269</v>
      </c>
      <c r="B25" s="23">
        <v>2032654</v>
      </c>
      <c r="C25" s="23">
        <v>1793047</v>
      </c>
      <c r="D25" s="23">
        <v>2836938</v>
      </c>
      <c r="E25" s="31">
        <v>0.58218830850501968</v>
      </c>
      <c r="F25" s="31">
        <v>0.41640583855723451</v>
      </c>
      <c r="G25" s="28"/>
      <c r="H25" s="23"/>
    </row>
    <row r="26" spans="1:15" ht="18" customHeight="1" x14ac:dyDescent="0.25">
      <c r="A26" s="111" t="s">
        <v>270</v>
      </c>
      <c r="B26" s="23">
        <v>196158</v>
      </c>
      <c r="C26" s="23">
        <v>167214</v>
      </c>
      <c r="D26" s="23">
        <v>492967</v>
      </c>
      <c r="E26" s="31">
        <v>1.9481203726960661</v>
      </c>
      <c r="F26" s="31">
        <v>7.2357709973233195E-2</v>
      </c>
      <c r="G26" s="28"/>
      <c r="H26" s="23"/>
      <c r="M26" s="23"/>
      <c r="N26" s="23"/>
      <c r="O26" s="23"/>
    </row>
    <row r="27" spans="1:15" ht="18" customHeight="1" x14ac:dyDescent="0.25">
      <c r="A27" s="369" t="s">
        <v>131</v>
      </c>
      <c r="B27" s="369"/>
      <c r="C27" s="369"/>
      <c r="D27" s="369"/>
      <c r="E27" s="369"/>
      <c r="F27" s="369"/>
      <c r="G27" s="28"/>
      <c r="H27" s="33"/>
      <c r="M27" s="23"/>
      <c r="N27" s="23"/>
      <c r="O27" s="23"/>
    </row>
    <row r="28" spans="1:15" ht="18" customHeight="1" x14ac:dyDescent="0.25">
      <c r="A28" s="58" t="s">
        <v>129</v>
      </c>
      <c r="B28" s="23">
        <v>9268382</v>
      </c>
      <c r="C28" s="23">
        <v>8327068</v>
      </c>
      <c r="D28" s="23">
        <v>7087579</v>
      </c>
      <c r="E28" s="31">
        <v>-0.14885059182896068</v>
      </c>
      <c r="F28" s="28"/>
      <c r="G28" s="28"/>
      <c r="H28" s="28"/>
      <c r="M28" s="23"/>
      <c r="N28" s="23"/>
      <c r="O28" s="23"/>
    </row>
    <row r="29" spans="1:15" ht="18" customHeight="1" x14ac:dyDescent="0.25">
      <c r="A29" s="26" t="s">
        <v>320</v>
      </c>
      <c r="B29" s="22">
        <v>5053907</v>
      </c>
      <c r="C29" s="22">
        <v>4367934</v>
      </c>
      <c r="D29" s="22">
        <v>4174700</v>
      </c>
      <c r="E29" s="27">
        <v>-4.4239221563329482E-2</v>
      </c>
      <c r="F29" s="27">
        <v>0.58901636228675547</v>
      </c>
      <c r="G29" s="28"/>
      <c r="H29" s="33"/>
      <c r="M29" s="23"/>
      <c r="N29" s="23"/>
      <c r="O29" s="23"/>
    </row>
    <row r="30" spans="1:15" ht="18" customHeight="1" x14ac:dyDescent="0.25">
      <c r="A30" s="111" t="s">
        <v>321</v>
      </c>
      <c r="B30" s="23">
        <v>4714963</v>
      </c>
      <c r="C30" s="23">
        <v>4061793</v>
      </c>
      <c r="D30" s="23">
        <v>3888214</v>
      </c>
      <c r="E30" s="31">
        <v>-4.273457559260159E-2</v>
      </c>
      <c r="F30" s="31">
        <v>0.93137566771265001</v>
      </c>
      <c r="G30" s="28"/>
      <c r="H30" s="33"/>
      <c r="M30" s="23"/>
      <c r="N30" s="23"/>
      <c r="O30" s="23"/>
    </row>
    <row r="31" spans="1:15" ht="18" customHeight="1" x14ac:dyDescent="0.25">
      <c r="A31" s="111" t="s">
        <v>322</v>
      </c>
      <c r="B31" s="23">
        <v>2767</v>
      </c>
      <c r="C31" s="23">
        <v>-6255</v>
      </c>
      <c r="D31" s="23">
        <v>44212</v>
      </c>
      <c r="E31" s="31">
        <v>-8.0682653876898485</v>
      </c>
      <c r="F31" s="31">
        <v>1.0590461590054376E-2</v>
      </c>
      <c r="G31" s="28"/>
      <c r="H31" s="33"/>
      <c r="M31" s="23"/>
      <c r="N31" s="23"/>
      <c r="O31" s="23"/>
    </row>
    <row r="32" spans="1:15" ht="18" customHeight="1" x14ac:dyDescent="0.25">
      <c r="A32" s="111" t="s">
        <v>323</v>
      </c>
      <c r="B32" s="23">
        <v>336177</v>
      </c>
      <c r="C32" s="23">
        <v>312396</v>
      </c>
      <c r="D32" s="23">
        <v>242274</v>
      </c>
      <c r="E32" s="31">
        <v>-0.22446510198594091</v>
      </c>
      <c r="F32" s="31">
        <v>5.8033870697295611E-2</v>
      </c>
      <c r="G32" s="28"/>
      <c r="H32" s="33"/>
      <c r="M32" s="23"/>
      <c r="N32" s="23"/>
      <c r="O32" s="23"/>
    </row>
    <row r="33" spans="1:15" ht="18" customHeight="1" x14ac:dyDescent="0.25">
      <c r="A33" s="26" t="s">
        <v>324</v>
      </c>
      <c r="B33" s="22">
        <v>4214475</v>
      </c>
      <c r="C33" s="22">
        <v>3959135</v>
      </c>
      <c r="D33" s="22">
        <v>2912881</v>
      </c>
      <c r="E33" s="27">
        <v>-0.2642632797315575</v>
      </c>
      <c r="F33" s="27">
        <v>0.41098391989704808</v>
      </c>
      <c r="G33" s="28"/>
      <c r="H33" s="33"/>
      <c r="M33" s="23"/>
      <c r="N33" s="23"/>
      <c r="O33" s="23"/>
    </row>
    <row r="34" spans="1:15" ht="18" customHeight="1" x14ac:dyDescent="0.25">
      <c r="A34" s="111" t="s">
        <v>321</v>
      </c>
      <c r="B34" s="23">
        <v>898008</v>
      </c>
      <c r="C34" s="23">
        <v>889134</v>
      </c>
      <c r="D34" s="23">
        <v>136265</v>
      </c>
      <c r="E34" s="31">
        <v>-0.84674413530468973</v>
      </c>
      <c r="F34" s="31">
        <v>4.6780146528471296E-2</v>
      </c>
      <c r="G34" s="28"/>
      <c r="H34" s="33"/>
      <c r="M34" s="23"/>
      <c r="N34" s="23"/>
      <c r="O34" s="23"/>
    </row>
    <row r="35" spans="1:15" ht="18" customHeight="1" x14ac:dyDescent="0.25">
      <c r="A35" s="111" t="s">
        <v>322</v>
      </c>
      <c r="B35" s="23">
        <v>-452978</v>
      </c>
      <c r="C35" s="23">
        <v>-356647</v>
      </c>
      <c r="D35" s="23">
        <v>-1328466</v>
      </c>
      <c r="E35" s="31">
        <v>-2.7248764184193335</v>
      </c>
      <c r="F35" s="31">
        <v>-0.45606600475611603</v>
      </c>
      <c r="G35" s="33"/>
      <c r="H35" s="33"/>
      <c r="M35" s="23"/>
      <c r="N35" s="23"/>
      <c r="O35" s="23"/>
    </row>
    <row r="36" spans="1:15" ht="18" customHeight="1" thickBot="1" x14ac:dyDescent="0.3">
      <c r="A36" s="64" t="s">
        <v>323</v>
      </c>
      <c r="B36" s="64">
        <v>3769445</v>
      </c>
      <c r="C36" s="64">
        <v>3426648</v>
      </c>
      <c r="D36" s="64">
        <v>4105082</v>
      </c>
      <c r="E36" s="65">
        <v>0.19798765440745592</v>
      </c>
      <c r="F36" s="65">
        <v>1.4092858582276446</v>
      </c>
      <c r="G36" s="28"/>
      <c r="H36" s="33"/>
      <c r="M36" s="23"/>
      <c r="N36" s="23"/>
      <c r="O36" s="23"/>
    </row>
    <row r="37" spans="1:15" ht="25.5" customHeight="1" thickTop="1" x14ac:dyDescent="0.25">
      <c r="A37" s="377" t="s">
        <v>414</v>
      </c>
      <c r="B37" s="378"/>
      <c r="C37" s="378"/>
      <c r="D37" s="378"/>
      <c r="E37" s="378"/>
      <c r="F37" s="58"/>
      <c r="G37" s="58"/>
      <c r="H37" s="58"/>
      <c r="M37" s="23"/>
      <c r="N37" s="23"/>
      <c r="O37" s="23"/>
    </row>
    <row r="39" spans="1:15" ht="15.9" customHeight="1" x14ac:dyDescent="0.25">
      <c r="A39" s="383"/>
      <c r="B39" s="383"/>
      <c r="C39" s="383"/>
      <c r="D39" s="383"/>
      <c r="E39" s="383"/>
      <c r="F39" s="359"/>
      <c r="G39" s="359"/>
      <c r="H39" s="359"/>
    </row>
    <row r="40" spans="1:15" ht="15.9" customHeight="1" x14ac:dyDescent="0.25"/>
    <row r="41" spans="1:15" ht="15.9" customHeight="1" x14ac:dyDescent="0.25">
      <c r="G41" s="359"/>
    </row>
    <row r="42" spans="1:15" ht="15.9" customHeight="1" x14ac:dyDescent="0.25">
      <c r="H42" s="60"/>
      <c r="I42" s="30"/>
      <c r="J42" s="30"/>
      <c r="K42" s="30"/>
    </row>
    <row r="43" spans="1:15" ht="15.9" customHeight="1" x14ac:dyDescent="0.25">
      <c r="G43" s="359"/>
      <c r="I43" s="30"/>
      <c r="J43" s="30"/>
      <c r="K43" s="30"/>
    </row>
    <row r="44" spans="1:15" ht="15.9" customHeight="1" x14ac:dyDescent="0.25">
      <c r="I44" s="30"/>
      <c r="J44" s="30"/>
      <c r="K44" s="30"/>
    </row>
    <row r="45" spans="1:15" ht="15.9" customHeight="1" x14ac:dyDescent="0.25">
      <c r="G45" s="359"/>
      <c r="I45" s="30"/>
      <c r="J45" s="30"/>
      <c r="K45" s="30"/>
    </row>
    <row r="46" spans="1:15" ht="15.9" customHeight="1" x14ac:dyDescent="0.25">
      <c r="I46" s="30"/>
      <c r="J46" s="30"/>
      <c r="K46" s="30"/>
    </row>
    <row r="47" spans="1:15" ht="15.9" customHeight="1" x14ac:dyDescent="0.25">
      <c r="G47" s="359"/>
      <c r="I47" s="30"/>
      <c r="J47" s="30"/>
      <c r="K47" s="30"/>
    </row>
    <row r="48" spans="1:15" ht="15.9" customHeight="1" x14ac:dyDescent="0.25">
      <c r="I48" s="30"/>
      <c r="J48" s="30"/>
      <c r="K48" s="30"/>
    </row>
    <row r="49" spans="7:11" ht="15.9" customHeight="1" x14ac:dyDescent="0.25">
      <c r="G49" s="359"/>
      <c r="I49" s="30"/>
      <c r="J49" s="30"/>
      <c r="K49" s="30"/>
    </row>
    <row r="50" spans="7:11" ht="15.9" customHeight="1" x14ac:dyDescent="0.25">
      <c r="I50" s="30"/>
      <c r="J50" s="30"/>
      <c r="K50" s="30"/>
    </row>
    <row r="51" spans="7:11" ht="15.9" customHeight="1" x14ac:dyDescent="0.25">
      <c r="G51" s="359"/>
    </row>
    <row r="52" spans="7:11" ht="15.9" customHeight="1" x14ac:dyDescent="0.25">
      <c r="I52" s="30"/>
      <c r="J52" s="30"/>
      <c r="K52" s="30"/>
    </row>
    <row r="53" spans="7:11" ht="15.9" customHeight="1" x14ac:dyDescent="0.25">
      <c r="G53" s="359"/>
      <c r="I53" s="30"/>
      <c r="J53" s="30"/>
      <c r="K53" s="30"/>
    </row>
    <row r="54" spans="7:11" ht="15.9" customHeight="1" x14ac:dyDescent="0.25">
      <c r="I54" s="30"/>
      <c r="J54" s="30"/>
      <c r="K54" s="30"/>
    </row>
    <row r="55" spans="7:11" ht="15.9" customHeight="1" x14ac:dyDescent="0.25">
      <c r="G55" s="359"/>
      <c r="I55" s="30"/>
      <c r="J55" s="30"/>
      <c r="K55" s="30"/>
    </row>
    <row r="56" spans="7:11" ht="15.9" customHeight="1" x14ac:dyDescent="0.25">
      <c r="I56" s="30"/>
      <c r="J56" s="30"/>
      <c r="K56" s="30"/>
    </row>
    <row r="57" spans="7:11" ht="15.9" customHeight="1" x14ac:dyDescent="0.25">
      <c r="G57" s="359"/>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59"/>
      <c r="I60" s="30"/>
      <c r="J60" s="30"/>
      <c r="K60" s="30"/>
    </row>
    <row r="61" spans="7:11" ht="15.9" customHeight="1" x14ac:dyDescent="0.25"/>
    <row r="62" spans="7:11" ht="15.9" customHeight="1" x14ac:dyDescent="0.25">
      <c r="G62" s="359"/>
      <c r="I62" s="30"/>
      <c r="J62" s="30"/>
      <c r="K62" s="30"/>
    </row>
    <row r="63" spans="7:11" ht="15.9" customHeight="1" x14ac:dyDescent="0.25">
      <c r="I63" s="30"/>
      <c r="J63" s="30"/>
      <c r="K63" s="30"/>
    </row>
    <row r="64" spans="7:11" ht="15.9" customHeight="1" x14ac:dyDescent="0.25">
      <c r="G64" s="359"/>
      <c r="I64" s="30"/>
      <c r="J64" s="30"/>
      <c r="K64" s="30"/>
    </row>
    <row r="65" spans="1:11" ht="15.9" customHeight="1" x14ac:dyDescent="0.25">
      <c r="I65" s="30"/>
      <c r="J65" s="30"/>
      <c r="K65" s="30"/>
    </row>
    <row r="66" spans="1:11" ht="15.9" customHeight="1" x14ac:dyDescent="0.25">
      <c r="G66" s="359"/>
      <c r="I66" s="30"/>
      <c r="J66" s="30"/>
      <c r="K66" s="30"/>
    </row>
    <row r="67" spans="1:11" ht="15.9" customHeight="1" x14ac:dyDescent="0.25">
      <c r="I67" s="30"/>
      <c r="J67" s="30"/>
      <c r="K67" s="30"/>
    </row>
    <row r="68" spans="1:11" ht="15.9" customHeight="1" x14ac:dyDescent="0.25">
      <c r="G68" s="359"/>
      <c r="I68" s="30"/>
      <c r="J68" s="30"/>
      <c r="K68" s="30"/>
    </row>
    <row r="69" spans="1:11" ht="15.9" customHeight="1" x14ac:dyDescent="0.25">
      <c r="I69" s="30"/>
      <c r="J69" s="30"/>
      <c r="K69" s="30"/>
    </row>
    <row r="70" spans="1:11" ht="15.9" customHeight="1" x14ac:dyDescent="0.25">
      <c r="G70" s="359"/>
      <c r="I70" s="30"/>
      <c r="J70" s="30"/>
      <c r="K70" s="30"/>
    </row>
    <row r="71" spans="1:11" ht="15.9" customHeight="1" x14ac:dyDescent="0.25"/>
    <row r="72" spans="1:11" ht="15.9" customHeight="1" x14ac:dyDescent="0.25">
      <c r="G72" s="359"/>
    </row>
    <row r="73" spans="1:11" ht="15.9" customHeight="1" x14ac:dyDescent="0.25"/>
    <row r="74" spans="1:11" ht="15.9" customHeight="1" x14ac:dyDescent="0.25">
      <c r="G74" s="359"/>
    </row>
    <row r="75" spans="1:11" ht="15.9" customHeight="1" x14ac:dyDescent="0.25"/>
    <row r="76" spans="1:11" ht="15.9" customHeight="1" x14ac:dyDescent="0.25">
      <c r="G76" s="359"/>
    </row>
    <row r="77" spans="1:11" ht="15.9" customHeight="1" x14ac:dyDescent="0.25"/>
    <row r="78" spans="1:11" ht="15.9" customHeight="1" x14ac:dyDescent="0.25">
      <c r="G78" s="359"/>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381"/>
      <c r="B81" s="382"/>
      <c r="C81" s="382"/>
      <c r="D81" s="382"/>
      <c r="E81" s="382"/>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D1"/>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371" t="s">
        <v>425</v>
      </c>
      <c r="B1" s="371"/>
      <c r="C1" s="371"/>
      <c r="D1" s="371"/>
      <c r="U1" s="67"/>
      <c r="V1" s="67"/>
      <c r="W1" s="67"/>
      <c r="X1" s="67"/>
      <c r="Y1" s="67"/>
      <c r="Z1" s="67"/>
    </row>
    <row r="2" spans="1:256" ht="15.9" customHeight="1" x14ac:dyDescent="0.2">
      <c r="A2" s="369" t="s">
        <v>145</v>
      </c>
      <c r="B2" s="369"/>
      <c r="C2" s="369"/>
      <c r="D2" s="369"/>
      <c r="E2" s="67"/>
      <c r="F2" s="67"/>
      <c r="G2" s="67"/>
      <c r="H2" s="67"/>
      <c r="I2" s="67"/>
      <c r="J2" s="67"/>
      <c r="K2" s="67"/>
      <c r="L2" s="67"/>
      <c r="M2" s="67"/>
      <c r="N2" s="67"/>
      <c r="O2" s="67"/>
      <c r="P2" s="67"/>
      <c r="Q2" s="386"/>
      <c r="R2" s="386"/>
      <c r="S2" s="386"/>
      <c r="T2" s="386"/>
      <c r="U2" s="67"/>
      <c r="V2" s="67" t="s">
        <v>164</v>
      </c>
      <c r="W2" s="67"/>
      <c r="X2" s="67"/>
      <c r="Y2" s="67"/>
      <c r="Z2" s="67"/>
      <c r="AA2" s="360"/>
      <c r="AB2" s="360"/>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386"/>
      <c r="DV2" s="386"/>
      <c r="DW2" s="386"/>
      <c r="DX2" s="386"/>
      <c r="DY2" s="386"/>
      <c r="DZ2" s="386"/>
      <c r="EA2" s="386"/>
      <c r="EB2" s="386"/>
      <c r="EC2" s="386"/>
      <c r="ED2" s="386"/>
      <c r="EE2" s="386"/>
      <c r="EF2" s="386"/>
      <c r="EG2" s="386"/>
      <c r="EH2" s="386"/>
      <c r="EI2" s="386"/>
      <c r="EJ2" s="386"/>
      <c r="EK2" s="386"/>
      <c r="EL2" s="386"/>
      <c r="EM2" s="386"/>
      <c r="EN2" s="386"/>
      <c r="EO2" s="386"/>
      <c r="EP2" s="386"/>
      <c r="EQ2" s="386"/>
      <c r="ER2" s="386"/>
      <c r="ES2" s="386"/>
      <c r="ET2" s="386"/>
      <c r="EU2" s="386"/>
      <c r="EV2" s="386"/>
      <c r="EW2" s="386"/>
      <c r="EX2" s="386"/>
      <c r="EY2" s="386"/>
      <c r="EZ2" s="386"/>
      <c r="FA2" s="386"/>
      <c r="FB2" s="386"/>
      <c r="FC2" s="386"/>
      <c r="FD2" s="386"/>
      <c r="FE2" s="386"/>
      <c r="FF2" s="386"/>
      <c r="FG2" s="386"/>
      <c r="FH2" s="386"/>
      <c r="FI2" s="386"/>
      <c r="FJ2" s="386"/>
      <c r="FK2" s="386"/>
      <c r="FL2" s="386"/>
      <c r="FM2" s="386"/>
      <c r="FN2" s="386"/>
      <c r="FO2" s="386"/>
      <c r="FP2" s="386"/>
      <c r="FQ2" s="386"/>
      <c r="FR2" s="386"/>
      <c r="FS2" s="386"/>
      <c r="FT2" s="386"/>
      <c r="FU2" s="386"/>
      <c r="FV2" s="386"/>
      <c r="FW2" s="386"/>
      <c r="FX2" s="386"/>
      <c r="FY2" s="386"/>
      <c r="FZ2" s="386"/>
      <c r="GA2" s="386"/>
      <c r="GB2" s="386"/>
      <c r="GC2" s="386"/>
      <c r="GD2" s="386"/>
      <c r="GE2" s="386"/>
      <c r="GF2" s="386"/>
      <c r="GG2" s="386"/>
      <c r="GH2" s="386"/>
      <c r="GI2" s="386"/>
      <c r="GJ2" s="386"/>
      <c r="GK2" s="386"/>
      <c r="GL2" s="386"/>
      <c r="GM2" s="386"/>
      <c r="GN2" s="386"/>
      <c r="GO2" s="386"/>
      <c r="GP2" s="386"/>
      <c r="GQ2" s="386"/>
      <c r="GR2" s="386"/>
      <c r="GS2" s="386"/>
      <c r="GT2" s="386"/>
      <c r="GU2" s="386"/>
      <c r="GV2" s="386"/>
      <c r="GW2" s="386"/>
      <c r="GX2" s="386"/>
      <c r="GY2" s="386"/>
      <c r="GZ2" s="386"/>
      <c r="HA2" s="386"/>
      <c r="HB2" s="386"/>
      <c r="HC2" s="386"/>
      <c r="HD2" s="386"/>
      <c r="HE2" s="386"/>
      <c r="HF2" s="386"/>
      <c r="HG2" s="386"/>
      <c r="HH2" s="386"/>
      <c r="HI2" s="386"/>
      <c r="HJ2" s="386"/>
      <c r="HK2" s="386"/>
      <c r="HL2" s="386"/>
      <c r="HM2" s="386"/>
      <c r="HN2" s="386"/>
      <c r="HO2" s="386"/>
      <c r="HP2" s="386"/>
      <c r="HQ2" s="386"/>
      <c r="HR2" s="386"/>
      <c r="HS2" s="386"/>
      <c r="HT2" s="386"/>
      <c r="HU2" s="386"/>
      <c r="HV2" s="386"/>
      <c r="HW2" s="386"/>
      <c r="HX2" s="386"/>
      <c r="HY2" s="386"/>
      <c r="HZ2" s="386"/>
      <c r="IA2" s="386"/>
      <c r="IB2" s="386"/>
      <c r="IC2" s="386"/>
      <c r="ID2" s="386"/>
      <c r="IE2" s="386"/>
      <c r="IF2" s="386"/>
      <c r="IG2" s="386"/>
      <c r="IH2" s="386"/>
      <c r="II2" s="386"/>
      <c r="IJ2" s="386"/>
      <c r="IK2" s="386"/>
      <c r="IL2" s="386"/>
      <c r="IM2" s="386"/>
      <c r="IN2" s="386"/>
      <c r="IO2" s="386"/>
      <c r="IP2" s="386"/>
      <c r="IQ2" s="386"/>
      <c r="IR2" s="386"/>
      <c r="IS2" s="386"/>
      <c r="IT2" s="386"/>
      <c r="IU2" s="386"/>
      <c r="IV2" s="386"/>
    </row>
    <row r="3" spans="1:256" ht="15.9" customHeight="1" thickBot="1" x14ac:dyDescent="0.25">
      <c r="A3" s="387" t="s">
        <v>237</v>
      </c>
      <c r="B3" s="387"/>
      <c r="C3" s="387"/>
      <c r="D3" s="387"/>
      <c r="E3" s="67"/>
      <c r="F3" s="67"/>
      <c r="M3" s="67"/>
      <c r="N3" s="67"/>
      <c r="O3" s="67"/>
      <c r="P3" s="67"/>
      <c r="Q3" s="386"/>
      <c r="R3" s="386"/>
      <c r="S3" s="386"/>
      <c r="T3" s="386"/>
      <c r="U3" s="67"/>
      <c r="V3" s="67"/>
      <c r="W3" s="67"/>
      <c r="X3" s="67"/>
      <c r="Y3" s="67"/>
      <c r="Z3" s="67"/>
      <c r="AA3" s="360"/>
      <c r="AB3" s="360"/>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c r="DK3" s="386"/>
      <c r="DL3" s="386"/>
      <c r="DM3" s="386"/>
      <c r="DN3" s="386"/>
      <c r="DO3" s="386"/>
      <c r="DP3" s="386"/>
      <c r="DQ3" s="386"/>
      <c r="DR3" s="386"/>
      <c r="DS3" s="386"/>
      <c r="DT3" s="386"/>
      <c r="DU3" s="386"/>
      <c r="DV3" s="386"/>
      <c r="DW3" s="386"/>
      <c r="DX3" s="386"/>
      <c r="DY3" s="386"/>
      <c r="DZ3" s="386"/>
      <c r="EA3" s="386"/>
      <c r="EB3" s="386"/>
      <c r="EC3" s="386"/>
      <c r="ED3" s="386"/>
      <c r="EE3" s="386"/>
      <c r="EF3" s="386"/>
      <c r="EG3" s="386"/>
      <c r="EH3" s="386"/>
      <c r="EI3" s="386"/>
      <c r="EJ3" s="386"/>
      <c r="EK3" s="386"/>
      <c r="EL3" s="386"/>
      <c r="EM3" s="386"/>
      <c r="EN3" s="386"/>
      <c r="EO3" s="386"/>
      <c r="EP3" s="386"/>
      <c r="EQ3" s="386"/>
      <c r="ER3" s="386"/>
      <c r="ES3" s="386"/>
      <c r="ET3" s="386"/>
      <c r="EU3" s="386"/>
      <c r="EV3" s="386"/>
      <c r="EW3" s="386"/>
      <c r="EX3" s="386"/>
      <c r="EY3" s="386"/>
      <c r="EZ3" s="386"/>
      <c r="FA3" s="386"/>
      <c r="FB3" s="386"/>
      <c r="FC3" s="386"/>
      <c r="FD3" s="386"/>
      <c r="FE3" s="386"/>
      <c r="FF3" s="386"/>
      <c r="FG3" s="386"/>
      <c r="FH3" s="386"/>
      <c r="FI3" s="386"/>
      <c r="FJ3" s="386"/>
      <c r="FK3" s="386"/>
      <c r="FL3" s="386"/>
      <c r="FM3" s="386"/>
      <c r="FN3" s="386"/>
      <c r="FO3" s="386"/>
      <c r="FP3" s="386"/>
      <c r="FQ3" s="386"/>
      <c r="FR3" s="386"/>
      <c r="FS3" s="386"/>
      <c r="FT3" s="386"/>
      <c r="FU3" s="386"/>
      <c r="FV3" s="386"/>
      <c r="FW3" s="386"/>
      <c r="FX3" s="386"/>
      <c r="FY3" s="386"/>
      <c r="FZ3" s="386"/>
      <c r="GA3" s="386"/>
      <c r="GB3" s="386"/>
      <c r="GC3" s="386"/>
      <c r="GD3" s="386"/>
      <c r="GE3" s="386"/>
      <c r="GF3" s="386"/>
      <c r="GG3" s="386"/>
      <c r="GH3" s="386"/>
      <c r="GI3" s="386"/>
      <c r="GJ3" s="386"/>
      <c r="GK3" s="386"/>
      <c r="GL3" s="386"/>
      <c r="GM3" s="386"/>
      <c r="GN3" s="386"/>
      <c r="GO3" s="386"/>
      <c r="GP3" s="386"/>
      <c r="GQ3" s="386"/>
      <c r="GR3" s="386"/>
      <c r="GS3" s="386"/>
      <c r="GT3" s="386"/>
      <c r="GU3" s="386"/>
      <c r="GV3" s="386"/>
      <c r="GW3" s="386"/>
      <c r="GX3" s="386"/>
      <c r="GY3" s="386"/>
      <c r="GZ3" s="386"/>
      <c r="HA3" s="386"/>
      <c r="HB3" s="386"/>
      <c r="HC3" s="386"/>
      <c r="HD3" s="386"/>
      <c r="HE3" s="386"/>
      <c r="HF3" s="386"/>
      <c r="HG3" s="386"/>
      <c r="HH3" s="386"/>
      <c r="HI3" s="386"/>
      <c r="HJ3" s="386"/>
      <c r="HK3" s="386"/>
      <c r="HL3" s="386"/>
      <c r="HM3" s="386"/>
      <c r="HN3" s="386"/>
      <c r="HO3" s="386"/>
      <c r="HP3" s="386"/>
      <c r="HQ3" s="386"/>
      <c r="HR3" s="386"/>
      <c r="HS3" s="386"/>
      <c r="HT3" s="386"/>
      <c r="HU3" s="386"/>
      <c r="HV3" s="386"/>
      <c r="HW3" s="386"/>
      <c r="HX3" s="386"/>
      <c r="HY3" s="386"/>
      <c r="HZ3" s="386"/>
      <c r="IA3" s="386"/>
      <c r="IB3" s="386"/>
      <c r="IC3" s="386"/>
      <c r="ID3" s="386"/>
      <c r="IE3" s="386"/>
      <c r="IF3" s="386"/>
      <c r="IG3" s="386"/>
      <c r="IH3" s="386"/>
      <c r="II3" s="386"/>
      <c r="IJ3" s="386"/>
      <c r="IK3" s="386"/>
      <c r="IL3" s="386"/>
      <c r="IM3" s="386"/>
      <c r="IN3" s="386"/>
      <c r="IO3" s="386"/>
      <c r="IP3" s="386"/>
      <c r="IQ3" s="386"/>
      <c r="IR3" s="386"/>
      <c r="IS3" s="386"/>
      <c r="IT3" s="386"/>
      <c r="IU3" s="386"/>
      <c r="IV3" s="386"/>
    </row>
    <row r="4" spans="1:256" s="67" customFormat="1" ht="14.1" customHeight="1" thickTop="1" x14ac:dyDescent="0.25">
      <c r="A4" s="38" t="s">
        <v>146</v>
      </c>
      <c r="B4" s="62" t="s">
        <v>4</v>
      </c>
      <c r="C4" s="62" t="s">
        <v>5</v>
      </c>
      <c r="D4" s="62" t="s">
        <v>33</v>
      </c>
      <c r="U4" s="66"/>
      <c r="V4" s="66" t="s">
        <v>32</v>
      </c>
      <c r="W4" s="68">
        <v>15709523.000000002</v>
      </c>
      <c r="X4" s="69">
        <v>100.00000000000001</v>
      </c>
      <c r="Y4" s="66"/>
      <c r="Z4" s="66"/>
    </row>
    <row r="5" spans="1:256" s="67" customFormat="1" ht="14.1" customHeight="1" thickBot="1" x14ac:dyDescent="0.3">
      <c r="A5" s="63"/>
      <c r="B5" s="39"/>
      <c r="C5" s="245"/>
      <c r="D5" s="39"/>
      <c r="E5" s="71"/>
      <c r="F5" s="71"/>
      <c r="U5" s="66"/>
      <c r="V5" s="66" t="s">
        <v>38</v>
      </c>
      <c r="W5" s="68">
        <v>6740197.9105900023</v>
      </c>
      <c r="X5" s="72">
        <v>42.905172299566331</v>
      </c>
      <c r="Y5" s="66"/>
      <c r="Z5" s="66"/>
    </row>
    <row r="6" spans="1:256" ht="14.1" customHeight="1" thickTop="1" x14ac:dyDescent="0.2">
      <c r="A6" s="388" t="s">
        <v>35</v>
      </c>
      <c r="B6" s="388"/>
      <c r="C6" s="388"/>
      <c r="D6" s="388"/>
      <c r="E6" s="67"/>
      <c r="F6" s="67"/>
      <c r="V6" s="66" t="s">
        <v>36</v>
      </c>
      <c r="W6" s="68">
        <v>543961.03177999973</v>
      </c>
      <c r="X6" s="72">
        <v>3.4626196592983738</v>
      </c>
    </row>
    <row r="7" spans="1:256" ht="14.1" customHeight="1" x14ac:dyDescent="0.25">
      <c r="A7" s="246">
        <v>2020</v>
      </c>
      <c r="B7" s="247">
        <v>7061944.3837500028</v>
      </c>
      <c r="C7" s="167">
        <v>499920.60960999964</v>
      </c>
      <c r="D7" s="247">
        <v>6562023.7741400031</v>
      </c>
      <c r="E7" s="73"/>
      <c r="F7" s="73"/>
      <c r="V7" s="66" t="s">
        <v>37</v>
      </c>
      <c r="W7" s="68">
        <v>4355839.059530003</v>
      </c>
      <c r="X7" s="72">
        <v>27.727379497964407</v>
      </c>
    </row>
    <row r="8" spans="1:256" ht="14.1" customHeight="1" x14ac:dyDescent="0.25">
      <c r="A8" s="248" t="s">
        <v>523</v>
      </c>
      <c r="B8" s="247">
        <v>6028102.8758500023</v>
      </c>
      <c r="C8" s="167">
        <v>448345.37906000018</v>
      </c>
      <c r="D8" s="247">
        <v>5579757.4967900021</v>
      </c>
      <c r="E8" s="73"/>
      <c r="F8" s="73"/>
      <c r="V8" s="66" t="s">
        <v>39</v>
      </c>
      <c r="W8" s="68">
        <v>1969194.6365799999</v>
      </c>
      <c r="X8" s="72">
        <v>12.535037738446928</v>
      </c>
    </row>
    <row r="9" spans="1:256" ht="14.1" customHeight="1" x14ac:dyDescent="0.25">
      <c r="A9" s="248" t="s">
        <v>524</v>
      </c>
      <c r="B9" s="247">
        <v>6740197.9105900023</v>
      </c>
      <c r="C9" s="167">
        <v>762006.08587000042</v>
      </c>
      <c r="D9" s="247">
        <v>5978191.8247200018</v>
      </c>
      <c r="E9" s="73"/>
      <c r="F9" s="73"/>
      <c r="V9" s="66" t="s">
        <v>40</v>
      </c>
      <c r="W9" s="68">
        <v>2100330.3615199961</v>
      </c>
      <c r="X9" s="72">
        <v>13.36979080472396</v>
      </c>
    </row>
    <row r="10" spans="1:256" ht="14.1" customHeight="1" x14ac:dyDescent="0.25">
      <c r="A10" s="166" t="s">
        <v>525</v>
      </c>
      <c r="B10" s="251">
        <v>11.812921069957527</v>
      </c>
      <c r="C10" s="251">
        <v>69.959616282344768</v>
      </c>
      <c r="D10" s="251">
        <v>7.1407104727977178</v>
      </c>
      <c r="E10" s="75"/>
      <c r="F10" s="75"/>
      <c r="V10" s="67" t="s">
        <v>165</v>
      </c>
    </row>
    <row r="11" spans="1:256" ht="14.1" customHeight="1" x14ac:dyDescent="0.25">
      <c r="A11" s="166"/>
      <c r="B11" s="249"/>
      <c r="C11" s="250"/>
      <c r="D11" s="249"/>
      <c r="E11" s="75"/>
      <c r="F11" s="75"/>
      <c r="G11"/>
      <c r="H11" s="307"/>
      <c r="I11" s="307"/>
      <c r="J11" s="351"/>
      <c r="K11" s="351"/>
      <c r="L11" s="351"/>
      <c r="M11" s="351"/>
      <c r="V11" s="66" t="s">
        <v>34</v>
      </c>
      <c r="W11" s="68">
        <v>8621944</v>
      </c>
      <c r="X11" s="69">
        <v>99.999999999999972</v>
      </c>
    </row>
    <row r="12" spans="1:256" ht="14.1" customHeight="1" x14ac:dyDescent="0.25">
      <c r="A12" s="388" t="s">
        <v>504</v>
      </c>
      <c r="B12" s="388"/>
      <c r="C12" s="388"/>
      <c r="D12" s="388"/>
      <c r="E12" s="67"/>
      <c r="F12" s="67"/>
      <c r="G12"/>
      <c r="H12" s="307"/>
      <c r="I12" s="307"/>
      <c r="J12" s="351"/>
      <c r="K12" s="351"/>
      <c r="L12" s="351"/>
      <c r="M12" s="351"/>
      <c r="V12" s="66" t="s">
        <v>38</v>
      </c>
      <c r="W12" s="68">
        <v>762006.08587000042</v>
      </c>
      <c r="X12" s="72">
        <v>8.8379846339758235</v>
      </c>
    </row>
    <row r="13" spans="1:256" ht="14.1" customHeight="1" x14ac:dyDescent="0.25">
      <c r="A13" s="246">
        <v>2020</v>
      </c>
      <c r="B13" s="247">
        <v>2104067.9407699998</v>
      </c>
      <c r="C13" s="167">
        <v>699178.63838999998</v>
      </c>
      <c r="D13" s="247">
        <v>1404889.3023799998</v>
      </c>
      <c r="E13" s="73"/>
      <c r="F13" s="73"/>
      <c r="G13"/>
      <c r="H13" s="307"/>
      <c r="I13" s="307"/>
      <c r="J13" s="351"/>
      <c r="K13" s="351"/>
      <c r="L13" s="351"/>
      <c r="M13" s="351"/>
      <c r="V13" s="66" t="s">
        <v>36</v>
      </c>
      <c r="W13" s="68">
        <v>4535741.2789399987</v>
      </c>
      <c r="X13" s="72">
        <v>52.60694431487839</v>
      </c>
    </row>
    <row r="14" spans="1:256" ht="14.1" customHeight="1" x14ac:dyDescent="0.25">
      <c r="A14" s="248" t="s">
        <v>523</v>
      </c>
      <c r="B14" s="247">
        <v>1980550.7970699994</v>
      </c>
      <c r="C14" s="167">
        <v>614032.31405000004</v>
      </c>
      <c r="D14" s="247">
        <v>1366518.4830199992</v>
      </c>
      <c r="E14" s="73"/>
      <c r="F14" s="73"/>
      <c r="G14"/>
      <c r="H14" s="307"/>
      <c r="I14" s="307"/>
      <c r="J14" s="351"/>
      <c r="K14" s="351"/>
      <c r="L14" s="351"/>
      <c r="M14" s="351"/>
      <c r="V14" s="66" t="s">
        <v>37</v>
      </c>
      <c r="W14" s="68">
        <v>1506623.7707900004</v>
      </c>
      <c r="X14" s="72">
        <v>17.474293161611818</v>
      </c>
    </row>
    <row r="15" spans="1:256" ht="14.1" customHeight="1" x14ac:dyDescent="0.25">
      <c r="A15" s="248" t="s">
        <v>524</v>
      </c>
      <c r="B15" s="247">
        <v>1969194.6365799999</v>
      </c>
      <c r="C15" s="167">
        <v>1035952.6992599997</v>
      </c>
      <c r="D15" s="247">
        <v>933241.93732000026</v>
      </c>
      <c r="E15" s="73"/>
      <c r="F15" s="73"/>
      <c r="G15"/>
      <c r="H15"/>
      <c r="I15"/>
      <c r="J15"/>
      <c r="K15"/>
      <c r="V15" s="66" t="s">
        <v>39</v>
      </c>
      <c r="W15" s="68">
        <v>1035952.6992599997</v>
      </c>
      <c r="X15" s="72">
        <v>12.015303036762935</v>
      </c>
    </row>
    <row r="16" spans="1:256" ht="14.1" customHeight="1" x14ac:dyDescent="0.25">
      <c r="A16" s="246" t="s">
        <v>525</v>
      </c>
      <c r="B16" s="251">
        <v>-0.57338395494826999</v>
      </c>
      <c r="C16" s="251">
        <v>68.71305883351981</v>
      </c>
      <c r="D16" s="251">
        <v>-31.706599733833084</v>
      </c>
      <c r="E16" s="75"/>
      <c r="F16" s="75"/>
      <c r="G16"/>
      <c r="H16" s="307"/>
      <c r="I16" s="307"/>
      <c r="J16" s="307"/>
      <c r="K16" s="307"/>
      <c r="L16" s="351"/>
      <c r="M16" s="351"/>
      <c r="V16" s="66" t="s">
        <v>40</v>
      </c>
      <c r="W16" s="68">
        <v>781620.16514000017</v>
      </c>
      <c r="X16" s="72">
        <v>9.0654748527710236</v>
      </c>
    </row>
    <row r="17" spans="1:13" ht="14.1" customHeight="1" x14ac:dyDescent="0.25">
      <c r="A17" s="166"/>
      <c r="B17" s="251"/>
      <c r="C17" s="252"/>
      <c r="D17" s="251"/>
      <c r="E17" s="75"/>
      <c r="F17" s="75"/>
      <c r="G17" s="40"/>
      <c r="H17" s="40"/>
      <c r="I17" s="40"/>
      <c r="J17" s="307"/>
      <c r="K17" s="307"/>
      <c r="L17" s="351"/>
      <c r="M17" s="351"/>
    </row>
    <row r="18" spans="1:13" ht="14.1" customHeight="1" x14ac:dyDescent="0.25">
      <c r="A18" s="388" t="s">
        <v>36</v>
      </c>
      <c r="B18" s="388"/>
      <c r="C18" s="388"/>
      <c r="D18" s="388"/>
      <c r="E18" s="67"/>
      <c r="F18" s="67"/>
      <c r="G18" s="40"/>
      <c r="H18" s="40"/>
      <c r="I18" s="40"/>
      <c r="J18" s="307"/>
      <c r="K18" s="307"/>
      <c r="L18" s="351"/>
      <c r="M18" s="351"/>
    </row>
    <row r="19" spans="1:13" ht="14.1" customHeight="1" x14ac:dyDescent="0.25">
      <c r="A19" s="246">
        <v>2020</v>
      </c>
      <c r="B19" s="247">
        <v>644501.10451999994</v>
      </c>
      <c r="C19" s="167">
        <v>3419133.5355499987</v>
      </c>
      <c r="D19" s="247">
        <v>-2774632.4310299987</v>
      </c>
      <c r="E19" s="73"/>
      <c r="F19" s="73"/>
      <c r="G19" s="221"/>
      <c r="H19" s="307"/>
      <c r="I19" s="307"/>
      <c r="J19" s="307"/>
      <c r="K19" s="307"/>
      <c r="L19" s="351"/>
      <c r="M19" s="351"/>
    </row>
    <row r="20" spans="1:13" ht="14.1" customHeight="1" x14ac:dyDescent="0.25">
      <c r="A20" s="248" t="s">
        <v>523</v>
      </c>
      <c r="B20" s="247">
        <v>588434.99884999997</v>
      </c>
      <c r="C20" s="167">
        <v>3098677.6578099988</v>
      </c>
      <c r="D20" s="247">
        <v>-2510242.6589599987</v>
      </c>
      <c r="E20" s="73"/>
      <c r="F20" s="73"/>
      <c r="G20"/>
      <c r="H20"/>
      <c r="I20"/>
      <c r="J20"/>
      <c r="K20"/>
    </row>
    <row r="21" spans="1:13" ht="14.1" customHeight="1" x14ac:dyDescent="0.25">
      <c r="A21" s="248" t="s">
        <v>524</v>
      </c>
      <c r="B21" s="247">
        <v>543961.03177999973</v>
      </c>
      <c r="C21" s="167">
        <v>4535741.2789399987</v>
      </c>
      <c r="D21" s="247">
        <v>-3991780.2471599989</v>
      </c>
      <c r="E21" s="73"/>
      <c r="F21" s="73"/>
      <c r="G21"/>
      <c r="H21"/>
      <c r="I21"/>
      <c r="J21"/>
      <c r="K21"/>
    </row>
    <row r="22" spans="1:13" ht="14.1" customHeight="1" x14ac:dyDescent="0.25">
      <c r="A22" s="246" t="s">
        <v>525</v>
      </c>
      <c r="B22" s="251">
        <v>-7.5580084727994379</v>
      </c>
      <c r="C22" s="251">
        <v>46.37667353065855</v>
      </c>
      <c r="D22" s="251">
        <v>59.019696080450082</v>
      </c>
      <c r="E22" s="75"/>
      <c r="F22" s="75"/>
      <c r="G22"/>
      <c r="H22"/>
      <c r="I22"/>
      <c r="J22"/>
      <c r="K22"/>
    </row>
    <row r="23" spans="1:13" ht="14.1" customHeight="1" x14ac:dyDescent="0.25">
      <c r="A23" s="166"/>
      <c r="B23" s="251"/>
      <c r="C23" s="252"/>
      <c r="D23" s="251"/>
      <c r="E23" s="75"/>
      <c r="F23" s="75"/>
      <c r="G23"/>
      <c r="H23"/>
      <c r="I23"/>
      <c r="J23"/>
      <c r="K23"/>
    </row>
    <row r="24" spans="1:13" ht="14.1" customHeight="1" x14ac:dyDescent="0.25">
      <c r="A24" s="388" t="s">
        <v>37</v>
      </c>
      <c r="B24" s="388"/>
      <c r="C24" s="388"/>
      <c r="D24" s="388"/>
      <c r="E24" s="67"/>
      <c r="F24" s="67"/>
      <c r="G24"/>
      <c r="H24"/>
      <c r="I24"/>
      <c r="J24"/>
      <c r="K24"/>
    </row>
    <row r="25" spans="1:13" ht="14.1" customHeight="1" x14ac:dyDescent="0.25">
      <c r="A25" s="246">
        <v>2020</v>
      </c>
      <c r="B25" s="247">
        <v>4096315.5751699992</v>
      </c>
      <c r="C25" s="167">
        <v>1382619.6980700004</v>
      </c>
      <c r="D25" s="247">
        <v>2713695.8770999988</v>
      </c>
      <c r="E25" s="73"/>
      <c r="F25" s="73"/>
      <c r="G25" s="68"/>
      <c r="H25" s="68"/>
      <c r="I25" s="68"/>
      <c r="J25" s="68"/>
    </row>
    <row r="26" spans="1:13" ht="14.1" customHeight="1" x14ac:dyDescent="0.25">
      <c r="A26" s="248" t="s">
        <v>523</v>
      </c>
      <c r="B26" s="247">
        <v>3801234.4876299994</v>
      </c>
      <c r="C26" s="167">
        <v>1219792.6219699997</v>
      </c>
      <c r="D26" s="247">
        <v>2581441.8656599997</v>
      </c>
      <c r="E26" s="73"/>
      <c r="F26" s="73"/>
    </row>
    <row r="27" spans="1:13" ht="14.1" customHeight="1" x14ac:dyDescent="0.25">
      <c r="A27" s="248" t="s">
        <v>524</v>
      </c>
      <c r="B27" s="247">
        <v>4355839.059530003</v>
      </c>
      <c r="C27" s="167">
        <v>1506623.7707900004</v>
      </c>
      <c r="D27" s="247">
        <v>2849215.2887400026</v>
      </c>
      <c r="E27" s="73"/>
      <c r="F27" s="73"/>
    </row>
    <row r="28" spans="1:13" ht="14.1" customHeight="1" x14ac:dyDescent="0.25">
      <c r="A28" s="246" t="s">
        <v>525</v>
      </c>
      <c r="B28" s="251">
        <v>14.59011733437654</v>
      </c>
      <c r="C28" s="251">
        <v>23.514746986808312</v>
      </c>
      <c r="D28" s="251">
        <v>10.373017755778168</v>
      </c>
      <c r="E28" s="70"/>
      <c r="F28" s="75"/>
    </row>
    <row r="29" spans="1:13" ht="14.1" customHeight="1" x14ac:dyDescent="0.25">
      <c r="A29" s="166"/>
      <c r="B29" s="251"/>
      <c r="C29" s="252"/>
      <c r="D29" s="251"/>
      <c r="E29" s="75"/>
      <c r="F29" s="76"/>
      <c r="G29" s="77"/>
      <c r="H29" s="78"/>
    </row>
    <row r="30" spans="1:13" ht="14.1" customHeight="1" x14ac:dyDescent="0.2">
      <c r="A30" s="388" t="s">
        <v>147</v>
      </c>
      <c r="B30" s="388"/>
      <c r="C30" s="388"/>
      <c r="D30" s="388"/>
      <c r="E30" s="67"/>
      <c r="F30" s="67"/>
    </row>
    <row r="31" spans="1:13" ht="14.1" customHeight="1" x14ac:dyDescent="0.25">
      <c r="A31" s="246">
        <v>2020</v>
      </c>
      <c r="B31" s="247">
        <v>2002436.9957899973</v>
      </c>
      <c r="C31" s="167">
        <v>640031.51838000119</v>
      </c>
      <c r="D31" s="247">
        <v>1362405.4774099961</v>
      </c>
      <c r="E31" s="79"/>
      <c r="F31" s="73"/>
      <c r="G31" s="73"/>
      <c r="H31" s="73"/>
    </row>
    <row r="32" spans="1:13" ht="14.1" customHeight="1" x14ac:dyDescent="0.25">
      <c r="A32" s="248" t="s">
        <v>523</v>
      </c>
      <c r="B32" s="247">
        <v>1887227.8405999988</v>
      </c>
      <c r="C32" s="167">
        <v>577635.02711000107</v>
      </c>
      <c r="D32" s="247">
        <v>1309592.8134899978</v>
      </c>
      <c r="E32" s="80"/>
      <c r="F32" s="73"/>
      <c r="G32" s="73"/>
      <c r="H32" s="73"/>
    </row>
    <row r="33" spans="1:8" ht="14.1" customHeight="1" x14ac:dyDescent="0.25">
      <c r="A33" s="248" t="s">
        <v>524</v>
      </c>
      <c r="B33" s="247">
        <v>2100330.3615199961</v>
      </c>
      <c r="C33" s="167">
        <v>781620.16514000017</v>
      </c>
      <c r="D33" s="247">
        <v>1318710.196379994</v>
      </c>
      <c r="E33" s="80"/>
      <c r="F33" s="73"/>
      <c r="G33" s="73"/>
      <c r="H33" s="73"/>
    </row>
    <row r="34" spans="1:8" ht="14.1" customHeight="1" x14ac:dyDescent="0.25">
      <c r="A34" s="246" t="s">
        <v>525</v>
      </c>
      <c r="B34" s="251">
        <v>11.291827957150446</v>
      </c>
      <c r="C34" s="251">
        <v>35.313844981072016</v>
      </c>
      <c r="D34" s="251">
        <v>0.69619982608937203</v>
      </c>
      <c r="E34" s="75"/>
      <c r="F34" s="73"/>
      <c r="G34" s="73"/>
      <c r="H34" s="73"/>
    </row>
    <row r="35" spans="1:8" ht="14.1" customHeight="1" x14ac:dyDescent="0.25">
      <c r="A35" s="166"/>
      <c r="B35" s="247"/>
      <c r="C35" s="167"/>
      <c r="D35" s="115"/>
      <c r="E35" s="75"/>
      <c r="F35" s="81"/>
      <c r="G35" s="81"/>
      <c r="H35" s="73"/>
    </row>
    <row r="36" spans="1:8" ht="14.1" customHeight="1" x14ac:dyDescent="0.25">
      <c r="A36" s="369" t="s">
        <v>131</v>
      </c>
      <c r="B36" s="369"/>
      <c r="C36" s="369"/>
      <c r="D36" s="369"/>
      <c r="E36" s="77"/>
      <c r="F36" s="77"/>
      <c r="G36" s="77"/>
      <c r="H36" s="78"/>
    </row>
    <row r="37" spans="1:8" ht="14.1" customHeight="1" x14ac:dyDescent="0.25">
      <c r="A37" s="246">
        <v>2020</v>
      </c>
      <c r="B37" s="247">
        <v>15909266</v>
      </c>
      <c r="C37" s="167">
        <v>6640884</v>
      </c>
      <c r="D37" s="247">
        <v>9268382</v>
      </c>
      <c r="E37" s="79"/>
      <c r="F37" s="73"/>
      <c r="G37" s="73"/>
      <c r="H37" s="73"/>
    </row>
    <row r="38" spans="1:8" ht="14.1" customHeight="1" x14ac:dyDescent="0.25">
      <c r="A38" s="248" t="s">
        <v>523</v>
      </c>
      <c r="B38" s="247">
        <v>14285551</v>
      </c>
      <c r="C38" s="167">
        <v>5958483</v>
      </c>
      <c r="D38" s="247">
        <v>8327068</v>
      </c>
      <c r="E38" s="81"/>
      <c r="F38" s="73"/>
      <c r="G38" s="73"/>
      <c r="H38" s="73"/>
    </row>
    <row r="39" spans="1:8" ht="14.1" customHeight="1" x14ac:dyDescent="0.25">
      <c r="A39" s="248" t="s">
        <v>524</v>
      </c>
      <c r="B39" s="247">
        <v>15709523</v>
      </c>
      <c r="C39" s="167">
        <v>8621944</v>
      </c>
      <c r="D39" s="247">
        <v>7087579</v>
      </c>
      <c r="E39" s="81"/>
      <c r="F39" s="73"/>
      <c r="G39" s="73"/>
      <c r="H39" s="73"/>
    </row>
    <row r="40" spans="1:8" ht="14.1" customHeight="1" thickBot="1" x14ac:dyDescent="0.3">
      <c r="A40" s="253" t="s">
        <v>525</v>
      </c>
      <c r="B40" s="253">
        <v>9.9679179333019832</v>
      </c>
      <c r="C40" s="253">
        <v>44.700320534605865</v>
      </c>
      <c r="D40" s="253">
        <v>-14.885059182896065</v>
      </c>
      <c r="E40" s="75"/>
      <c r="F40" s="73"/>
      <c r="G40" s="73"/>
      <c r="H40" s="73"/>
    </row>
    <row r="41" spans="1:8" ht="26.25" customHeight="1" thickTop="1" x14ac:dyDescent="0.2">
      <c r="A41" s="391" t="s">
        <v>416</v>
      </c>
      <c r="B41" s="392"/>
      <c r="C41" s="392"/>
      <c r="D41" s="392"/>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9"/>
      <c r="B83" s="390"/>
      <c r="C83" s="390"/>
      <c r="D83" s="390"/>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93" t="s">
        <v>426</v>
      </c>
      <c r="B1" s="393"/>
      <c r="C1" s="393"/>
      <c r="D1" s="393"/>
      <c r="E1" s="393"/>
      <c r="F1" s="393"/>
    </row>
    <row r="2" spans="1:6" ht="15.9" customHeight="1" x14ac:dyDescent="0.2">
      <c r="A2" s="398" t="s">
        <v>148</v>
      </c>
      <c r="B2" s="398"/>
      <c r="C2" s="398"/>
      <c r="D2" s="398"/>
      <c r="E2" s="398"/>
      <c r="F2" s="398"/>
    </row>
    <row r="3" spans="1:6" ht="15.9" customHeight="1" thickBot="1" x14ac:dyDescent="0.25">
      <c r="A3" s="398" t="s">
        <v>238</v>
      </c>
      <c r="B3" s="398"/>
      <c r="C3" s="398"/>
      <c r="D3" s="398"/>
      <c r="E3" s="398"/>
      <c r="F3" s="398"/>
    </row>
    <row r="4" spans="1:6" ht="12.75" customHeight="1" thickTop="1" x14ac:dyDescent="0.2">
      <c r="A4" s="396" t="s">
        <v>22</v>
      </c>
      <c r="B4" s="400">
        <v>2020</v>
      </c>
      <c r="C4" s="394" t="s">
        <v>516</v>
      </c>
      <c r="D4" s="394"/>
      <c r="E4" s="99" t="s">
        <v>143</v>
      </c>
      <c r="F4" s="100" t="s">
        <v>134</v>
      </c>
    </row>
    <row r="5" spans="1:6" ht="13.5" customHeight="1" thickBot="1" x14ac:dyDescent="0.25">
      <c r="A5" s="397"/>
      <c r="B5" s="401"/>
      <c r="C5" s="364">
        <v>2020</v>
      </c>
      <c r="D5" s="364">
        <v>2021</v>
      </c>
      <c r="E5" s="48" t="s">
        <v>508</v>
      </c>
      <c r="F5" s="49">
        <v>2021</v>
      </c>
    </row>
    <row r="6" spans="1:6" ht="10.8" thickTop="1" x14ac:dyDescent="0.2">
      <c r="A6" s="46"/>
      <c r="B6" s="44"/>
      <c r="C6" s="44"/>
      <c r="D6" s="44"/>
      <c r="E6" s="44"/>
      <c r="F6" s="47"/>
    </row>
    <row r="7" spans="1:6" ht="12.75" customHeight="1" x14ac:dyDescent="0.2">
      <c r="A7" s="43" t="s">
        <v>16</v>
      </c>
      <c r="B7" s="44">
        <v>4529176.2868300006</v>
      </c>
      <c r="C7" s="44">
        <v>3720568.9530200004</v>
      </c>
      <c r="D7" s="44">
        <v>4199586.8903399985</v>
      </c>
      <c r="E7" s="3">
        <v>0.12874857135255549</v>
      </c>
      <c r="F7" s="45">
        <v>0.26732746056898088</v>
      </c>
    </row>
    <row r="8" spans="1:6" x14ac:dyDescent="0.2">
      <c r="A8" s="43" t="s">
        <v>12</v>
      </c>
      <c r="B8" s="44">
        <v>3277322.5463199993</v>
      </c>
      <c r="C8" s="44">
        <v>3044994.2236399995</v>
      </c>
      <c r="D8" s="44">
        <v>3485344.5213200022</v>
      </c>
      <c r="E8" s="3">
        <v>0.14461449360439377</v>
      </c>
      <c r="F8" s="45">
        <v>0.22186189366284401</v>
      </c>
    </row>
    <row r="9" spans="1:6" x14ac:dyDescent="0.2">
      <c r="A9" s="43" t="s">
        <v>13</v>
      </c>
      <c r="B9" s="44">
        <v>825169.64515</v>
      </c>
      <c r="C9" s="44">
        <v>761601.57611999963</v>
      </c>
      <c r="D9" s="44">
        <v>744587.6233600002</v>
      </c>
      <c r="E9" s="3">
        <v>-2.2339702665371948E-2</v>
      </c>
      <c r="F9" s="45">
        <v>4.7397213993066512E-2</v>
      </c>
    </row>
    <row r="10" spans="1:6" x14ac:dyDescent="0.2">
      <c r="A10" s="43" t="s">
        <v>530</v>
      </c>
      <c r="B10" s="44">
        <v>705638.91712999996</v>
      </c>
      <c r="C10" s="44">
        <v>652894.25988999964</v>
      </c>
      <c r="D10" s="44">
        <v>620801.48495999991</v>
      </c>
      <c r="E10" s="3">
        <v>-4.9154628707268389E-2</v>
      </c>
      <c r="F10" s="45">
        <v>3.9517526086565447E-2</v>
      </c>
    </row>
    <row r="11" spans="1:6" x14ac:dyDescent="0.2">
      <c r="A11" s="43" t="s">
        <v>101</v>
      </c>
      <c r="B11" s="44">
        <v>531532.06640999985</v>
      </c>
      <c r="C11" s="44">
        <v>476249.88888000016</v>
      </c>
      <c r="D11" s="44">
        <v>571243.37965999974</v>
      </c>
      <c r="E11" s="3">
        <v>0.1994614445021633</v>
      </c>
      <c r="F11" s="45">
        <v>3.6362872358377762E-2</v>
      </c>
    </row>
    <row r="12" spans="1:6" x14ac:dyDescent="0.2">
      <c r="A12" s="43" t="s">
        <v>14</v>
      </c>
      <c r="B12" s="44">
        <v>512779.70112000016</v>
      </c>
      <c r="C12" s="44">
        <v>468469.02972000011</v>
      </c>
      <c r="D12" s="44">
        <v>566086.78004000022</v>
      </c>
      <c r="E12" s="3">
        <v>0.20837610199834425</v>
      </c>
      <c r="F12" s="45">
        <v>3.603462562421534E-2</v>
      </c>
    </row>
    <row r="13" spans="1:6" x14ac:dyDescent="0.2">
      <c r="A13" s="43" t="s">
        <v>15</v>
      </c>
      <c r="B13" s="44">
        <v>499796.59535999986</v>
      </c>
      <c r="C13" s="44">
        <v>472259.08155999973</v>
      </c>
      <c r="D13" s="44">
        <v>441058.62510999979</v>
      </c>
      <c r="E13" s="3">
        <v>-6.6066398018088668E-2</v>
      </c>
      <c r="F13" s="45">
        <v>2.8075876340102737E-2</v>
      </c>
    </row>
    <row r="14" spans="1:6" x14ac:dyDescent="0.2">
      <c r="A14" s="43" t="s">
        <v>26</v>
      </c>
      <c r="B14" s="44">
        <v>442753.72949000011</v>
      </c>
      <c r="C14" s="44">
        <v>403716.75734000013</v>
      </c>
      <c r="D14" s="44">
        <v>367485.05841999978</v>
      </c>
      <c r="E14" s="3">
        <v>-8.9745343142858244E-2</v>
      </c>
      <c r="F14" s="45">
        <v>2.3392502650780661E-2</v>
      </c>
    </row>
    <row r="15" spans="1:6" x14ac:dyDescent="0.2">
      <c r="A15" s="43" t="s">
        <v>17</v>
      </c>
      <c r="B15" s="44">
        <v>315979.25528000004</v>
      </c>
      <c r="C15" s="44">
        <v>302148.8512899999</v>
      </c>
      <c r="D15" s="44">
        <v>330850.90474999975</v>
      </c>
      <c r="E15" s="3">
        <v>9.4993091443037997E-2</v>
      </c>
      <c r="F15" s="45">
        <v>2.1060531548284422E-2</v>
      </c>
    </row>
    <row r="16" spans="1:6" x14ac:dyDescent="0.2">
      <c r="A16" s="43" t="s">
        <v>18</v>
      </c>
      <c r="B16" s="44">
        <v>306213.32772999973</v>
      </c>
      <c r="C16" s="44">
        <v>287771.2342699999</v>
      </c>
      <c r="D16" s="44">
        <v>304407.75817000028</v>
      </c>
      <c r="E16" s="3">
        <v>5.7811629234599746E-2</v>
      </c>
      <c r="F16" s="45">
        <v>1.9377275692584701E-2</v>
      </c>
    </row>
    <row r="17" spans="1:9" x14ac:dyDescent="0.2">
      <c r="A17" s="43" t="s">
        <v>19</v>
      </c>
      <c r="B17" s="44">
        <v>275676.17869000003</v>
      </c>
      <c r="C17" s="44">
        <v>258666.29290000015</v>
      </c>
      <c r="D17" s="44">
        <v>301109.47612000006</v>
      </c>
      <c r="E17" s="3">
        <v>0.16408470830951433</v>
      </c>
      <c r="F17" s="45">
        <v>1.9167321383341814E-2</v>
      </c>
    </row>
    <row r="18" spans="1:9" x14ac:dyDescent="0.2">
      <c r="A18" s="43" t="s">
        <v>166</v>
      </c>
      <c r="B18" s="44">
        <v>316435.42803000013</v>
      </c>
      <c r="C18" s="44">
        <v>293924.00848000008</v>
      </c>
      <c r="D18" s="44">
        <v>296946.72414000018</v>
      </c>
      <c r="E18" s="3">
        <v>1.0284003935683201E-2</v>
      </c>
      <c r="F18" s="45">
        <v>1.8902338673172966E-2</v>
      </c>
    </row>
    <row r="19" spans="1:9" x14ac:dyDescent="0.2">
      <c r="A19" s="43" t="s">
        <v>316</v>
      </c>
      <c r="B19" s="44">
        <v>327078.71950999997</v>
      </c>
      <c r="C19" s="44">
        <v>306622.36291999987</v>
      </c>
      <c r="D19" s="44">
        <v>274799.92407000007</v>
      </c>
      <c r="E19" s="3">
        <v>-0.10378381585397449</v>
      </c>
      <c r="F19" s="45">
        <v>1.7492569575155152E-2</v>
      </c>
    </row>
    <row r="20" spans="1:9" x14ac:dyDescent="0.2">
      <c r="A20" s="43" t="s">
        <v>350</v>
      </c>
      <c r="B20" s="44">
        <v>224615.64729000002</v>
      </c>
      <c r="C20" s="44">
        <v>201337.57927000002</v>
      </c>
      <c r="D20" s="44">
        <v>217829.26944</v>
      </c>
      <c r="E20" s="3">
        <v>8.1910640973209048E-2</v>
      </c>
      <c r="F20" s="45">
        <v>1.3866065152964862E-2</v>
      </c>
    </row>
    <row r="21" spans="1:9" x14ac:dyDescent="0.2">
      <c r="A21" s="43" t="s">
        <v>349</v>
      </c>
      <c r="B21" s="44">
        <v>118886.91592999994</v>
      </c>
      <c r="C21" s="44">
        <v>112628.66176999995</v>
      </c>
      <c r="D21" s="44">
        <v>205964.42585</v>
      </c>
      <c r="E21" s="3">
        <v>0.82870348109615199</v>
      </c>
      <c r="F21" s="45">
        <v>1.311080074487303E-2</v>
      </c>
    </row>
    <row r="22" spans="1:9" x14ac:dyDescent="0.2">
      <c r="A22" s="46" t="s">
        <v>20</v>
      </c>
      <c r="B22" s="44">
        <v>2700211.0397300012</v>
      </c>
      <c r="C22" s="44">
        <v>2521698.2389300019</v>
      </c>
      <c r="D22" s="44">
        <v>2781420.1542499959</v>
      </c>
      <c r="E22" s="3">
        <v>0.10299484343939519</v>
      </c>
      <c r="F22" s="45">
        <v>0.17705312594468947</v>
      </c>
      <c r="I22" s="5"/>
    </row>
    <row r="23" spans="1:9" ht="10.8" thickBot="1" x14ac:dyDescent="0.25">
      <c r="A23" s="101" t="s">
        <v>21</v>
      </c>
      <c r="B23" s="102">
        <v>15909266</v>
      </c>
      <c r="C23" s="102">
        <v>14285551</v>
      </c>
      <c r="D23" s="102">
        <v>15709523</v>
      </c>
      <c r="E23" s="103">
        <v>9.9679179333019771E-2</v>
      </c>
      <c r="F23" s="104">
        <v>1</v>
      </c>
    </row>
    <row r="24" spans="1:9" s="46" customFormat="1" ht="31.5" customHeight="1" thickTop="1" x14ac:dyDescent="0.2">
      <c r="A24" s="395" t="s">
        <v>417</v>
      </c>
      <c r="B24" s="395"/>
      <c r="C24" s="395"/>
      <c r="D24" s="395"/>
      <c r="E24" s="395"/>
      <c r="F24" s="395"/>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93" t="s">
        <v>168</v>
      </c>
      <c r="B49" s="393"/>
      <c r="C49" s="393"/>
      <c r="D49" s="393"/>
      <c r="E49" s="393"/>
      <c r="F49" s="393"/>
    </row>
    <row r="50" spans="1:9" ht="15.9" customHeight="1" x14ac:dyDescent="0.2">
      <c r="A50" s="398" t="s">
        <v>163</v>
      </c>
      <c r="B50" s="398"/>
      <c r="C50" s="398"/>
      <c r="D50" s="398"/>
      <c r="E50" s="398"/>
      <c r="F50" s="398"/>
    </row>
    <row r="51" spans="1:9" ht="15.9" customHeight="1" thickBot="1" x14ac:dyDescent="0.25">
      <c r="A51" s="399" t="s">
        <v>239</v>
      </c>
      <c r="B51" s="399"/>
      <c r="C51" s="399"/>
      <c r="D51" s="399"/>
      <c r="E51" s="399"/>
      <c r="F51" s="399"/>
    </row>
    <row r="52" spans="1:9" ht="12.75" customHeight="1" thickTop="1" x14ac:dyDescent="0.2">
      <c r="A52" s="396" t="s">
        <v>22</v>
      </c>
      <c r="B52" s="400">
        <v>2020</v>
      </c>
      <c r="C52" s="394" t="s">
        <v>516</v>
      </c>
      <c r="D52" s="394"/>
      <c r="E52" s="99" t="s">
        <v>143</v>
      </c>
      <c r="F52" s="100" t="s">
        <v>134</v>
      </c>
    </row>
    <row r="53" spans="1:9" ht="13.5" customHeight="1" thickBot="1" x14ac:dyDescent="0.25">
      <c r="A53" s="397"/>
      <c r="B53" s="401"/>
      <c r="C53" s="364">
        <v>2020</v>
      </c>
      <c r="D53" s="364">
        <v>2021</v>
      </c>
      <c r="E53" s="48" t="s">
        <v>508</v>
      </c>
      <c r="F53" s="49">
        <v>2021</v>
      </c>
    </row>
    <row r="54" spans="1:9" ht="10.8" thickTop="1" x14ac:dyDescent="0.2">
      <c r="A54" s="46"/>
      <c r="B54" s="44"/>
      <c r="C54" s="44"/>
      <c r="D54" s="44"/>
      <c r="E54" s="44"/>
      <c r="F54" s="47"/>
    </row>
    <row r="55" spans="1:9" ht="12.75" customHeight="1" x14ac:dyDescent="0.2">
      <c r="A55" s="46" t="s">
        <v>25</v>
      </c>
      <c r="B55" s="44">
        <v>1676877.9047599994</v>
      </c>
      <c r="C55" s="44">
        <v>1568220.0299799982</v>
      </c>
      <c r="D55" s="44">
        <v>2223477.8093199995</v>
      </c>
      <c r="E55" s="3">
        <v>0.41783535907799796</v>
      </c>
      <c r="F55" s="45">
        <v>0.25788590245076976</v>
      </c>
      <c r="I55" s="44"/>
    </row>
    <row r="56" spans="1:9" x14ac:dyDescent="0.2">
      <c r="A56" s="46" t="s">
        <v>26</v>
      </c>
      <c r="B56" s="44">
        <v>939523.48067999945</v>
      </c>
      <c r="C56" s="44">
        <v>834367.36217999994</v>
      </c>
      <c r="D56" s="44">
        <v>1312507.7600099982</v>
      </c>
      <c r="E56" s="3">
        <v>0.57305740792728654</v>
      </c>
      <c r="F56" s="45">
        <v>0.15222875026908064</v>
      </c>
      <c r="I56" s="44"/>
    </row>
    <row r="57" spans="1:9" x14ac:dyDescent="0.2">
      <c r="A57" s="46" t="s">
        <v>12</v>
      </c>
      <c r="B57" s="44">
        <v>932700.75108000007</v>
      </c>
      <c r="C57" s="44">
        <v>849053.88983999973</v>
      </c>
      <c r="D57" s="44">
        <v>1035677.3451700002</v>
      </c>
      <c r="E57" s="3">
        <v>0.21980166107615245</v>
      </c>
      <c r="F57" s="45">
        <v>0.12012109394006737</v>
      </c>
      <c r="I57" s="44"/>
    </row>
    <row r="58" spans="1:9" x14ac:dyDescent="0.2">
      <c r="A58" s="46" t="s">
        <v>27</v>
      </c>
      <c r="B58" s="44">
        <v>742214.80088000023</v>
      </c>
      <c r="C58" s="44">
        <v>640645.0938500003</v>
      </c>
      <c r="D58" s="44">
        <v>910794.35744000017</v>
      </c>
      <c r="E58" s="3">
        <v>0.4216831849386678</v>
      </c>
      <c r="F58" s="45">
        <v>0.10563677488974646</v>
      </c>
      <c r="I58" s="44"/>
    </row>
    <row r="59" spans="1:9" x14ac:dyDescent="0.2">
      <c r="A59" s="46" t="s">
        <v>16</v>
      </c>
      <c r="B59" s="44">
        <v>186547.32441999982</v>
      </c>
      <c r="C59" s="44">
        <v>162971.25755000004</v>
      </c>
      <c r="D59" s="44">
        <v>316100.67329000001</v>
      </c>
      <c r="E59" s="3">
        <v>0.93960995357122667</v>
      </c>
      <c r="F59" s="45">
        <v>3.6662343583999155E-2</v>
      </c>
      <c r="I59" s="44"/>
    </row>
    <row r="60" spans="1:9" x14ac:dyDescent="0.2">
      <c r="A60" s="46" t="s">
        <v>18</v>
      </c>
      <c r="B60" s="44">
        <v>327222.81083000015</v>
      </c>
      <c r="C60" s="44">
        <v>270958.78426000004</v>
      </c>
      <c r="D60" s="44">
        <v>291826.72508000024</v>
      </c>
      <c r="E60" s="3">
        <v>7.7015184715237869E-2</v>
      </c>
      <c r="F60" s="45">
        <v>3.3846975238994853E-2</v>
      </c>
      <c r="I60" s="44"/>
    </row>
    <row r="61" spans="1:9" x14ac:dyDescent="0.2">
      <c r="A61" s="46" t="s">
        <v>17</v>
      </c>
      <c r="B61" s="44">
        <v>133491.86705000003</v>
      </c>
      <c r="C61" s="44">
        <v>114900.96469000001</v>
      </c>
      <c r="D61" s="44">
        <v>263892.62565</v>
      </c>
      <c r="E61" s="3">
        <v>1.2966963450827056</v>
      </c>
      <c r="F61" s="45">
        <v>3.0607091121213501E-2</v>
      </c>
      <c r="I61" s="44"/>
    </row>
    <row r="62" spans="1:9" x14ac:dyDescent="0.2">
      <c r="A62" s="46" t="s">
        <v>166</v>
      </c>
      <c r="B62" s="44">
        <v>152224.10815999989</v>
      </c>
      <c r="C62" s="44">
        <v>137832.40653000001</v>
      </c>
      <c r="D62" s="44">
        <v>248661.0271199999</v>
      </c>
      <c r="E62" s="3">
        <v>0.80408246057778443</v>
      </c>
      <c r="F62" s="45">
        <v>2.8840482740319341E-2</v>
      </c>
      <c r="I62" s="44"/>
    </row>
    <row r="63" spans="1:9" x14ac:dyDescent="0.2">
      <c r="A63" s="46" t="s">
        <v>14</v>
      </c>
      <c r="B63" s="44">
        <v>122696.13616000004</v>
      </c>
      <c r="C63" s="44">
        <v>99779.947870000062</v>
      </c>
      <c r="D63" s="44">
        <v>179119.70053999996</v>
      </c>
      <c r="E63" s="3">
        <v>0.79514726519369394</v>
      </c>
      <c r="F63" s="45">
        <v>2.0774862437055956E-2</v>
      </c>
      <c r="I63" s="44"/>
    </row>
    <row r="64" spans="1:9" x14ac:dyDescent="0.2">
      <c r="A64" s="46" t="s">
        <v>348</v>
      </c>
      <c r="B64" s="44">
        <v>130145.88817000001</v>
      </c>
      <c r="C64" s="44">
        <v>114707.50437999997</v>
      </c>
      <c r="D64" s="44">
        <v>177532.98934</v>
      </c>
      <c r="E64" s="3">
        <v>0.54770161115068317</v>
      </c>
      <c r="F64" s="45">
        <v>2.0590830715207613E-2</v>
      </c>
      <c r="I64" s="44"/>
    </row>
    <row r="65" spans="1:9" x14ac:dyDescent="0.2">
      <c r="A65" s="46" t="s">
        <v>19</v>
      </c>
      <c r="B65" s="44">
        <v>114374.52805999997</v>
      </c>
      <c r="C65" s="44">
        <v>103026.04897999995</v>
      </c>
      <c r="D65" s="44">
        <v>161364.14944000004</v>
      </c>
      <c r="E65" s="3">
        <v>0.56624611967139538</v>
      </c>
      <c r="F65" s="45">
        <v>1.8715518152286774E-2</v>
      </c>
      <c r="I65" s="44"/>
    </row>
    <row r="66" spans="1:9" x14ac:dyDescent="0.2">
      <c r="A66" s="46" t="s">
        <v>29</v>
      </c>
      <c r="B66" s="44">
        <v>139583.56300000005</v>
      </c>
      <c r="C66" s="44">
        <v>125188.31007000005</v>
      </c>
      <c r="D66" s="44">
        <v>152006.50876000006</v>
      </c>
      <c r="E66" s="3">
        <v>0.21422286693545423</v>
      </c>
      <c r="F66" s="45">
        <v>1.7630189753030181E-2</v>
      </c>
      <c r="I66" s="44"/>
    </row>
    <row r="67" spans="1:9" x14ac:dyDescent="0.2">
      <c r="A67" s="46" t="s">
        <v>530</v>
      </c>
      <c r="B67" s="44">
        <v>121089.33399000001</v>
      </c>
      <c r="C67" s="44">
        <v>108766.56502000005</v>
      </c>
      <c r="D67" s="44">
        <v>146355.39166999995</v>
      </c>
      <c r="E67" s="3">
        <v>0.34559174175527241</v>
      </c>
      <c r="F67" s="45">
        <v>1.6974755538890066E-2</v>
      </c>
      <c r="I67" s="44"/>
    </row>
    <row r="68" spans="1:9" x14ac:dyDescent="0.2">
      <c r="A68" s="46" t="s">
        <v>347</v>
      </c>
      <c r="B68" s="44">
        <v>94165.649090000035</v>
      </c>
      <c r="C68" s="44">
        <v>82241.835840000014</v>
      </c>
      <c r="D68" s="44">
        <v>142056.75024999987</v>
      </c>
      <c r="E68" s="3">
        <v>0.72730519447995634</v>
      </c>
      <c r="F68" s="45">
        <v>1.647618567807908E-2</v>
      </c>
      <c r="I68" s="44"/>
    </row>
    <row r="69" spans="1:9" x14ac:dyDescent="0.2">
      <c r="A69" s="46" t="s">
        <v>28</v>
      </c>
      <c r="B69" s="44">
        <v>92801.496910000016</v>
      </c>
      <c r="C69" s="44">
        <v>85663.038169999971</v>
      </c>
      <c r="D69" s="44">
        <v>130858.66019999997</v>
      </c>
      <c r="E69" s="3">
        <v>0.52759770135993078</v>
      </c>
      <c r="F69" s="45">
        <v>1.5177396211341662E-2</v>
      </c>
      <c r="I69" s="44"/>
    </row>
    <row r="70" spans="1:9" x14ac:dyDescent="0.2">
      <c r="A70" s="46" t="s">
        <v>20</v>
      </c>
      <c r="B70" s="44">
        <v>735224.35675999895</v>
      </c>
      <c r="C70" s="44">
        <v>660159.96079000272</v>
      </c>
      <c r="D70" s="44">
        <v>929711.52672000322</v>
      </c>
      <c r="E70" s="3">
        <v>0.40831250293857951</v>
      </c>
      <c r="F70" s="45">
        <v>0.10783084727991776</v>
      </c>
      <c r="I70" s="44"/>
    </row>
    <row r="71" spans="1:9" ht="12.75" customHeight="1" thickBot="1" x14ac:dyDescent="0.25">
      <c r="A71" s="101" t="s">
        <v>21</v>
      </c>
      <c r="B71" s="102">
        <v>6640884</v>
      </c>
      <c r="C71" s="102">
        <v>5958483</v>
      </c>
      <c r="D71" s="102">
        <v>8621944</v>
      </c>
      <c r="E71" s="103">
        <v>0.4470032053460587</v>
      </c>
      <c r="F71" s="104">
        <v>1</v>
      </c>
      <c r="I71" s="5"/>
    </row>
    <row r="72" spans="1:9" ht="22.5" customHeight="1" thickTop="1" x14ac:dyDescent="0.2">
      <c r="A72" s="395" t="s">
        <v>418</v>
      </c>
      <c r="B72" s="395"/>
      <c r="C72" s="395"/>
      <c r="D72" s="395"/>
      <c r="E72" s="395"/>
      <c r="F72" s="395"/>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8" bestFit="1" customWidth="1"/>
    <col min="2" max="4" width="10.44140625" style="238" bestFit="1" customWidth="1"/>
    <col min="5" max="5" width="10.88671875" style="238" bestFit="1" customWidth="1"/>
    <col min="6" max="6" width="11.6640625" style="238" bestFit="1" customWidth="1"/>
    <col min="7" max="7" width="11" style="238"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03" t="s">
        <v>152</v>
      </c>
      <c r="B1" s="403"/>
      <c r="C1" s="403"/>
      <c r="D1" s="403"/>
      <c r="E1" s="403"/>
      <c r="F1" s="403"/>
      <c r="G1" s="403"/>
      <c r="H1" s="4"/>
      <c r="I1" s="4"/>
      <c r="J1" s="4"/>
    </row>
    <row r="2" spans="1:20" s="10" customFormat="1" ht="15.9" customHeight="1" x14ac:dyDescent="0.2">
      <c r="A2" s="404" t="s">
        <v>149</v>
      </c>
      <c r="B2" s="404"/>
      <c r="C2" s="404"/>
      <c r="D2" s="404"/>
      <c r="E2" s="404"/>
      <c r="F2" s="404"/>
      <c r="G2" s="404"/>
      <c r="H2" s="4"/>
      <c r="I2" s="4"/>
      <c r="J2" s="4"/>
    </row>
    <row r="3" spans="1:20" s="10" customFormat="1" ht="15.9" customHeight="1" thickBot="1" x14ac:dyDescent="0.25">
      <c r="A3" s="404" t="s">
        <v>240</v>
      </c>
      <c r="B3" s="404"/>
      <c r="C3" s="404"/>
      <c r="D3" s="404"/>
      <c r="E3" s="404"/>
      <c r="F3" s="404"/>
      <c r="G3" s="404"/>
      <c r="H3" s="4"/>
      <c r="I3" s="4"/>
      <c r="J3" s="4"/>
    </row>
    <row r="4" spans="1:20" ht="12.75" customHeight="1" thickTop="1" x14ac:dyDescent="0.2">
      <c r="A4" s="406" t="s">
        <v>24</v>
      </c>
      <c r="B4" s="233" t="s">
        <v>91</v>
      </c>
      <c r="C4" s="234">
        <f>+'prin paises exp e imp'!B4</f>
        <v>2020</v>
      </c>
      <c r="D4" s="402" t="str">
        <f>+'prin paises exp e imp'!C4</f>
        <v>enero - noviembre</v>
      </c>
      <c r="E4" s="402"/>
      <c r="F4" s="233" t="s">
        <v>143</v>
      </c>
      <c r="G4" s="233" t="s">
        <v>134</v>
      </c>
    </row>
    <row r="5" spans="1:20" ht="12.75" customHeight="1" thickBot="1" x14ac:dyDescent="0.25">
      <c r="A5" s="407"/>
      <c r="B5" s="235" t="s">
        <v>31</v>
      </c>
      <c r="C5" s="236" t="s">
        <v>133</v>
      </c>
      <c r="D5" s="237">
        <f>+balanza_periodos!C6</f>
        <v>2020</v>
      </c>
      <c r="E5" s="237">
        <f>+balanza_periodos!D6</f>
        <v>2021</v>
      </c>
      <c r="F5" s="236" t="str">
        <f>+'prin paises exp e imp'!E5</f>
        <v>2021-2020</v>
      </c>
      <c r="G5" s="236">
        <f>+'prin paises exp e imp'!F5</f>
        <v>2021</v>
      </c>
      <c r="O5" s="5"/>
      <c r="P5" s="5"/>
      <c r="R5" s="5"/>
      <c r="S5" s="5"/>
    </row>
    <row r="6" spans="1:20" ht="10.8" thickTop="1" x14ac:dyDescent="0.2">
      <c r="C6" s="231"/>
      <c r="D6" s="231"/>
      <c r="E6" s="231"/>
      <c r="F6" s="231"/>
      <c r="G6" s="231"/>
      <c r="Q6" s="5"/>
      <c r="T6" s="5"/>
    </row>
    <row r="7" spans="1:20" ht="12.75" customHeight="1" x14ac:dyDescent="0.2">
      <c r="A7" s="227" t="e">
        <f>VLOOKUP(B7,#REF!,2,FALSE)</f>
        <v>#REF!</v>
      </c>
      <c r="B7" s="254" t="e">
        <f>#REF!</f>
        <v>#REF!</v>
      </c>
      <c r="C7" s="228" t="e">
        <f>#REF!/1000</f>
        <v>#REF!</v>
      </c>
      <c r="D7" s="232" t="e">
        <f>#REF!/1000</f>
        <v>#REF!</v>
      </c>
      <c r="E7" s="228" t="e">
        <f>#REF!/1000</f>
        <v>#REF!</v>
      </c>
      <c r="F7" s="229" t="str">
        <f>IFERROR(((E7-D7)/D7),"")</f>
        <v/>
      </c>
      <c r="G7" s="239" t="str">
        <f>IFERROR((E7/$E$23),"")</f>
        <v/>
      </c>
      <c r="N7" s="5"/>
      <c r="O7" s="5"/>
      <c r="Q7" s="5"/>
      <c r="R7" s="5"/>
      <c r="T7" s="5"/>
    </row>
    <row r="8" spans="1:20" ht="12.75" customHeight="1" x14ac:dyDescent="0.2">
      <c r="A8" s="227" t="e">
        <f>VLOOKUP(B8,#REF!,2,FALSE)</f>
        <v>#REF!</v>
      </c>
      <c r="B8" s="254" t="e">
        <f>#REF!</f>
        <v>#REF!</v>
      </c>
      <c r="C8" s="228" t="e">
        <f>#REF!/1000</f>
        <v>#REF!</v>
      </c>
      <c r="D8" s="232" t="e">
        <f>#REF!/1000</f>
        <v>#REF!</v>
      </c>
      <c r="E8" s="228" t="e">
        <f>#REF!/1000</f>
        <v>#REF!</v>
      </c>
      <c r="F8" s="229" t="str">
        <f t="shared" ref="F8:F23" si="0">IFERROR(((E8-D8)/D8),"")</f>
        <v/>
      </c>
      <c r="G8" s="239" t="str">
        <f t="shared" ref="G8:G23" si="1">IFERROR((E8/$E$23),"")</f>
        <v/>
      </c>
      <c r="O8" s="182"/>
      <c r="P8" s="182"/>
      <c r="Q8" s="182"/>
      <c r="R8" s="183"/>
      <c r="S8" s="183"/>
      <c r="T8" s="183"/>
    </row>
    <row r="9" spans="1:20" ht="12.75" customHeight="1" x14ac:dyDescent="0.2">
      <c r="A9" s="227" t="e">
        <f>VLOOKUP(B9,#REF!,2,FALSE)</f>
        <v>#REF!</v>
      </c>
      <c r="B9" s="254" t="e">
        <f>#REF!</f>
        <v>#REF!</v>
      </c>
      <c r="C9" s="228" t="e">
        <f>#REF!/1000</f>
        <v>#REF!</v>
      </c>
      <c r="D9" s="232" t="e">
        <f>#REF!/1000</f>
        <v>#REF!</v>
      </c>
      <c r="E9" s="228" t="e">
        <f>#REF!/1000</f>
        <v>#REF!</v>
      </c>
      <c r="F9" s="229" t="str">
        <f t="shared" si="0"/>
        <v/>
      </c>
      <c r="G9" s="239" t="str">
        <f t="shared" si="1"/>
        <v/>
      </c>
    </row>
    <row r="10" spans="1:20" x14ac:dyDescent="0.2">
      <c r="A10" s="227" t="e">
        <f>VLOOKUP(B10,#REF!,2,FALSE)</f>
        <v>#REF!</v>
      </c>
      <c r="B10" s="254" t="e">
        <f>#REF!</f>
        <v>#REF!</v>
      </c>
      <c r="C10" s="228" t="e">
        <f>#REF!/1000</f>
        <v>#REF!</v>
      </c>
      <c r="D10" s="232" t="e">
        <f>#REF!/1000</f>
        <v>#REF!</v>
      </c>
      <c r="E10" s="228" t="e">
        <f>#REF!/1000</f>
        <v>#REF!</v>
      </c>
      <c r="F10" s="229" t="str">
        <f t="shared" si="0"/>
        <v/>
      </c>
      <c r="G10" s="239" t="str">
        <f t="shared" si="1"/>
        <v/>
      </c>
    </row>
    <row r="11" spans="1:20" ht="12" customHeight="1" x14ac:dyDescent="0.2">
      <c r="A11" s="227" t="e">
        <f>VLOOKUP(B11,#REF!,2,FALSE)</f>
        <v>#REF!</v>
      </c>
      <c r="B11" s="254" t="e">
        <f>#REF!</f>
        <v>#REF!</v>
      </c>
      <c r="C11" s="228" t="e">
        <f>#REF!/1000</f>
        <v>#REF!</v>
      </c>
      <c r="D11" s="232" t="e">
        <f>#REF!/1000</f>
        <v>#REF!</v>
      </c>
      <c r="E11" s="228" t="e">
        <f>#REF!/1000</f>
        <v>#REF!</v>
      </c>
      <c r="F11" s="229" t="str">
        <f t="shared" si="0"/>
        <v/>
      </c>
      <c r="G11" s="239" t="str">
        <f t="shared" si="1"/>
        <v/>
      </c>
    </row>
    <row r="12" spans="1:20" x14ac:dyDescent="0.2">
      <c r="A12" s="227" t="e">
        <f>VLOOKUP(B12,#REF!,2,FALSE)</f>
        <v>#REF!</v>
      </c>
      <c r="B12" s="254" t="e">
        <f>#REF!</f>
        <v>#REF!</v>
      </c>
      <c r="C12" s="228" t="e">
        <f>#REF!/1000</f>
        <v>#REF!</v>
      </c>
      <c r="D12" s="232" t="e">
        <f>#REF!/1000</f>
        <v>#REF!</v>
      </c>
      <c r="E12" s="228" t="e">
        <f>#REF!/1000</f>
        <v>#REF!</v>
      </c>
      <c r="F12" s="229" t="str">
        <f t="shared" si="0"/>
        <v/>
      </c>
      <c r="G12" s="239" t="str">
        <f t="shared" si="1"/>
        <v/>
      </c>
    </row>
    <row r="13" spans="1:20" ht="12.75" customHeight="1" x14ac:dyDescent="0.2">
      <c r="A13" s="227" t="e">
        <f>VLOOKUP(B13,#REF!,2,FALSE)</f>
        <v>#REF!</v>
      </c>
      <c r="B13" s="254" t="e">
        <f>#REF!</f>
        <v>#REF!</v>
      </c>
      <c r="C13" s="228" t="e">
        <f>#REF!/1000</f>
        <v>#REF!</v>
      </c>
      <c r="D13" s="232" t="e">
        <f>#REF!/1000</f>
        <v>#REF!</v>
      </c>
      <c r="E13" s="228" t="e">
        <f>#REF!/1000</f>
        <v>#REF!</v>
      </c>
      <c r="F13" s="229" t="str">
        <f t="shared" si="0"/>
        <v/>
      </c>
      <c r="G13" s="239" t="str">
        <f t="shared" si="1"/>
        <v/>
      </c>
    </row>
    <row r="14" spans="1:20" ht="12.75" customHeight="1" x14ac:dyDescent="0.2">
      <c r="A14" s="227" t="e">
        <f>VLOOKUP(B14,#REF!,2,FALSE)</f>
        <v>#REF!</v>
      </c>
      <c r="B14" s="254" t="e">
        <f>#REF!</f>
        <v>#REF!</v>
      </c>
      <c r="C14" s="228" t="e">
        <f>#REF!/1000</f>
        <v>#REF!</v>
      </c>
      <c r="D14" s="232" t="e">
        <f>#REF!/1000</f>
        <v>#REF!</v>
      </c>
      <c r="E14" s="228" t="e">
        <f>#REF!/1000</f>
        <v>#REF!</v>
      </c>
      <c r="F14" s="229" t="str">
        <f t="shared" si="0"/>
        <v/>
      </c>
      <c r="G14" s="239" t="str">
        <f t="shared" si="1"/>
        <v/>
      </c>
      <c r="S14" s="10"/>
      <c r="T14" s="93"/>
    </row>
    <row r="15" spans="1:20" ht="12.75" customHeight="1" x14ac:dyDescent="0.2">
      <c r="A15" s="227" t="e">
        <f>VLOOKUP(B15,#REF!,2,FALSE)</f>
        <v>#REF!</v>
      </c>
      <c r="B15" s="254" t="e">
        <f>#REF!</f>
        <v>#REF!</v>
      </c>
      <c r="C15" s="228" t="e">
        <f>#REF!/1000</f>
        <v>#REF!</v>
      </c>
      <c r="D15" s="232" t="e">
        <f>#REF!/1000</f>
        <v>#REF!</v>
      </c>
      <c r="E15" s="228" t="e">
        <f>#REF!/1000</f>
        <v>#REF!</v>
      </c>
      <c r="F15" s="229" t="str">
        <f t="shared" si="0"/>
        <v/>
      </c>
      <c r="G15" s="239" t="str">
        <f t="shared" si="1"/>
        <v/>
      </c>
    </row>
    <row r="16" spans="1:20" x14ac:dyDescent="0.2">
      <c r="A16" s="227" t="e">
        <f>VLOOKUP(B16,#REF!,2,FALSE)</f>
        <v>#REF!</v>
      </c>
      <c r="B16" s="254" t="e">
        <f>#REF!</f>
        <v>#REF!</v>
      </c>
      <c r="C16" s="228" t="e">
        <f>#REF!/1000</f>
        <v>#REF!</v>
      </c>
      <c r="D16" s="232" t="e">
        <f>#REF!/1000</f>
        <v>#REF!</v>
      </c>
      <c r="E16" s="228" t="e">
        <f>#REF!/1000</f>
        <v>#REF!</v>
      </c>
      <c r="F16" s="229" t="str">
        <f t="shared" si="0"/>
        <v/>
      </c>
      <c r="G16" s="239" t="str">
        <f t="shared" si="1"/>
        <v/>
      </c>
      <c r="S16" s="5"/>
    </row>
    <row r="17" spans="1:20" ht="12.75" customHeight="1" x14ac:dyDescent="0.2">
      <c r="A17" s="227" t="e">
        <f>VLOOKUP(B17,#REF!,2,FALSE)</f>
        <v>#REF!</v>
      </c>
      <c r="B17" s="254" t="e">
        <f>#REF!</f>
        <v>#REF!</v>
      </c>
      <c r="C17" s="228" t="e">
        <f>#REF!/1000</f>
        <v>#REF!</v>
      </c>
      <c r="D17" s="232" t="e">
        <f>#REF!/1000</f>
        <v>#REF!</v>
      </c>
      <c r="E17" s="228" t="e">
        <f>#REF!/1000</f>
        <v>#REF!</v>
      </c>
      <c r="F17" s="229" t="str">
        <f t="shared" si="0"/>
        <v/>
      </c>
      <c r="G17" s="239" t="str">
        <f t="shared" si="1"/>
        <v/>
      </c>
      <c r="T17" s="5"/>
    </row>
    <row r="18" spans="1:20" ht="12.75" customHeight="1" x14ac:dyDescent="0.2">
      <c r="A18" s="227" t="e">
        <f>VLOOKUP(B18,#REF!,2,FALSE)</f>
        <v>#REF!</v>
      </c>
      <c r="B18" s="254" t="e">
        <f>#REF!</f>
        <v>#REF!</v>
      </c>
      <c r="C18" s="228" t="e">
        <f>#REF!/1000</f>
        <v>#REF!</v>
      </c>
      <c r="D18" s="232" t="e">
        <f>#REF!/1000</f>
        <v>#REF!</v>
      </c>
      <c r="E18" s="228" t="e">
        <f>#REF!/1000</f>
        <v>#REF!</v>
      </c>
      <c r="F18" s="229" t="str">
        <f t="shared" si="0"/>
        <v/>
      </c>
      <c r="G18" s="239" t="str">
        <f t="shared" si="1"/>
        <v/>
      </c>
      <c r="T18" s="5"/>
    </row>
    <row r="19" spans="1:20" ht="12.75" customHeight="1" x14ac:dyDescent="0.2">
      <c r="A19" s="227" t="e">
        <f>VLOOKUP(B19,#REF!,2,FALSE)</f>
        <v>#REF!</v>
      </c>
      <c r="B19" s="254" t="e">
        <f>#REF!</f>
        <v>#REF!</v>
      </c>
      <c r="C19" s="228" t="e">
        <f>#REF!/1000</f>
        <v>#REF!</v>
      </c>
      <c r="D19" s="232" t="e">
        <f>#REF!/1000</f>
        <v>#REF!</v>
      </c>
      <c r="E19" s="228" t="e">
        <f>#REF!/1000</f>
        <v>#REF!</v>
      </c>
      <c r="F19" s="229" t="str">
        <f t="shared" si="0"/>
        <v/>
      </c>
      <c r="G19" s="239" t="str">
        <f t="shared" si="1"/>
        <v/>
      </c>
      <c r="N19" s="5"/>
      <c r="O19" s="5"/>
      <c r="Q19" s="5"/>
      <c r="R19" s="5"/>
      <c r="T19" s="5"/>
    </row>
    <row r="20" spans="1:20" ht="12.75" customHeight="1" x14ac:dyDescent="0.2">
      <c r="A20" s="227" t="e">
        <f>VLOOKUP(B20,#REF!,2,FALSE)</f>
        <v>#REF!</v>
      </c>
      <c r="B20" s="254" t="e">
        <f>#REF!</f>
        <v>#REF!</v>
      </c>
      <c r="C20" s="228" t="e">
        <f>#REF!/1000</f>
        <v>#REF!</v>
      </c>
      <c r="D20" s="232" t="e">
        <f>#REF!/1000</f>
        <v>#REF!</v>
      </c>
      <c r="E20" s="228" t="e">
        <f>#REF!/1000</f>
        <v>#REF!</v>
      </c>
      <c r="F20" s="229" t="str">
        <f t="shared" si="0"/>
        <v/>
      </c>
      <c r="G20" s="239" t="str">
        <f t="shared" si="1"/>
        <v/>
      </c>
      <c r="Q20" s="5"/>
      <c r="T20" s="5"/>
    </row>
    <row r="21" spans="1:20" ht="12.75" customHeight="1" x14ac:dyDescent="0.2">
      <c r="A21" s="227" t="e">
        <f>VLOOKUP(B21,#REF!,2,FALSE)</f>
        <v>#REF!</v>
      </c>
      <c r="B21" s="254" t="e">
        <f>#REF!</f>
        <v>#REF!</v>
      </c>
      <c r="C21" s="228" t="e">
        <f>#REF!/1000</f>
        <v>#REF!</v>
      </c>
      <c r="D21" s="232" t="e">
        <f>#REF!/1000</f>
        <v>#REF!</v>
      </c>
      <c r="E21" s="228" t="e">
        <f>#REF!/1000</f>
        <v>#REF!</v>
      </c>
      <c r="F21" s="229" t="str">
        <f t="shared" si="0"/>
        <v/>
      </c>
      <c r="G21" s="239" t="str">
        <f t="shared" si="1"/>
        <v/>
      </c>
      <c r="I21" s="5"/>
      <c r="O21" s="182"/>
      <c r="P21" s="182"/>
      <c r="Q21" s="182"/>
      <c r="R21" s="183"/>
      <c r="S21" s="183"/>
      <c r="T21" s="183"/>
    </row>
    <row r="22" spans="1:20" ht="12.75" customHeight="1" x14ac:dyDescent="0.2">
      <c r="A22" s="227" t="s">
        <v>23</v>
      </c>
      <c r="B22" s="227"/>
      <c r="C22" s="231" t="e">
        <f>C23-SUM(C7:C21)</f>
        <v>#REF!</v>
      </c>
      <c r="D22" s="231" t="e">
        <f t="shared" ref="D22:E22" si="2">D23-SUM(D7:D21)</f>
        <v>#REF!</v>
      </c>
      <c r="E22" s="231" t="e">
        <f t="shared" si="2"/>
        <v>#REF!</v>
      </c>
      <c r="F22" s="229" t="str">
        <f t="shared" si="0"/>
        <v/>
      </c>
      <c r="G22" s="239" t="str">
        <f t="shared" si="1"/>
        <v/>
      </c>
      <c r="I22" s="5"/>
    </row>
    <row r="23" spans="1:20" ht="12.75" customHeight="1" x14ac:dyDescent="0.2">
      <c r="A23" s="227" t="s">
        <v>21</v>
      </c>
      <c r="B23" s="227"/>
      <c r="C23" s="231">
        <f>+balanza_periodos!B11</f>
        <v>15909266</v>
      </c>
      <c r="D23" s="231">
        <f>+balanza_periodos!C11</f>
        <v>14285551</v>
      </c>
      <c r="E23" s="231">
        <f>+balanza_periodos!D11</f>
        <v>15709523</v>
      </c>
      <c r="F23" s="229">
        <f t="shared" si="0"/>
        <v>9.9679179333019771E-2</v>
      </c>
      <c r="G23" s="239">
        <f t="shared" si="1"/>
        <v>1</v>
      </c>
    </row>
    <row r="24" spans="1:20" ht="10.8" thickBot="1" x14ac:dyDescent="0.25">
      <c r="A24" s="240"/>
      <c r="B24" s="240"/>
      <c r="C24" s="241"/>
      <c r="D24" s="241"/>
      <c r="E24" s="241"/>
      <c r="F24" s="240"/>
      <c r="G24" s="240"/>
    </row>
    <row r="25" spans="1:20" ht="33.75" customHeight="1" thickTop="1" x14ac:dyDescent="0.2">
      <c r="A25" s="405" t="s">
        <v>417</v>
      </c>
      <c r="B25" s="405"/>
      <c r="C25" s="405"/>
      <c r="D25" s="405"/>
      <c r="E25" s="405"/>
      <c r="F25" s="405"/>
      <c r="G25" s="405"/>
    </row>
    <row r="50" spans="1:20" ht="15.9" customHeight="1" x14ac:dyDescent="0.2">
      <c r="A50" s="403" t="s">
        <v>252</v>
      </c>
      <c r="B50" s="403"/>
      <c r="C50" s="403"/>
      <c r="D50" s="403"/>
      <c r="E50" s="403"/>
      <c r="F50" s="403"/>
      <c r="G50" s="403"/>
    </row>
    <row r="51" spans="1:20" ht="15.9" customHeight="1" x14ac:dyDescent="0.2">
      <c r="A51" s="404" t="s">
        <v>150</v>
      </c>
      <c r="B51" s="404"/>
      <c r="C51" s="404"/>
      <c r="D51" s="404"/>
      <c r="E51" s="404"/>
      <c r="F51" s="404"/>
      <c r="G51" s="404"/>
    </row>
    <row r="52" spans="1:20" ht="15.9" customHeight="1" thickBot="1" x14ac:dyDescent="0.25">
      <c r="A52" s="404" t="s">
        <v>241</v>
      </c>
      <c r="B52" s="404"/>
      <c r="C52" s="404"/>
      <c r="D52" s="404"/>
      <c r="E52" s="404"/>
      <c r="F52" s="404"/>
      <c r="G52" s="404"/>
    </row>
    <row r="53" spans="1:20" ht="12.75" customHeight="1" thickTop="1" x14ac:dyDescent="0.2">
      <c r="A53" s="406" t="s">
        <v>24</v>
      </c>
      <c r="B53" s="233" t="s">
        <v>91</v>
      </c>
      <c r="C53" s="234">
        <f>+C4</f>
        <v>2020</v>
      </c>
      <c r="D53" s="402" t="str">
        <f>+D4</f>
        <v>enero - noviembre</v>
      </c>
      <c r="E53" s="402"/>
      <c r="F53" s="233" t="s">
        <v>143</v>
      </c>
      <c r="G53" s="233" t="s">
        <v>134</v>
      </c>
      <c r="Q53" s="5"/>
      <c r="T53" s="5"/>
    </row>
    <row r="54" spans="1:20" ht="12.75" customHeight="1" thickBot="1" x14ac:dyDescent="0.25">
      <c r="A54" s="407"/>
      <c r="B54" s="235" t="s">
        <v>31</v>
      </c>
      <c r="C54" s="236" t="s">
        <v>133</v>
      </c>
      <c r="D54" s="237">
        <f>+balanza_periodos!C6</f>
        <v>2020</v>
      </c>
      <c r="E54" s="237">
        <f>+E5</f>
        <v>2021</v>
      </c>
      <c r="F54" s="236" t="str">
        <f>+F5</f>
        <v>2021-2020</v>
      </c>
      <c r="G54" s="236">
        <f>+G5</f>
        <v>2021</v>
      </c>
      <c r="O54" s="5"/>
      <c r="P54" s="5"/>
      <c r="Q54" s="5"/>
      <c r="R54" s="5"/>
      <c r="S54" s="5"/>
      <c r="T54" s="5"/>
    </row>
    <row r="55" spans="1:20" ht="10.8" thickTop="1" x14ac:dyDescent="0.2">
      <c r="C55" s="231"/>
      <c r="D55" s="231"/>
      <c r="E55" s="231"/>
      <c r="F55" s="231"/>
      <c r="G55" s="231"/>
      <c r="Q55" s="5"/>
      <c r="R55" s="5"/>
      <c r="T55" s="5"/>
    </row>
    <row r="56" spans="1:20" ht="12.75" customHeight="1" x14ac:dyDescent="0.2">
      <c r="A56" s="227" t="e">
        <f>VLOOKUP(B56,#REF!,2,FALSE)</f>
        <v>#REF!</v>
      </c>
      <c r="B56" s="254" t="e">
        <f>#REF!</f>
        <v>#REF!</v>
      </c>
      <c r="C56" s="228" t="e">
        <f>#REF!/1000</f>
        <v>#REF!</v>
      </c>
      <c r="D56" s="228" t="e">
        <f>#REF!/1000</f>
        <v>#REF!</v>
      </c>
      <c r="E56" s="228" t="e">
        <f>#REF!/1000</f>
        <v>#REF!</v>
      </c>
      <c r="F56" s="229" t="str">
        <f>IFERROR((E56-D56)/D56,"")</f>
        <v/>
      </c>
      <c r="G56" s="230" t="e">
        <f t="shared" ref="G56:G72" si="3">+E56/$E$72</f>
        <v>#REF!</v>
      </c>
      <c r="Q56" s="5"/>
      <c r="T56" s="5"/>
    </row>
    <row r="57" spans="1:20" ht="12.75" customHeight="1" x14ac:dyDescent="0.2">
      <c r="A57" s="227" t="e">
        <f>VLOOKUP(B57,#REF!,2,FALSE)</f>
        <v>#REF!</v>
      </c>
      <c r="B57" s="254" t="e">
        <f>#REF!</f>
        <v>#REF!</v>
      </c>
      <c r="C57" s="228" t="e">
        <f>#REF!/1000</f>
        <v>#REF!</v>
      </c>
      <c r="D57" s="228" t="e">
        <f>#REF!/1000</f>
        <v>#REF!</v>
      </c>
      <c r="E57" s="228" t="e">
        <f>#REF!/1000</f>
        <v>#REF!</v>
      </c>
      <c r="F57" s="229" t="str">
        <f t="shared" ref="F57:F72" si="4">IFERROR((E57-D57)/D57,"")</f>
        <v/>
      </c>
      <c r="G57" s="230" t="e">
        <f t="shared" si="3"/>
        <v>#REF!</v>
      </c>
      <c r="O57" s="5"/>
      <c r="P57" s="5"/>
      <c r="Q57" s="5"/>
      <c r="R57" s="5"/>
      <c r="S57" s="5"/>
      <c r="T57" s="5"/>
    </row>
    <row r="58" spans="1:20" ht="12.75" customHeight="1" x14ac:dyDescent="0.2">
      <c r="A58" s="227" t="e">
        <f>VLOOKUP(B58,#REF!,2,FALSE)</f>
        <v>#REF!</v>
      </c>
      <c r="B58" s="254" t="e">
        <f>#REF!</f>
        <v>#REF!</v>
      </c>
      <c r="C58" s="228" t="e">
        <f>#REF!/1000</f>
        <v>#REF!</v>
      </c>
      <c r="D58" s="228" t="e">
        <f>#REF!/1000</f>
        <v>#REF!</v>
      </c>
      <c r="E58" s="228" t="e">
        <f>#REF!/1000</f>
        <v>#REF!</v>
      </c>
      <c r="F58" s="229" t="str">
        <f t="shared" si="4"/>
        <v/>
      </c>
      <c r="G58" s="230" t="e">
        <f t="shared" si="3"/>
        <v>#REF!</v>
      </c>
      <c r="Q58" s="5"/>
      <c r="R58" s="182"/>
      <c r="S58" s="182"/>
      <c r="T58" s="182"/>
    </row>
    <row r="59" spans="1:20" ht="12.75" customHeight="1" x14ac:dyDescent="0.2">
      <c r="A59" s="227" t="e">
        <f>VLOOKUP(B59,#REF!,2,FALSE)</f>
        <v>#REF!</v>
      </c>
      <c r="B59" s="254" t="e">
        <f>#REF!</f>
        <v>#REF!</v>
      </c>
      <c r="C59" s="228" t="e">
        <f>#REF!/1000</f>
        <v>#REF!</v>
      </c>
      <c r="D59" s="228" t="e">
        <f>#REF!/1000</f>
        <v>#REF!</v>
      </c>
      <c r="E59" s="228" t="e">
        <f>#REF!/1000</f>
        <v>#REF!</v>
      </c>
      <c r="F59" s="229" t="str">
        <f t="shared" si="4"/>
        <v/>
      </c>
      <c r="G59" s="230" t="e">
        <f t="shared" si="3"/>
        <v>#REF!</v>
      </c>
      <c r="O59" s="5"/>
      <c r="Q59" s="5"/>
      <c r="R59" s="5"/>
      <c r="T59" s="5"/>
    </row>
    <row r="60" spans="1:20" ht="12.75" customHeight="1" x14ac:dyDescent="0.2">
      <c r="A60" s="227" t="e">
        <f>VLOOKUP(B60,#REF!,2,FALSE)</f>
        <v>#REF!</v>
      </c>
      <c r="B60" s="254" t="e">
        <f>#REF!</f>
        <v>#REF!</v>
      </c>
      <c r="C60" s="228" t="e">
        <f>#REF!/1000</f>
        <v>#REF!</v>
      </c>
      <c r="D60" s="228" t="e">
        <f>#REF!/1000</f>
        <v>#REF!</v>
      </c>
      <c r="E60" s="228" t="e">
        <f>#REF!/1000</f>
        <v>#REF!</v>
      </c>
      <c r="F60" s="229" t="str">
        <f t="shared" si="4"/>
        <v/>
      </c>
      <c r="G60" s="230" t="e">
        <f t="shared" si="3"/>
        <v>#REF!</v>
      </c>
      <c r="O60" s="5"/>
      <c r="Q60" s="5"/>
      <c r="R60" s="5"/>
      <c r="T60" s="5"/>
    </row>
    <row r="61" spans="1:20" ht="12.75" customHeight="1" x14ac:dyDescent="0.2">
      <c r="A61" s="227" t="e">
        <f>VLOOKUP(B61,#REF!,2,FALSE)</f>
        <v>#REF!</v>
      </c>
      <c r="B61" s="254" t="e">
        <f>#REF!</f>
        <v>#REF!</v>
      </c>
      <c r="C61" s="228" t="e">
        <f>#REF!/1000</f>
        <v>#REF!</v>
      </c>
      <c r="D61" s="228" t="e">
        <f>#REF!/1000</f>
        <v>#REF!</v>
      </c>
      <c r="E61" s="228" t="e">
        <f>#REF!/1000</f>
        <v>#REF!</v>
      </c>
      <c r="F61" s="229" t="str">
        <f t="shared" si="4"/>
        <v/>
      </c>
      <c r="G61" s="230" t="e">
        <f t="shared" si="3"/>
        <v>#REF!</v>
      </c>
      <c r="Q61" s="5"/>
      <c r="R61" s="5"/>
      <c r="T61" s="5"/>
    </row>
    <row r="62" spans="1:20" ht="12.75" customHeight="1" x14ac:dyDescent="0.2">
      <c r="A62" s="227" t="e">
        <f>VLOOKUP(B62,#REF!,2,FALSE)</f>
        <v>#REF!</v>
      </c>
      <c r="B62" s="254" t="e">
        <f>#REF!</f>
        <v>#REF!</v>
      </c>
      <c r="C62" s="228" t="e">
        <f>#REF!/1000</f>
        <v>#REF!</v>
      </c>
      <c r="D62" s="228" t="e">
        <f>#REF!/1000</f>
        <v>#REF!</v>
      </c>
      <c r="E62" s="228" t="e">
        <f>#REF!/1000</f>
        <v>#REF!</v>
      </c>
      <c r="F62" s="229" t="str">
        <f t="shared" si="4"/>
        <v/>
      </c>
      <c r="G62" s="230" t="e">
        <f t="shared" si="3"/>
        <v>#REF!</v>
      </c>
      <c r="I62" s="5"/>
      <c r="M62" s="5"/>
      <c r="N62" s="5"/>
      <c r="P62" s="5"/>
      <c r="Q62" s="5"/>
      <c r="R62" s="5"/>
      <c r="T62" s="5"/>
    </row>
    <row r="63" spans="1:20" ht="12.75" customHeight="1" x14ac:dyDescent="0.2">
      <c r="A63" s="227" t="e">
        <f>VLOOKUP(B63,#REF!,2,FALSE)</f>
        <v>#REF!</v>
      </c>
      <c r="B63" s="254" t="e">
        <f>#REF!</f>
        <v>#REF!</v>
      </c>
      <c r="C63" s="228" t="e">
        <f>#REF!/1000</f>
        <v>#REF!</v>
      </c>
      <c r="D63" s="228" t="e">
        <f>#REF!/1000</f>
        <v>#REF!</v>
      </c>
      <c r="E63" s="228" t="e">
        <f>#REF!/1000</f>
        <v>#REF!</v>
      </c>
      <c r="F63" s="229" t="str">
        <f t="shared" si="4"/>
        <v/>
      </c>
      <c r="G63" s="230" t="e">
        <f t="shared" si="3"/>
        <v>#REF!</v>
      </c>
      <c r="P63" s="182"/>
      <c r="Q63" s="182"/>
      <c r="R63" s="182"/>
      <c r="T63" s="5"/>
    </row>
    <row r="64" spans="1:20" ht="12.75" customHeight="1" x14ac:dyDescent="0.2">
      <c r="A64" s="227" t="e">
        <f>VLOOKUP(B64,#REF!,2,FALSE)</f>
        <v>#REF!</v>
      </c>
      <c r="B64" s="254" t="e">
        <f>#REF!</f>
        <v>#REF!</v>
      </c>
      <c r="C64" s="228" t="e">
        <f>#REF!/1000</f>
        <v>#REF!</v>
      </c>
      <c r="D64" s="228" t="e">
        <f>#REF!/1000</f>
        <v>#REF!</v>
      </c>
      <c r="E64" s="228" t="e">
        <f>#REF!/1000</f>
        <v>#REF!</v>
      </c>
      <c r="F64" s="229" t="str">
        <f t="shared" si="4"/>
        <v/>
      </c>
      <c r="G64" s="230" t="e">
        <f t="shared" si="3"/>
        <v>#REF!</v>
      </c>
      <c r="Q64" s="5"/>
      <c r="T64" s="5"/>
    </row>
    <row r="65" spans="1:20" ht="12.75" customHeight="1" x14ac:dyDescent="0.2">
      <c r="A65" s="227" t="e">
        <f>VLOOKUP(B65,#REF!,2,FALSE)</f>
        <v>#REF!</v>
      </c>
      <c r="B65" s="254" t="e">
        <f>#REF!</f>
        <v>#REF!</v>
      </c>
      <c r="C65" s="228" t="e">
        <f>#REF!/1000</f>
        <v>#REF!</v>
      </c>
      <c r="D65" s="228" t="e">
        <f>#REF!/1000</f>
        <v>#REF!</v>
      </c>
      <c r="E65" s="228" t="e">
        <f>#REF!/1000</f>
        <v>#REF!</v>
      </c>
      <c r="F65" s="229" t="str">
        <f t="shared" si="4"/>
        <v/>
      </c>
      <c r="G65" s="230" t="e">
        <f t="shared" si="3"/>
        <v>#REF!</v>
      </c>
      <c r="Q65" s="5"/>
      <c r="T65" s="5"/>
    </row>
    <row r="66" spans="1:20" ht="12.75" customHeight="1" x14ac:dyDescent="0.2">
      <c r="A66" s="227" t="e">
        <f>VLOOKUP(B66,#REF!,2,FALSE)</f>
        <v>#REF!</v>
      </c>
      <c r="B66" s="254" t="e">
        <f>#REF!</f>
        <v>#REF!</v>
      </c>
      <c r="C66" s="228" t="e">
        <f>#REF!/1000</f>
        <v>#REF!</v>
      </c>
      <c r="D66" s="228" t="e">
        <f>#REF!/1000</f>
        <v>#REF!</v>
      </c>
      <c r="E66" s="228" t="e">
        <f>#REF!/1000</f>
        <v>#REF!</v>
      </c>
      <c r="F66" s="229" t="str">
        <f t="shared" si="4"/>
        <v/>
      </c>
      <c r="G66" s="230" t="e">
        <f t="shared" si="3"/>
        <v>#REF!</v>
      </c>
      <c r="Q66" s="5"/>
      <c r="T66" s="5"/>
    </row>
    <row r="67" spans="1:20" ht="12.75" customHeight="1" x14ac:dyDescent="0.2">
      <c r="A67" s="227" t="e">
        <f>VLOOKUP(B67,#REF!,2,FALSE)</f>
        <v>#REF!</v>
      </c>
      <c r="B67" s="254" t="e">
        <f>#REF!</f>
        <v>#REF!</v>
      </c>
      <c r="C67" s="228" t="e">
        <f>#REF!/1000</f>
        <v>#REF!</v>
      </c>
      <c r="D67" s="228" t="e">
        <f>#REF!/1000</f>
        <v>#REF!</v>
      </c>
      <c r="E67" s="228" t="e">
        <f>#REF!/1000</f>
        <v>#REF!</v>
      </c>
      <c r="F67" s="229" t="str">
        <f t="shared" si="4"/>
        <v/>
      </c>
      <c r="G67" s="230" t="e">
        <f t="shared" si="3"/>
        <v>#REF!</v>
      </c>
    </row>
    <row r="68" spans="1:20" ht="12.75" customHeight="1" x14ac:dyDescent="0.2">
      <c r="A68" s="227" t="e">
        <f>VLOOKUP(B68,#REF!,2,FALSE)</f>
        <v>#REF!</v>
      </c>
      <c r="B68" s="254" t="e">
        <f>#REF!</f>
        <v>#REF!</v>
      </c>
      <c r="C68" s="228" t="e">
        <f>#REF!/1000</f>
        <v>#REF!</v>
      </c>
      <c r="D68" s="228" t="e">
        <f>#REF!/1000</f>
        <v>#REF!</v>
      </c>
      <c r="E68" s="228" t="e">
        <f>#REF!/1000</f>
        <v>#REF!</v>
      </c>
      <c r="F68" s="229" t="str">
        <f t="shared" si="4"/>
        <v/>
      </c>
      <c r="G68" s="230" t="e">
        <f t="shared" si="3"/>
        <v>#REF!</v>
      </c>
      <c r="O68" s="5"/>
      <c r="P68" s="5"/>
      <c r="R68" s="5"/>
      <c r="S68" s="5"/>
    </row>
    <row r="69" spans="1:20" ht="12.75" customHeight="1" x14ac:dyDescent="0.2">
      <c r="A69" s="227" t="e">
        <f>VLOOKUP(B69,#REF!,2,FALSE)</f>
        <v>#REF!</v>
      </c>
      <c r="B69" s="254" t="e">
        <f>#REF!</f>
        <v>#REF!</v>
      </c>
      <c r="C69" s="228" t="e">
        <f>#REF!/1000</f>
        <v>#REF!</v>
      </c>
      <c r="D69" s="228" t="e">
        <f>#REF!/1000</f>
        <v>#REF!</v>
      </c>
      <c r="E69" s="228" t="e">
        <f>#REF!/1000</f>
        <v>#REF!</v>
      </c>
      <c r="F69" s="229" t="str">
        <f t="shared" si="4"/>
        <v/>
      </c>
      <c r="G69" s="230" t="e">
        <f t="shared" si="3"/>
        <v>#REF!</v>
      </c>
      <c r="Q69" s="5"/>
      <c r="T69" s="5"/>
    </row>
    <row r="70" spans="1:20" ht="12.75" customHeight="1" x14ac:dyDescent="0.2">
      <c r="A70" s="227" t="e">
        <f>VLOOKUP(B70,#REF!,2,FALSE)</f>
        <v>#REF!</v>
      </c>
      <c r="B70" s="254" t="e">
        <f>#REF!</f>
        <v>#REF!</v>
      </c>
      <c r="C70" s="228" t="e">
        <f>#REF!/1000</f>
        <v>#REF!</v>
      </c>
      <c r="D70" s="228" t="e">
        <f>#REF!/1000</f>
        <v>#REF!</v>
      </c>
      <c r="E70" s="228" t="e">
        <f>#REF!/1000</f>
        <v>#REF!</v>
      </c>
      <c r="F70" s="229" t="str">
        <f t="shared" si="4"/>
        <v/>
      </c>
      <c r="G70" s="230" t="e">
        <f t="shared" si="3"/>
        <v>#REF!</v>
      </c>
      <c r="Q70" s="5"/>
      <c r="T70" s="5"/>
    </row>
    <row r="71" spans="1:20" ht="12.75" customHeight="1" x14ac:dyDescent="0.2">
      <c r="A71" s="227" t="s">
        <v>23</v>
      </c>
      <c r="B71" s="227"/>
      <c r="C71" s="231" t="e">
        <f>C72-SUM(C56:C70)</f>
        <v>#REF!</v>
      </c>
      <c r="D71" s="231" t="e">
        <f t="shared" ref="D71:E71" si="5">D72-SUM(D56:D70)</f>
        <v>#REF!</v>
      </c>
      <c r="E71" s="231" t="e">
        <f t="shared" si="5"/>
        <v>#REF!</v>
      </c>
      <c r="F71" s="229" t="str">
        <f t="shared" si="4"/>
        <v/>
      </c>
      <c r="G71" s="230" t="e">
        <f t="shared" si="3"/>
        <v>#REF!</v>
      </c>
      <c r="Q71" s="5"/>
      <c r="T71" s="5"/>
    </row>
    <row r="72" spans="1:20" ht="12.75" customHeight="1" x14ac:dyDescent="0.2">
      <c r="A72" s="227" t="s">
        <v>21</v>
      </c>
      <c r="B72" s="227"/>
      <c r="C72" s="231">
        <f>+balanza_periodos!B16</f>
        <v>6640884</v>
      </c>
      <c r="D72" s="231">
        <f>+balanza_periodos!C16</f>
        <v>5958483</v>
      </c>
      <c r="E72" s="231">
        <f>+balanza_periodos!D16</f>
        <v>8621944</v>
      </c>
      <c r="F72" s="229">
        <f t="shared" si="4"/>
        <v>0.4470032053460587</v>
      </c>
      <c r="G72" s="230">
        <f t="shared" si="3"/>
        <v>1</v>
      </c>
    </row>
    <row r="73" spans="1:20" ht="10.8" thickBot="1" x14ac:dyDescent="0.25">
      <c r="A73" s="242"/>
      <c r="B73" s="242"/>
      <c r="C73" s="243"/>
      <c r="D73" s="243"/>
      <c r="E73" s="243"/>
      <c r="F73" s="242"/>
      <c r="G73" s="242"/>
    </row>
    <row r="74" spans="1:20" ht="12.75" customHeight="1" thickTop="1" x14ac:dyDescent="0.2">
      <c r="A74" s="405" t="s">
        <v>418</v>
      </c>
      <c r="B74" s="405"/>
      <c r="C74" s="405"/>
      <c r="D74" s="405"/>
      <c r="E74" s="405"/>
      <c r="F74" s="405"/>
      <c r="G74" s="405"/>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2021-05-05T22:42:40Z</cp:lastPrinted>
  <dcterms:created xsi:type="dcterms:W3CDTF">2004-11-22T15:10:56Z</dcterms:created>
  <dcterms:modified xsi:type="dcterms:W3CDTF">2021-12-07T21:09:43Z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