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<sst xmlns="http://schemas.openxmlformats.org/spreadsheetml/2006/main" count="282" uniqueCount="153">
  <si>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</si>
  <si>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</si>
  <si>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</si>
  <si>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</si>
  <si>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</si>
  <si>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</si>
  <si>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</si>
  <si>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</si>
  <si>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</si>
  <si>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</si>
  <si>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</si>
  <si>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</si>
  <si>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</si>
  <si>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</si>
  <si>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</si>
  <si>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</si>
  <si>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</si>
  <si>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</si>
  <si>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</si>
  <si>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</si>
  <si>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</si>
  <si>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</si>
  <si>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</si>
  <si>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</si>
  <si>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</si>
  <si>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</si>
  <si>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</si>
  <si>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</si>
  <si>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</si>
  <si>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</si>
  <si>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</si>
  <si>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</si>
  <si>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</si>
  <si>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</si>
  <si>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</si>
  <si>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</si>
  <si>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</si>
  <si>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</si>
  <si>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</si>
  <si>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</si>
  <si>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</si>
  <si>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</si>
  <si>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</si>
  <si>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</si>
  <si>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</si>
  <si>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</si>
  <si>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</si>
  <si>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</si>
  <si>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</si>
  <si>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</si>
  <si>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</si>
  <si>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</si>
  <si>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</si>
  <si>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</si>
  <si>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</si>
  <si>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</si>
  <si>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</si>
  <si>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</si>
  <si>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</si>
  <si>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</si>
  <si>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</si>
  <si>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</si>
  <si>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</si>
  <si>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</si>
  <si>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</si>
  <si>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</si>
  <si>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</si>
  <si>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</si>
  <si>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</si>
  <si>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</si>
  <si>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</si>
  <si>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</si>
  <si>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</si>
  <si>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</si>
  <si>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</si>
  <si>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</si>
  <si>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</si>
  <si>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</si>
  <si>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</si>
  <si>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</si>
  <si>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</si>
  <si>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</si>
  <si>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</si>
  <si>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</si>
  <si>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</si>
  <si>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</si>
  <si>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</si>
  <si>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</si>
  <si>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</si>
  <si>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</si>
  <si>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</si>
  <si>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</si>
  <si>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</si>
  <si>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</si>
  <si>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</si>
  <si>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</si>
  <si>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</si>
  <si>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</si>
  <si>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</si>
  <si>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</si>
  <si>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</si>
  <si>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</si>
  <si>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</si>
  <si>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</si>
  <si>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</si>
  <si>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</si>
  <si>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</si>
  <si>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</si>
  <si>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</si>
  <si>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</si>
  <si>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</si>
  <si>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</si>
  <si>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</si>
  <si>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</si>
  <si>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</si>
  <si>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</si>
  <si>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</si>
  <si>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</si>
  <si>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</si>
  <si>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</si>
  <si>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</si>
  <si>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</si>
  <si>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</si>
  <si>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</si>
  <si>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</si>
  <si>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</si>
  <si>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</si>
  <si>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</si>
  <si>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</si>
  <si>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</si>
  <si>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</si>
  <si>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Nota:</t>
  </si>
  <si>
    <t>Enero</t>
  </si>
  <si>
    <t>Febrero</t>
  </si>
  <si>
    <t xml:space="preserve"> +H</t>
  </si>
  <si>
    <t>Febreo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</si>
  <si>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</si>
  <si>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</si>
  <si>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</si>
  <si>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</si>
  <si>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</si>
  <si>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</si>
  <si>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</si>
  <si>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</si>
  <si>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</si>
  <si>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</si>
  <si>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</si>
  <si>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</si>
  <si>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</si>
  <si>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</si>
  <si>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</si>
  <si>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*Primas USWheat.org del 10 de diciembre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</si>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</sst>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Diciembre</v>
      </c>
      <c r="G6" s="55"/>
      <c r="H6" s="86">
        <f>Datos!I22</f>
        <v>2021</v>
      </c>
      <c r="I6" s="4"/>
      <c r="J6" s="3"/>
      <c r="K6" s="3"/>
      <c r="L6" s="4" t="str">
        <f>Datos!D22</f>
        <v>Martes</v>
      </c>
      <c r="M6" s="4">
        <f>Datos!E22</f>
        <v>14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113</v>
      </c>
      <c r="Q16" s="120" t="s">
        <v>112</v>
      </c>
    </row>
    <row r="17" spans="1:17" ht="19.5" customHeight="1">
      <c r="A17" s="67" t="s">
        <v>15</v>
      </c>
      <c r="B17" s="66">
        <f>Datos!E7</f>
        <v>785.5</v>
      </c>
      <c r="C17" s="68"/>
      <c r="D17" s="97"/>
      <c r="E17" s="69">
        <f>Datos!K7</f>
        <v>805.25</v>
      </c>
      <c r="F17" s="68">
        <f>E17+'Primas HRW'!B7</f>
        <v>805.25</v>
      </c>
      <c r="G17" s="68"/>
      <c r="H17" s="68"/>
      <c r="I17" s="68"/>
      <c r="J17" s="99"/>
      <c r="K17" s="99"/>
      <c r="L17" s="69">
        <f>Datos!O7</f>
        <v>588.75</v>
      </c>
      <c r="M17" s="66"/>
      <c r="N17" s="66"/>
      <c r="O17"/>
      <c r="P17" s="120" t="s">
        <v>114</v>
      </c>
      <c r="Q17" s="120" t="s">
        <v>115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922</v>
      </c>
      <c r="D19" s="137">
        <f>C19*$B$46</f>
        <v>338.77968</v>
      </c>
      <c r="E19" s="78"/>
      <c r="F19" s="73">
        <f>E21+'Primas HRW'!B9</f>
        <v>1031.75</v>
      </c>
      <c r="G19" s="73">
        <f>F19*$B$46</f>
        <v>379.10622</v>
      </c>
      <c r="H19" s="73"/>
      <c r="I19" s="87"/>
      <c r="J19" s="87">
        <f>E21+'Primas HRW'!F9</f>
        <v>1011.75</v>
      </c>
      <c r="K19" s="88">
        <f>E21+'Primas HRW'!G9</f>
        <v>986.75</v>
      </c>
      <c r="L19" s="78"/>
      <c r="M19" s="73">
        <f>L21+'Primas maíz'!B11</f>
        <v>685.25</v>
      </c>
      <c r="N19" s="73">
        <f>M19*$F$46</f>
        <v>269.76921999999996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917</v>
      </c>
      <c r="D20" s="110">
        <f>C20*$B$46</f>
        <v>336.94248</v>
      </c>
      <c r="E20" s="102"/>
      <c r="F20" s="71">
        <f>E21+'Primas HRW'!B10</f>
        <v>1031.75</v>
      </c>
      <c r="G20" s="71">
        <f>F20*$B$46</f>
        <v>379.10622</v>
      </c>
      <c r="H20" s="71"/>
      <c r="I20" s="103"/>
      <c r="J20" s="103">
        <f>E21+'Primas HRW'!F9</f>
        <v>1011.75</v>
      </c>
      <c r="K20" s="101">
        <f>E21+'Primas HRW'!G10</f>
        <v>986.75</v>
      </c>
      <c r="L20" s="102"/>
      <c r="M20" s="71">
        <f>L21+'Primas maíz'!B12</f>
        <v>683.25</v>
      </c>
      <c r="N20" s="71">
        <f>M20*$F$46</f>
        <v>268.98186</v>
      </c>
      <c r="O20"/>
      <c r="P20"/>
      <c r="Q20"/>
    </row>
    <row r="21" spans="1:17" ht="19.5" customHeight="1">
      <c r="A21" s="16" t="s">
        <v>11</v>
      </c>
      <c r="B21" s="52">
        <f>Datos!E8</f>
        <v>787</v>
      </c>
      <c r="C21" s="23">
        <f>B21+'Primas SRW'!B14</f>
        <v>912</v>
      </c>
      <c r="D21" s="112">
        <f>C21*$B$46</f>
        <v>335.10528</v>
      </c>
      <c r="E21" s="53">
        <f>Datos!K8</f>
        <v>811.75</v>
      </c>
      <c r="F21" s="24">
        <f>E21+'Primas HRW'!B11</f>
        <v>1031.75</v>
      </c>
      <c r="G21" s="24">
        <f>F21*$B$46</f>
        <v>379.10622</v>
      </c>
      <c r="H21" s="24"/>
      <c r="I21" s="24"/>
      <c r="J21" s="140">
        <f>E21+'Primas HRW'!F11</f>
        <v>1011.75</v>
      </c>
      <c r="K21" s="141">
        <f>E21+'Primas HRW'!G11</f>
        <v>986.75</v>
      </c>
      <c r="L21" s="53">
        <f>Datos!O8</f>
        <v>590.25</v>
      </c>
      <c r="M21" s="24">
        <f>L21+'Primas maíz'!B13</f>
        <v>678.25</v>
      </c>
      <c r="N21" s="24">
        <f>M21*$F$46</f>
        <v>267.01346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917.5</v>
      </c>
      <c r="D22" s="110">
        <f>C22*$B$46</f>
        <v>337.1262</v>
      </c>
      <c r="E22" s="69"/>
      <c r="F22" s="70">
        <f>E23+'Primas HRW'!B12</f>
        <v>1032.75</v>
      </c>
      <c r="G22" s="71">
        <f>F22*$B$46</f>
        <v>379.47366</v>
      </c>
      <c r="H22" s="70"/>
      <c r="I22" s="70"/>
      <c r="J22" s="101">
        <f>E23+'Primas HRW'!F12</f>
        <v>1007.75</v>
      </c>
      <c r="K22" s="101">
        <f>E23+'Primas HRW'!G12</f>
        <v>982.75</v>
      </c>
      <c r="L22" s="69"/>
      <c r="M22" s="71">
        <f>L23+'Primas maíz'!B14</f>
        <v>675.25</v>
      </c>
      <c r="N22" s="71">
        <f>M22*$F$46</f>
        <v>265.83241999999996</v>
      </c>
      <c r="O22"/>
      <c r="P22"/>
      <c r="Q22"/>
    </row>
    <row r="23" spans="1:17" ht="19.5" customHeight="1">
      <c r="A23" s="119" t="s">
        <v>12</v>
      </c>
      <c r="B23" s="52">
        <f>Datos!E9</f>
        <v>792.5</v>
      </c>
      <c r="C23" s="89"/>
      <c r="D23" s="113"/>
      <c r="E23" s="53">
        <f>Datos!K9</f>
        <v>812.75</v>
      </c>
      <c r="F23" s="89"/>
      <c r="G23" s="89"/>
      <c r="H23" s="89"/>
      <c r="I23" s="89"/>
      <c r="J23" s="89"/>
      <c r="K23" s="89"/>
      <c r="L23" s="53">
        <f>Datos!O9</f>
        <v>592.25</v>
      </c>
      <c r="M23" s="52">
        <f>L23+'Primas maíz'!B15</f>
        <v>674.25</v>
      </c>
      <c r="N23" s="52">
        <f>M23*$F$46</f>
        <v>265.43874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Datos!E10</f>
        <v>784</v>
      </c>
      <c r="C25" s="89"/>
      <c r="D25" s="113"/>
      <c r="E25" s="53">
        <f>Datos!K10</f>
        <v>803.75</v>
      </c>
      <c r="F25" s="52"/>
      <c r="G25" s="52"/>
      <c r="H25" s="52"/>
      <c r="I25" s="52"/>
      <c r="J25" s="52"/>
      <c r="K25" s="89"/>
      <c r="L25" s="53">
        <f>Datos!O10</f>
        <v>591.75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Datos!E11</f>
        <v>785.75</v>
      </c>
      <c r="C27" s="89"/>
      <c r="D27" s="113"/>
      <c r="E27" s="53">
        <f>Datos!K11</f>
        <v>805</v>
      </c>
      <c r="F27" s="89"/>
      <c r="G27" s="89"/>
      <c r="H27" s="89"/>
      <c r="I27" s="89"/>
      <c r="J27" s="89"/>
      <c r="K27" s="89"/>
      <c r="L27" s="53">
        <f>Datos!O11</f>
        <v>561.25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Datos!E12</f>
        <v>789.25</v>
      </c>
      <c r="C30" s="68"/>
      <c r="D30" s="97"/>
      <c r="E30" s="69">
        <f>Datos!K12</f>
        <v>809.25</v>
      </c>
      <c r="F30" s="68"/>
      <c r="G30" s="68"/>
      <c r="H30" s="68"/>
      <c r="I30" s="68"/>
      <c r="J30" s="68"/>
      <c r="K30" s="68"/>
      <c r="L30" s="69">
        <f>Datos!O12</f>
        <v>545.75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Datos!E13</f>
        <v>790.25</v>
      </c>
      <c r="C32" s="23"/>
      <c r="D32" s="112"/>
      <c r="E32" s="53">
        <f>Datos!K13</f>
        <v>808.25</v>
      </c>
      <c r="F32" s="24"/>
      <c r="G32" s="24"/>
      <c r="H32" s="24"/>
      <c r="I32" s="24"/>
      <c r="J32" s="24"/>
      <c r="K32" s="23"/>
      <c r="L32" s="53">
        <f>Datos!O13</f>
        <v>553.25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Datos!E14</f>
        <v>779.5</v>
      </c>
      <c r="C33" s="70"/>
      <c r="D33" s="110"/>
      <c r="E33" s="69">
        <f>Datos!K14</f>
        <v>796.5</v>
      </c>
      <c r="F33" s="70"/>
      <c r="G33" s="70"/>
      <c r="H33" s="70"/>
      <c r="I33" s="70"/>
      <c r="J33" s="70"/>
      <c r="K33" s="70"/>
      <c r="L33" s="69">
        <f>Datos!O14</f>
        <v>555.5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Datos!E15</f>
        <v>740.75</v>
      </c>
      <c r="C34" s="23"/>
      <c r="D34" s="112"/>
      <c r="E34" s="53">
        <f>Datos!J15</f>
        <v>750.25</v>
      </c>
      <c r="F34" s="24"/>
      <c r="G34" s="24"/>
      <c r="H34" s="24"/>
      <c r="I34" s="24"/>
      <c r="J34" s="24"/>
      <c r="K34" s="23"/>
      <c r="L34" s="53">
        <f>Datos!O15</f>
        <v>554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Datos!E16</f>
        <v>737.75</v>
      </c>
      <c r="C35" s="70"/>
      <c r="D35" s="110"/>
      <c r="E35" s="69">
        <f>Datos!J16</f>
        <v>745.25</v>
      </c>
      <c r="F35" s="70"/>
      <c r="G35" s="70"/>
      <c r="H35" s="70"/>
      <c r="I35" s="70"/>
      <c r="J35" s="70"/>
      <c r="K35" s="70"/>
      <c r="L35" s="69">
        <f>Datos!O16</f>
        <v>509.5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Datos!E17</f>
        <v>743</v>
      </c>
      <c r="C36" s="89"/>
      <c r="D36" s="113"/>
      <c r="E36" s="53">
        <f>Datos!J17</f>
        <v>754.75</v>
      </c>
      <c r="F36" s="89"/>
      <c r="G36" s="89"/>
      <c r="H36" s="89"/>
      <c r="I36" s="89"/>
      <c r="J36" s="89"/>
      <c r="K36" s="89"/>
      <c r="L36" s="53">
        <f>Datos!O17</f>
        <v>501.5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Datos!E18</f>
        <v>741</v>
      </c>
      <c r="C38" s="23"/>
      <c r="D38" s="112"/>
      <c r="E38" s="53">
        <f>Datos!J18</f>
        <v>752.75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Datos!E19</f>
        <v>739.5</v>
      </c>
      <c r="C39" s="70"/>
      <c r="D39" s="110"/>
      <c r="E39" s="69">
        <f>Datos!J19</f>
        <v>750.5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Datos!E20</f>
        <v>691.25</v>
      </c>
      <c r="C40" s="23"/>
      <c r="D40" s="112"/>
      <c r="E40" s="53">
        <f>Datos!J20</f>
        <v>688</v>
      </c>
      <c r="F40" s="24"/>
      <c r="G40" s="24"/>
      <c r="H40" s="24"/>
      <c r="I40" s="24"/>
      <c r="J40" s="24"/>
      <c r="K40" s="23"/>
      <c r="L40" s="53">
        <f>Datos!O18</f>
        <v>510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Datos!O19</f>
        <v>477.5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Diciembre</v>
      </c>
      <c r="F7" s="3">
        <f>Datos!I22</f>
        <v>2021</v>
      </c>
      <c r="G7" s="3"/>
      <c r="H7" s="3"/>
      <c r="I7" s="3"/>
      <c r="J7" s="4" t="str">
        <f>Datos!D22</f>
        <v>Martes</v>
      </c>
      <c r="K7" s="3">
        <f>Datos!E22</f>
        <v>14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>
        <f>BUSHEL!B17*TONELADA!$B$47</f>
        <v>288.62412</v>
      </c>
      <c r="C16" s="68"/>
      <c r="D16" s="69">
        <f>IF(BUSHEL!E17&gt;0,BUSHEL!E17*TONELADA!$B$47,"")</f>
        <v>295.88106</v>
      </c>
      <c r="E16" s="68"/>
      <c r="F16" s="68"/>
      <c r="G16" s="68"/>
      <c r="H16" s="99"/>
      <c r="I16" s="99"/>
      <c r="J16" s="69">
        <f>BUSHEL!L17*$E$47</f>
        <v>231.77909999999997</v>
      </c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338.7</v>
      </c>
      <c r="D18" s="50"/>
      <c r="E18" s="56">
        <v>379</v>
      </c>
      <c r="F18" s="24" t="s">
        <v>130</v>
      </c>
      <c r="G18" s="64"/>
      <c r="H18" s="64">
        <f>BUSHEL!J19*TONELADA!$B$47</f>
        <v>371.75741999999997</v>
      </c>
      <c r="I18" s="65">
        <f>BUSHEL!K19*TONELADA!$B$47</f>
        <v>362.57142</v>
      </c>
      <c r="J18" s="50"/>
      <c r="K18" s="63">
        <f>BUSHEL!M19*$E$47</f>
        <v>269.76921999999996</v>
      </c>
    </row>
    <row r="19" spans="1:11" ht="19.5" customHeight="1">
      <c r="A19" s="67" t="s">
        <v>41</v>
      </c>
      <c r="B19" s="66"/>
      <c r="C19" s="97">
        <v>336.9</v>
      </c>
      <c r="D19" s="98"/>
      <c r="E19" s="68">
        <v>379</v>
      </c>
      <c r="F19" s="68"/>
      <c r="G19" s="99"/>
      <c r="H19" s="99">
        <f>BUSHEL!J20*TONELADA!$B$47</f>
        <v>371.75741999999997</v>
      </c>
      <c r="I19" s="99">
        <f>BUSHEL!K20*TONELADA!$B$47</f>
        <v>362.57142</v>
      </c>
      <c r="J19" s="69"/>
      <c r="K19" s="66">
        <f>BUSHEL!M20*$E$47</f>
        <v>268.98186</v>
      </c>
    </row>
    <row r="20" spans="1:11" ht="19.5" customHeight="1">
      <c r="A20" s="16" t="s">
        <v>11</v>
      </c>
      <c r="B20" s="52">
        <f>BUSHEL!B21*TONELADA!$B$47</f>
        <v>289.17528</v>
      </c>
      <c r="C20" s="23">
        <v>335</v>
      </c>
      <c r="D20" s="53">
        <f>BUSHEL!E21*TONELADA!$B$47</f>
        <v>298.26941999999997</v>
      </c>
      <c r="E20" s="24">
        <v>379</v>
      </c>
      <c r="F20" s="24"/>
      <c r="G20" s="24"/>
      <c r="H20" s="140">
        <f>BUSHEL!J21*TONELADA!$B$47</f>
        <v>371.75741999999997</v>
      </c>
      <c r="I20" s="141">
        <f>BUSHEL!K21*TONELADA!$B$47</f>
        <v>362.57142</v>
      </c>
      <c r="J20" s="53">
        <f>BUSHEL!L21*TONELADA!$B$47</f>
        <v>216.88146</v>
      </c>
      <c r="K20" s="24">
        <f>BUSHEL!M21*$E$47</f>
        <v>267.01346</v>
      </c>
    </row>
    <row r="21" spans="1:11" ht="19.5" customHeight="1">
      <c r="A21" s="67" t="s">
        <v>42</v>
      </c>
      <c r="B21" s="66"/>
      <c r="C21" s="97">
        <v>337.1</v>
      </c>
      <c r="D21" s="98"/>
      <c r="E21" s="68">
        <v>379.4</v>
      </c>
      <c r="F21" s="68"/>
      <c r="G21" s="99"/>
      <c r="H21" s="99">
        <f>BUSHEL!J22*TONELADA!$B$47</f>
        <v>370.28766</v>
      </c>
      <c r="I21" s="99">
        <f>BUSHEL!K22*TONELADA!$B$47</f>
        <v>361.10166</v>
      </c>
      <c r="J21" s="69"/>
      <c r="K21" s="66">
        <f>BUSHEL!M22*$E$47</f>
        <v>265.83241999999996</v>
      </c>
    </row>
    <row r="22" spans="1:11" ht="19.5" customHeight="1">
      <c r="A22" s="119" t="s">
        <v>12</v>
      </c>
      <c r="B22" s="52">
        <f>BUSHEL!B23*TONELADA!$B$47</f>
        <v>291.1962</v>
      </c>
      <c r="C22" s="89"/>
      <c r="D22" s="53">
        <f>BUSHEL!E23*TONELADA!$B$47</f>
        <v>298.63686</v>
      </c>
      <c r="E22" s="89"/>
      <c r="F22" s="89"/>
      <c r="G22" s="89"/>
      <c r="H22" s="89"/>
      <c r="I22" s="89"/>
      <c r="J22" s="53">
        <f>BUSHEL!L23*TONELADA!$B$47</f>
        <v>217.61633999999998</v>
      </c>
      <c r="K22" s="24">
        <f>BUSHEL!M23*$E$47</f>
        <v>265.43874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288.07295999999997</v>
      </c>
      <c r="C24" s="23"/>
      <c r="D24" s="53">
        <f>BUSHEL!E25*TONELADA!$B$47</f>
        <v>295.3299</v>
      </c>
      <c r="E24" s="24"/>
      <c r="F24" s="24"/>
      <c r="G24" s="24"/>
      <c r="H24" s="24"/>
      <c r="I24" s="23"/>
      <c r="J24" s="53">
        <f>BUSHEL!L25*TONELADA!$B$47</f>
        <v>217.43262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288.71598</v>
      </c>
      <c r="C26" s="89"/>
      <c r="D26" s="53">
        <f>BUSHEL!E27*TONELADA!$B$47</f>
        <v>295.7892</v>
      </c>
      <c r="E26" s="89"/>
      <c r="F26" s="89"/>
      <c r="G26" s="89"/>
      <c r="H26" s="89"/>
      <c r="I26" s="89"/>
      <c r="J26" s="53">
        <f>BUSHEL!L27*TONELADA!$B$47</f>
        <v>206.2257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290.00202</v>
      </c>
      <c r="C29" s="68"/>
      <c r="D29" s="69">
        <f>BUSHEL!E30*TONELADA!$B$47</f>
        <v>297.35082</v>
      </c>
      <c r="E29" s="68"/>
      <c r="F29" s="68"/>
      <c r="G29" s="68"/>
      <c r="H29" s="68"/>
      <c r="I29" s="68"/>
      <c r="J29" s="69">
        <f>BUSHEL!L30*TONELADA!$B$47</f>
        <v>200.53038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290.36946</v>
      </c>
      <c r="C31" s="104"/>
      <c r="D31" s="106">
        <f>BUSHEL!E32*TONELADA!$B$47</f>
        <v>296.98338</v>
      </c>
      <c r="E31" s="94"/>
      <c r="F31" s="94"/>
      <c r="G31" s="94"/>
      <c r="H31" s="94"/>
      <c r="I31" s="107"/>
      <c r="J31" s="125">
        <f>BUSHEL!L32*TONELADA!$B$47</f>
        <v>203.28618</v>
      </c>
      <c r="K31" s="94"/>
    </row>
    <row r="32" spans="1:11" ht="19.5" customHeight="1">
      <c r="A32" s="22" t="s">
        <v>12</v>
      </c>
      <c r="B32" s="96">
        <f>BUSHEL!B33*TONELADA!$B$47</f>
        <v>286.41947999999996</v>
      </c>
      <c r="C32" s="105"/>
      <c r="D32" s="108">
        <f>BUSHEL!E33*TONELADA!$B$47</f>
        <v>292.66596</v>
      </c>
      <c r="E32" s="34"/>
      <c r="F32" s="34"/>
      <c r="G32" s="34"/>
      <c r="H32" s="34"/>
      <c r="I32" s="109"/>
      <c r="J32" s="126">
        <f>BUSHEL!L33*TONELADA!$B$47</f>
        <v>204.11292</v>
      </c>
      <c r="K32" s="34"/>
    </row>
    <row r="33" spans="1:11" ht="19.5" customHeight="1">
      <c r="A33" s="67" t="s">
        <v>13</v>
      </c>
      <c r="B33" s="66">
        <f>BUSHEL!B34*TONELADA!$B$47</f>
        <v>272.18118</v>
      </c>
      <c r="C33" s="70"/>
      <c r="D33" s="69">
        <f>BUSHEL!E34*TONELADA!$B$47</f>
        <v>275.67186</v>
      </c>
      <c r="E33" s="71"/>
      <c r="F33" s="71"/>
      <c r="G33" s="71"/>
      <c r="H33" s="71"/>
      <c r="I33" s="110"/>
      <c r="J33" s="122">
        <f>BUSHEL!L34*TONELADA!$B$47</f>
        <v>203.56176</v>
      </c>
      <c r="K33" s="71"/>
    </row>
    <row r="34" spans="1:11" ht="19.5" customHeight="1">
      <c r="A34" s="16" t="s">
        <v>14</v>
      </c>
      <c r="B34" s="96">
        <f>BUSHEL!B35*TONELADA!$B$47</f>
        <v>271.07886</v>
      </c>
      <c r="C34" s="23"/>
      <c r="D34" s="108">
        <f>BUSHEL!E35*TONELADA!$B$47</f>
        <v>273.83466</v>
      </c>
      <c r="E34" s="23"/>
      <c r="F34" s="23"/>
      <c r="G34" s="23"/>
      <c r="H34" s="23"/>
      <c r="I34" s="23"/>
      <c r="J34" s="123">
        <f>BUSHEL!L35*TONELADA!$B$47</f>
        <v>187.21068</v>
      </c>
      <c r="K34" s="24"/>
    </row>
    <row r="35" spans="1:11" ht="19.5" customHeight="1">
      <c r="A35" s="67" t="s">
        <v>15</v>
      </c>
      <c r="B35" s="66">
        <f>BUSHEL!B36*TONELADA!$B$47</f>
        <v>273.00792</v>
      </c>
      <c r="C35" s="70"/>
      <c r="D35" s="69">
        <f>BUSHEL!E36*TONELADA!$B$47</f>
        <v>277.32534</v>
      </c>
      <c r="E35" s="70"/>
      <c r="F35" s="70"/>
      <c r="G35" s="70"/>
      <c r="H35" s="70"/>
      <c r="I35" s="70"/>
      <c r="J35" s="124">
        <f>BUSHEL!L36*TONELADA!$B$47</f>
        <v>184.27115999999998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272.27304</v>
      </c>
      <c r="C37" s="104"/>
      <c r="D37" s="69">
        <f>BUSHEL!E38*TONELADA!$B$47</f>
        <v>276.59046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271.72188</v>
      </c>
      <c r="C38" s="105"/>
      <c r="D38" s="108">
        <f>BUSHEL!E39*TONELADA!$B$47</f>
        <v>275.76372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253.9929</v>
      </c>
      <c r="C39" s="68"/>
      <c r="D39" s="69">
        <f>BUSHEL!E40*TONELADA!$B$47</f>
        <v>252.79872</v>
      </c>
      <c r="E39" s="68"/>
      <c r="F39" s="71"/>
      <c r="G39" s="99"/>
      <c r="H39" s="99"/>
      <c r="I39" s="100"/>
      <c r="J39" s="122">
        <f>BUSHEL!L40*TONELADA!$B$47</f>
        <v>187.3944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175.4526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111</v>
      </c>
      <c r="B6" s="62"/>
      <c r="C6" s="74"/>
    </row>
    <row r="7" spans="1:3" ht="15">
      <c r="A7" s="40" t="s">
        <v>112</v>
      </c>
      <c r="B7" s="44"/>
      <c r="C7" s="44"/>
    </row>
    <row r="8" spans="1:3" ht="15">
      <c r="A8" s="43" t="s">
        <v>128</v>
      </c>
      <c r="B8" s="1"/>
      <c r="C8" s="74"/>
    </row>
    <row r="9" spans="1:3" ht="15">
      <c r="A9" s="40" t="s">
        <v>129</v>
      </c>
      <c r="B9" s="44"/>
      <c r="C9" s="44"/>
    </row>
    <row r="10" spans="1:3" ht="15">
      <c r="A10" s="43" t="s">
        <v>115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132</v>
      </c>
      <c r="B12" s="44">
        <v>135</v>
      </c>
      <c r="C12" s="44" t="s">
        <v>134</v>
      </c>
    </row>
    <row r="13" spans="1:3" ht="15">
      <c r="A13" s="43" t="s">
        <v>133</v>
      </c>
      <c r="B13" s="62">
        <v>130</v>
      </c>
      <c r="C13" s="74" t="s">
        <v>134</v>
      </c>
    </row>
    <row r="14" spans="1:3" ht="15">
      <c r="A14" s="40" t="s">
        <v>107</v>
      </c>
      <c r="B14" s="44">
        <v>125</v>
      </c>
      <c r="C14" s="44" t="s">
        <v>134</v>
      </c>
    </row>
    <row r="15" spans="1:3" ht="15">
      <c r="A15" s="43" t="s">
        <v>108</v>
      </c>
      <c r="B15" s="136">
        <v>125</v>
      </c>
      <c r="C15" s="74" t="s">
        <v>150</v>
      </c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B2" sqref="B2:G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116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117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129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115</v>
      </c>
      <c r="B7" s="80"/>
      <c r="C7" s="80"/>
      <c r="D7" s="80"/>
      <c r="E7" s="80"/>
      <c r="F7" s="80"/>
      <c r="G7" s="81"/>
      <c r="H7" s="80"/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132</v>
      </c>
      <c r="B9" s="44">
        <v>220</v>
      </c>
      <c r="C9" s="44" t="s">
        <v>134</v>
      </c>
      <c r="D9" s="44"/>
      <c r="E9" s="44"/>
      <c r="F9" s="41">
        <v>200</v>
      </c>
      <c r="G9" s="41">
        <v>175</v>
      </c>
      <c r="H9" s="44" t="s">
        <v>134</v>
      </c>
    </row>
    <row r="10" spans="1:8" ht="15">
      <c r="A10" s="79" t="s">
        <v>135</v>
      </c>
      <c r="B10" s="80">
        <v>220</v>
      </c>
      <c r="C10" s="80" t="s">
        <v>134</v>
      </c>
      <c r="D10" s="80"/>
      <c r="E10" s="80"/>
      <c r="F10" s="81">
        <v>200</v>
      </c>
      <c r="G10" s="81">
        <v>175</v>
      </c>
      <c r="H10" s="80" t="s">
        <v>134</v>
      </c>
    </row>
    <row r="11" spans="1:8" ht="15">
      <c r="A11" s="40" t="s">
        <v>107</v>
      </c>
      <c r="B11" s="44">
        <v>220</v>
      </c>
      <c r="C11" s="44" t="s">
        <v>134</v>
      </c>
      <c r="D11" s="44"/>
      <c r="E11" s="44"/>
      <c r="F11" s="41">
        <v>200</v>
      </c>
      <c r="G11" s="41">
        <v>175</v>
      </c>
      <c r="H11" s="44" t="s">
        <v>134</v>
      </c>
    </row>
    <row r="12" spans="1:8" ht="15">
      <c r="A12" s="79" t="s">
        <v>108</v>
      </c>
      <c r="B12" s="80">
        <v>220</v>
      </c>
      <c r="C12" s="80" t="s">
        <v>150</v>
      </c>
      <c r="D12" s="80"/>
      <c r="E12" s="80"/>
      <c r="F12" s="143">
        <v>195</v>
      </c>
      <c r="G12" s="143">
        <v>170</v>
      </c>
      <c r="H12" s="80" t="s">
        <v>150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151</v>
      </c>
    </row>
    <row r="21" ht="15">
      <c r="A21" t="s">
        <v>73</v>
      </c>
    </row>
    <row r="22" ht="15">
      <c r="A22" t="s">
        <v>131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128</v>
      </c>
      <c r="B7" s="34"/>
      <c r="C7" s="34"/>
      <c r="E7" t="s">
        <v>25</v>
      </c>
    </row>
    <row r="8" spans="1:5" ht="15">
      <c r="A8" s="40" t="s">
        <v>129</v>
      </c>
      <c r="B8" s="41"/>
      <c r="C8" s="41"/>
      <c r="E8" t="s">
        <v>26</v>
      </c>
    </row>
    <row r="9" spans="1:3" ht="15">
      <c r="A9" s="42" t="s">
        <v>115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132</v>
      </c>
      <c r="B11" s="41">
        <v>95</v>
      </c>
      <c r="C11" s="41" t="s">
        <v>134</v>
      </c>
    </row>
    <row r="12" spans="1:3" ht="15">
      <c r="A12" s="133" t="s">
        <v>133</v>
      </c>
      <c r="B12" s="134">
        <v>93</v>
      </c>
      <c r="C12" s="134" t="s">
        <v>134</v>
      </c>
    </row>
    <row r="13" spans="1:3" ht="15">
      <c r="A13" s="132" t="s">
        <v>107</v>
      </c>
      <c r="B13" s="41">
        <v>88</v>
      </c>
      <c r="C13" s="41" t="s">
        <v>134</v>
      </c>
    </row>
    <row r="14" spans="1:3" ht="15">
      <c r="A14" s="133" t="s">
        <v>108</v>
      </c>
      <c r="B14" s="134">
        <v>83</v>
      </c>
      <c r="C14" s="134" t="s">
        <v>150</v>
      </c>
    </row>
    <row r="15" spans="1:3" ht="15">
      <c r="A15" s="132" t="s">
        <v>110</v>
      </c>
      <c r="B15" s="41">
        <v>82</v>
      </c>
      <c r="C15" s="41" t="s">
        <v>150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44544</v>
      </c>
      <c r="E7">
        <v>785.5</v>
      </c>
      <c r="F7">
        <v>785.5</v>
      </c>
      <c r="G7" t="s">
        <v>55</v>
      </c>
      <c r="H7" t="s">
        <v>56</v>
      </c>
      <c r="I7" s="51">
        <v>44544</v>
      </c>
      <c r="J7">
        <v>805.25</v>
      </c>
      <c r="K7">
        <v>805.25</v>
      </c>
      <c r="L7" t="s">
        <v>49</v>
      </c>
      <c r="M7" t="s">
        <v>50</v>
      </c>
      <c r="N7" s="51">
        <v>44544</v>
      </c>
      <c r="O7">
        <v>588.75</v>
      </c>
      <c r="P7">
        <v>588.75</v>
      </c>
      <c r="Q7" s="47" t="s">
        <v>109</v>
      </c>
    </row>
    <row r="8" spans="2:17" ht="15">
      <c r="B8" t="s">
        <v>57</v>
      </c>
      <c r="C8" t="s">
        <v>58</v>
      </c>
      <c r="D8" s="51">
        <v>44544</v>
      </c>
      <c r="E8">
        <v>787</v>
      </c>
      <c r="F8">
        <v>787</v>
      </c>
      <c r="G8" t="s">
        <v>59</v>
      </c>
      <c r="H8" t="s">
        <v>60</v>
      </c>
      <c r="I8" s="51">
        <v>44544</v>
      </c>
      <c r="J8">
        <v>811.75</v>
      </c>
      <c r="K8">
        <v>811.75</v>
      </c>
      <c r="L8" t="s">
        <v>74</v>
      </c>
      <c r="M8" t="s">
        <v>75</v>
      </c>
      <c r="N8" s="51">
        <v>44544</v>
      </c>
      <c r="O8">
        <v>590.25</v>
      </c>
      <c r="P8">
        <v>590.25</v>
      </c>
      <c r="Q8" s="47" t="s">
        <v>109</v>
      </c>
    </row>
    <row r="9" spans="2:17" ht="15">
      <c r="B9" t="s">
        <v>63</v>
      </c>
      <c r="C9" t="s">
        <v>64</v>
      </c>
      <c r="D9" s="51">
        <v>44544</v>
      </c>
      <c r="E9">
        <v>792.5</v>
      </c>
      <c r="F9">
        <v>792.5</v>
      </c>
      <c r="G9" t="s">
        <v>65</v>
      </c>
      <c r="H9" t="s">
        <v>66</v>
      </c>
      <c r="I9" s="51">
        <v>44544</v>
      </c>
      <c r="J9">
        <v>812.75</v>
      </c>
      <c r="K9">
        <v>812.75</v>
      </c>
      <c r="L9" t="s">
        <v>76</v>
      </c>
      <c r="M9" t="s">
        <v>77</v>
      </c>
      <c r="N9" s="51">
        <v>44544</v>
      </c>
      <c r="O9">
        <v>592.25</v>
      </c>
      <c r="P9">
        <v>592.25</v>
      </c>
      <c r="Q9" s="47" t="s">
        <v>109</v>
      </c>
    </row>
    <row r="10" spans="2:17" ht="15">
      <c r="B10" t="s">
        <v>69</v>
      </c>
      <c r="C10" t="s">
        <v>70</v>
      </c>
      <c r="D10" s="51">
        <v>44544</v>
      </c>
      <c r="E10">
        <v>784</v>
      </c>
      <c r="F10">
        <v>784</v>
      </c>
      <c r="G10" t="s">
        <v>71</v>
      </c>
      <c r="H10" t="s">
        <v>72</v>
      </c>
      <c r="I10" s="51">
        <v>44544</v>
      </c>
      <c r="J10">
        <v>803.75</v>
      </c>
      <c r="K10">
        <v>803.75</v>
      </c>
      <c r="L10" t="s">
        <v>61</v>
      </c>
      <c r="M10" t="s">
        <v>62</v>
      </c>
      <c r="N10" s="51">
        <v>44544</v>
      </c>
      <c r="O10">
        <v>591.75</v>
      </c>
      <c r="P10">
        <v>591.75</v>
      </c>
      <c r="Q10" s="47" t="s">
        <v>109</v>
      </c>
    </row>
    <row r="11" spans="2:17" ht="15">
      <c r="B11" t="s">
        <v>85</v>
      </c>
      <c r="C11" t="s">
        <v>86</v>
      </c>
      <c r="D11" s="51">
        <v>44544</v>
      </c>
      <c r="E11">
        <v>785.75</v>
      </c>
      <c r="F11">
        <v>785.75</v>
      </c>
      <c r="G11" t="s">
        <v>87</v>
      </c>
      <c r="H11" t="s">
        <v>88</v>
      </c>
      <c r="I11" s="51">
        <v>44544</v>
      </c>
      <c r="J11">
        <v>805</v>
      </c>
      <c r="K11">
        <v>805</v>
      </c>
      <c r="L11" t="s">
        <v>78</v>
      </c>
      <c r="M11" t="s">
        <v>79</v>
      </c>
      <c r="N11" s="51">
        <v>44544</v>
      </c>
      <c r="O11">
        <v>561.25</v>
      </c>
      <c r="P11">
        <v>561.25</v>
      </c>
      <c r="Q11" s="47" t="s">
        <v>109</v>
      </c>
    </row>
    <row r="12" spans="2:17" ht="15">
      <c r="B12" t="s">
        <v>89</v>
      </c>
      <c r="C12" t="s">
        <v>90</v>
      </c>
      <c r="D12" s="51">
        <v>44544</v>
      </c>
      <c r="E12">
        <v>789.25</v>
      </c>
      <c r="F12">
        <v>789.25</v>
      </c>
      <c r="G12" t="s">
        <v>91</v>
      </c>
      <c r="H12" t="s">
        <v>92</v>
      </c>
      <c r="I12" s="51">
        <v>44544</v>
      </c>
      <c r="J12">
        <v>809.25</v>
      </c>
      <c r="K12">
        <v>809.25</v>
      </c>
      <c r="L12" t="s">
        <v>67</v>
      </c>
      <c r="M12" t="s">
        <v>68</v>
      </c>
      <c r="N12" s="51">
        <v>44544</v>
      </c>
      <c r="O12">
        <v>545.75</v>
      </c>
      <c r="P12">
        <v>545.75</v>
      </c>
      <c r="Q12" s="47" t="s">
        <v>109</v>
      </c>
    </row>
    <row r="13" spans="2:17" ht="15">
      <c r="B13" t="s">
        <v>93</v>
      </c>
      <c r="C13" t="s">
        <v>94</v>
      </c>
      <c r="D13" s="51">
        <v>44544</v>
      </c>
      <c r="E13">
        <v>790.25</v>
      </c>
      <c r="F13">
        <v>790.25</v>
      </c>
      <c r="G13" t="s">
        <v>95</v>
      </c>
      <c r="H13" t="s">
        <v>96</v>
      </c>
      <c r="I13" s="51">
        <v>44544</v>
      </c>
      <c r="J13">
        <v>808.25</v>
      </c>
      <c r="K13">
        <v>808.25</v>
      </c>
      <c r="L13" t="s">
        <v>118</v>
      </c>
      <c r="M13" t="s">
        <v>119</v>
      </c>
      <c r="N13" s="51">
        <v>44544</v>
      </c>
      <c r="O13">
        <v>553.25</v>
      </c>
      <c r="P13">
        <v>553.25</v>
      </c>
      <c r="Q13" s="47" t="s">
        <v>109</v>
      </c>
    </row>
    <row r="14" spans="2:17" ht="15">
      <c r="B14" t="s">
        <v>97</v>
      </c>
      <c r="C14" t="s">
        <v>98</v>
      </c>
      <c r="D14" s="51">
        <v>44544</v>
      </c>
      <c r="E14">
        <v>779.5</v>
      </c>
      <c r="F14">
        <v>779.5</v>
      </c>
      <c r="G14" t="s">
        <v>99</v>
      </c>
      <c r="H14" t="s">
        <v>100</v>
      </c>
      <c r="I14" s="51">
        <v>44544</v>
      </c>
      <c r="J14">
        <v>796.5</v>
      </c>
      <c r="K14">
        <v>796.5</v>
      </c>
      <c r="L14" t="s">
        <v>120</v>
      </c>
      <c r="M14" t="s">
        <v>121</v>
      </c>
      <c r="N14" s="51">
        <v>44544</v>
      </c>
      <c r="O14">
        <v>555.5</v>
      </c>
      <c r="P14">
        <v>555.5</v>
      </c>
      <c r="Q14" s="47" t="s">
        <v>109</v>
      </c>
    </row>
    <row r="15" spans="2:16" ht="15">
      <c r="B15" t="s">
        <v>103</v>
      </c>
      <c r="C15" t="s">
        <v>104</v>
      </c>
      <c r="D15" s="51">
        <v>44544</v>
      </c>
      <c r="E15">
        <v>740.75</v>
      </c>
      <c r="F15">
        <v>740.75</v>
      </c>
      <c r="G15" t="s">
        <v>105</v>
      </c>
      <c r="H15" t="s">
        <v>106</v>
      </c>
      <c r="I15" s="51">
        <v>44544</v>
      </c>
      <c r="J15">
        <v>750.25</v>
      </c>
      <c r="K15">
        <v>750.25</v>
      </c>
      <c r="L15" t="s">
        <v>80</v>
      </c>
      <c r="M15" t="s">
        <v>81</v>
      </c>
      <c r="N15" s="51">
        <v>44544</v>
      </c>
      <c r="O15">
        <v>554</v>
      </c>
      <c r="P15">
        <v>554</v>
      </c>
    </row>
    <row r="16" spans="2:16" ht="15">
      <c r="B16" t="s">
        <v>136</v>
      </c>
      <c r="C16" t="s">
        <v>137</v>
      </c>
      <c r="D16" s="51">
        <v>44544</v>
      </c>
      <c r="E16">
        <v>737.75</v>
      </c>
      <c r="F16">
        <v>737.75</v>
      </c>
      <c r="G16" t="s">
        <v>138</v>
      </c>
      <c r="H16" t="s">
        <v>139</v>
      </c>
      <c r="I16" s="51">
        <v>44544</v>
      </c>
      <c r="J16">
        <v>745.25</v>
      </c>
      <c r="K16">
        <v>745.25</v>
      </c>
      <c r="L16" t="s">
        <v>122</v>
      </c>
      <c r="M16" t="s">
        <v>123</v>
      </c>
      <c r="N16" s="51">
        <v>44544</v>
      </c>
      <c r="O16">
        <v>509.5</v>
      </c>
      <c r="P16">
        <v>509.5</v>
      </c>
    </row>
    <row r="17" spans="2:16" ht="15">
      <c r="B17" t="s">
        <v>140</v>
      </c>
      <c r="C17" t="s">
        <v>141</v>
      </c>
      <c r="D17" s="51">
        <v>44544</v>
      </c>
      <c r="E17">
        <v>743</v>
      </c>
      <c r="F17">
        <v>743</v>
      </c>
      <c r="G17" t="s">
        <v>142</v>
      </c>
      <c r="H17" t="s">
        <v>143</v>
      </c>
      <c r="I17" s="51">
        <v>44544</v>
      </c>
      <c r="J17">
        <v>754.75</v>
      </c>
      <c r="K17">
        <v>754.75</v>
      </c>
      <c r="L17" t="s">
        <v>82</v>
      </c>
      <c r="M17" t="s">
        <v>83</v>
      </c>
      <c r="N17" s="51">
        <v>44544</v>
      </c>
      <c r="O17">
        <v>501.5</v>
      </c>
      <c r="P17">
        <v>501.5</v>
      </c>
    </row>
    <row r="18" spans="2:16" ht="15">
      <c r="B18" t="s">
        <v>144</v>
      </c>
      <c r="C18" t="s">
        <v>58</v>
      </c>
      <c r="D18" s="51">
        <v>44544</v>
      </c>
      <c r="E18">
        <v>741</v>
      </c>
      <c r="F18">
        <v>741</v>
      </c>
      <c r="G18" t="s">
        <v>145</v>
      </c>
      <c r="H18" t="s">
        <v>60</v>
      </c>
      <c r="I18" s="51">
        <v>44544</v>
      </c>
      <c r="J18">
        <v>752.75</v>
      </c>
      <c r="K18">
        <v>752.75</v>
      </c>
      <c r="L18" t="s">
        <v>124</v>
      </c>
      <c r="M18" t="s">
        <v>125</v>
      </c>
      <c r="N18" s="51">
        <v>44544</v>
      </c>
      <c r="O18">
        <v>510</v>
      </c>
      <c r="P18">
        <v>510</v>
      </c>
    </row>
    <row r="19" spans="2:16" ht="15">
      <c r="B19" t="s">
        <v>146</v>
      </c>
      <c r="C19" t="s">
        <v>64</v>
      </c>
      <c r="D19" s="51">
        <v>44544</v>
      </c>
      <c r="E19">
        <v>739.5</v>
      </c>
      <c r="F19">
        <v>739.5</v>
      </c>
      <c r="G19" t="s">
        <v>147</v>
      </c>
      <c r="H19" s="51" t="s">
        <v>66</v>
      </c>
      <c r="I19" s="51">
        <v>44544</v>
      </c>
      <c r="J19">
        <v>750.5</v>
      </c>
      <c r="K19">
        <v>750.5</v>
      </c>
      <c r="L19" t="s">
        <v>126</v>
      </c>
      <c r="M19" t="s">
        <v>127</v>
      </c>
      <c r="N19" s="51">
        <v>44544</v>
      </c>
      <c r="O19">
        <v>477.5</v>
      </c>
      <c r="P19">
        <v>477.5</v>
      </c>
    </row>
    <row r="20" spans="2:15" ht="15">
      <c r="B20" s="47" t="s">
        <v>148</v>
      </c>
      <c r="C20" s="47" t="s">
        <v>70</v>
      </c>
      <c r="D20" s="51">
        <v>44544</v>
      </c>
      <c r="E20" s="47">
        <v>691.25</v>
      </c>
      <c r="F20" s="47">
        <v>691.25</v>
      </c>
      <c r="G20" s="47" t="s">
        <v>149</v>
      </c>
      <c r="H20" s="47" t="s">
        <v>72</v>
      </c>
      <c r="I20" s="51">
        <v>44544</v>
      </c>
      <c r="J20" s="142">
        <v>688</v>
      </c>
      <c r="K20">
        <v>688</v>
      </c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152</v>
      </c>
      <c r="E22">
        <v>14</v>
      </c>
      <c r="F22" s="127"/>
      <c r="G22" s="47" t="s">
        <v>115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2021-12-15T13:46:53Z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