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'BUSHEL'!$A$2:$M$39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<sst xmlns="http://schemas.openxmlformats.org/spreadsheetml/2006/main" count="285" uniqueCount="157">
  <si>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</si>
  <si>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</si>
  <si>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</si>
  <si>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</si>
  <si>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</si>
  <si>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</si>
  <si>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</si>
  <si>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</si>
  <si>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</si>
  <si>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</si>
  <si>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</si>
  <si>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</si>
  <si>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</si>
  <si>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</si>
  <si>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</si>
  <si>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</si>
  <si>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</si>
  <si>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</si>
  <si>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</si>
  <si>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</si>
  <si>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</si>
  <si>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</si>
  <si>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</si>
  <si>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</si>
  <si>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</si>
  <si>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</si>
  <si>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</si>
  <si>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</si>
  <si>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</si>
  <si>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</si>
  <si>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</si>
  <si>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</si>
  <si>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</si>
  <si>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</si>
  <si>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</si>
  <si>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</si>
  <si>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</si>
  <si>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</si>
  <si>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</si>
  <si>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</si>
  <si>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</si>
  <si>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</si>
  <si>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</si>
  <si>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</si>
  <si>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</si>
  <si>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</si>
  <si>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</si>
  <si>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</si>
  <si>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</si>
  <si>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</si>
  <si>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</si>
  <si>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</si>
  <si>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</si>
  <si>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</si>
  <si>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</si>
  <si>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</si>
  <si>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</si>
  <si>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</si>
  <si>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</si>
  <si>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</si>
  <si>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</si>
  <si>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</si>
  <si>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</si>
  <si>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</si>
  <si>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</si>
  <si>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</si>
  <si>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</si>
  <si>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</si>
  <si>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</si>
  <si>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</si>
  <si>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</si>
  <si>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</si>
  <si>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</si>
  <si>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</si>
  <si>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</si>
  <si>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</si>
  <si>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</si>
  <si>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</si>
  <si>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</si>
  <si>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</si>
  <si>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</si>
  <si>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</si>
  <si>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</si>
  <si>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</si>
  <si>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</si>
  <si>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</si>
  <si>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</si>
  <si>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</si>
  <si>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</si>
  <si>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</si>
  <si>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</si>
  <si>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</si>
  <si>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</si>
  <si>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</si>
  <si>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</si>
  <si>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</si>
  <si>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</si>
  <si>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</si>
  <si>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</si>
  <si>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</si>
  <si>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</si>
  <si>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</si>
  <si>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</si>
  <si>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</si>
  <si>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</si>
  <si>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</si>
  <si>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</si>
  <si>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</si>
  <si>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</si>
  <si>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</si>
  <si>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</si>
  <si>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</si>
  <si>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</si>
  <si>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</si>
  <si>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</si>
  <si>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</si>
  <si>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</si>
  <si>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</si>
  <si>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</si>
  <si>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</si>
  <si>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</si>
  <si>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</si>
  <si>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</si>
  <si>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</si>
  <si>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</si>
  <si>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</si>
  <si>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</si>
  <si>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</si>
  <si>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</si>
  <si>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</si>
  <si>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</si>
  <si>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</si>
  <si>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</si>
  <si>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</si>
  <si>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</si>
  <si>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</si>
  <si>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</si>
  <si>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</si>
  <si>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</si>
  <si>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</si>
  <si>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</si>
  <si>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19 de noviembre de 2021.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</si>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</sst>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0">
      <selection activeCell="L41" sqref="L4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Viernes</v>
      </c>
      <c r="M6" s="4">
        <f>Datos!E22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825.5</v>
      </c>
      <c r="C20" s="68">
        <f>B20+'Primas SRW'!B10</f>
        <v>970.5</v>
      </c>
      <c r="D20" s="97">
        <f>C20*$B$44</f>
        <v>356.60052</v>
      </c>
      <c r="E20" s="69">
        <f>Datos!K7</f>
        <v>865</v>
      </c>
      <c r="F20" s="68">
        <f>E20+'Primas HRW'!B10</f>
        <v>1090</v>
      </c>
      <c r="G20" s="68">
        <f>F20*$B$44</f>
        <v>400.5096</v>
      </c>
      <c r="H20" s="68"/>
      <c r="I20" s="68"/>
      <c r="J20" s="99">
        <f>E20+'Primas HRW'!F10</f>
        <v>1070</v>
      </c>
      <c r="K20" s="99">
        <f>E20+'Primas HRW'!G10</f>
        <v>1045</v>
      </c>
      <c r="L20" s="69">
        <f>Datos!O7</f>
        <v>586.75</v>
      </c>
      <c r="M20" s="66">
        <f>L20+'Primas maíz'!B9</f>
        <v>684.75</v>
      </c>
      <c r="N20" s="66">
        <f>M20*$F$44</f>
        <v>269.57238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968.25</v>
      </c>
      <c r="D22" s="137">
        <f>C22*$B$44</f>
        <v>355.77378</v>
      </c>
      <c r="E22" s="78"/>
      <c r="F22" s="73">
        <f>E24+'Primas HRW'!B12</f>
        <v>1084</v>
      </c>
      <c r="G22" s="73">
        <f>F22*$B$44</f>
        <v>398.30496</v>
      </c>
      <c r="H22" s="73"/>
      <c r="I22" s="87"/>
      <c r="J22" s="87">
        <f>E24+'Primas HRW'!F12</f>
        <v>1064</v>
      </c>
      <c r="K22" s="88">
        <f>E24+'Primas HRW'!G12</f>
        <v>1039</v>
      </c>
      <c r="L22" s="78"/>
      <c r="M22" s="73">
        <f>L24+'Primas maíz'!B11</f>
        <v>679.75</v>
      </c>
      <c r="N22" s="73">
        <f>M22*$F$44</f>
        <v>267.60398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965.25</v>
      </c>
      <c r="D23" s="110">
        <f>C23*$B$44</f>
        <v>354.67145999999997</v>
      </c>
      <c r="E23" s="102"/>
      <c r="F23" s="71">
        <f>E24+'Primas HRW'!B13</f>
        <v>1084</v>
      </c>
      <c r="G23" s="71">
        <f>F23*$B$44</f>
        <v>398.30496</v>
      </c>
      <c r="H23" s="71"/>
      <c r="I23" s="103"/>
      <c r="J23" s="103">
        <f>E24+'Primas HRW'!F12</f>
        <v>1064</v>
      </c>
      <c r="K23" s="101">
        <f>E24+'Primas HRW'!G13</f>
        <v>1039</v>
      </c>
      <c r="L23" s="102"/>
      <c r="M23" s="71">
        <f>L24+'Primas maíz'!B12</f>
        <v>677.75</v>
      </c>
      <c r="N23" s="71">
        <f>M23*$F$44</f>
        <v>266.81662</v>
      </c>
      <c r="O23"/>
      <c r="P23"/>
      <c r="Q23"/>
    </row>
    <row r="24" spans="1:17" ht="19.5" customHeight="1">
      <c r="A24" s="16" t="s">
        <v>11</v>
      </c>
      <c r="B24" s="52">
        <f>Datos!E8</f>
        <v>840.25</v>
      </c>
      <c r="C24" s="23">
        <f>B24+'Primas SRW'!B14</f>
        <v>965.25</v>
      </c>
      <c r="D24" s="112">
        <f>C24*$B$44</f>
        <v>354.67145999999997</v>
      </c>
      <c r="E24" s="53">
        <f>Datos!K8</f>
        <v>869</v>
      </c>
      <c r="F24" s="24">
        <f>E24+'Primas HRW'!B14</f>
        <v>1084</v>
      </c>
      <c r="G24" s="24">
        <f>F24*$B$44</f>
        <v>398.30496</v>
      </c>
      <c r="H24" s="24"/>
      <c r="I24" s="24"/>
      <c r="J24" s="140">
        <f>E24+'Primas HRW'!F14</f>
        <v>1064</v>
      </c>
      <c r="K24" s="141">
        <f>E24+'Primas HRW'!G14</f>
        <v>1039</v>
      </c>
      <c r="L24" s="53">
        <f>Datos!O8</f>
        <v>591.75</v>
      </c>
      <c r="M24" s="24">
        <f>L24+'Primas maíz'!B13</f>
        <v>675.75</v>
      </c>
      <c r="N24" s="24">
        <f>M24*$F$44</f>
        <v>266.02925999999997</v>
      </c>
      <c r="O24"/>
      <c r="P24"/>
      <c r="Q24"/>
    </row>
    <row r="25" spans="1:17" ht="19.5" customHeight="1">
      <c r="A25" s="67" t="s">
        <v>12</v>
      </c>
      <c r="B25" s="66">
        <f>Datos!E9</f>
        <v>846.5</v>
      </c>
      <c r="C25" s="68"/>
      <c r="D25" s="97"/>
      <c r="E25" s="69">
        <f>Datos!K9</f>
        <v>867.5</v>
      </c>
      <c r="F25" s="68"/>
      <c r="G25" s="68"/>
      <c r="H25" s="68"/>
      <c r="I25" s="68"/>
      <c r="J25" s="68"/>
      <c r="K25" s="68"/>
      <c r="L25" s="69">
        <f>Datos!O9</f>
        <v>595.5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834</v>
      </c>
      <c r="C26" s="23"/>
      <c r="D26" s="112"/>
      <c r="E26" s="53">
        <f>Datos!K10</f>
        <v>848.75</v>
      </c>
      <c r="F26" s="24"/>
      <c r="G26" s="24"/>
      <c r="H26" s="24"/>
      <c r="I26" s="24"/>
      <c r="J26" s="24"/>
      <c r="K26" s="23"/>
      <c r="L26" s="53">
        <f>Datos!O10</f>
        <v>596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830</v>
      </c>
      <c r="C27" s="70"/>
      <c r="D27" s="110"/>
      <c r="E27" s="69">
        <f>Datos!K11</f>
        <v>844.5</v>
      </c>
      <c r="F27" s="70"/>
      <c r="G27" s="70"/>
      <c r="H27" s="70"/>
      <c r="I27" s="70"/>
      <c r="J27" s="70"/>
      <c r="K27" s="70"/>
      <c r="L27" s="69">
        <f>Datos!O11</f>
        <v>572.25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832.5</v>
      </c>
      <c r="C28" s="56"/>
      <c r="D28" s="61"/>
      <c r="E28" s="53">
        <f>Datos!K12</f>
        <v>848.25</v>
      </c>
      <c r="F28" s="56"/>
      <c r="G28" s="56"/>
      <c r="H28" s="56"/>
      <c r="I28" s="56"/>
      <c r="J28" s="56"/>
      <c r="K28" s="56"/>
      <c r="L28" s="53">
        <f>Datos!O12</f>
        <v>562.5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833.75</v>
      </c>
      <c r="C30" s="23"/>
      <c r="D30" s="112"/>
      <c r="E30" s="53">
        <f>Datos!K13</f>
        <v>846.75</v>
      </c>
      <c r="F30" s="24"/>
      <c r="G30" s="24"/>
      <c r="H30" s="24"/>
      <c r="I30" s="24"/>
      <c r="J30" s="24"/>
      <c r="K30" s="23"/>
      <c r="L30" s="53">
        <f>Datos!O13</f>
        <v>569.5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819.5</v>
      </c>
      <c r="C31" s="70"/>
      <c r="D31" s="110"/>
      <c r="E31" s="69">
        <f>Datos!K14</f>
        <v>833.5</v>
      </c>
      <c r="F31" s="70"/>
      <c r="G31" s="70"/>
      <c r="H31" s="70"/>
      <c r="I31" s="70"/>
      <c r="J31" s="70"/>
      <c r="K31" s="70"/>
      <c r="L31" s="69">
        <f>Datos!O14</f>
        <v>571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768.75</v>
      </c>
      <c r="C32" s="23"/>
      <c r="D32" s="112"/>
      <c r="E32" s="53">
        <f>Datos!J15</f>
        <v>780</v>
      </c>
      <c r="F32" s="24"/>
      <c r="G32" s="24"/>
      <c r="H32" s="24"/>
      <c r="I32" s="24"/>
      <c r="J32" s="24"/>
      <c r="K32" s="23"/>
      <c r="L32" s="53">
        <f>Datos!O15</f>
        <v>569.5</v>
      </c>
      <c r="M32" s="24"/>
      <c r="N32" s="24"/>
      <c r="O32"/>
      <c r="P32"/>
      <c r="Q32"/>
    </row>
    <row r="33" spans="1:17" ht="19.5" customHeight="1">
      <c r="A33" s="67" t="s">
        <v>14</v>
      </c>
      <c r="B33" s="66">
        <f>Datos!E16</f>
        <v>762.5</v>
      </c>
      <c r="C33" s="70"/>
      <c r="D33" s="110"/>
      <c r="E33" s="69">
        <f>Datos!J16</f>
        <v>771.5</v>
      </c>
      <c r="F33" s="70"/>
      <c r="G33" s="70"/>
      <c r="H33" s="70"/>
      <c r="I33" s="70"/>
      <c r="J33" s="70"/>
      <c r="K33" s="70"/>
      <c r="L33" s="69">
        <f>Datos!O16</f>
        <v>522.25</v>
      </c>
      <c r="M33" s="71"/>
      <c r="N33" s="71"/>
      <c r="O33"/>
      <c r="P33"/>
      <c r="Q33"/>
    </row>
    <row r="34" spans="1:17" ht="19.5" customHeight="1">
      <c r="A34" s="48" t="s">
        <v>15</v>
      </c>
      <c r="B34" s="52">
        <f>Datos!E17</f>
        <v>768</v>
      </c>
      <c r="C34" s="89"/>
      <c r="D34" s="113"/>
      <c r="E34" s="53">
        <f>Datos!J17</f>
        <v>776.75</v>
      </c>
      <c r="F34" s="89"/>
      <c r="G34" s="89"/>
      <c r="H34" s="89"/>
      <c r="I34" s="89"/>
      <c r="J34" s="89"/>
      <c r="K34" s="89"/>
      <c r="L34" s="53">
        <f>Datos!O17</f>
        <v>512.5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11</v>
      </c>
      <c r="B36" s="52">
        <f>Datos!E18</f>
        <v>765.5</v>
      </c>
      <c r="C36" s="23"/>
      <c r="D36" s="112"/>
      <c r="E36" s="53">
        <f>Datos!J18</f>
        <v>774</v>
      </c>
      <c r="F36" s="24"/>
      <c r="G36" s="24"/>
      <c r="H36" s="24"/>
      <c r="I36" s="24"/>
      <c r="J36" s="24"/>
      <c r="K36" s="23"/>
      <c r="L36" s="53"/>
      <c r="M36" s="24"/>
      <c r="N36" s="24"/>
      <c r="O36"/>
      <c r="P36"/>
      <c r="Q36"/>
    </row>
    <row r="37" spans="1:17" ht="19.5" customHeight="1">
      <c r="A37" s="67" t="s">
        <v>12</v>
      </c>
      <c r="B37" s="66">
        <f>Datos!E19</f>
        <v>764</v>
      </c>
      <c r="C37" s="70"/>
      <c r="D37" s="110"/>
      <c r="E37" s="69">
        <f>Datos!J19</f>
        <v>771.75</v>
      </c>
      <c r="F37" s="70"/>
      <c r="G37" s="70"/>
      <c r="H37" s="70"/>
      <c r="I37" s="70"/>
      <c r="J37" s="70"/>
      <c r="K37" s="70"/>
      <c r="L37" s="69"/>
      <c r="M37" s="71"/>
      <c r="N37" s="71"/>
      <c r="O37"/>
      <c r="P37"/>
      <c r="Q37"/>
    </row>
    <row r="38" spans="1:17" ht="19.5" customHeight="1">
      <c r="A38" s="16" t="s">
        <v>13</v>
      </c>
      <c r="B38" s="52">
        <f>Datos!E20</f>
        <v>715.5</v>
      </c>
      <c r="C38" s="23"/>
      <c r="D38" s="112"/>
      <c r="E38" s="53">
        <f>Datos!J20</f>
        <v>709</v>
      </c>
      <c r="F38" s="24"/>
      <c r="G38" s="24"/>
      <c r="H38" s="24"/>
      <c r="I38" s="24"/>
      <c r="J38" s="24"/>
      <c r="K38" s="23"/>
      <c r="L38" s="53">
        <f>Datos!O18</f>
        <v>521</v>
      </c>
      <c r="M38" s="24"/>
      <c r="N38" s="24"/>
      <c r="O38"/>
      <c r="P38"/>
      <c r="Q38"/>
    </row>
    <row r="39" spans="1:17" ht="19.5" customHeight="1">
      <c r="A39" s="67" t="s">
        <v>14</v>
      </c>
      <c r="B39" s="66"/>
      <c r="C39" s="70"/>
      <c r="D39" s="110"/>
      <c r="E39" s="69"/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48" t="s">
        <v>15</v>
      </c>
      <c r="B40" s="52"/>
      <c r="C40" s="89"/>
      <c r="D40" s="113"/>
      <c r="E40" s="53"/>
      <c r="F40" s="89"/>
      <c r="G40" s="89"/>
      <c r="H40" s="89"/>
      <c r="I40" s="89"/>
      <c r="J40" s="89"/>
      <c r="K40" s="89"/>
      <c r="L40" s="53">
        <f>Datos!O19</f>
        <v>486</v>
      </c>
      <c r="M40" s="52"/>
      <c r="N40" s="52"/>
      <c r="O40"/>
      <c r="P40"/>
      <c r="Q40"/>
    </row>
    <row r="41" spans="15:17" ht="19.5" customHeight="1">
      <c r="O41"/>
      <c r="P41"/>
      <c r="Q41"/>
    </row>
    <row r="42" spans="15:17" ht="19.5" customHeight="1">
      <c r="O42"/>
      <c r="P42"/>
      <c r="Q42"/>
    </row>
    <row r="43" spans="1:17" ht="19.5" customHeight="1">
      <c r="A43" s="29" t="s">
        <v>16</v>
      </c>
      <c r="N43"/>
      <c r="O43"/>
      <c r="P43"/>
      <c r="Q43"/>
    </row>
    <row r="44" spans="1:17" ht="19.5" customHeight="1">
      <c r="A44" s="35" t="s">
        <v>18</v>
      </c>
      <c r="B44" s="36">
        <v>0.36744</v>
      </c>
      <c r="E44" s="35" t="s">
        <v>19</v>
      </c>
      <c r="F44" s="1">
        <v>0.39368</v>
      </c>
      <c r="N44"/>
      <c r="O44"/>
      <c r="P44"/>
      <c r="Q44"/>
    </row>
    <row r="45" spans="1:17" ht="19.5" customHeight="1">
      <c r="A45" s="28" t="s">
        <v>17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/>
      <c r="O45"/>
      <c r="P45"/>
      <c r="Q45" s="25"/>
    </row>
    <row r="46" spans="14:17" ht="19.5" customHeight="1">
      <c r="N46"/>
      <c r="O46"/>
      <c r="P46"/>
      <c r="Q46" s="25"/>
    </row>
    <row r="47" spans="14:17" ht="19.5" customHeight="1">
      <c r="N47"/>
      <c r="O47"/>
      <c r="P47"/>
      <c r="Q47" s="25"/>
    </row>
    <row r="48" spans="1:17" ht="19.5" customHeight="1">
      <c r="A48" s="33"/>
      <c r="B48" s="30"/>
      <c r="N48"/>
      <c r="O48"/>
      <c r="P48"/>
      <c r="Q48" s="25"/>
    </row>
    <row r="49" spans="1:2" ht="19.5" customHeight="1">
      <c r="A49" s="33"/>
      <c r="B49" s="31"/>
    </row>
    <row r="50" spans="1:2" ht="19.5" customHeight="1">
      <c r="A50" s="32"/>
      <c r="B50" s="31"/>
    </row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  <ignoredError sqref="E38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Viernes</v>
      </c>
      <c r="K7" s="3">
        <f>Datos!E22</f>
        <v>26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BUSHEL!B20*TONELADA!$B$47</f>
        <v>303.32171999999997</v>
      </c>
      <c r="C16" s="68">
        <v>356.5</v>
      </c>
      <c r="D16" s="69">
        <f>IF(BUSHEL!E20&gt;0,BUSHEL!E20*TONELADA!$B$47,"")</f>
        <v>317.8356</v>
      </c>
      <c r="E16" s="68">
        <v>400.4</v>
      </c>
      <c r="F16" s="68" t="s">
        <v>135</v>
      </c>
      <c r="G16" s="68"/>
      <c r="H16" s="99">
        <f>BUSHEL!J20*TONELADA!$B$47</f>
        <v>393.1608</v>
      </c>
      <c r="I16" s="99">
        <f>BUSHEL!K20*TONELADA!$B$47</f>
        <v>383.9748</v>
      </c>
      <c r="J16" s="69">
        <f>BUSHEL!L20*$E$47</f>
        <v>230.99174</v>
      </c>
      <c r="K16" s="66">
        <f>BUSHEL!M20*$E$47</f>
        <v>269.57238</v>
      </c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355.7</v>
      </c>
      <c r="D18" s="50"/>
      <c r="E18" s="56">
        <v>398.2</v>
      </c>
      <c r="F18" s="24"/>
      <c r="G18" s="64"/>
      <c r="H18" s="64">
        <f>BUSHEL!J22*TONELADA!$B$47</f>
        <v>390.95616</v>
      </c>
      <c r="I18" s="65">
        <f>BUSHEL!K22*TONELADA!$B$47</f>
        <v>381.77016</v>
      </c>
      <c r="J18" s="50"/>
      <c r="K18" s="63">
        <f>BUSHEL!M22*$E$47</f>
        <v>267.60398</v>
      </c>
    </row>
    <row r="19" spans="1:11" ht="19.5" customHeight="1">
      <c r="A19" s="67" t="s">
        <v>41</v>
      </c>
      <c r="B19" s="66"/>
      <c r="C19" s="97">
        <v>354.6</v>
      </c>
      <c r="D19" s="98"/>
      <c r="E19" s="68">
        <v>398.2</v>
      </c>
      <c r="F19" s="68"/>
      <c r="G19" s="99"/>
      <c r="H19" s="99">
        <f>BUSHEL!J23*TONELADA!$B$47</f>
        <v>390.95616</v>
      </c>
      <c r="I19" s="99">
        <f>BUSHEL!K23*TONELADA!$B$47</f>
        <v>381.77016</v>
      </c>
      <c r="J19" s="69"/>
      <c r="K19" s="66">
        <f>BUSHEL!M23*$E$47</f>
        <v>266.81662</v>
      </c>
    </row>
    <row r="20" spans="1:11" ht="19.5" customHeight="1">
      <c r="A20" s="16" t="s">
        <v>11</v>
      </c>
      <c r="B20" s="52">
        <f>BUSHEL!B24*TONELADA!$B$47</f>
        <v>308.74146</v>
      </c>
      <c r="C20" s="23">
        <v>354.6</v>
      </c>
      <c r="D20" s="53">
        <f>BUSHEL!E24*TONELADA!$B$47</f>
        <v>319.30536</v>
      </c>
      <c r="E20" s="24">
        <v>398.2</v>
      </c>
      <c r="F20" s="24"/>
      <c r="G20" s="24"/>
      <c r="H20" s="140">
        <f>BUSHEL!J24*TONELADA!$B$47</f>
        <v>390.95616</v>
      </c>
      <c r="I20" s="141">
        <f>BUSHEL!K24*TONELADA!$B$47</f>
        <v>381.77016</v>
      </c>
      <c r="J20" s="53">
        <f>BUSHEL!L24*TONELADA!$B$47</f>
        <v>217.43262</v>
      </c>
      <c r="K20" s="24">
        <f>BUSHEL!M24*$E$47</f>
        <v>266.02925999999997</v>
      </c>
    </row>
    <row r="21" spans="1:11" ht="19.5" customHeight="1">
      <c r="A21" s="67" t="s">
        <v>42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19" t="s">
        <v>12</v>
      </c>
      <c r="B22" s="52">
        <f>BUSHEL!B25*TONELADA!$B$47</f>
        <v>311.03796</v>
      </c>
      <c r="C22" s="89"/>
      <c r="D22" s="53">
        <f>BUSHEL!E25*TONELADA!$B$47</f>
        <v>318.75419999999997</v>
      </c>
      <c r="E22" s="89"/>
      <c r="F22" s="89"/>
      <c r="G22" s="89"/>
      <c r="H22" s="89"/>
      <c r="I22" s="89"/>
      <c r="J22" s="53">
        <f>BUSHEL!L25*TONELADA!$B$47</f>
        <v>218.81052</v>
      </c>
      <c r="K22" s="52"/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BUSHEL!B26*TONELADA!$B$47</f>
        <v>306.44496</v>
      </c>
      <c r="C24" s="23"/>
      <c r="D24" s="53">
        <f>BUSHEL!E26*TONELADA!$B$47</f>
        <v>311.86469999999997</v>
      </c>
      <c r="E24" s="24"/>
      <c r="F24" s="24"/>
      <c r="G24" s="24"/>
      <c r="H24" s="24"/>
      <c r="I24" s="23"/>
      <c r="J24" s="53">
        <f>BUSHEL!L26*TONELADA!$B$47</f>
        <v>218.99424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304.9752</v>
      </c>
      <c r="C26" s="89"/>
      <c r="D26" s="53">
        <f>BUSHEL!E27*TONELADA!$B$47</f>
        <v>310.30307999999997</v>
      </c>
      <c r="E26" s="89"/>
      <c r="F26" s="89"/>
      <c r="G26" s="89"/>
      <c r="H26" s="89"/>
      <c r="I26" s="89"/>
      <c r="J26" s="53">
        <f>BUSHEL!L27*TONELADA!$B$47</f>
        <v>210.26754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BUSHEL!B28*TONELADA!$B$47</f>
        <v>305.8938</v>
      </c>
      <c r="C29" s="68"/>
      <c r="D29" s="69">
        <f>BUSHEL!E28*TONELADA!$B$47</f>
        <v>311.68098</v>
      </c>
      <c r="E29" s="68"/>
      <c r="F29" s="68"/>
      <c r="G29" s="68"/>
      <c r="H29" s="68"/>
      <c r="I29" s="68"/>
      <c r="J29" s="69">
        <f>BUSHEL!L28*TONELADA!$B$47</f>
        <v>206.685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BUSHEL!B30*TONELADA!$B$47</f>
        <v>306.3531</v>
      </c>
      <c r="C31" s="104"/>
      <c r="D31" s="106">
        <f>BUSHEL!E30*TONELADA!$B$47</f>
        <v>311.12982</v>
      </c>
      <c r="E31" s="94"/>
      <c r="F31" s="94"/>
      <c r="G31" s="94"/>
      <c r="H31" s="94"/>
      <c r="I31" s="107"/>
      <c r="J31" s="125">
        <f>BUSHEL!L30*TONELADA!$B$47</f>
        <v>209.25708</v>
      </c>
      <c r="K31" s="94"/>
    </row>
    <row r="32" spans="1:11" ht="19.5" customHeight="1">
      <c r="A32" s="22" t="s">
        <v>12</v>
      </c>
      <c r="B32" s="96">
        <f>BUSHEL!B31*TONELADA!$B$47</f>
        <v>301.11708</v>
      </c>
      <c r="C32" s="105"/>
      <c r="D32" s="108">
        <f>BUSHEL!E31*TONELADA!$B$47</f>
        <v>306.26124</v>
      </c>
      <c r="E32" s="34"/>
      <c r="F32" s="34"/>
      <c r="G32" s="34"/>
      <c r="H32" s="34"/>
      <c r="I32" s="109"/>
      <c r="J32" s="126">
        <f>BUSHEL!L31*TONELADA!$B$47</f>
        <v>209.80823999999998</v>
      </c>
      <c r="K32" s="34"/>
    </row>
    <row r="33" spans="1:11" ht="19.5" customHeight="1">
      <c r="A33" s="67" t="s">
        <v>13</v>
      </c>
      <c r="B33" s="66">
        <f>BUSHEL!B32*TONELADA!$B$47</f>
        <v>282.4695</v>
      </c>
      <c r="C33" s="70"/>
      <c r="D33" s="69">
        <f>BUSHEL!E32*TONELADA!$B$47</f>
        <v>286.6032</v>
      </c>
      <c r="E33" s="71"/>
      <c r="F33" s="71"/>
      <c r="G33" s="71"/>
      <c r="H33" s="71"/>
      <c r="I33" s="110"/>
      <c r="J33" s="122">
        <f>BUSHEL!L32*TONELADA!$B$47</f>
        <v>209.25708</v>
      </c>
      <c r="K33" s="71"/>
    </row>
    <row r="34" spans="1:11" ht="19.5" customHeight="1">
      <c r="A34" s="16" t="s">
        <v>14</v>
      </c>
      <c r="B34" s="96">
        <f>BUSHEL!B33*TONELADA!$B$47</f>
        <v>280.173</v>
      </c>
      <c r="C34" s="23"/>
      <c r="D34" s="108">
        <f>BUSHEL!E33*TONELADA!$B$47</f>
        <v>283.47996</v>
      </c>
      <c r="E34" s="23"/>
      <c r="F34" s="23"/>
      <c r="G34" s="23"/>
      <c r="H34" s="23"/>
      <c r="I34" s="23"/>
      <c r="J34" s="123">
        <f>BUSHEL!L33*TONELADA!$B$47</f>
        <v>191.89553999999998</v>
      </c>
      <c r="K34" s="24"/>
    </row>
    <row r="35" spans="1:11" ht="19.5" customHeight="1">
      <c r="A35" s="67" t="s">
        <v>15</v>
      </c>
      <c r="B35" s="66">
        <f>BUSHEL!B34*TONELADA!$B$47</f>
        <v>282.19392</v>
      </c>
      <c r="C35" s="70"/>
      <c r="D35" s="69">
        <f>BUSHEL!E34*TONELADA!$B$47</f>
        <v>285.40902</v>
      </c>
      <c r="E35" s="70"/>
      <c r="F35" s="70"/>
      <c r="G35" s="70"/>
      <c r="H35" s="70"/>
      <c r="I35" s="70"/>
      <c r="J35" s="124">
        <f>BUSHEL!L34*TONELADA!$B$47</f>
        <v>188.313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BUSHEL!B36*TONELADA!$B$47</f>
        <v>281.27531999999997</v>
      </c>
      <c r="C37" s="104"/>
      <c r="D37" s="69">
        <f>BUSHEL!E36*TONELADA!$B$47</f>
        <v>284.39856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BUSHEL!B37*TONELADA!$B$47</f>
        <v>280.72416</v>
      </c>
      <c r="C38" s="105"/>
      <c r="D38" s="108">
        <f>BUSHEL!E37*TONELADA!$B$47</f>
        <v>283.57182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BUSHEL!B38*TONELADA!$B$47</f>
        <v>262.90332</v>
      </c>
      <c r="C39" s="68"/>
      <c r="D39" s="69">
        <f>BUSHEL!E38*TONELADA!$B$47</f>
        <v>260.51496</v>
      </c>
      <c r="E39" s="68"/>
      <c r="F39" s="71"/>
      <c r="G39" s="99"/>
      <c r="H39" s="99"/>
      <c r="I39" s="100"/>
      <c r="J39" s="122">
        <f>BUSHEL!L38*TONELADA!$B$47</f>
        <v>191.43624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BUSHEL!L40*TONELADA!$B$47</f>
        <v>178.57584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6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15" sqref="G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205</v>
      </c>
      <c r="G10" s="81">
        <v>180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195</v>
      </c>
      <c r="G12" s="41">
        <v>170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195</v>
      </c>
      <c r="G13" s="81">
        <v>170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195</v>
      </c>
      <c r="G14" s="41">
        <v>170</v>
      </c>
      <c r="H14" s="44" t="s">
        <v>139</v>
      </c>
    </row>
    <row r="15" spans="1:8" ht="15">
      <c r="A15" s="135"/>
      <c r="B15" s="135"/>
      <c r="C15" s="135"/>
      <c r="D15" s="135"/>
      <c r="E15" s="135"/>
      <c r="F15" s="135"/>
      <c r="G15" s="135"/>
      <c r="H15" s="135"/>
    </row>
    <row r="16" spans="1:8" ht="15">
      <c r="A16" s="135"/>
      <c r="B16" s="135"/>
      <c r="C16" s="135"/>
      <c r="D16" s="135"/>
      <c r="E16" s="135"/>
      <c r="F16" s="135"/>
      <c r="G16" s="135"/>
      <c r="H16" s="13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  <row r="34" spans="1:8" ht="15">
      <c r="A34" s="131"/>
      <c r="B34" s="131"/>
      <c r="C34" s="131"/>
      <c r="D34" s="131"/>
      <c r="E34" s="131"/>
      <c r="F34" s="131"/>
      <c r="G34" s="131"/>
      <c r="H34" s="131"/>
    </row>
    <row r="35" spans="1:8" ht="15">
      <c r="A35" s="131"/>
      <c r="B35" s="131"/>
      <c r="C35" s="131"/>
      <c r="D35" s="131"/>
      <c r="E35" s="131"/>
      <c r="F35" s="131"/>
      <c r="G35" s="131"/>
      <c r="H35" s="131"/>
    </row>
    <row r="36" spans="1:8" ht="15">
      <c r="A36" s="131"/>
      <c r="B36" s="131"/>
      <c r="C36" s="131"/>
      <c r="D36" s="131"/>
      <c r="E36" s="131"/>
      <c r="F36" s="131"/>
      <c r="G36" s="131"/>
      <c r="H36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137</v>
      </c>
      <c r="B11" s="41">
        <v>88</v>
      </c>
      <c r="C11" s="41" t="s">
        <v>139</v>
      </c>
    </row>
    <row r="12" spans="1:3" ht="15">
      <c r="A12" s="133" t="s">
        <v>138</v>
      </c>
      <c r="B12" s="134">
        <v>86</v>
      </c>
      <c r="C12" s="134" t="s">
        <v>139</v>
      </c>
    </row>
    <row r="13" spans="1:3" ht="15">
      <c r="A13" s="132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22" sqref="D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44526</v>
      </c>
      <c r="E7">
        <v>825.5</v>
      </c>
      <c r="F7">
        <v>825.5</v>
      </c>
      <c r="G7" t="s">
        <v>55</v>
      </c>
      <c r="H7" t="s">
        <v>56</v>
      </c>
      <c r="I7" s="51">
        <v>44526</v>
      </c>
      <c r="J7">
        <v>865</v>
      </c>
      <c r="K7">
        <v>865</v>
      </c>
      <c r="L7" t="s">
        <v>49</v>
      </c>
      <c r="M7" t="s">
        <v>50</v>
      </c>
      <c r="N7" s="51">
        <v>44526</v>
      </c>
      <c r="O7">
        <v>586.75</v>
      </c>
      <c r="P7">
        <v>579.75</v>
      </c>
      <c r="Q7" s="47" t="s">
        <v>109</v>
      </c>
    </row>
    <row r="8" spans="2:17" ht="15">
      <c r="B8" t="s">
        <v>57</v>
      </c>
      <c r="C8" t="s">
        <v>58</v>
      </c>
      <c r="D8" s="51">
        <v>44526</v>
      </c>
      <c r="E8">
        <v>840.25</v>
      </c>
      <c r="F8">
        <v>840.25</v>
      </c>
      <c r="G8" t="s">
        <v>59</v>
      </c>
      <c r="H8" t="s">
        <v>60</v>
      </c>
      <c r="I8" s="51">
        <v>44526</v>
      </c>
      <c r="J8">
        <v>869</v>
      </c>
      <c r="K8">
        <v>869</v>
      </c>
      <c r="L8" t="s">
        <v>74</v>
      </c>
      <c r="M8" t="s">
        <v>75</v>
      </c>
      <c r="N8" s="51">
        <v>44526</v>
      </c>
      <c r="O8">
        <v>591.75</v>
      </c>
      <c r="P8">
        <v>585.5</v>
      </c>
      <c r="Q8" s="47" t="s">
        <v>109</v>
      </c>
    </row>
    <row r="9" spans="2:17" ht="15">
      <c r="B9" t="s">
        <v>63</v>
      </c>
      <c r="C9" t="s">
        <v>64</v>
      </c>
      <c r="D9" s="51">
        <v>44526</v>
      </c>
      <c r="E9">
        <v>846.5</v>
      </c>
      <c r="F9">
        <v>846.5</v>
      </c>
      <c r="G9" t="s">
        <v>65</v>
      </c>
      <c r="H9" t="s">
        <v>66</v>
      </c>
      <c r="I9" s="51">
        <v>44526</v>
      </c>
      <c r="J9">
        <v>867.5</v>
      </c>
      <c r="K9">
        <v>867.5</v>
      </c>
      <c r="L9" t="s">
        <v>76</v>
      </c>
      <c r="M9" t="s">
        <v>77</v>
      </c>
      <c r="N9" s="51">
        <v>44526</v>
      </c>
      <c r="O9">
        <v>595.5</v>
      </c>
      <c r="P9">
        <v>590</v>
      </c>
      <c r="Q9" s="47" t="s">
        <v>109</v>
      </c>
    </row>
    <row r="10" spans="2:17" ht="15">
      <c r="B10" t="s">
        <v>69</v>
      </c>
      <c r="C10" t="s">
        <v>70</v>
      </c>
      <c r="D10" s="51">
        <v>44526</v>
      </c>
      <c r="E10">
        <v>834</v>
      </c>
      <c r="F10">
        <v>834</v>
      </c>
      <c r="G10" t="s">
        <v>71</v>
      </c>
      <c r="H10" t="s">
        <v>72</v>
      </c>
      <c r="I10" s="51">
        <v>44526</v>
      </c>
      <c r="J10">
        <v>848.75</v>
      </c>
      <c r="K10">
        <v>848.75</v>
      </c>
      <c r="L10" t="s">
        <v>61</v>
      </c>
      <c r="M10" t="s">
        <v>62</v>
      </c>
      <c r="N10" s="51">
        <v>44526</v>
      </c>
      <c r="O10">
        <v>596</v>
      </c>
      <c r="P10">
        <v>590.5</v>
      </c>
      <c r="Q10" s="47" t="s">
        <v>109</v>
      </c>
    </row>
    <row r="11" spans="2:17" ht="15">
      <c r="B11" t="s">
        <v>85</v>
      </c>
      <c r="C11" t="s">
        <v>86</v>
      </c>
      <c r="D11" s="51">
        <v>44526</v>
      </c>
      <c r="E11">
        <v>830</v>
      </c>
      <c r="F11">
        <v>830</v>
      </c>
      <c r="G11" t="s">
        <v>87</v>
      </c>
      <c r="H11" t="s">
        <v>88</v>
      </c>
      <c r="I11" s="51">
        <v>44526</v>
      </c>
      <c r="J11">
        <v>844.5</v>
      </c>
      <c r="K11">
        <v>844.5</v>
      </c>
      <c r="L11" t="s">
        <v>78</v>
      </c>
      <c r="M11" t="s">
        <v>79</v>
      </c>
      <c r="N11" s="51">
        <v>44526</v>
      </c>
      <c r="O11">
        <v>572.25</v>
      </c>
      <c r="P11">
        <v>566.75</v>
      </c>
      <c r="Q11" s="47" t="s">
        <v>109</v>
      </c>
    </row>
    <row r="12" spans="2:17" ht="15">
      <c r="B12" t="s">
        <v>89</v>
      </c>
      <c r="C12" t="s">
        <v>90</v>
      </c>
      <c r="D12" s="51">
        <v>44526</v>
      </c>
      <c r="E12">
        <v>832.5</v>
      </c>
      <c r="F12">
        <v>832.5</v>
      </c>
      <c r="G12" t="s">
        <v>91</v>
      </c>
      <c r="H12" t="s">
        <v>92</v>
      </c>
      <c r="I12" s="51">
        <v>44526</v>
      </c>
      <c r="J12">
        <v>848.25</v>
      </c>
      <c r="K12">
        <v>848.25</v>
      </c>
      <c r="L12" t="s">
        <v>67</v>
      </c>
      <c r="M12" t="s">
        <v>68</v>
      </c>
      <c r="N12" s="51">
        <v>44526</v>
      </c>
      <c r="O12">
        <v>562.5</v>
      </c>
      <c r="P12">
        <v>558.25</v>
      </c>
      <c r="Q12" s="47" t="s">
        <v>109</v>
      </c>
    </row>
    <row r="13" spans="2:17" ht="15">
      <c r="B13" t="s">
        <v>93</v>
      </c>
      <c r="C13" t="s">
        <v>94</v>
      </c>
      <c r="D13" s="51">
        <v>44526</v>
      </c>
      <c r="E13">
        <v>833.75</v>
      </c>
      <c r="F13">
        <v>833.75</v>
      </c>
      <c r="G13" t="s">
        <v>95</v>
      </c>
      <c r="H13" t="s">
        <v>96</v>
      </c>
      <c r="I13" s="51">
        <v>44526</v>
      </c>
      <c r="J13">
        <v>846.75</v>
      </c>
      <c r="K13">
        <v>846.75</v>
      </c>
      <c r="L13" t="s">
        <v>122</v>
      </c>
      <c r="M13" t="s">
        <v>123</v>
      </c>
      <c r="N13" s="51">
        <v>44526</v>
      </c>
      <c r="O13">
        <v>569.5</v>
      </c>
      <c r="P13">
        <v>565</v>
      </c>
      <c r="Q13" s="47" t="s">
        <v>109</v>
      </c>
    </row>
    <row r="14" spans="2:17" ht="15">
      <c r="B14" t="s">
        <v>97</v>
      </c>
      <c r="C14" t="s">
        <v>98</v>
      </c>
      <c r="D14" s="51">
        <v>44526</v>
      </c>
      <c r="E14">
        <v>819.5</v>
      </c>
      <c r="F14">
        <v>819.5</v>
      </c>
      <c r="G14" t="s">
        <v>99</v>
      </c>
      <c r="H14" t="s">
        <v>100</v>
      </c>
      <c r="I14" s="51">
        <v>44526</v>
      </c>
      <c r="J14">
        <v>833.5</v>
      </c>
      <c r="K14">
        <v>833.5</v>
      </c>
      <c r="L14" t="s">
        <v>124</v>
      </c>
      <c r="M14" t="s">
        <v>125</v>
      </c>
      <c r="N14" s="51">
        <v>44526</v>
      </c>
      <c r="O14">
        <v>571</v>
      </c>
      <c r="P14">
        <v>567</v>
      </c>
      <c r="Q14" s="47" t="s">
        <v>109</v>
      </c>
    </row>
    <row r="15" spans="2:16" ht="15">
      <c r="B15" t="s">
        <v>103</v>
      </c>
      <c r="C15" t="s">
        <v>104</v>
      </c>
      <c r="D15" s="51">
        <v>44526</v>
      </c>
      <c r="E15">
        <v>768.75</v>
      </c>
      <c r="F15">
        <v>768.75</v>
      </c>
      <c r="G15" t="s">
        <v>105</v>
      </c>
      <c r="H15" t="s">
        <v>106</v>
      </c>
      <c r="I15" s="51">
        <v>44526</v>
      </c>
      <c r="J15">
        <v>780</v>
      </c>
      <c r="K15">
        <v>780</v>
      </c>
      <c r="L15" t="s">
        <v>80</v>
      </c>
      <c r="M15" t="s">
        <v>81</v>
      </c>
      <c r="N15" s="51">
        <v>44526</v>
      </c>
      <c r="O15">
        <v>569.5</v>
      </c>
      <c r="P15">
        <v>565.25</v>
      </c>
    </row>
    <row r="16" spans="2:16" ht="15">
      <c r="B16" t="s">
        <v>142</v>
      </c>
      <c r="C16" t="s">
        <v>143</v>
      </c>
      <c r="D16" s="51">
        <v>44526</v>
      </c>
      <c r="E16">
        <v>762.5</v>
      </c>
      <c r="F16">
        <v>762.5</v>
      </c>
      <c r="G16" t="s">
        <v>144</v>
      </c>
      <c r="H16" t="s">
        <v>145</v>
      </c>
      <c r="I16" s="51">
        <v>44526</v>
      </c>
      <c r="J16">
        <v>771.5</v>
      </c>
      <c r="K16">
        <v>771.5</v>
      </c>
      <c r="L16" t="s">
        <v>126</v>
      </c>
      <c r="M16" t="s">
        <v>127</v>
      </c>
      <c r="N16" s="51">
        <v>44526</v>
      </c>
      <c r="O16">
        <v>522.25</v>
      </c>
      <c r="P16">
        <v>519.5</v>
      </c>
    </row>
    <row r="17" spans="2:16" ht="15">
      <c r="B17" t="s">
        <v>146</v>
      </c>
      <c r="C17" t="s">
        <v>147</v>
      </c>
      <c r="D17" s="51">
        <v>44526</v>
      </c>
      <c r="E17">
        <v>768</v>
      </c>
      <c r="F17">
        <v>768</v>
      </c>
      <c r="G17" t="s">
        <v>148</v>
      </c>
      <c r="H17" t="s">
        <v>149</v>
      </c>
      <c r="I17" s="51">
        <v>44526</v>
      </c>
      <c r="J17">
        <v>776.75</v>
      </c>
      <c r="K17">
        <v>776.75</v>
      </c>
      <c r="L17" t="s">
        <v>82</v>
      </c>
      <c r="M17" t="s">
        <v>83</v>
      </c>
      <c r="N17" s="51">
        <v>44526</v>
      </c>
      <c r="O17">
        <v>512.5</v>
      </c>
      <c r="P17">
        <v>510.25</v>
      </c>
    </row>
    <row r="18" spans="2:16" ht="15">
      <c r="B18" t="s">
        <v>150</v>
      </c>
      <c r="C18" t="s">
        <v>58</v>
      </c>
      <c r="D18" s="51">
        <v>44526</v>
      </c>
      <c r="E18">
        <v>765.5</v>
      </c>
      <c r="F18">
        <v>765.5</v>
      </c>
      <c r="G18" t="s">
        <v>151</v>
      </c>
      <c r="H18" t="s">
        <v>60</v>
      </c>
      <c r="I18" s="51">
        <v>44526</v>
      </c>
      <c r="J18">
        <v>774</v>
      </c>
      <c r="K18">
        <v>774</v>
      </c>
      <c r="L18" t="s">
        <v>128</v>
      </c>
      <c r="M18" t="s">
        <v>129</v>
      </c>
      <c r="N18" s="51">
        <v>44526</v>
      </c>
      <c r="O18">
        <v>521</v>
      </c>
      <c r="P18">
        <v>518.75</v>
      </c>
    </row>
    <row r="19" spans="2:16" ht="15">
      <c r="B19" t="s">
        <v>152</v>
      </c>
      <c r="C19" t="s">
        <v>64</v>
      </c>
      <c r="D19" s="51">
        <v>44526</v>
      </c>
      <c r="E19">
        <v>764</v>
      </c>
      <c r="F19">
        <v>764</v>
      </c>
      <c r="G19" t="s">
        <v>153</v>
      </c>
      <c r="H19" s="51" t="s">
        <v>66</v>
      </c>
      <c r="I19">
        <v>44526</v>
      </c>
      <c r="J19">
        <v>771.75</v>
      </c>
      <c r="K19">
        <v>771.75</v>
      </c>
      <c r="L19" t="s">
        <v>130</v>
      </c>
      <c r="M19" t="s">
        <v>131</v>
      </c>
      <c r="N19" s="51">
        <v>44526</v>
      </c>
      <c r="O19">
        <v>486</v>
      </c>
      <c r="P19">
        <v>482.25</v>
      </c>
    </row>
    <row r="20" spans="2:15" ht="15">
      <c r="B20" s="47" t="s">
        <v>154</v>
      </c>
      <c r="C20" s="47" t="s">
        <v>70</v>
      </c>
      <c r="D20" s="47">
        <v>44526</v>
      </c>
      <c r="E20" s="47">
        <v>715.5</v>
      </c>
      <c r="F20" s="47">
        <v>715.5</v>
      </c>
      <c r="G20" s="47" t="s">
        <v>155</v>
      </c>
      <c r="H20" s="47" t="s">
        <v>72</v>
      </c>
      <c r="I20" s="47">
        <v>44526</v>
      </c>
      <c r="J20" s="142">
        <v>709</v>
      </c>
      <c r="K20">
        <v>709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156</v>
      </c>
      <c r="E22">
        <v>26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2021-11-29T14:34:20Z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