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<sst xmlns="http://schemas.openxmlformats.org/spreadsheetml/2006/main" count="264" uniqueCount="143">
  <si>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</si>
  <si>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</si>
  <si>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</si>
  <si>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</si>
  <si>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</si>
  <si>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</si>
  <si>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</si>
  <si>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</si>
  <si>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</si>
  <si>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</si>
  <si>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</si>
  <si>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</si>
  <si>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</si>
  <si>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</si>
  <si>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</si>
  <si>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</si>
  <si>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</si>
  <si>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</si>
  <si>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</si>
  <si>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</si>
  <si>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</si>
  <si>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</si>
  <si>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</si>
  <si>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</si>
  <si>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</si>
  <si>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</si>
  <si>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</si>
  <si>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</si>
  <si>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</si>
  <si>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</si>
  <si>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</si>
  <si>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</si>
  <si>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</si>
  <si>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</si>
  <si>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</si>
  <si>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</si>
  <si>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</si>
  <si>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</si>
  <si>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</si>
  <si>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</si>
  <si>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</si>
  <si>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</si>
  <si>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</si>
  <si>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</si>
  <si>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</si>
  <si>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</si>
  <si>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</si>
  <si>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</si>
  <si>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</si>
  <si>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</si>
  <si>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</si>
  <si>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</si>
  <si>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</si>
  <si>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</si>
  <si>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</si>
  <si>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</si>
  <si>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</si>
  <si>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</si>
  <si>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</si>
  <si>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</si>
  <si>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</si>
  <si>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</si>
  <si>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</si>
  <si>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</si>
  <si>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</si>
  <si>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</si>
  <si>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</si>
  <si>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</si>
  <si>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</si>
  <si>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</si>
  <si>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</si>
  <si>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</si>
  <si>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</si>
  <si>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</si>
  <si>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</si>
  <si>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</si>
  <si>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</si>
  <si>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</si>
  <si>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</si>
  <si>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</si>
  <si>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</si>
  <si>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</si>
  <si>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</si>
  <si>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</si>
  <si>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</si>
  <si>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</si>
  <si>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</si>
  <si>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</si>
  <si>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</si>
  <si>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</si>
  <si>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</si>
  <si>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</si>
  <si>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</si>
  <si>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</si>
  <si>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</si>
  <si>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</si>
  <si>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</si>
  <si>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</si>
  <si>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</si>
  <si>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</si>
  <si>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</si>
  <si>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</si>
  <si>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</si>
  <si>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</si>
  <si>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</si>
  <si>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</si>
  <si>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</si>
  <si>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</si>
  <si>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</si>
  <si>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</si>
  <si>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</si>
  <si>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</si>
  <si>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</si>
  <si>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</si>
  <si>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</si>
  <si>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</si>
  <si>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</si>
  <si>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</si>
  <si>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</si>
  <si>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</si>
  <si>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</si>
  <si>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</si>
  <si>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</si>
  <si>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</si>
  <si>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</si>
  <si>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</si>
  <si>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</si>
  <si>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</si>
  <si>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</si>
  <si>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</si>
  <si>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</si>
  <si>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</si>
  <si>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</si>
  <si>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</si>
  <si>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</si>
  <si>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</si>
  <si>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</si>
  <si>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</si>
  <si>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</si>
  <si>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</si>
  <si>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</si>
  <si>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Lunes</t>
  </si>
  <si>
    <t>*Primas USWheat.org del 12 de noviembre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</si>
</sst>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Lunes</v>
      </c>
      <c r="M6" s="4">
        <f>Datos!E22</f>
        <v>15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8" t="s">
        <v>0</v>
      </c>
      <c r="B11" s="149"/>
      <c r="C11" s="149"/>
      <c r="D11" s="150"/>
      <c r="E11" s="153" t="s">
        <v>0</v>
      </c>
      <c r="F11" s="153"/>
      <c r="G11" s="153"/>
      <c r="H11" s="153"/>
      <c r="I11" s="153"/>
      <c r="J11" s="153"/>
      <c r="K11" s="153"/>
      <c r="L11" s="148" t="s">
        <v>1</v>
      </c>
      <c r="M11" s="149"/>
      <c r="N11" s="150"/>
    </row>
    <row r="12" spans="1:14" ht="17.25" customHeight="1">
      <c r="A12" s="146" t="s">
        <v>2</v>
      </c>
      <c r="B12" s="151"/>
      <c r="C12" s="151"/>
      <c r="D12" s="152"/>
      <c r="E12" s="154" t="s">
        <v>3</v>
      </c>
      <c r="F12" s="154"/>
      <c r="G12" s="154"/>
      <c r="H12" s="154"/>
      <c r="I12" s="154"/>
      <c r="J12" s="154"/>
      <c r="K12" s="154"/>
      <c r="L12" s="146" t="s">
        <v>4</v>
      </c>
      <c r="M12" s="151"/>
      <c r="N12" s="152"/>
    </row>
    <row r="13" spans="1:14" ht="15.75">
      <c r="A13" s="10"/>
      <c r="B13" s="11" t="s">
        <v>5</v>
      </c>
      <c r="C13" s="146" t="s">
        <v>6</v>
      </c>
      <c r="D13" s="14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51" t="s">
        <v>6</v>
      </c>
      <c r="N13" s="152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826.25</v>
      </c>
      <c r="C20" s="68">
        <f>B20+'Primas SRW'!B10</f>
        <v>971.25</v>
      </c>
      <c r="D20" s="97">
        <f>C20*$B$42</f>
        <v>356.8761</v>
      </c>
      <c r="E20" s="69">
        <f>Datos!K7</f>
        <v>836</v>
      </c>
      <c r="F20" s="68">
        <f>E20+'Primas HRW'!B10</f>
        <v>1061</v>
      </c>
      <c r="G20" s="68">
        <f>F20*$B$42</f>
        <v>389.85384</v>
      </c>
      <c r="H20" s="68"/>
      <c r="I20" s="68"/>
      <c r="J20" s="99">
        <f>E20+'Primas HRW'!F10</f>
        <v>1036</v>
      </c>
      <c r="K20" s="99">
        <f>E20+'Primas HRW'!G10</f>
        <v>1011</v>
      </c>
      <c r="L20" s="69">
        <f>Datos!O7</f>
        <v>576.5</v>
      </c>
      <c r="M20" s="66">
        <f>L20+'Primas maíz'!B9</f>
        <v>671.5</v>
      </c>
      <c r="N20" s="66">
        <f>M20*$F$42</f>
        <v>264.35612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964.75</v>
      </c>
      <c r="D22" s="139">
        <f>C22*$B$42</f>
        <v>354.48774</v>
      </c>
      <c r="E22" s="78"/>
      <c r="F22" s="73">
        <f>E24+'Primas HRW'!B12</f>
        <v>1053.5</v>
      </c>
      <c r="G22" s="73">
        <f>F22*$B$42</f>
        <v>387.09803999999997</v>
      </c>
      <c r="H22" s="73"/>
      <c r="I22" s="87"/>
      <c r="J22" s="87">
        <f>E24+'Primas HRW'!F12</f>
        <v>1038.5</v>
      </c>
      <c r="K22" s="88">
        <f>E24+'Primas HRW'!G12</f>
        <v>1013.5</v>
      </c>
      <c r="L22" s="78"/>
      <c r="M22" s="73">
        <f>L24+'Primas maíz'!B11</f>
        <v>668</v>
      </c>
      <c r="N22" s="73">
        <f>M22*$F$42</f>
        <v>262.97823999999997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961.75</v>
      </c>
      <c r="D23" s="110">
        <f>C23*$B$42</f>
        <v>353.38542</v>
      </c>
      <c r="E23" s="102"/>
      <c r="F23" s="71">
        <f>E24+'Primas HRW'!B13</f>
        <v>1053.5</v>
      </c>
      <c r="G23" s="71">
        <f>F23*$B$42</f>
        <v>387.09803999999997</v>
      </c>
      <c r="H23" s="71"/>
      <c r="I23" s="103"/>
      <c r="J23" s="103">
        <f>E24+'Primas HRW'!F12</f>
        <v>1038.5</v>
      </c>
      <c r="K23" s="101">
        <f>E24+'Primas HRW'!G13</f>
        <v>1013.5</v>
      </c>
      <c r="L23" s="102"/>
      <c r="M23" s="71">
        <f>L24+'Primas maíz'!B12</f>
        <v>669</v>
      </c>
      <c r="N23" s="71">
        <f>M23*$F$42</f>
        <v>263.37192</v>
      </c>
      <c r="O23"/>
      <c r="P23"/>
      <c r="Q23"/>
    </row>
    <row r="24" spans="1:17" ht="19.5" customHeight="1">
      <c r="A24" s="16" t="s">
        <v>11</v>
      </c>
      <c r="B24" s="52">
        <f>Datos!E8</f>
        <v>836.75</v>
      </c>
      <c r="C24" s="23">
        <f>B24+'Primas SRW'!B14</f>
        <v>961.75</v>
      </c>
      <c r="D24" s="112">
        <f>C24*$B$42</f>
        <v>353.38542</v>
      </c>
      <c r="E24" s="53">
        <f>Datos!K8</f>
        <v>838.5</v>
      </c>
      <c r="F24" s="24">
        <f>E24+'Primas HRW'!B14</f>
        <v>1053.5</v>
      </c>
      <c r="G24" s="24">
        <f>F24*$B$42</f>
        <v>387.09803999999997</v>
      </c>
      <c r="H24" s="24"/>
      <c r="I24" s="24"/>
      <c r="J24" s="144">
        <f>E24+'Primas HRW'!F14</f>
        <v>1038.5</v>
      </c>
      <c r="K24" s="145">
        <f>E24+'Primas HRW'!G14</f>
        <v>1013.5</v>
      </c>
      <c r="L24" s="53">
        <f>Datos!O8</f>
        <v>584</v>
      </c>
      <c r="M24" s="24">
        <f>L24+'Primas maíz'!B13</f>
        <v>668</v>
      </c>
      <c r="N24" s="24">
        <f>M24*$F$42</f>
        <v>262.97823999999997</v>
      </c>
      <c r="O24"/>
      <c r="P24"/>
      <c r="Q24"/>
    </row>
    <row r="25" spans="1:17" ht="19.5" customHeight="1">
      <c r="A25" s="67" t="s">
        <v>12</v>
      </c>
      <c r="B25" s="66">
        <f>Datos!E9</f>
        <v>841</v>
      </c>
      <c r="C25" s="68"/>
      <c r="D25" s="97"/>
      <c r="E25" s="69">
        <f>Datos!K9</f>
        <v>838</v>
      </c>
      <c r="F25" s="68"/>
      <c r="G25" s="68"/>
      <c r="H25" s="68"/>
      <c r="I25" s="68"/>
      <c r="J25" s="68"/>
      <c r="K25" s="68"/>
      <c r="L25" s="69">
        <f>Datos!O9</f>
        <v>588.5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824</v>
      </c>
      <c r="C26" s="23"/>
      <c r="D26" s="112"/>
      <c r="E26" s="53">
        <f>Datos!K10</f>
        <v>821.25</v>
      </c>
      <c r="F26" s="24"/>
      <c r="G26" s="24"/>
      <c r="H26" s="24"/>
      <c r="I26" s="24"/>
      <c r="J26" s="24"/>
      <c r="K26" s="23"/>
      <c r="L26" s="53">
        <f>Datos!O10</f>
        <v>589.25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818.5</v>
      </c>
      <c r="C27" s="70"/>
      <c r="D27" s="110"/>
      <c r="E27" s="69">
        <f>Datos!K11</f>
        <v>815</v>
      </c>
      <c r="F27" s="70"/>
      <c r="G27" s="70"/>
      <c r="H27" s="70"/>
      <c r="I27" s="70"/>
      <c r="J27" s="70"/>
      <c r="K27" s="70"/>
      <c r="L27" s="69">
        <f>Datos!O11</f>
        <v>562.5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820</v>
      </c>
      <c r="C28" s="56"/>
      <c r="D28" s="61"/>
      <c r="E28" s="53">
        <f>Datos!K12</f>
        <v>819.25</v>
      </c>
      <c r="F28" s="56"/>
      <c r="G28" s="56"/>
      <c r="H28" s="56"/>
      <c r="I28" s="56"/>
      <c r="J28" s="56"/>
      <c r="K28" s="56"/>
      <c r="L28" s="53">
        <f>Datos!O12</f>
        <v>551.25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820.5</v>
      </c>
      <c r="C30" s="23"/>
      <c r="D30" s="112"/>
      <c r="E30" s="53">
        <f>Datos!K13</f>
        <v>818.75</v>
      </c>
      <c r="F30" s="24"/>
      <c r="G30" s="24"/>
      <c r="H30" s="24"/>
      <c r="I30" s="24"/>
      <c r="J30" s="24"/>
      <c r="K30" s="23"/>
      <c r="L30" s="53">
        <f>Datos!O13</f>
        <v>557.75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808</v>
      </c>
      <c r="C31" s="70"/>
      <c r="D31" s="110"/>
      <c r="E31" s="69">
        <f>Datos!K14</f>
        <v>807.5</v>
      </c>
      <c r="F31" s="70"/>
      <c r="G31" s="70"/>
      <c r="H31" s="70"/>
      <c r="I31" s="70"/>
      <c r="J31" s="70"/>
      <c r="K31" s="70"/>
      <c r="L31" s="69">
        <f>Datos!O14</f>
        <v>559.25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766.75</v>
      </c>
      <c r="C32" s="23"/>
      <c r="D32" s="112"/>
      <c r="E32" s="53">
        <f>Datos!J15</f>
        <v>774</v>
      </c>
      <c r="F32" s="24"/>
      <c r="G32" s="24"/>
      <c r="H32" s="24"/>
      <c r="I32" s="24"/>
      <c r="J32" s="24"/>
      <c r="K32" s="23"/>
      <c r="L32" s="53">
        <f>Datos!O13</f>
        <v>557.75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519.25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559.25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519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483.5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Lunes</v>
      </c>
      <c r="K7" s="3">
        <f>Datos!E22</f>
        <v>15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/>
    </row>
    <row r="18" spans="1:11" ht="19.5" customHeight="1">
      <c r="A18" s="67" t="s">
        <v>15</v>
      </c>
      <c r="B18" s="66">
        <f>BUSHEL!B20*TONELADA!$B$49</f>
        <v>303.5973</v>
      </c>
      <c r="C18" s="68">
        <v>356.8</v>
      </c>
      <c r="D18" s="69">
        <f>IF(BUSHEL!E20&gt;0,BUSHEL!E20*TONELADA!$B$49,"")</f>
        <v>307.17984</v>
      </c>
      <c r="E18" s="68">
        <v>389.8</v>
      </c>
      <c r="F18" s="68" t="s">
        <v>135</v>
      </c>
      <c r="G18" s="68"/>
      <c r="H18" s="99">
        <f>BUSHEL!J20*TONELADA!$B$49</f>
        <v>380.66784</v>
      </c>
      <c r="I18" s="99">
        <f>BUSHEL!K20*TONELADA!$B$49</f>
        <v>371.48184</v>
      </c>
      <c r="J18" s="69">
        <f>BUSHEL!L20*$E$49</f>
        <v>226.95651999999998</v>
      </c>
      <c r="K18" s="66">
        <f>BUSHEL!M20*$E$49</f>
        <v>264.35612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354.4</v>
      </c>
      <c r="D20" s="50"/>
      <c r="E20" s="56">
        <v>387</v>
      </c>
      <c r="F20" s="24"/>
      <c r="G20" s="64"/>
      <c r="H20" s="64">
        <f>BUSHEL!J22*TONELADA!$B$49</f>
        <v>381.58644</v>
      </c>
      <c r="I20" s="65">
        <f>BUSHEL!K22*TONELADA!$B$49</f>
        <v>372.40044</v>
      </c>
      <c r="J20" s="50"/>
      <c r="K20" s="63">
        <f>BUSHEL!M22*$E$49</f>
        <v>262.97823999999997</v>
      </c>
    </row>
    <row r="21" spans="1:11" ht="19.5" customHeight="1">
      <c r="A21" s="67" t="s">
        <v>41</v>
      </c>
      <c r="B21" s="66"/>
      <c r="C21" s="97">
        <v>353.3</v>
      </c>
      <c r="D21" s="98"/>
      <c r="E21" s="68">
        <v>387</v>
      </c>
      <c r="F21" s="68"/>
      <c r="G21" s="99"/>
      <c r="H21" s="99">
        <f>BUSHEL!J23*TONELADA!$B$49</f>
        <v>381.58644</v>
      </c>
      <c r="I21" s="99">
        <f>BUSHEL!K23*TONELADA!$B$49</f>
        <v>372.40044</v>
      </c>
      <c r="J21" s="69"/>
      <c r="K21" s="66">
        <f>BUSHEL!M23*$E$49</f>
        <v>263.37192</v>
      </c>
    </row>
    <row r="22" spans="1:11" ht="19.5" customHeight="1">
      <c r="A22" s="16" t="s">
        <v>11</v>
      </c>
      <c r="B22" s="52">
        <f>BUSHEL!B24*TONELADA!$B$49</f>
        <v>307.45542</v>
      </c>
      <c r="C22" s="23">
        <v>353.3</v>
      </c>
      <c r="D22" s="53">
        <f>BUSHEL!E24*TONELADA!$B$49</f>
        <v>308.09844</v>
      </c>
      <c r="E22" s="24">
        <v>387</v>
      </c>
      <c r="F22" s="24"/>
      <c r="G22" s="24"/>
      <c r="H22" s="144">
        <f>BUSHEL!J24*TONELADA!$B$49</f>
        <v>381.58644</v>
      </c>
      <c r="I22" s="145">
        <f>BUSHEL!K24*TONELADA!$B$49</f>
        <v>372.40044</v>
      </c>
      <c r="J22" s="53">
        <f>BUSHEL!L24*TONELADA!$B$49</f>
        <v>214.58496</v>
      </c>
      <c r="K22" s="24">
        <f>BUSHEL!M24*$E$49</f>
        <v>262.97823999999997</v>
      </c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309.01704</v>
      </c>
      <c r="C24" s="89"/>
      <c r="D24" s="53">
        <f>BUSHEL!E25*TONELADA!$B$49</f>
        <v>307.91472</v>
      </c>
      <c r="E24" s="89"/>
      <c r="F24" s="89"/>
      <c r="G24" s="89"/>
      <c r="H24" s="89"/>
      <c r="I24" s="89"/>
      <c r="J24" s="53">
        <f>BUSHEL!L25*TONELADA!$B$49</f>
        <v>216.23844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302.77056</v>
      </c>
      <c r="C26" s="23"/>
      <c r="D26" s="53">
        <f>BUSHEL!E26*TONELADA!$B$49</f>
        <v>301.76009999999997</v>
      </c>
      <c r="E26" s="24"/>
      <c r="F26" s="24"/>
      <c r="G26" s="24"/>
      <c r="H26" s="24"/>
      <c r="I26" s="23"/>
      <c r="J26" s="53">
        <f>BUSHEL!L26*TONELADA!$B$49</f>
        <v>216.51402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300.74964</v>
      </c>
      <c r="C28" s="89"/>
      <c r="D28" s="53">
        <f>BUSHEL!E27*TONELADA!$B$49</f>
        <v>299.4636</v>
      </c>
      <c r="E28" s="89"/>
      <c r="F28" s="89"/>
      <c r="G28" s="89"/>
      <c r="H28" s="89"/>
      <c r="I28" s="89"/>
      <c r="J28" s="53">
        <f>BUSHEL!L27*TONELADA!$B$49</f>
        <v>206.685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301.3008</v>
      </c>
      <c r="C31" s="68"/>
      <c r="D31" s="69">
        <f>BUSHEL!E28*TONELADA!$B$49</f>
        <v>301.02522</v>
      </c>
      <c r="E31" s="68"/>
      <c r="F31" s="68"/>
      <c r="G31" s="68"/>
      <c r="H31" s="68"/>
      <c r="I31" s="68"/>
      <c r="J31" s="69">
        <f>BUSHEL!L28*TONELADA!$B$49</f>
        <v>202.5513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301.48452</v>
      </c>
      <c r="C33" s="104"/>
      <c r="D33" s="106">
        <f>BUSHEL!E30*TONELADA!$B$49</f>
        <v>300.8415</v>
      </c>
      <c r="E33" s="94"/>
      <c r="F33" s="94"/>
      <c r="G33" s="94"/>
      <c r="H33" s="94"/>
      <c r="I33" s="107"/>
      <c r="J33" s="125">
        <f>BUSHEL!L30*TONELADA!$B$49</f>
        <v>204.93966</v>
      </c>
      <c r="K33" s="94"/>
    </row>
    <row r="34" spans="1:11" ht="19.5" customHeight="1">
      <c r="A34" s="22" t="s">
        <v>12</v>
      </c>
      <c r="B34" s="96">
        <f>BUSHEL!B31*TONELADA!$B$49</f>
        <v>296.89152</v>
      </c>
      <c r="C34" s="105"/>
      <c r="D34" s="108">
        <f>BUSHEL!E31*TONELADA!$B$49</f>
        <v>296.70779999999996</v>
      </c>
      <c r="E34" s="34"/>
      <c r="F34" s="34"/>
      <c r="G34" s="34"/>
      <c r="H34" s="34"/>
      <c r="I34" s="109"/>
      <c r="J34" s="126">
        <f>BUSHEL!L31*TONELADA!$B$49</f>
        <v>205.49081999999999</v>
      </c>
      <c r="K34" s="34"/>
    </row>
    <row r="35" spans="1:11" ht="19.5" customHeight="1">
      <c r="A35" s="67" t="s">
        <v>13</v>
      </c>
      <c r="B35" s="66">
        <f>BUSHEL!B32*TONELADA!$B$49</f>
        <v>281.73462</v>
      </c>
      <c r="C35" s="70"/>
      <c r="D35" s="69">
        <f>BUSHEL!E32*TONELADA!$B$49</f>
        <v>284.39856</v>
      </c>
      <c r="E35" s="71"/>
      <c r="F35" s="71"/>
      <c r="G35" s="71"/>
      <c r="H35" s="71"/>
      <c r="I35" s="110"/>
      <c r="J35" s="122">
        <f>BUSHEL!L32*TONELADA!$B$49</f>
        <v>204.93966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190.79322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205.49081999999999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190.70136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177.65724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128</v>
      </c>
      <c r="C12" s="44" t="s">
        <v>139</v>
      </c>
    </row>
    <row r="13" spans="1:3" ht="15">
      <c r="A13" s="43" t="s">
        <v>138</v>
      </c>
      <c r="B13" s="62">
        <v>125</v>
      </c>
      <c r="C13" s="74" t="s">
        <v>139</v>
      </c>
    </row>
    <row r="14" spans="1:3" ht="15">
      <c r="A14" s="40" t="s">
        <v>107</v>
      </c>
      <c r="B14" s="44">
        <v>125</v>
      </c>
      <c r="C14" s="44" t="s">
        <v>139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200</v>
      </c>
      <c r="G10" s="81">
        <v>175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215</v>
      </c>
      <c r="C12" s="44" t="s">
        <v>139</v>
      </c>
      <c r="D12" s="44"/>
      <c r="E12" s="44"/>
      <c r="F12" s="41">
        <v>200</v>
      </c>
      <c r="G12" s="41">
        <v>175</v>
      </c>
      <c r="H12" s="44" t="s">
        <v>139</v>
      </c>
    </row>
    <row r="13" spans="1:8" ht="15">
      <c r="A13" s="79" t="s">
        <v>140</v>
      </c>
      <c r="B13" s="80">
        <v>215</v>
      </c>
      <c r="C13" s="80" t="s">
        <v>139</v>
      </c>
      <c r="D13" s="80"/>
      <c r="E13" s="80"/>
      <c r="F13" s="81">
        <v>200</v>
      </c>
      <c r="G13" s="81">
        <v>175</v>
      </c>
      <c r="H13" s="80" t="s">
        <v>139</v>
      </c>
    </row>
    <row r="14" spans="1:8" ht="15">
      <c r="A14" s="40" t="s">
        <v>107</v>
      </c>
      <c r="B14" s="44">
        <v>215</v>
      </c>
      <c r="C14" s="44" t="s">
        <v>139</v>
      </c>
      <c r="D14" s="44"/>
      <c r="E14" s="44"/>
      <c r="F14" s="41">
        <v>200</v>
      </c>
      <c r="G14" s="41">
        <v>175</v>
      </c>
      <c r="H14" s="44" t="s">
        <v>139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136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4">
        <v>2021</v>
      </c>
      <c r="B6" s="165"/>
      <c r="C6" s="166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95</v>
      </c>
      <c r="C9" s="34" t="s">
        <v>134</v>
      </c>
    </row>
    <row r="10" spans="1:4" ht="15.75">
      <c r="A10" s="164">
        <v>2022</v>
      </c>
      <c r="B10" s="165"/>
      <c r="C10" s="166"/>
      <c r="D10" s="128"/>
    </row>
    <row r="11" spans="1:3" ht="15">
      <c r="A11" s="134" t="s">
        <v>137</v>
      </c>
      <c r="B11" s="41">
        <v>84</v>
      </c>
      <c r="C11" s="41" t="s">
        <v>139</v>
      </c>
    </row>
    <row r="12" spans="1:3" ht="15">
      <c r="A12" s="135" t="s">
        <v>138</v>
      </c>
      <c r="B12" s="136">
        <v>85</v>
      </c>
      <c r="C12" s="136" t="s">
        <v>139</v>
      </c>
    </row>
    <row r="13" spans="1:3" ht="15">
      <c r="A13" s="134" t="s">
        <v>107</v>
      </c>
      <c r="B13" s="41">
        <v>84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44515</v>
      </c>
      <c r="E7">
        <v>826.25</v>
      </c>
      <c r="F7">
        <v>826.25</v>
      </c>
      <c r="G7" t="s">
        <v>55</v>
      </c>
      <c r="H7" t="s">
        <v>56</v>
      </c>
      <c r="I7" s="51">
        <v>44515</v>
      </c>
      <c r="J7">
        <v>836</v>
      </c>
      <c r="K7">
        <v>836</v>
      </c>
      <c r="L7" t="s">
        <v>49</v>
      </c>
      <c r="M7" t="s">
        <v>50</v>
      </c>
      <c r="N7" s="51">
        <v>44515</v>
      </c>
      <c r="O7">
        <v>576.5</v>
      </c>
      <c r="P7">
        <v>576.5</v>
      </c>
      <c r="Q7" s="47" t="s">
        <v>109</v>
      </c>
    </row>
    <row r="8" spans="2:17" ht="15">
      <c r="B8" t="s">
        <v>57</v>
      </c>
      <c r="C8" t="s">
        <v>58</v>
      </c>
      <c r="D8" s="51">
        <v>44515</v>
      </c>
      <c r="E8">
        <v>836.75</v>
      </c>
      <c r="F8">
        <v>836.75</v>
      </c>
      <c r="G8" t="s">
        <v>59</v>
      </c>
      <c r="H8" t="s">
        <v>60</v>
      </c>
      <c r="I8" s="51">
        <v>44515</v>
      </c>
      <c r="J8">
        <v>838.5</v>
      </c>
      <c r="K8">
        <v>838.5</v>
      </c>
      <c r="L8" t="s">
        <v>74</v>
      </c>
      <c r="M8" t="s">
        <v>75</v>
      </c>
      <c r="N8" s="51">
        <v>44515</v>
      </c>
      <c r="O8">
        <v>584</v>
      </c>
      <c r="P8">
        <v>584</v>
      </c>
      <c r="Q8" s="47" t="s">
        <v>109</v>
      </c>
    </row>
    <row r="9" spans="2:17" ht="15">
      <c r="B9" t="s">
        <v>63</v>
      </c>
      <c r="C9" t="s">
        <v>64</v>
      </c>
      <c r="D9" s="51">
        <v>44515</v>
      </c>
      <c r="E9">
        <v>841</v>
      </c>
      <c r="F9">
        <v>841</v>
      </c>
      <c r="G9" t="s">
        <v>65</v>
      </c>
      <c r="H9" t="s">
        <v>66</v>
      </c>
      <c r="I9" s="51">
        <v>44515</v>
      </c>
      <c r="J9">
        <v>838</v>
      </c>
      <c r="K9">
        <v>838</v>
      </c>
      <c r="L9" t="s">
        <v>76</v>
      </c>
      <c r="M9" t="s">
        <v>77</v>
      </c>
      <c r="N9" s="51">
        <v>44515</v>
      </c>
      <c r="O9">
        <v>588.5</v>
      </c>
      <c r="P9">
        <v>588.5</v>
      </c>
      <c r="Q9" s="47" t="s">
        <v>109</v>
      </c>
    </row>
    <row r="10" spans="2:17" ht="15">
      <c r="B10" t="s">
        <v>69</v>
      </c>
      <c r="C10" t="s">
        <v>70</v>
      </c>
      <c r="D10" s="51">
        <v>44515</v>
      </c>
      <c r="E10">
        <v>824</v>
      </c>
      <c r="F10">
        <v>824</v>
      </c>
      <c r="G10" t="s">
        <v>71</v>
      </c>
      <c r="H10" t="s">
        <v>72</v>
      </c>
      <c r="I10" s="51">
        <v>44515</v>
      </c>
      <c r="J10">
        <v>821.25</v>
      </c>
      <c r="K10">
        <v>821.25</v>
      </c>
      <c r="L10" t="s">
        <v>61</v>
      </c>
      <c r="M10" t="s">
        <v>62</v>
      </c>
      <c r="N10" s="51">
        <v>44515</v>
      </c>
      <c r="O10">
        <v>589.25</v>
      </c>
      <c r="P10">
        <v>589.25</v>
      </c>
      <c r="Q10" s="47" t="s">
        <v>109</v>
      </c>
    </row>
    <row r="11" spans="2:17" ht="15">
      <c r="B11" t="s">
        <v>85</v>
      </c>
      <c r="C11" t="s">
        <v>86</v>
      </c>
      <c r="D11" s="51">
        <v>44515</v>
      </c>
      <c r="E11">
        <v>818.5</v>
      </c>
      <c r="F11">
        <v>818.5</v>
      </c>
      <c r="G11" t="s">
        <v>87</v>
      </c>
      <c r="H11" t="s">
        <v>88</v>
      </c>
      <c r="I11" s="51">
        <v>44515</v>
      </c>
      <c r="J11">
        <v>815</v>
      </c>
      <c r="K11">
        <v>815</v>
      </c>
      <c r="L11" t="s">
        <v>78</v>
      </c>
      <c r="M11" t="s">
        <v>79</v>
      </c>
      <c r="N11" s="51">
        <v>44515</v>
      </c>
      <c r="O11">
        <v>562.5</v>
      </c>
      <c r="P11">
        <v>562.5</v>
      </c>
      <c r="Q11" s="47" t="s">
        <v>109</v>
      </c>
    </row>
    <row r="12" spans="2:17" ht="15">
      <c r="B12" t="s">
        <v>89</v>
      </c>
      <c r="C12" t="s">
        <v>90</v>
      </c>
      <c r="D12" s="51">
        <v>44515</v>
      </c>
      <c r="E12">
        <v>820</v>
      </c>
      <c r="F12">
        <v>820</v>
      </c>
      <c r="G12" t="s">
        <v>91</v>
      </c>
      <c r="H12" t="s">
        <v>92</v>
      </c>
      <c r="I12" s="51">
        <v>44515</v>
      </c>
      <c r="J12">
        <v>819.25</v>
      </c>
      <c r="K12">
        <v>819.25</v>
      </c>
      <c r="L12" t="s">
        <v>67</v>
      </c>
      <c r="M12" t="s">
        <v>68</v>
      </c>
      <c r="N12" s="51">
        <v>44515</v>
      </c>
      <c r="O12">
        <v>551.25</v>
      </c>
      <c r="P12">
        <v>551.25</v>
      </c>
      <c r="Q12" s="47" t="s">
        <v>109</v>
      </c>
    </row>
    <row r="13" spans="2:17" ht="15">
      <c r="B13" t="s">
        <v>93</v>
      </c>
      <c r="C13" t="s">
        <v>94</v>
      </c>
      <c r="D13" s="51">
        <v>44515</v>
      </c>
      <c r="E13">
        <v>820.5</v>
      </c>
      <c r="F13">
        <v>820.5</v>
      </c>
      <c r="G13" t="s">
        <v>95</v>
      </c>
      <c r="H13" t="s">
        <v>96</v>
      </c>
      <c r="I13" s="51">
        <v>44515</v>
      </c>
      <c r="J13">
        <v>818.75</v>
      </c>
      <c r="K13">
        <v>818.75</v>
      </c>
      <c r="L13" t="s">
        <v>122</v>
      </c>
      <c r="M13" t="s">
        <v>123</v>
      </c>
      <c r="N13" s="51">
        <v>44515</v>
      </c>
      <c r="O13">
        <v>557.75</v>
      </c>
      <c r="P13">
        <v>557.75</v>
      </c>
      <c r="Q13" s="47" t="s">
        <v>109</v>
      </c>
    </row>
    <row r="14" spans="2:17" ht="15">
      <c r="B14" t="s">
        <v>97</v>
      </c>
      <c r="C14" t="s">
        <v>98</v>
      </c>
      <c r="D14" s="51">
        <v>44515</v>
      </c>
      <c r="E14">
        <v>808</v>
      </c>
      <c r="F14">
        <v>808</v>
      </c>
      <c r="G14" t="s">
        <v>99</v>
      </c>
      <c r="H14" t="s">
        <v>100</v>
      </c>
      <c r="I14" s="51">
        <v>44515</v>
      </c>
      <c r="J14">
        <v>807.5</v>
      </c>
      <c r="K14">
        <v>807.5</v>
      </c>
      <c r="L14" t="s">
        <v>124</v>
      </c>
      <c r="M14" t="s">
        <v>125</v>
      </c>
      <c r="N14" s="51">
        <v>44515</v>
      </c>
      <c r="O14">
        <v>559.25</v>
      </c>
      <c r="P14">
        <v>559.25</v>
      </c>
      <c r="Q14" s="47" t="s">
        <v>109</v>
      </c>
    </row>
    <row r="15" spans="2:16" ht="15">
      <c r="B15" t="s">
        <v>103</v>
      </c>
      <c r="C15" t="s">
        <v>104</v>
      </c>
      <c r="D15" s="51">
        <v>44515</v>
      </c>
      <c r="E15">
        <v>766.75</v>
      </c>
      <c r="F15">
        <v>766.75</v>
      </c>
      <c r="G15" t="s">
        <v>105</v>
      </c>
      <c r="H15" t="s">
        <v>106</v>
      </c>
      <c r="I15" s="51">
        <v>44515</v>
      </c>
      <c r="J15">
        <v>774</v>
      </c>
      <c r="K15">
        <v>774</v>
      </c>
      <c r="L15" t="s">
        <v>80</v>
      </c>
      <c r="M15" t="s">
        <v>81</v>
      </c>
      <c r="N15" s="51">
        <v>44515</v>
      </c>
      <c r="O15">
        <v>557.75</v>
      </c>
      <c r="P15">
        <v>557.75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126</v>
      </c>
      <c r="M16" t="s">
        <v>127</v>
      </c>
      <c r="N16" s="51">
        <v>44515</v>
      </c>
      <c r="O16">
        <v>519.25</v>
      </c>
      <c r="P16">
        <v>519.25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44515</v>
      </c>
      <c r="O17">
        <v>510.75</v>
      </c>
      <c r="P17">
        <v>510.75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128</v>
      </c>
      <c r="M18" t="s">
        <v>129</v>
      </c>
      <c r="N18" s="51">
        <v>44515</v>
      </c>
      <c r="O18">
        <v>519</v>
      </c>
      <c r="P18">
        <v>519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130</v>
      </c>
      <c r="M19" t="s">
        <v>131</v>
      </c>
      <c r="N19" s="51">
        <v>44515</v>
      </c>
      <c r="O19">
        <v>483.5</v>
      </c>
      <c r="P19">
        <v>483.5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141</v>
      </c>
      <c r="E22">
        <v>15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2021-11-16T14:45:57Z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