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1\Septiembre\"/>
    </mc:Choice>
  </mc:AlternateContent>
  <xr:revisionPtr revIDLastSave="0" documentId="8_{D9149620-40E3-4F0B-A640-9BCDF8F2D6A9}" xr6:coauthVersionLast="46" xr6:coauthVersionMax="46" xr10:uidLastSave="{00000000-0000-0000-0000-000000000000}"/>
  <bookViews>
    <workbookView xWindow="-108" yWindow="-108" windowWidth="23256" windowHeight="12576" xr2:uid="{7B0AF086-C140-4575-AA12-97781637758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K5" i="86" s="1"/>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<sst xmlns="http://schemas.openxmlformats.org/spreadsheetml/2006/main" count="974" uniqueCount="530">
  <si>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</si>
  <si>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</si>
  <si>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</si>
  <si>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</si>
  <si>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</si>
  <si>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</si>
  <si>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</si>
  <si>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</si>
  <si>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</si>
  <si>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</si>
  <si>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</si>
  <si>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</si>
  <si>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</si>
  <si>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</si>
  <si>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</si>
  <si>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</si>
  <si>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</si>
  <si>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</si>
  <si>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</si>
  <si>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</si>
  <si>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</si>
  <si>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</si>
  <si>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</si>
  <si>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</si>
  <si>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</si>
  <si>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</si>
  <si>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</si>
  <si>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</si>
  <si>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</si>
  <si>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</si>
  <si>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</si>
  <si>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</si>
  <si>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</si>
  <si>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</si>
  <si>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</si>
  <si>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</si>
  <si>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</si>
  <si>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</si>
  <si>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</si>
  <si>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</si>
  <si>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</si>
  <si>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</si>
  <si>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</si>
  <si>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</si>
  <si>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</si>
  <si>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</si>
  <si>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</si>
  <si>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</si>
  <si>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</si>
  <si>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</si>
  <si>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</si>
  <si>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</si>
  <si>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</si>
  <si>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</si>
  <si>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</si>
  <si>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</si>
  <si>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</si>
  <si>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</si>
  <si>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</si>
  <si>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</si>
  <si>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</si>
  <si>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</si>
  <si>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</si>
  <si>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</si>
  <si>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</si>
  <si>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</si>
  <si>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</si>
  <si>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</si>
  <si>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</si>
  <si>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</si>
  <si>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</si>
  <si>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</si>
  <si>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</si>
  <si>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</si>
  <si>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</si>
  <si>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</si>
  <si>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</si>
  <si>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</si>
  <si>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</si>
  <si>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</si>
  <si>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</si>
  <si>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</si>
  <si>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</si>
  <si>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</si>
  <si>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</si>
  <si>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</si>
  <si>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</si>
  <si>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</si>
  <si>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</si>
  <si>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</si>
  <si>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</si>
  <si>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</si>
  <si>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</si>
  <si>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</si>
  <si>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</si>
  <si>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</si>
  <si>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</si>
  <si>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</si>
  <si>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</si>
  <si>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</si>
  <si>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</si>
  <si>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</si>
  <si>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</si>
  <si>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</si>
  <si>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</si>
  <si>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</si>
  <si>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</si>
  <si>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</si>
  <si>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</si>
  <si>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</si>
  <si>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</si>
  <si>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</si>
  <si>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</si>
  <si>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</si>
  <si>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</si>
  <si>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</si>
  <si>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</si>
  <si>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</si>
  <si>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</si>
  <si>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</si>
  <si>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</si>
  <si>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</si>
  <si>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</si>
  <si>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</si>
  <si>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</si>
  <si>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</si>
  <si>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</si>
  <si>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</si>
  <si>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</si>
  <si>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</si>
  <si>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</si>
  <si>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</si>
  <si>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</si>
  <si>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</si>
  <si>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</si>
  <si>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</si>
  <si>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</si>
  <si>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</si>
  <si>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</si>
  <si>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</si>
  <si>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</si>
  <si>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</si>
  <si>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</si>
  <si>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</si>
  <si>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</si>
  <si>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</si>
  <si>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</si>
  <si>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</si>
  <si>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</si>
  <si>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</si>
  <si>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</si>
  <si>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</si>
  <si>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</si>
  <si>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</si>
  <si>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</si>
  <si>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</si>
  <si>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</si>
  <si>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</si>
  <si>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</si>
  <si>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</si>
  <si>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</si>
  <si>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</si>
  <si>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</si>
  <si>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</si>
  <si>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</si>
  <si>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</si>
  <si>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</si>
  <si>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</si>
  <si>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</si>
  <si>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</si>
  <si>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</si>
  <si>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</si>
  <si>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</si>
  <si>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</si>
  <si>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</si>
  <si>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</si>
  <si>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</si>
  <si>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</si>
  <si>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</si>
  <si>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</si>
  <si>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</si>
  <si>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</si>
  <si>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</si>
  <si>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</si>
  <si>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</si>
  <si>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</si>
  <si>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</si>
  <si>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</si>
  <si>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</si>
  <si>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</si>
  <si>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</si>
  <si>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</si>
  <si>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</si>
  <si>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</si>
  <si>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</si>
  <si>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</si>
  <si>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</si>
  <si>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</si>
  <si>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</si>
  <si>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</si>
  <si>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</si>
  <si>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</si>
  <si>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</si>
  <si>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</si>
  <si>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</si>
  <si>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</si>
  <si>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</si>
  <si>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</si>
  <si>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</si>
  <si>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</si>
  <si>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</si>
  <si>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</si>
  <si>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</si>
  <si>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</si>
  <si>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</si>
  <si>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</si>
  <si>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</si>
  <si>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</si>
  <si>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</si>
  <si>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</si>
  <si>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</si>
  <si>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</si>
  <si>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</si>
  <si>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</si>
  <si>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</si>
  <si>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</si>
  <si>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</si>
  <si>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</si>
  <si>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</si>
  <si>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</si>
  <si>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</si>
  <si>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</si>
  <si>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</si>
  <si>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</si>
  <si>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</si>
  <si>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</si>
  <si>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</si>
  <si>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</si>
  <si>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</si>
  <si>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</si>
  <si>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</si>
  <si>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</si>
  <si>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</si>
  <si>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</si>
  <si>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</si>
  <si>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</si>
  <si>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</si>
  <si>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</si>
  <si>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</si>
  <si>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</si>
  <si>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</si>
  <si>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</si>
  <si>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</si>
  <si>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</si>
  <si>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</si>
  <si>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</si>
  <si>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</si>
  <si>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</si>
  <si>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</si>
  <si>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</si>
  <si>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</si>
  <si>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</si>
  <si>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</si>
  <si>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</si>
  <si>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</si>
  <si>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</si>
  <si>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</si>
  <si>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</si>
  <si>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</si>
  <si>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</si>
  <si>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</si>
  <si>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</si>
  <si>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</si>
  <si>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</si>
  <si>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</si>
  <si>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</si>
  <si>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</si>
  <si>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</si>
  <si>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</si>
  <si>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</si>
  <si>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</si>
  <si>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</si>
  <si>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</si>
  <si>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</si>
  <si>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</si>
  <si>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</si>
  <si>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</si>
  <si>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</si>
  <si>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</si>
  <si>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</si>
  <si>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</si>
  <si>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</si>
  <si>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</si>
  <si>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</si>
  <si>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</si>
  <si>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</si>
  <si>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</si>
  <si>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</si>
  <si>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</si>
  <si>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</si>
  <si>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</si>
  <si>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</si>
  <si>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</si>
  <si>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</si>
  <si>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</si>
  <si>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</si>
  <si>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</si>
  <si>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</si>
  <si>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</si>
  <si>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</si>
  <si>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</si>
  <si>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</si>
  <si>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</si>
  <si>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</si>
  <si>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</si>
  <si>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</si>
  <si>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</si>
  <si>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</si>
  <si>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</si>
  <si>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</si>
  <si>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</si>
  <si>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</si>
  <si>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</si>
  <si>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</si>
  <si>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</si>
  <si>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</si>
  <si>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</si>
  <si>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</si>
  <si>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</si>
  <si>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</si>
  <si>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</si>
  <si>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</si>
  <si>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</si>
  <si>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</si>
  <si>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</si>
  <si>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</si>
  <si>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</si>
  <si>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</si>
  <si>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</si>
  <si>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</si>
  <si>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</si>
  <si>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</si>
  <si>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</si>
  <si>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</si>
  <si>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</si>
  <si>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</si>
  <si>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</si>
  <si>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</si>
  <si>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</si>
  <si>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India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</si>
  <si>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</si>
  <si>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</si>
  <si>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</si>
  <si>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</si>
  <si>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</si>
  <si>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</si>
  <si>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</si>
  <si>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</si>
  <si>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</si>
  <si>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</si>
  <si>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</si>
  <si>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</si>
  <si>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</si>
  <si>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</si>
  <si>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</si>
  <si>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</si>
  <si>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</si>
  <si>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</si>
  <si>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</si>
  <si>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</si>
  <si>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</si>
  <si>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</si>
  <si>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</si>
  <si>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</si>
  <si>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</si>
  <si>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</si>
  <si>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</si>
  <si>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</si>
  <si>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</si>
  <si>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</si>
  <si>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</si>
  <si>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</si>
  <si>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</si>
  <si>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</si>
  <si>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</si>
  <si>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</si>
  <si>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</si>
  <si>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</si>
  <si>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</si>
  <si>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</si>
  <si>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</si>
  <si>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</si>
  <si>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</si>
  <si>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</si>
  <si>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</si>
  <si>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</si>
  <si>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</si>
  <si>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</si>
  <si>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</si>
  <si>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</si>
  <si>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</si>
  <si>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</si>
  <si>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</si>
  <si>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</si>
  <si>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</si>
  <si>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</si>
  <si>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</si>
  <si>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</si>
  <si>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</si>
  <si>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</si>
  <si>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</si>
  <si>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</si>
  <si>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</si>
  <si>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</si>
  <si>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</si>
  <si>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</si>
  <si>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</si>
  <si>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</si>
  <si>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</si>
  <si>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</si>
  <si>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</si>
  <si>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</si>
  <si>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</si>
  <si>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</si>
  <si>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</si>
  <si>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</si>
  <si>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</si>
  <si>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</si>
  <si>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</si>
  <si>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</si>
  <si>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</si>
  <si>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</si>
  <si>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</si>
  <si>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</si>
  <si>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</si>
  <si>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</si>
  <si>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</si>
  <si>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</si>
  <si>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</si>
  <si>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</si>
  <si>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</si>
  <si>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</si>
  <si>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</si>
  <si>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</si>
  <si>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</si>
  <si>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</si>
  <si>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</si>
  <si>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</si>
  <si>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</si>
  <si>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</si>
  <si>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</si>
  <si>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</si>
  <si>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</si>
  <si>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</si>
  <si>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</si>
  <si>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</si>
  <si>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</si>
  <si>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</si>
  <si>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</si>
  <si>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</si>
  <si>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</si>
  <si>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</si>
  <si>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</si>
  <si>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</si>
  <si>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</si>
  <si>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</si>
  <si>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</si>
  <si>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</si>
  <si>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</si>
  <si>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</si>
  <si>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</si>
  <si>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</si>
  <si>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</si>
  <si>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</si>
  <si>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</si>
  <si>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</si>
  <si>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</si>
  <si>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</si>
  <si>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</si>
  <si>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</si>
  <si>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</si>
  <si>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</si>
  <si>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</si>
  <si>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</si>
  <si>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</si>
  <si>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</si>
  <si>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</si>
  <si>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</si>
  <si>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</si>
  <si>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</si>
  <si>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</si>
  <si>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</si>
  <si>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</si>
  <si>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</si>
  <si>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</si>
  <si>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</si>
  <si>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</si>
  <si>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</si>
  <si>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</si>
  <si>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</si>
  <si>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</si>
  <si>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</si>
  <si>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</si>
  <si>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</si>
  <si>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UE (27) Brexit</t>
  </si>
  <si>
    <t xml:space="preserve"> * Valores 2021 con ajuste parcial de informes de variación de valor (IVV). Estos valores se irán ajustando en los próximos meses y en algunos casos difieren del Banco Central  por las proyecciones de IVV que realiza.</t>
  </si>
  <si>
    <t>Teatinos 40, piso 7. Santiago, Chile</t>
  </si>
  <si>
    <t>Teléfono : 800360990</t>
  </si>
  <si>
    <t>2021-2020</t>
  </si>
  <si>
    <t>Directora y Representante Legal</t>
  </si>
  <si>
    <t>María José Irarrazaval Jory</t>
  </si>
  <si>
    <t>Avance mensual  enero a  septiembre  de  2021</t>
  </si>
  <si>
    <t xml:space="preserve">          Octubre 2021</t>
  </si>
  <si>
    <t>Avance mensual enero - septiembre 2021</t>
  </si>
  <si>
    <t>enero - septiembre</t>
  </si>
  <si>
    <t>ene-sept</t>
  </si>
  <si>
    <t>ene-sept 17</t>
  </si>
  <si>
    <t>ene-sept 18</t>
  </si>
  <si>
    <t>ene-sept 19</t>
  </si>
  <si>
    <t>ene-sept 20</t>
  </si>
  <si>
    <t>ene-sept 21</t>
  </si>
  <si>
    <t>2020-19</t>
  </si>
  <si>
    <t>ene-sept 2020</t>
  </si>
  <si>
    <t>ene-sept 2021</t>
  </si>
  <si>
    <t>Var. (%)   2021/2020</t>
  </si>
  <si>
    <t>Var % 21/20</t>
  </si>
  <si>
    <t>Part. 2021</t>
  </si>
  <si>
    <t>enero - septiembre*</t>
  </si>
  <si>
    <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</si>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</sst>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9">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0" fontId="0" fillId="0" borderId="0" xfId="0" applyFill="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167" fontId="4" fillId="0" borderId="0" xfId="58" applyNumberFormat="1" applyFont="1" applyFill="1" applyBorder="1" applyAlignment="1">
      <alignment horizontal="center" vertical="center" wrapText="1"/>
    </xf>
    <xf numFmtId="41" fontId="3" fillId="0" borderId="0" xfId="0" applyNumberFormat="1" applyFont="1" applyFill="1" applyBorder="1"/>
    <xf numFmtId="167" fontId="3" fillId="0" borderId="0" xfId="58" applyNumberFormat="1" applyFont="1" applyFill="1" applyAlignment="1">
      <alignment horizontal="right" vertical="center"/>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51" fillId="0" borderId="3" xfId="0" applyFont="1" applyFill="1" applyBorder="1" applyAlignment="1">
      <alignment horizontal="left" wrapText="1"/>
    </xf>
    <xf numFmtId="0" fontId="2" fillId="0" borderId="28" xfId="0" applyFont="1" applyFill="1" applyBorder="1" applyAlignment="1">
      <alignment horizontal="left" wrapText="1"/>
    </xf>
    <xf numFmtId="0" fontId="3" fillId="0" borderId="4" xfId="0" quotePrefix="1" applyFont="1" applyFill="1" applyBorder="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ene-sept 17</c:v>
                </c:pt>
                <c:pt idx="1">
                  <c:v>ene-sept 18</c:v>
                </c:pt>
                <c:pt idx="2">
                  <c:v>ene-sept 19</c:v>
                </c:pt>
                <c:pt idx="3">
                  <c:v>ene-sept 20</c:v>
                </c:pt>
                <c:pt idx="4">
                  <c:v>ene-sept 21</c:v>
                </c:pt>
              </c:strCache>
            </c:strRef>
          </c:cat>
          <c:val>
            <c:numRef>
              <c:f>balanza_periodos!$U$28:$U$32</c:f>
              <c:numCache>
                <c:formatCode>_-* #,##0\ _p_t_a_-;\-* #,##0\ _p_t_a_-;_-* "-"??\ _p_t_a_-;_-@_-</c:formatCode>
                <c:ptCount val="5"/>
                <c:pt idx="0">
                  <c:v>4661104</c:v>
                </c:pt>
                <c:pt idx="1">
                  <c:v>5193102</c:v>
                </c:pt>
                <c:pt idx="2">
                  <c:v>5331731</c:v>
                </c:pt>
                <c:pt idx="3">
                  <c:v>4623093</c:v>
                </c:pt>
                <c:pt idx="4">
                  <c:v>3891119</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ene-sept 17</c:v>
                </c:pt>
                <c:pt idx="1">
                  <c:v>ene-sept 18</c:v>
                </c:pt>
                <c:pt idx="2">
                  <c:v>ene-sept 19</c:v>
                </c:pt>
                <c:pt idx="3">
                  <c:v>ene-sept 20</c:v>
                </c:pt>
                <c:pt idx="4">
                  <c:v>ene-sept 21</c:v>
                </c:pt>
              </c:strCache>
            </c:strRef>
          </c:cat>
          <c:val>
            <c:numRef>
              <c:f>balanza_periodos!$V$28:$V$32</c:f>
              <c:numCache>
                <c:formatCode>_-* #,##0\ _p_t_a_-;\-* #,##0\ _p_t_a_-;_-* "-"??\ _p_t_a_-;_-@_-</c:formatCode>
                <c:ptCount val="5"/>
                <c:pt idx="0">
                  <c:v>-577501</c:v>
                </c:pt>
                <c:pt idx="1">
                  <c:v>-565487</c:v>
                </c:pt>
                <c:pt idx="2">
                  <c:v>-564116</c:v>
                </c:pt>
                <c:pt idx="3">
                  <c:v>-236387</c:v>
                </c:pt>
                <c:pt idx="4">
                  <c:v>-997638</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ene-sept 17</c:v>
                </c:pt>
                <c:pt idx="1">
                  <c:v>ene-sept 18</c:v>
                </c:pt>
                <c:pt idx="2">
                  <c:v>ene-sept 19</c:v>
                </c:pt>
                <c:pt idx="3">
                  <c:v>ene-sept 20</c:v>
                </c:pt>
                <c:pt idx="4">
                  <c:v>ene-sept 21</c:v>
                </c:pt>
              </c:strCache>
            </c:strRef>
          </c:cat>
          <c:val>
            <c:numRef>
              <c:f>balanza_periodos!$W$28:$W$32</c:f>
              <c:numCache>
                <c:formatCode>_-* #,##0\ _p_t_a_-;\-* #,##0\ _p_t_a_-;_-* "-"??\ _p_t_a_-;_-@_-</c:formatCode>
                <c:ptCount val="5"/>
                <c:pt idx="0">
                  <c:v>3513486</c:v>
                </c:pt>
                <c:pt idx="1">
                  <c:v>4462457</c:v>
                </c:pt>
                <c:pt idx="2">
                  <c:v>3725321</c:v>
                </c:pt>
                <c:pt idx="3">
                  <c:v>3048820</c:v>
                </c:pt>
                <c:pt idx="4">
                  <c:v>3450275</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ene-sept 17</c:v>
                </c:pt>
                <c:pt idx="1">
                  <c:v>ene-sept 18</c:v>
                </c:pt>
                <c:pt idx="2">
                  <c:v>ene-sept 19</c:v>
                </c:pt>
                <c:pt idx="3">
                  <c:v>ene-sept 20</c:v>
                </c:pt>
                <c:pt idx="4">
                  <c:v>ene-sept 21</c:v>
                </c:pt>
              </c:strCache>
            </c:strRef>
          </c:cat>
          <c:val>
            <c:numRef>
              <c:f>balanza_periodos!$X$28:$X$32</c:f>
              <c:numCache>
                <c:formatCode>_-* #,##0\ _p_t_a_-;\-* #,##0\ _p_t_a_-;_-* "-"??\ _p_t_a_-;_-@_-</c:formatCode>
                <c:ptCount val="5"/>
                <c:pt idx="0">
                  <c:v>7597089</c:v>
                </c:pt>
                <c:pt idx="1">
                  <c:v>9090072</c:v>
                </c:pt>
                <c:pt idx="2">
                  <c:v>8492936</c:v>
                </c:pt>
                <c:pt idx="3">
                  <c:v>7435526</c:v>
                </c:pt>
                <c:pt idx="4">
                  <c:v>6343756</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septiembre 2021</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China</c:v>
                </c:pt>
                <c:pt idx="5">
                  <c:v>Perú</c:v>
                </c:pt>
                <c:pt idx="6">
                  <c:v>Alemania</c:v>
                </c:pt>
                <c:pt idx="7">
                  <c:v>Canadá</c:v>
                </c:pt>
                <c:pt idx="8">
                  <c:v>México</c:v>
                </c:pt>
                <c:pt idx="9">
                  <c:v>España</c:v>
                </c:pt>
                <c:pt idx="10">
                  <c:v>Colombia</c:v>
                </c:pt>
                <c:pt idx="11">
                  <c:v>Ecuador</c:v>
                </c:pt>
                <c:pt idx="12">
                  <c:v>Países Bajos</c:v>
                </c:pt>
                <c:pt idx="13">
                  <c:v>Bélgica</c:v>
                </c:pt>
                <c:pt idx="14">
                  <c:v>Bolivia</c:v>
                </c:pt>
              </c:strCache>
            </c:strRef>
          </c:cat>
          <c:val>
            <c:numRef>
              <c:f>'prin paises exp e imp'!$D$55:$D$69</c:f>
              <c:numCache>
                <c:formatCode>#,##0</c:formatCode>
                <c:ptCount val="15"/>
                <c:pt idx="0">
                  <c:v>1680961.8661299988</c:v>
                </c:pt>
                <c:pt idx="1">
                  <c:v>1003832.7093099994</c:v>
                </c:pt>
                <c:pt idx="2">
                  <c:v>853203.78011999954</c:v>
                </c:pt>
                <c:pt idx="3">
                  <c:v>788736.6322300001</c:v>
                </c:pt>
                <c:pt idx="4">
                  <c:v>253133.9656599999</c:v>
                </c:pt>
                <c:pt idx="5">
                  <c:v>219891.78429999985</c:v>
                </c:pt>
                <c:pt idx="6">
                  <c:v>203371.84043000016</c:v>
                </c:pt>
                <c:pt idx="7">
                  <c:v>201290.66983999999</c:v>
                </c:pt>
                <c:pt idx="8">
                  <c:v>150225.46338999999</c:v>
                </c:pt>
                <c:pt idx="9">
                  <c:v>140055.36063000004</c:v>
                </c:pt>
                <c:pt idx="10">
                  <c:v>127305.4795200001</c:v>
                </c:pt>
                <c:pt idx="11">
                  <c:v>118898.82405999998</c:v>
                </c:pt>
                <c:pt idx="12">
                  <c:v>115405.09667999996</c:v>
                </c:pt>
                <c:pt idx="13">
                  <c:v>111510.61333999991</c:v>
                </c:pt>
                <c:pt idx="14">
                  <c:v>111063.07306</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septiembre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México</c:v>
                </c:pt>
                <c:pt idx="6">
                  <c:v>Reino Unido</c:v>
                </c:pt>
                <c:pt idx="7">
                  <c:v>Brasil</c:v>
                </c:pt>
                <c:pt idx="8">
                  <c:v>Alemania</c:v>
                </c:pt>
                <c:pt idx="9">
                  <c:v>Canadá</c:v>
                </c:pt>
                <c:pt idx="10">
                  <c:v>Perú</c:v>
                </c:pt>
                <c:pt idx="11">
                  <c:v>Italia</c:v>
                </c:pt>
                <c:pt idx="12">
                  <c:v>Colombia</c:v>
                </c:pt>
                <c:pt idx="13">
                  <c:v>Taiwán</c:v>
                </c:pt>
                <c:pt idx="14">
                  <c:v>India</c:v>
                </c:pt>
              </c:strCache>
            </c:strRef>
          </c:cat>
          <c:val>
            <c:numRef>
              <c:f>'prin paises exp e imp'!$D$7:$D$21</c:f>
              <c:numCache>
                <c:formatCode>#,##0</c:formatCode>
                <c:ptCount val="15"/>
                <c:pt idx="0">
                  <c:v>3702436.5745599968</c:v>
                </c:pt>
                <c:pt idx="1">
                  <c:v>2915903.9537900016</c:v>
                </c:pt>
                <c:pt idx="2">
                  <c:v>618374.97834000003</c:v>
                </c:pt>
                <c:pt idx="3">
                  <c:v>519532.17208000034</c:v>
                </c:pt>
                <c:pt idx="4">
                  <c:v>468782.27341999975</c:v>
                </c:pt>
                <c:pt idx="5">
                  <c:v>462173.87687000039</c:v>
                </c:pt>
                <c:pt idx="6">
                  <c:v>360751.93821999989</c:v>
                </c:pt>
                <c:pt idx="7">
                  <c:v>287910.25091</c:v>
                </c:pt>
                <c:pt idx="8">
                  <c:v>271746.29903000011</c:v>
                </c:pt>
                <c:pt idx="9">
                  <c:v>252077.47540999984</c:v>
                </c:pt>
                <c:pt idx="10">
                  <c:v>237636.56451000003</c:v>
                </c:pt>
                <c:pt idx="11">
                  <c:v>237204.27646000005</c:v>
                </c:pt>
                <c:pt idx="12">
                  <c:v>226117.00647999998</c:v>
                </c:pt>
                <c:pt idx="13">
                  <c:v>178302.70401999992</c:v>
                </c:pt>
                <c:pt idx="14">
                  <c:v>173963.50884999998</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septiembre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septiembre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septiembre 2021</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4645719.2376899989</c:v>
                </c:pt>
                <c:pt idx="1">
                  <c:v>2006860.0622600003</c:v>
                </c:pt>
                <c:pt idx="2">
                  <c:v>1447420.7575399997</c:v>
                </c:pt>
                <c:pt idx="3">
                  <c:v>1042028.5791099999</c:v>
                </c:pt>
                <c:pt idx="4">
                  <c:v>985525.93574999948</c:v>
                </c:pt>
                <c:pt idx="5">
                  <c:v>1122246.3945499999</c:v>
                </c:pt>
                <c:pt idx="6">
                  <c:v>636045.31989999977</c:v>
                </c:pt>
                <c:pt idx="7">
                  <c:v>204613.88768999997</c:v>
                </c:pt>
                <c:pt idx="8">
                  <c:v>291176.93407000008</c:v>
                </c:pt>
                <c:pt idx="9">
                  <c:v>107736.01944</c:v>
                </c:pt>
                <c:pt idx="10">
                  <c:v>145372.93091999996</c:v>
                </c:pt>
                <c:pt idx="11">
                  <c:v>47943.313559999995</c:v>
                </c:pt>
                <c:pt idx="12">
                  <c:v>14481.50957</c:v>
                </c:pt>
                <c:pt idx="13">
                  <c:v>11177.926560000002</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septiembre 2021</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1791883.4056900002</c:v>
                </c:pt>
                <c:pt idx="1">
                  <c:v>998868.60363000038</c:v>
                </c:pt>
                <c:pt idx="2" formatCode="_(* #,##0_);_(* \(#,##0\);_(* &quot;-&quot;_);_(@_)">
                  <c:v>1024168.1045000001</c:v>
                </c:pt>
                <c:pt idx="3">
                  <c:v>476228.67515999969</c:v>
                </c:pt>
                <c:pt idx="4">
                  <c:v>354863.9380400001</c:v>
                </c:pt>
                <c:pt idx="5">
                  <c:v>412350</c:v>
                </c:pt>
                <c:pt idx="6" formatCode="_(* #,##0_);_(* \(#,##0\);_(* &quot;-&quot;_);_(@_)">
                  <c:v>360288.76096000004</c:v>
                </c:pt>
                <c:pt idx="7">
                  <c:v>238542.16428000011</c:v>
                </c:pt>
                <c:pt idx="8">
                  <c:v>127762.06266</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4645719.2376899989</c:v>
                      </c:pt>
                      <c:pt idx="1">
                        <c:v>985525.93574999948</c:v>
                      </c:pt>
                      <c:pt idx="2">
                        <c:v>204613.88768999997</c:v>
                      </c:pt>
                      <c:pt idx="3">
                        <c:v>47943.313559999995</c:v>
                      </c:pt>
                      <c:pt idx="4">
                        <c:v>14481.50957</c:v>
                      </c:pt>
                      <c:pt idx="5">
                        <c:v>11177.926560000002</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5924661</c:v>
                </c:pt>
                <c:pt idx="1">
                  <c:v>5619304</c:v>
                </c:pt>
                <c:pt idx="2">
                  <c:v>6126434</c:v>
                </c:pt>
                <c:pt idx="3">
                  <c:v>6480026</c:v>
                </c:pt>
                <c:pt idx="4">
                  <c:v>5612923</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-325421</c:v>
                </c:pt>
                <c:pt idx="1">
                  <c:v>-782654</c:v>
                </c:pt>
                <c:pt idx="2">
                  <c:v>-761998</c:v>
                </c:pt>
                <c:pt idx="3">
                  <c:v>-681604</c:v>
                </c:pt>
                <c:pt idx="4">
                  <c:v>-450212</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4468104</c:v>
                </c:pt>
                <c:pt idx="1">
                  <c:v>4700192</c:v>
                </c:pt>
                <c:pt idx="2">
                  <c:v>5976134</c:v>
                </c:pt>
                <c:pt idx="3">
                  <c:v>4755333</c:v>
                </c:pt>
                <c:pt idx="4">
                  <c:v>4105630</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10067344</c:v>
                </c:pt>
                <c:pt idx="1">
                  <c:v>9536842</c:v>
                </c:pt>
                <c:pt idx="2">
                  <c:v>11340570</c:v>
                </c:pt>
                <c:pt idx="3">
                  <c:v>10553755</c:v>
                </c:pt>
                <c:pt idx="4">
                  <c:v>9268341</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ene-sept 17</c:v>
                </c:pt>
                <c:pt idx="1">
                  <c:v>ene-sept 18</c:v>
                </c:pt>
                <c:pt idx="2">
                  <c:v>ene-sept 19</c:v>
                </c:pt>
                <c:pt idx="3">
                  <c:v>ene-sept 20</c:v>
                </c:pt>
                <c:pt idx="4">
                  <c:v>ene-sept 21</c:v>
                </c:pt>
              </c:strCache>
            </c:strRef>
          </c:cat>
          <c:val>
            <c:numRef>
              <c:f>evolución_comercio!$R$3:$R$7</c:f>
              <c:numCache>
                <c:formatCode>_-* #,##0\ _p_t_a_-;\-* #,##0\ _p_t_a_-;_-* "-"??\ _p_t_a_-;_-@_-</c:formatCode>
                <c:ptCount val="5"/>
                <c:pt idx="0">
                  <c:v>7291030</c:v>
                </c:pt>
                <c:pt idx="1">
                  <c:v>8182390</c:v>
                </c:pt>
                <c:pt idx="2">
                  <c:v>8294138</c:v>
                </c:pt>
                <c:pt idx="3">
                  <c:v>7740206</c:v>
                </c:pt>
                <c:pt idx="4">
                  <c:v>7975306</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ene-sept 17</c:v>
                </c:pt>
                <c:pt idx="1">
                  <c:v>ene-sept 18</c:v>
                </c:pt>
                <c:pt idx="2">
                  <c:v>ene-sept 19</c:v>
                </c:pt>
                <c:pt idx="3">
                  <c:v>ene-sept 20</c:v>
                </c:pt>
                <c:pt idx="4">
                  <c:v>ene-sept 21</c:v>
                </c:pt>
              </c:strCache>
            </c:strRef>
          </c:cat>
          <c:val>
            <c:numRef>
              <c:f>evolución_comercio!$S$3:$S$7</c:f>
              <c:numCache>
                <c:formatCode>_-* #,##0\ _p_t_a_-;\-* #,##0\ _p_t_a_-;_-* "-"??\ _p_t_a_-;_-@_-</c:formatCode>
                <c:ptCount val="5"/>
                <c:pt idx="0">
                  <c:v>887030</c:v>
                </c:pt>
                <c:pt idx="1">
                  <c:v>1039856</c:v>
                </c:pt>
                <c:pt idx="2">
                  <c:v>1072438</c:v>
                </c:pt>
                <c:pt idx="3">
                  <c:v>1207880</c:v>
                </c:pt>
                <c:pt idx="4">
                  <c:v>1335454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ene-sept 17</c:v>
                </c:pt>
                <c:pt idx="1">
                  <c:v>ene-sept 18</c:v>
                </c:pt>
                <c:pt idx="2">
                  <c:v>ene-sept 19</c:v>
                </c:pt>
                <c:pt idx="3">
                  <c:v>ene-sept 20</c:v>
                </c:pt>
                <c:pt idx="4">
                  <c:v>ene-sept 21</c:v>
                </c:pt>
              </c:strCache>
            </c:strRef>
          </c:cat>
          <c:val>
            <c:numRef>
              <c:f>evolución_comercio!$T$3:$T$7</c:f>
              <c:numCache>
                <c:formatCode>_-* #,##0\ _p_t_a_-;\-* #,##0\ _p_t_a_-;_-* "-"??\ _p_t_a_-;_-@_-</c:formatCode>
                <c:ptCount val="5"/>
                <c:pt idx="0">
                  <c:v>3715359</c:v>
                </c:pt>
                <c:pt idx="1">
                  <c:v>4724575</c:v>
                </c:pt>
                <c:pt idx="2">
                  <c:v>3927427</c:v>
                </c:pt>
                <c:pt idx="3">
                  <c:v>3195291</c:v>
                </c:pt>
                <c:pt idx="4">
                  <c:v>3862625</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ene-sept 17</c:v>
                </c:pt>
                <c:pt idx="1">
                  <c:v>ene-sept 18</c:v>
                </c:pt>
                <c:pt idx="2">
                  <c:v>ene-sept 19</c:v>
                </c:pt>
                <c:pt idx="3">
                  <c:v>ene-sept 20</c:v>
                </c:pt>
                <c:pt idx="4">
                  <c:v>ene-sept 21</c:v>
                </c:pt>
              </c:strCache>
            </c:strRef>
          </c:cat>
          <c:val>
            <c:numRef>
              <c:f>evolución_comercio!$U$3:$U$7</c:f>
              <c:numCache>
                <c:formatCode>_-* #,##0\ _p_t_a_-;\-* #,##0\ _p_t_a_-;_-* "-"??\ _p_t_a_-;_-@_-</c:formatCode>
                <c:ptCount val="5"/>
                <c:pt idx="0">
                  <c:v>11893419</c:v>
                </c:pt>
                <c:pt idx="1">
                  <c:v>13946821</c:v>
                </c:pt>
                <c:pt idx="2">
                  <c:v>13294003</c:v>
                </c:pt>
                <c:pt idx="3">
                  <c:v>12143377</c:v>
                </c:pt>
                <c:pt idx="4">
                  <c:v>13173385</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ene-sept 17</c:v>
                </c:pt>
                <c:pt idx="1">
                  <c:v>ene-sept 18</c:v>
                </c:pt>
                <c:pt idx="2">
                  <c:v>ene-sept 19</c:v>
                </c:pt>
                <c:pt idx="3">
                  <c:v>ene-sept 20</c:v>
                </c:pt>
                <c:pt idx="4">
                  <c:v>ene-sept 21</c:v>
                </c:pt>
              </c:strCache>
            </c:strRef>
          </c:cat>
          <c:val>
            <c:numRef>
              <c:f>evolución_comercio!$R$12:$R$16</c:f>
              <c:numCache>
                <c:formatCode>_-* #,##0\ _p_t_a_-;\-* #,##0\ _p_t_a_-;_-* "-"??\ _p_t_a_-;_-@_-</c:formatCode>
                <c:ptCount val="5"/>
                <c:pt idx="0">
                  <c:v>2629926</c:v>
                </c:pt>
                <c:pt idx="1">
                  <c:v>2989288</c:v>
                </c:pt>
                <c:pt idx="2">
                  <c:v>2962407</c:v>
                </c:pt>
                <c:pt idx="3">
                  <c:v>3117113</c:v>
                </c:pt>
                <c:pt idx="4">
                  <c:v>4084187</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ene-sept 17</c:v>
                </c:pt>
                <c:pt idx="1">
                  <c:v>ene-sept 18</c:v>
                </c:pt>
                <c:pt idx="2">
                  <c:v>ene-sept 19</c:v>
                </c:pt>
                <c:pt idx="3">
                  <c:v>ene-sept 20</c:v>
                </c:pt>
                <c:pt idx="4">
                  <c:v>ene-sept 21</c:v>
                </c:pt>
              </c:strCache>
            </c:strRef>
          </c:cat>
          <c:val>
            <c:numRef>
              <c:f>evolución_comercio!$S$12:$S$16</c:f>
              <c:numCache>
                <c:formatCode>_-* #,##0\ _p_t_a_-;\-* #,##0\ _p_t_a_-;_-* "-"??\ _p_t_a_-;_-@_-</c:formatCode>
                <c:ptCount val="5"/>
                <c:pt idx="0">
                  <c:v>1464531</c:v>
                </c:pt>
                <c:pt idx="1">
                  <c:v>1605343</c:v>
                </c:pt>
                <c:pt idx="2">
                  <c:v>1636554</c:v>
                </c:pt>
                <c:pt idx="3">
                  <c:v>1444267</c:v>
                </c:pt>
                <c:pt idx="4">
                  <c:v>2333092</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ene-sept 17</c:v>
                </c:pt>
                <c:pt idx="1">
                  <c:v>ene-sept 18</c:v>
                </c:pt>
                <c:pt idx="2">
                  <c:v>ene-sept 19</c:v>
                </c:pt>
                <c:pt idx="3">
                  <c:v>ene-sept 20</c:v>
                </c:pt>
                <c:pt idx="4">
                  <c:v>ene-sept 21</c:v>
                </c:pt>
              </c:strCache>
            </c:strRef>
          </c:cat>
          <c:val>
            <c:numRef>
              <c:f>evolución_comercio!$T$12:$T$16</c:f>
              <c:numCache>
                <c:formatCode>_-* #,##0\ _p_t_a_-;\-* #,##0\ _p_t_a_-;_-* "-"??\ _p_t_a_-;_-@_-</c:formatCode>
                <c:ptCount val="5"/>
                <c:pt idx="0">
                  <c:v>201873</c:v>
                </c:pt>
                <c:pt idx="1">
                  <c:v>262118</c:v>
                </c:pt>
                <c:pt idx="2">
                  <c:v>202106</c:v>
                </c:pt>
                <c:pt idx="3">
                  <c:v>146471</c:v>
                </c:pt>
                <c:pt idx="4">
                  <c:v>412350</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ene-sept 17</c:v>
                </c:pt>
                <c:pt idx="1">
                  <c:v>ene-sept 18</c:v>
                </c:pt>
                <c:pt idx="2">
                  <c:v>ene-sept 19</c:v>
                </c:pt>
                <c:pt idx="3">
                  <c:v>ene-sept 20</c:v>
                </c:pt>
                <c:pt idx="4">
                  <c:v>ene-sept 21</c:v>
                </c:pt>
              </c:strCache>
            </c:strRef>
          </c:cat>
          <c:val>
            <c:numRef>
              <c:f>evolución_comercio!$U$12:$U$16</c:f>
              <c:numCache>
                <c:formatCode>_-* #,##0\ _p_t_a_-;\-* #,##0\ _p_t_a_-;_-* "-"??\ _p_t_a_-;_-@_-</c:formatCode>
                <c:ptCount val="5"/>
                <c:pt idx="0">
                  <c:v>4296330</c:v>
                </c:pt>
                <c:pt idx="1">
                  <c:v>4856749</c:v>
                </c:pt>
                <c:pt idx="2">
                  <c:v>4801067</c:v>
                </c:pt>
                <c:pt idx="3">
                  <c:v>4707851</c:v>
                </c:pt>
                <c:pt idx="4">
                  <c:v>6829629</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septiembre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5374230</c:v>
                </c:pt>
                <c:pt idx="1">
                  <c:v>7799155</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septiembre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7975306</c:v>
                </c:pt>
                <c:pt idx="1">
                  <c:v>1335454</c:v>
                </c:pt>
                <c:pt idx="2">
                  <c:v>3862625</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septiembre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5787924.8796499958</c:v>
                </c:pt>
                <c:pt idx="1">
                  <c:v>420622.93808000005</c:v>
                </c:pt>
                <c:pt idx="2">
                  <c:v>3630155.3060700018</c:v>
                </c:pt>
                <c:pt idx="3">
                  <c:v>1643447.0960500005</c:v>
                </c:pt>
                <c:pt idx="4">
                  <c:v>1691234.7801500019</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septiembre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640841.62793000008</c:v>
                </c:pt>
                <c:pt idx="1">
                  <c:v>3542103.1823799983</c:v>
                </c:pt>
                <c:pt idx="2">
                  <c:v>1204719.9133499993</c:v>
                </c:pt>
                <c:pt idx="3">
                  <c:v>810987.61092999997</c:v>
                </c:pt>
                <c:pt idx="4">
                  <c:v>630976.66541000269</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0"/>
      <c r="B1" s="141"/>
      <c r="C1" s="141"/>
      <c r="D1" s="141"/>
      <c r="E1" s="141"/>
      <c r="F1" s="141"/>
      <c r="G1" s="141"/>
      <c r="H1" s="142"/>
      <c r="I1" s="142"/>
    </row>
    <row r="2" spans="1:9" ht="14.4" x14ac:dyDescent="0.3">
      <c r="A2" s="141"/>
      <c r="B2" s="141"/>
      <c r="C2" s="141"/>
      <c r="D2" s="141"/>
      <c r="E2" s="141"/>
      <c r="F2" s="141"/>
      <c r="G2" s="141"/>
      <c r="H2" s="142"/>
      <c r="I2" s="142"/>
    </row>
    <row r="3" spans="1:9" ht="16.2" x14ac:dyDescent="0.3">
      <c r="A3" s="140"/>
      <c r="B3" s="141"/>
      <c r="C3" s="141"/>
      <c r="D3" s="141"/>
      <c r="E3" s="141"/>
      <c r="F3" s="141"/>
      <c r="G3" s="141"/>
      <c r="H3" s="142"/>
      <c r="I3" s="142"/>
    </row>
    <row r="4" spans="1:9" ht="14.4" x14ac:dyDescent="0.3">
      <c r="A4" s="141"/>
      <c r="B4" s="141"/>
      <c r="C4" s="141"/>
      <c r="D4" s="143"/>
      <c r="E4" s="141"/>
      <c r="F4" s="141"/>
      <c r="G4" s="141"/>
      <c r="H4" s="142"/>
      <c r="I4" s="142"/>
    </row>
    <row r="5" spans="1:9" ht="16.2" x14ac:dyDescent="0.3">
      <c r="A5" s="140"/>
      <c r="B5" s="141"/>
      <c r="C5" s="141"/>
      <c r="D5" s="144"/>
      <c r="E5" s="141"/>
      <c r="F5" s="141"/>
      <c r="G5" s="141"/>
      <c r="H5" s="142"/>
      <c r="I5" s="142"/>
    </row>
    <row r="6" spans="1:9" ht="16.2" x14ac:dyDescent="0.3">
      <c r="A6" s="140"/>
      <c r="B6" s="141"/>
      <c r="C6" s="141"/>
      <c r="D6" s="141"/>
      <c r="E6" s="141"/>
      <c r="F6" s="141"/>
      <c r="G6" s="141"/>
      <c r="H6" s="142"/>
      <c r="I6" s="142"/>
    </row>
    <row r="7" spans="1:9" ht="16.2" x14ac:dyDescent="0.3">
      <c r="A7" s="140"/>
      <c r="B7" s="141"/>
      <c r="C7" s="141"/>
      <c r="D7" s="141"/>
      <c r="E7" s="141"/>
      <c r="F7" s="141"/>
      <c r="G7" s="141"/>
      <c r="H7" s="142"/>
      <c r="I7" s="142"/>
    </row>
    <row r="8" spans="1:9" ht="14.4" x14ac:dyDescent="0.3">
      <c r="A8" s="141"/>
      <c r="B8" s="141"/>
      <c r="C8" s="141"/>
      <c r="D8" s="143"/>
      <c r="E8" s="141"/>
      <c r="F8" s="141"/>
      <c r="G8" s="141"/>
      <c r="H8" s="142"/>
      <c r="I8" s="142"/>
    </row>
    <row r="9" spans="1:9" ht="16.2" x14ac:dyDescent="0.3">
      <c r="A9" s="145"/>
      <c r="B9" s="141"/>
      <c r="C9" s="141"/>
      <c r="D9" s="141"/>
      <c r="E9" s="141"/>
      <c r="F9" s="141"/>
      <c r="G9" s="141"/>
      <c r="H9" s="142"/>
      <c r="I9" s="142"/>
    </row>
    <row r="10" spans="1:9" ht="16.2" x14ac:dyDescent="0.3">
      <c r="A10" s="140"/>
      <c r="B10" s="141"/>
      <c r="C10" s="141"/>
      <c r="D10" s="141"/>
      <c r="E10" s="141"/>
      <c r="F10" s="141"/>
      <c r="G10" s="141"/>
      <c r="H10" s="142"/>
      <c r="I10" s="142"/>
    </row>
    <row r="11" spans="1:9" ht="16.2" x14ac:dyDescent="0.3">
      <c r="A11" s="140"/>
      <c r="B11" s="141"/>
      <c r="C11" s="141"/>
      <c r="D11" s="141"/>
      <c r="E11" s="141"/>
      <c r="F11" s="141"/>
      <c r="G11" s="141"/>
      <c r="H11" s="142"/>
      <c r="I11" s="142"/>
    </row>
    <row r="12" spans="1:9" ht="16.2" x14ac:dyDescent="0.3">
      <c r="A12" s="140"/>
      <c r="B12" s="141"/>
      <c r="C12" s="141"/>
      <c r="D12" s="141"/>
      <c r="E12" s="141"/>
      <c r="F12" s="141"/>
      <c r="G12" s="141"/>
      <c r="H12" s="142"/>
      <c r="I12" s="142"/>
    </row>
    <row r="13" spans="1:9" ht="19.8" x14ac:dyDescent="0.3">
      <c r="A13" s="141"/>
      <c r="B13" s="141"/>
      <c r="C13" s="365" t="s">
        <v>271</v>
      </c>
      <c r="D13" s="365"/>
      <c r="E13" s="365"/>
      <c r="F13" s="365"/>
      <c r="G13" s="365"/>
      <c r="H13" s="365"/>
      <c r="I13" s="142"/>
    </row>
    <row r="14" spans="1:9" ht="19.8" x14ac:dyDescent="0.3">
      <c r="A14" s="141"/>
      <c r="B14" s="141"/>
      <c r="C14" s="365" t="s">
        <v>272</v>
      </c>
      <c r="D14" s="365"/>
      <c r="E14" s="365"/>
      <c r="F14" s="365"/>
      <c r="G14" s="365"/>
      <c r="H14" s="365"/>
      <c r="I14" s="142"/>
    </row>
    <row r="15" spans="1:9" ht="14.4" x14ac:dyDescent="0.3">
      <c r="A15" s="141"/>
      <c r="B15" s="141"/>
      <c r="C15" s="141"/>
      <c r="D15" s="141"/>
      <c r="E15" s="141"/>
      <c r="F15" s="141"/>
      <c r="G15" s="141"/>
      <c r="H15" s="142"/>
      <c r="I15" s="142"/>
    </row>
    <row r="16" spans="1:9" ht="14.4" x14ac:dyDescent="0.3">
      <c r="A16" s="141"/>
      <c r="B16" s="141"/>
      <c r="C16" s="141"/>
      <c r="D16" s="356"/>
      <c r="E16" s="141"/>
      <c r="F16" s="141"/>
      <c r="G16" s="141"/>
      <c r="H16" s="142"/>
      <c r="I16" s="142"/>
    </row>
    <row r="17" spans="1:9" ht="16.2" x14ac:dyDescent="0.3">
      <c r="A17" s="141"/>
      <c r="B17" s="141"/>
      <c r="C17" s="146" t="s">
        <v>511</v>
      </c>
      <c r="D17" s="146"/>
      <c r="E17" s="146"/>
      <c r="F17" s="146"/>
      <c r="G17" s="146"/>
      <c r="H17" s="142"/>
      <c r="I17" s="142"/>
    </row>
    <row r="18" spans="1:9" ht="14.4" x14ac:dyDescent="0.3">
      <c r="A18" s="141"/>
      <c r="B18" s="141"/>
      <c r="C18" s="142"/>
      <c r="D18" s="141"/>
      <c r="E18" s="141"/>
      <c r="F18" s="141"/>
      <c r="G18" s="141"/>
      <c r="H18" s="142"/>
      <c r="I18" s="142"/>
    </row>
    <row r="19" spans="1:9" ht="14.4" x14ac:dyDescent="0.3">
      <c r="A19" s="141"/>
      <c r="B19" s="141"/>
      <c r="C19" s="141"/>
      <c r="D19" s="141"/>
      <c r="E19" s="141"/>
      <c r="F19" s="141"/>
      <c r="G19" s="141"/>
      <c r="H19" s="142"/>
      <c r="I19" s="142"/>
    </row>
    <row r="20" spans="1:9" ht="14.4" x14ac:dyDescent="0.3">
      <c r="A20" s="141"/>
      <c r="B20" s="141"/>
      <c r="C20" s="141"/>
      <c r="D20" s="141"/>
      <c r="E20" s="141"/>
      <c r="F20" s="141"/>
      <c r="G20" s="141"/>
      <c r="H20" s="142"/>
      <c r="I20" s="142"/>
    </row>
    <row r="21" spans="1:9" ht="16.2" x14ac:dyDescent="0.3">
      <c r="A21" s="140"/>
      <c r="B21" s="141"/>
      <c r="C21" s="141"/>
      <c r="D21" s="141"/>
      <c r="E21" s="141"/>
      <c r="F21" s="141"/>
      <c r="G21" s="141"/>
      <c r="H21" s="142"/>
      <c r="I21" s="142"/>
    </row>
    <row r="22" spans="1:9" ht="16.2" x14ac:dyDescent="0.3">
      <c r="A22" s="140"/>
      <c r="B22" s="141"/>
      <c r="C22" s="141"/>
      <c r="D22" s="143"/>
      <c r="E22" s="141"/>
      <c r="F22" s="141"/>
      <c r="G22" s="141"/>
      <c r="H22" s="142"/>
      <c r="I22" s="142"/>
    </row>
    <row r="23" spans="1:9" ht="16.2" x14ac:dyDescent="0.3">
      <c r="A23" s="140"/>
      <c r="B23" s="141"/>
      <c r="C23" s="141"/>
      <c r="D23" s="356"/>
      <c r="E23" s="141"/>
      <c r="F23" s="141"/>
      <c r="G23" s="141"/>
      <c r="H23" s="142"/>
      <c r="I23" s="142"/>
    </row>
    <row r="24" spans="1:9" ht="16.2" x14ac:dyDescent="0.3">
      <c r="A24" s="140"/>
      <c r="B24" s="141"/>
      <c r="C24" s="141"/>
      <c r="D24" s="141"/>
      <c r="E24" s="141"/>
      <c r="F24" s="141"/>
      <c r="G24" s="141"/>
      <c r="H24" s="142"/>
      <c r="I24" s="142"/>
    </row>
    <row r="25" spans="1:9" ht="16.2" x14ac:dyDescent="0.3">
      <c r="A25" s="140"/>
      <c r="B25" s="141"/>
      <c r="C25" s="141"/>
      <c r="D25" s="141"/>
      <c r="E25" s="141"/>
      <c r="F25" s="141"/>
      <c r="G25" s="141"/>
      <c r="H25" s="142"/>
      <c r="I25" s="142"/>
    </row>
    <row r="26" spans="1:9" ht="16.2" x14ac:dyDescent="0.3">
      <c r="A26" s="140"/>
      <c r="B26" s="141"/>
      <c r="C26" s="141"/>
      <c r="D26" s="141"/>
      <c r="E26" s="141"/>
      <c r="F26" s="141"/>
      <c r="G26" s="141"/>
      <c r="H26" s="142"/>
      <c r="I26" s="142"/>
    </row>
    <row r="27" spans="1:9" ht="16.2" x14ac:dyDescent="0.3">
      <c r="A27" s="140"/>
      <c r="B27" s="141"/>
      <c r="C27" s="141"/>
      <c r="D27" s="143"/>
      <c r="E27" s="141"/>
      <c r="F27" s="141"/>
      <c r="G27" s="141"/>
      <c r="H27" s="142"/>
      <c r="I27" s="142"/>
    </row>
    <row r="28" spans="1:9" ht="16.2" x14ac:dyDescent="0.3">
      <c r="A28" s="140"/>
      <c r="B28" s="141"/>
      <c r="C28" s="141"/>
      <c r="D28" s="141"/>
      <c r="E28" s="141"/>
      <c r="F28" s="141"/>
      <c r="G28" s="141"/>
      <c r="H28" s="142"/>
      <c r="I28" s="142"/>
    </row>
    <row r="29" spans="1:9" ht="16.2" x14ac:dyDescent="0.3">
      <c r="A29" s="140"/>
      <c r="B29" s="141"/>
      <c r="C29" s="141"/>
      <c r="D29" s="141"/>
      <c r="E29" s="141"/>
      <c r="F29" s="141"/>
      <c r="G29" s="141"/>
      <c r="H29" s="142"/>
      <c r="I29" s="142"/>
    </row>
    <row r="30" spans="1:9" ht="16.2" x14ac:dyDescent="0.3">
      <c r="A30" s="140"/>
      <c r="B30" s="141"/>
      <c r="C30" s="141"/>
      <c r="D30" s="141"/>
      <c r="E30" s="141"/>
      <c r="F30" s="141"/>
      <c r="G30" s="141"/>
      <c r="H30" s="142"/>
      <c r="I30" s="142"/>
    </row>
    <row r="31" spans="1:9" ht="16.2" x14ac:dyDescent="0.3">
      <c r="A31" s="140"/>
      <c r="B31" s="141"/>
      <c r="C31" s="141"/>
      <c r="D31" s="141"/>
      <c r="E31" s="141"/>
      <c r="F31" s="141"/>
      <c r="G31" s="141"/>
      <c r="H31" s="142"/>
      <c r="I31" s="142"/>
    </row>
    <row r="32" spans="1:9" ht="14.4" x14ac:dyDescent="0.3">
      <c r="A32" s="142"/>
      <c r="B32" s="142"/>
      <c r="C32" s="142"/>
      <c r="D32" s="142"/>
      <c r="E32" s="142"/>
      <c r="F32" s="141"/>
      <c r="G32" s="141"/>
      <c r="H32" s="142"/>
      <c r="I32" s="142"/>
    </row>
    <row r="33" spans="1:9" ht="14.4" x14ac:dyDescent="0.3">
      <c r="A33" s="142"/>
      <c r="B33" s="142"/>
      <c r="C33" s="142"/>
      <c r="D33" s="142"/>
      <c r="E33" s="142"/>
      <c r="F33" s="141"/>
      <c r="G33" s="141"/>
      <c r="H33" s="142"/>
      <c r="I33" s="142"/>
    </row>
    <row r="34" spans="1:9" ht="16.2" x14ac:dyDescent="0.3">
      <c r="A34" s="140"/>
      <c r="B34" s="141"/>
      <c r="C34" s="141"/>
      <c r="D34" s="141"/>
      <c r="E34" s="141"/>
      <c r="F34" s="141"/>
      <c r="G34" s="141"/>
      <c r="H34" s="142"/>
      <c r="I34" s="142"/>
    </row>
    <row r="35" spans="1:9" ht="16.2" x14ac:dyDescent="0.3">
      <c r="A35" s="140"/>
      <c r="B35" s="141"/>
      <c r="C35" s="141"/>
      <c r="D35" s="141"/>
      <c r="E35" s="141"/>
      <c r="F35" s="141"/>
      <c r="G35" s="141"/>
      <c r="H35" s="142"/>
      <c r="I35" s="142"/>
    </row>
    <row r="36" spans="1:9" ht="16.2" x14ac:dyDescent="0.3">
      <c r="A36" s="140"/>
      <c r="B36" s="141"/>
      <c r="C36" s="141"/>
      <c r="D36" s="141"/>
      <c r="E36" s="141"/>
      <c r="F36" s="141"/>
      <c r="G36" s="141"/>
      <c r="H36" s="142"/>
      <c r="I36" s="142"/>
    </row>
    <row r="37" spans="1:9" ht="16.2" x14ac:dyDescent="0.3">
      <c r="A37" s="147"/>
      <c r="B37" s="141"/>
      <c r="C37" s="147"/>
      <c r="D37" s="148"/>
      <c r="E37" s="141"/>
      <c r="F37" s="141"/>
      <c r="G37" s="141"/>
      <c r="H37" s="142"/>
      <c r="I37" s="142"/>
    </row>
    <row r="38" spans="1:9" ht="16.2" x14ac:dyDescent="0.3">
      <c r="A38" s="140"/>
      <c r="B38" s="142"/>
      <c r="C38" s="142"/>
      <c r="D38" s="142"/>
      <c r="E38" s="141"/>
      <c r="F38" s="141"/>
      <c r="G38" s="141"/>
      <c r="H38" s="142"/>
      <c r="I38" s="142"/>
    </row>
    <row r="39" spans="1:9" ht="16.2" x14ac:dyDescent="0.3">
      <c r="A39" s="142"/>
      <c r="B39" s="142"/>
      <c r="C39" s="140" t="s">
        <v>512</v>
      </c>
      <c r="D39" s="148"/>
      <c r="E39" s="141"/>
      <c r="F39" s="141"/>
      <c r="G39" s="141"/>
      <c r="H39" s="142"/>
      <c r="I39" s="142"/>
    </row>
    <row r="40" spans="1:9" ht="14.4" x14ac:dyDescent="0.3">
      <c r="A40" s="142"/>
      <c r="B40" s="142"/>
      <c r="C40" s="142"/>
      <c r="D40" s="142"/>
      <c r="E40" s="142"/>
      <c r="F40" s="142"/>
      <c r="G40" s="142"/>
      <c r="H40" s="142"/>
      <c r="I40" s="142"/>
    </row>
    <row r="41" spans="1:9" ht="14.4" x14ac:dyDescent="0.3">
      <c r="A41" s="142"/>
      <c r="B41" s="142"/>
      <c r="C41" s="142"/>
      <c r="D41" s="142"/>
      <c r="E41" s="142"/>
      <c r="F41" s="142"/>
      <c r="G41" s="142"/>
      <c r="H41" s="142"/>
      <c r="I41" s="142"/>
    </row>
    <row r="42" spans="1:9" ht="14.4" x14ac:dyDescent="0.3">
      <c r="A42" s="142"/>
      <c r="B42" s="142"/>
      <c r="C42" s="142"/>
      <c r="D42" s="142"/>
      <c r="E42" s="142"/>
      <c r="F42" s="142"/>
      <c r="G42" s="142"/>
      <c r="H42" s="142"/>
      <c r="I42" s="142"/>
    </row>
    <row r="43" spans="1:9" ht="14.4" x14ac:dyDescent="0.3">
      <c r="A43" s="142"/>
      <c r="B43" s="142"/>
      <c r="C43" s="142"/>
      <c r="D43" s="142"/>
      <c r="E43" s="142"/>
      <c r="F43" s="142"/>
      <c r="G43" s="142"/>
      <c r="H43" s="142"/>
      <c r="I43" s="142"/>
    </row>
    <row r="44" spans="1:9" ht="14.4" x14ac:dyDescent="0.3">
      <c r="A44" s="142"/>
      <c r="B44" s="142"/>
      <c r="C44" s="142"/>
      <c r="D44" s="142"/>
      <c r="E44" s="142"/>
      <c r="F44" s="142"/>
      <c r="G44" s="142"/>
      <c r="H44" s="142"/>
      <c r="I44" s="142"/>
    </row>
    <row r="45" spans="1:9" ht="14.4" x14ac:dyDescent="0.3">
      <c r="A45" s="141"/>
      <c r="B45" s="141"/>
      <c r="C45" s="141"/>
      <c r="D45" s="143" t="s">
        <v>216</v>
      </c>
      <c r="E45" s="141"/>
      <c r="F45" s="141"/>
      <c r="G45" s="141"/>
      <c r="H45" s="142"/>
      <c r="I45" s="142"/>
    </row>
    <row r="46" spans="1:9" ht="16.2" x14ac:dyDescent="0.3">
      <c r="A46" s="140"/>
      <c r="B46" s="141"/>
      <c r="C46" s="141"/>
      <c r="D46" s="149" t="s">
        <v>513</v>
      </c>
      <c r="E46" s="141"/>
      <c r="F46" s="141"/>
      <c r="G46" s="141"/>
      <c r="H46" s="142"/>
      <c r="I46" s="142"/>
    </row>
    <row r="47" spans="1:9" ht="16.2" x14ac:dyDescent="0.3">
      <c r="A47" s="140"/>
      <c r="B47" s="141"/>
      <c r="C47" s="141"/>
      <c r="D47" s="149"/>
      <c r="E47" s="141"/>
      <c r="F47" s="141"/>
      <c r="G47" s="141"/>
      <c r="H47" s="142"/>
      <c r="I47" s="142"/>
    </row>
    <row r="48" spans="1:9" ht="16.2" x14ac:dyDescent="0.3">
      <c r="A48" s="140"/>
      <c r="B48" s="141"/>
      <c r="C48" s="141"/>
      <c r="D48" s="141"/>
      <c r="E48" s="141"/>
      <c r="F48" s="141"/>
      <c r="G48" s="141"/>
      <c r="H48" s="142"/>
      <c r="I48" s="142"/>
    </row>
    <row r="49" spans="1:9" ht="14.4" x14ac:dyDescent="0.3">
      <c r="A49" s="141"/>
      <c r="B49" s="141"/>
      <c r="C49" s="141"/>
      <c r="D49" s="143" t="s">
        <v>167</v>
      </c>
      <c r="E49" s="141"/>
      <c r="F49" s="141"/>
      <c r="G49" s="141"/>
      <c r="H49" s="142"/>
      <c r="I49" s="142"/>
    </row>
    <row r="50" spans="1:9" ht="16.2" x14ac:dyDescent="0.3">
      <c r="A50" s="145"/>
      <c r="B50" s="141"/>
      <c r="C50" s="141"/>
      <c r="D50" s="143" t="s">
        <v>361</v>
      </c>
      <c r="E50" s="141"/>
      <c r="F50" s="141"/>
      <c r="G50" s="141"/>
      <c r="H50" s="142"/>
      <c r="I50" s="142"/>
    </row>
    <row r="51" spans="1:9" ht="16.2" x14ac:dyDescent="0.3">
      <c r="A51" s="140"/>
      <c r="B51" s="141"/>
      <c r="C51" s="141"/>
      <c r="D51" s="141"/>
      <c r="E51" s="141"/>
      <c r="F51" s="141"/>
      <c r="G51" s="141"/>
      <c r="H51" s="142"/>
      <c r="I51" s="142"/>
    </row>
    <row r="52" spans="1:9" ht="16.2" x14ac:dyDescent="0.3">
      <c r="A52" s="140"/>
      <c r="B52" s="141"/>
      <c r="C52" s="141"/>
      <c r="D52" s="141"/>
      <c r="E52" s="141"/>
      <c r="F52" s="141"/>
      <c r="G52" s="141"/>
      <c r="H52" s="142"/>
      <c r="I52" s="142"/>
    </row>
    <row r="53" spans="1:9" ht="16.2" x14ac:dyDescent="0.3">
      <c r="A53" s="140"/>
      <c r="B53" s="141"/>
      <c r="C53" s="141"/>
      <c r="D53" s="141"/>
      <c r="E53" s="141"/>
      <c r="F53" s="141"/>
      <c r="G53" s="141"/>
      <c r="H53" s="142"/>
      <c r="I53" s="142"/>
    </row>
    <row r="54" spans="1:9" ht="14.4" x14ac:dyDescent="0.3">
      <c r="A54" s="141"/>
      <c r="B54" s="141"/>
      <c r="C54" s="141"/>
      <c r="D54" s="141"/>
      <c r="E54" s="141"/>
      <c r="F54" s="141"/>
      <c r="G54" s="141"/>
      <c r="H54" s="142"/>
      <c r="I54" s="142"/>
    </row>
    <row r="55" spans="1:9" ht="14.4" x14ac:dyDescent="0.3">
      <c r="A55" s="141"/>
      <c r="B55" s="141"/>
      <c r="C55" s="141"/>
      <c r="D55" s="141"/>
      <c r="E55" s="141"/>
      <c r="F55" s="141"/>
      <c r="G55" s="141"/>
      <c r="H55" s="142"/>
      <c r="I55" s="142"/>
    </row>
    <row r="56" spans="1:9" ht="14.4" x14ac:dyDescent="0.3">
      <c r="A56" s="141"/>
      <c r="B56" s="141"/>
      <c r="C56" s="141"/>
      <c r="D56" s="356" t="s">
        <v>273</v>
      </c>
      <c r="E56" s="141"/>
      <c r="F56" s="141"/>
      <c r="G56" s="141"/>
      <c r="H56" s="142"/>
      <c r="I56" s="142"/>
    </row>
    <row r="57" spans="1:9" ht="14.4" x14ac:dyDescent="0.3">
      <c r="A57" s="141"/>
      <c r="B57" s="141"/>
      <c r="C57" s="141"/>
      <c r="D57" s="356" t="s">
        <v>274</v>
      </c>
      <c r="E57" s="141"/>
      <c r="F57" s="141"/>
      <c r="G57" s="141"/>
      <c r="H57" s="142"/>
      <c r="I57" s="142"/>
    </row>
    <row r="58" spans="1:9" ht="14.4" x14ac:dyDescent="0.3">
      <c r="A58" s="141"/>
      <c r="B58" s="141"/>
      <c r="C58" s="141"/>
      <c r="D58" s="141"/>
      <c r="E58" s="141"/>
      <c r="F58" s="141"/>
      <c r="G58" s="141"/>
      <c r="H58" s="142"/>
      <c r="I58" s="142"/>
    </row>
    <row r="59" spans="1:9" ht="14.4" x14ac:dyDescent="0.3">
      <c r="A59" s="141"/>
      <c r="B59" s="141"/>
      <c r="C59" s="141"/>
      <c r="D59" s="141"/>
      <c r="E59" s="141"/>
      <c r="F59" s="141"/>
      <c r="G59" s="141"/>
      <c r="H59" s="142"/>
      <c r="I59" s="142"/>
    </row>
    <row r="60" spans="1:9" ht="14.4" x14ac:dyDescent="0.3">
      <c r="A60" s="141"/>
      <c r="B60" s="141"/>
      <c r="C60" s="141"/>
      <c r="D60" s="141"/>
      <c r="E60" s="141"/>
      <c r="F60" s="141"/>
      <c r="G60" s="141"/>
      <c r="H60" s="142"/>
      <c r="I60" s="142"/>
    </row>
    <row r="61" spans="1:9" ht="14.4" x14ac:dyDescent="0.3">
      <c r="A61" s="141"/>
      <c r="B61" s="141"/>
      <c r="C61" s="141"/>
      <c r="D61" s="141"/>
      <c r="E61" s="141"/>
      <c r="F61" s="141"/>
      <c r="G61" s="141"/>
      <c r="H61" s="142"/>
      <c r="I61" s="142"/>
    </row>
    <row r="62" spans="1:9" ht="16.2" x14ac:dyDescent="0.3">
      <c r="A62" s="140"/>
      <c r="B62" s="141"/>
      <c r="C62" s="141"/>
      <c r="D62" s="141"/>
      <c r="E62" s="141"/>
      <c r="F62" s="141"/>
      <c r="G62" s="141"/>
      <c r="H62" s="142"/>
      <c r="I62" s="142"/>
    </row>
    <row r="63" spans="1:9" ht="16.2" x14ac:dyDescent="0.3">
      <c r="A63" s="140"/>
      <c r="B63" s="141"/>
      <c r="C63" s="141"/>
      <c r="D63" s="143" t="s">
        <v>509</v>
      </c>
      <c r="E63" s="141"/>
      <c r="F63" s="141"/>
      <c r="G63" s="141"/>
      <c r="H63" s="142"/>
      <c r="I63" s="142"/>
    </row>
    <row r="64" spans="1:9" ht="14.4" x14ac:dyDescent="0.3">
      <c r="A64" s="368" t="s">
        <v>510</v>
      </c>
      <c r="B64" s="368"/>
      <c r="C64" s="368"/>
      <c r="D64" s="368"/>
      <c r="E64" s="368"/>
      <c r="F64" s="368"/>
      <c r="G64" s="368"/>
      <c r="H64" s="368"/>
      <c r="I64" s="142"/>
    </row>
    <row r="65" spans="1:9" ht="16.2" x14ac:dyDescent="0.3">
      <c r="A65" s="140"/>
      <c r="B65" s="141"/>
      <c r="C65" s="141"/>
      <c r="D65" s="141"/>
      <c r="E65" s="141"/>
      <c r="F65" s="141"/>
      <c r="G65" s="141"/>
      <c r="H65" s="142"/>
      <c r="I65" s="142"/>
    </row>
    <row r="66" spans="1:9" ht="16.2" x14ac:dyDescent="0.3">
      <c r="A66" s="140"/>
      <c r="B66" s="141"/>
      <c r="C66" s="141"/>
      <c r="D66" s="141"/>
      <c r="E66" s="141"/>
      <c r="F66" s="141"/>
      <c r="G66" s="141"/>
      <c r="H66" s="142"/>
      <c r="I66" s="142"/>
    </row>
    <row r="67" spans="1:9" ht="16.2" x14ac:dyDescent="0.3">
      <c r="A67" s="140"/>
      <c r="B67" s="141"/>
      <c r="C67" s="141"/>
      <c r="D67" s="141"/>
      <c r="E67" s="141"/>
      <c r="F67" s="141"/>
      <c r="G67" s="141"/>
      <c r="H67" s="142"/>
      <c r="I67" s="142"/>
    </row>
    <row r="68" spans="1:9" ht="16.2" x14ac:dyDescent="0.3">
      <c r="A68" s="140"/>
      <c r="B68" s="141"/>
      <c r="C68" s="141"/>
      <c r="D68" s="143" t="s">
        <v>234</v>
      </c>
      <c r="E68" s="141"/>
      <c r="F68" s="141"/>
      <c r="G68" s="141"/>
      <c r="H68" s="142"/>
      <c r="I68" s="142"/>
    </row>
    <row r="69" spans="1:9" ht="16.2" x14ac:dyDescent="0.3">
      <c r="A69" s="140"/>
      <c r="B69" s="141"/>
      <c r="C69" s="141"/>
      <c r="D69" s="141"/>
      <c r="E69" s="141"/>
      <c r="F69" s="141"/>
      <c r="G69" s="141"/>
      <c r="H69" s="142"/>
      <c r="I69" s="142"/>
    </row>
    <row r="70" spans="1:9" ht="16.2" x14ac:dyDescent="0.3">
      <c r="A70" s="140"/>
      <c r="B70" s="141"/>
      <c r="C70" s="141"/>
      <c r="D70" s="141"/>
      <c r="E70" s="141"/>
      <c r="F70" s="141"/>
      <c r="G70" s="141"/>
      <c r="H70" s="142"/>
      <c r="I70" s="142"/>
    </row>
    <row r="71" spans="1:9" ht="16.2" x14ac:dyDescent="0.3">
      <c r="A71" s="140"/>
      <c r="B71" s="141"/>
      <c r="C71" s="141"/>
      <c r="D71" s="141"/>
      <c r="E71" s="141"/>
      <c r="F71" s="141"/>
      <c r="G71" s="141"/>
      <c r="H71" s="142"/>
      <c r="I71" s="142"/>
    </row>
    <row r="72" spans="1:9" ht="16.2" x14ac:dyDescent="0.3">
      <c r="A72" s="140"/>
      <c r="B72" s="141"/>
      <c r="C72" s="141"/>
      <c r="D72" s="141"/>
      <c r="E72" s="141"/>
      <c r="F72" s="141"/>
      <c r="G72" s="141"/>
      <c r="H72" s="142"/>
      <c r="I72" s="142"/>
    </row>
    <row r="73" spans="1:9" ht="16.2" x14ac:dyDescent="0.3">
      <c r="A73" s="140"/>
      <c r="B73" s="141"/>
      <c r="C73" s="141"/>
      <c r="D73" s="141"/>
      <c r="E73" s="141"/>
      <c r="F73" s="141"/>
      <c r="G73" s="141"/>
      <c r="H73" s="142"/>
      <c r="I73" s="142"/>
    </row>
    <row r="74" spans="1:9" ht="16.2" x14ac:dyDescent="0.3">
      <c r="A74" s="140"/>
      <c r="B74" s="141"/>
      <c r="C74" s="141"/>
      <c r="D74" s="141"/>
      <c r="E74" s="141"/>
      <c r="F74" s="141"/>
      <c r="G74" s="141"/>
      <c r="H74" s="142"/>
      <c r="I74" s="142"/>
    </row>
    <row r="75" spans="1:9" ht="16.2" x14ac:dyDescent="0.3">
      <c r="A75" s="140"/>
      <c r="B75" s="141"/>
      <c r="C75" s="141"/>
      <c r="D75" s="141"/>
      <c r="E75" s="141"/>
      <c r="F75" s="141"/>
      <c r="G75" s="141"/>
      <c r="H75" s="142"/>
      <c r="I75" s="142"/>
    </row>
    <row r="76" spans="1:9" ht="16.2" x14ac:dyDescent="0.3">
      <c r="A76" s="140"/>
      <c r="B76" s="141"/>
      <c r="C76" s="141"/>
      <c r="D76" s="141"/>
      <c r="E76" s="141"/>
      <c r="F76" s="141"/>
      <c r="G76" s="141"/>
      <c r="H76" s="142"/>
      <c r="I76" s="142"/>
    </row>
    <row r="77" spans="1:9" ht="16.2" x14ac:dyDescent="0.3">
      <c r="A77" s="140"/>
      <c r="B77" s="141"/>
      <c r="C77" s="141"/>
      <c r="D77" s="141"/>
      <c r="E77" s="141"/>
      <c r="F77" s="141"/>
      <c r="G77" s="141"/>
      <c r="H77" s="142"/>
      <c r="I77" s="142"/>
    </row>
    <row r="78" spans="1:9" ht="16.2" x14ac:dyDescent="0.3">
      <c r="A78" s="140"/>
      <c r="B78" s="141"/>
      <c r="C78" s="141"/>
      <c r="D78" s="141"/>
      <c r="E78" s="141"/>
      <c r="F78" s="141"/>
      <c r="G78" s="141"/>
      <c r="H78" s="142"/>
      <c r="I78" s="142"/>
    </row>
    <row r="79" spans="1:9" ht="16.2" x14ac:dyDescent="0.3">
      <c r="A79" s="140"/>
      <c r="B79" s="141"/>
      <c r="C79" s="141"/>
      <c r="D79" s="141"/>
      <c r="E79" s="141"/>
      <c r="F79" s="141"/>
      <c r="G79" s="141"/>
      <c r="H79" s="142"/>
      <c r="I79" s="142"/>
    </row>
    <row r="80" spans="1:9" ht="11.1" customHeight="1" x14ac:dyDescent="0.3">
      <c r="A80" s="147" t="s">
        <v>506</v>
      </c>
      <c r="B80" s="141"/>
      <c r="C80" s="141"/>
      <c r="D80" s="141"/>
      <c r="E80" s="141"/>
      <c r="F80" s="141"/>
      <c r="G80" s="141"/>
      <c r="H80" s="142"/>
      <c r="I80" s="142"/>
    </row>
    <row r="81" spans="1:9" ht="11.1" customHeight="1" x14ac:dyDescent="0.3">
      <c r="A81" s="147" t="s">
        <v>507</v>
      </c>
      <c r="B81" s="141"/>
      <c r="C81" s="141"/>
      <c r="D81" s="141"/>
      <c r="E81" s="141"/>
      <c r="F81" s="141"/>
      <c r="G81" s="141"/>
      <c r="H81" s="142"/>
      <c r="I81" s="142"/>
    </row>
    <row r="82" spans="1:9" ht="11.1" customHeight="1" x14ac:dyDescent="0.3">
      <c r="A82" s="147"/>
      <c r="B82" s="141"/>
      <c r="C82" s="147"/>
      <c r="D82" s="148"/>
      <c r="E82" s="141"/>
      <c r="F82" s="141"/>
      <c r="G82" s="141"/>
      <c r="H82" s="142"/>
      <c r="I82" s="142"/>
    </row>
    <row r="83" spans="1:9" ht="11.1" customHeight="1" x14ac:dyDescent="0.3">
      <c r="A83" s="150" t="s">
        <v>275</v>
      </c>
      <c r="B83" s="141"/>
      <c r="C83" s="141"/>
      <c r="D83" s="141"/>
      <c r="E83" s="141"/>
      <c r="F83" s="141"/>
      <c r="G83" s="141"/>
      <c r="H83" s="142"/>
      <c r="I83" s="142"/>
    </row>
    <row r="84" spans="1:9" ht="14.4" x14ac:dyDescent="0.3">
      <c r="A84" s="141"/>
      <c r="B84" s="141"/>
      <c r="C84" s="141"/>
      <c r="D84" s="141"/>
      <c r="E84" s="141"/>
      <c r="F84" s="141"/>
      <c r="G84" s="141"/>
      <c r="H84" s="142"/>
      <c r="I84" s="142"/>
    </row>
    <row r="85" spans="1:9" ht="14.4" x14ac:dyDescent="0.3">
      <c r="A85" s="366" t="s">
        <v>276</v>
      </c>
      <c r="B85" s="366"/>
      <c r="C85" s="366"/>
      <c r="D85" s="366"/>
      <c r="E85" s="366"/>
      <c r="F85" s="366"/>
      <c r="G85" s="366"/>
      <c r="H85" s="142"/>
      <c r="I85" s="142"/>
    </row>
    <row r="86" spans="1:9" ht="6.9" customHeight="1" x14ac:dyDescent="0.3">
      <c r="A86" s="151"/>
      <c r="B86" s="151"/>
      <c r="C86" s="151"/>
      <c r="D86" s="151"/>
      <c r="E86" s="151"/>
      <c r="F86" s="151"/>
      <c r="G86" s="151"/>
      <c r="H86" s="142"/>
      <c r="I86" s="142"/>
    </row>
    <row r="87" spans="1:9" ht="14.4" x14ac:dyDescent="0.3">
      <c r="A87" s="152" t="s">
        <v>41</v>
      </c>
      <c r="B87" s="153" t="s">
        <v>42</v>
      </c>
      <c r="C87" s="153"/>
      <c r="D87" s="153"/>
      <c r="E87" s="153"/>
      <c r="F87" s="153"/>
      <c r="G87" s="154" t="s">
        <v>43</v>
      </c>
      <c r="H87" s="142"/>
      <c r="I87" s="142"/>
    </row>
    <row r="88" spans="1:9" ht="6.9" customHeight="1" x14ac:dyDescent="0.3">
      <c r="A88" s="155"/>
      <c r="B88" s="155"/>
      <c r="C88" s="155"/>
      <c r="D88" s="155"/>
      <c r="E88" s="155"/>
      <c r="F88" s="155"/>
      <c r="G88" s="156"/>
      <c r="H88" s="142"/>
      <c r="I88" s="142"/>
    </row>
    <row r="89" spans="1:9" ht="12.9" customHeight="1" x14ac:dyDescent="0.3">
      <c r="A89" s="157" t="s">
        <v>44</v>
      </c>
      <c r="B89" s="158" t="s">
        <v>431</v>
      </c>
      <c r="C89" s="151"/>
      <c r="D89" s="151"/>
      <c r="E89" s="151"/>
      <c r="F89" s="151"/>
      <c r="G89" s="226">
        <v>4</v>
      </c>
      <c r="H89" s="142"/>
      <c r="I89" s="142"/>
    </row>
    <row r="90" spans="1:9" ht="12.9" customHeight="1" x14ac:dyDescent="0.3">
      <c r="A90" s="157" t="s">
        <v>45</v>
      </c>
      <c r="B90" s="158" t="s">
        <v>441</v>
      </c>
      <c r="C90" s="151"/>
      <c r="D90" s="151"/>
      <c r="E90" s="151"/>
      <c r="F90" s="151"/>
      <c r="G90" s="226">
        <v>5</v>
      </c>
      <c r="H90" s="142"/>
      <c r="I90" s="142"/>
    </row>
    <row r="91" spans="1:9" ht="12.9" customHeight="1" x14ac:dyDescent="0.3">
      <c r="A91" s="157" t="s">
        <v>46</v>
      </c>
      <c r="B91" s="158" t="s">
        <v>427</v>
      </c>
      <c r="C91" s="151"/>
      <c r="D91" s="151"/>
      <c r="E91" s="151"/>
      <c r="F91" s="151"/>
      <c r="G91" s="269">
        <v>6</v>
      </c>
      <c r="H91" s="142"/>
      <c r="I91" s="142"/>
    </row>
    <row r="92" spans="1:9" ht="12.9" customHeight="1" x14ac:dyDescent="0.3">
      <c r="A92" s="157" t="s">
        <v>47</v>
      </c>
      <c r="B92" s="158" t="s">
        <v>244</v>
      </c>
      <c r="C92" s="151"/>
      <c r="D92" s="151"/>
      <c r="E92" s="151"/>
      <c r="F92" s="151"/>
      <c r="G92" s="269">
        <v>7</v>
      </c>
      <c r="H92" s="142"/>
      <c r="I92" s="142"/>
    </row>
    <row r="93" spans="1:9" ht="12.9" customHeight="1" x14ac:dyDescent="0.3">
      <c r="A93" s="157" t="s">
        <v>48</v>
      </c>
      <c r="B93" s="158" t="s">
        <v>217</v>
      </c>
      <c r="C93" s="151"/>
      <c r="D93" s="151"/>
      <c r="E93" s="151"/>
      <c r="F93" s="151"/>
      <c r="G93" s="269">
        <v>8</v>
      </c>
      <c r="H93" s="142"/>
      <c r="I93" s="142"/>
    </row>
    <row r="94" spans="1:9" ht="12.9" customHeight="1" x14ac:dyDescent="0.3">
      <c r="A94" s="157" t="s">
        <v>49</v>
      </c>
      <c r="B94" s="158" t="s">
        <v>230</v>
      </c>
      <c r="C94" s="151"/>
      <c r="D94" s="151"/>
      <c r="E94" s="151"/>
      <c r="F94" s="151"/>
      <c r="G94" s="269">
        <v>10</v>
      </c>
      <c r="H94" s="142"/>
      <c r="I94" s="142"/>
    </row>
    <row r="95" spans="1:9" ht="12.9" customHeight="1" x14ac:dyDescent="0.3">
      <c r="A95" s="157" t="s">
        <v>50</v>
      </c>
      <c r="B95" s="158" t="s">
        <v>228</v>
      </c>
      <c r="C95" s="151"/>
      <c r="D95" s="151"/>
      <c r="E95" s="151"/>
      <c r="F95" s="151"/>
      <c r="G95" s="269">
        <v>12</v>
      </c>
      <c r="H95" s="142"/>
      <c r="I95" s="142"/>
    </row>
    <row r="96" spans="1:9" ht="12.9" customHeight="1" x14ac:dyDescent="0.3">
      <c r="A96" s="157" t="s">
        <v>51</v>
      </c>
      <c r="B96" s="158" t="s">
        <v>229</v>
      </c>
      <c r="C96" s="151"/>
      <c r="D96" s="151"/>
      <c r="E96" s="151"/>
      <c r="F96" s="151"/>
      <c r="G96" s="269">
        <v>13</v>
      </c>
      <c r="H96" s="142"/>
      <c r="I96" s="142"/>
    </row>
    <row r="97" spans="1:9" ht="12.9" hidden="1" customHeight="1" x14ac:dyDescent="0.3">
      <c r="A97" s="157" t="s">
        <v>52</v>
      </c>
      <c r="B97" s="158" t="s">
        <v>218</v>
      </c>
      <c r="C97" s="151"/>
      <c r="D97" s="151"/>
      <c r="E97" s="151"/>
      <c r="F97" s="151"/>
      <c r="G97" s="269">
        <v>14</v>
      </c>
      <c r="H97" s="142"/>
      <c r="I97" s="142"/>
    </row>
    <row r="98" spans="1:9" ht="12.9" hidden="1" customHeight="1" x14ac:dyDescent="0.3">
      <c r="A98" s="157" t="s">
        <v>73</v>
      </c>
      <c r="B98" s="158" t="s">
        <v>150</v>
      </c>
      <c r="C98" s="151"/>
      <c r="D98" s="151"/>
      <c r="E98" s="151"/>
      <c r="F98" s="151"/>
      <c r="G98" s="269">
        <v>15</v>
      </c>
      <c r="H98" s="142"/>
      <c r="I98" s="142"/>
    </row>
    <row r="99" spans="1:9" ht="12.9" customHeight="1" x14ac:dyDescent="0.3">
      <c r="A99" s="157" t="s">
        <v>52</v>
      </c>
      <c r="B99" s="158" t="s">
        <v>250</v>
      </c>
      <c r="C99" s="158"/>
      <c r="D99" s="158"/>
      <c r="E99" s="151"/>
      <c r="F99" s="151"/>
      <c r="G99" s="269">
        <v>14</v>
      </c>
      <c r="H99" s="142"/>
      <c r="I99" s="142"/>
    </row>
    <row r="100" spans="1:9" ht="12.9" customHeight="1" x14ac:dyDescent="0.3">
      <c r="A100" s="157" t="s">
        <v>73</v>
      </c>
      <c r="B100" s="158" t="s">
        <v>458</v>
      </c>
      <c r="C100" s="158"/>
      <c r="D100" s="158"/>
      <c r="E100" s="151"/>
      <c r="F100" s="151"/>
      <c r="G100" s="269">
        <v>15</v>
      </c>
      <c r="H100" s="142"/>
      <c r="I100" s="142"/>
    </row>
    <row r="101" spans="1:9" ht="12.9" customHeight="1" x14ac:dyDescent="0.3">
      <c r="A101" s="157" t="s">
        <v>87</v>
      </c>
      <c r="B101" s="158" t="s">
        <v>219</v>
      </c>
      <c r="C101" s="151"/>
      <c r="D101" s="151"/>
      <c r="E101" s="151"/>
      <c r="F101" s="151"/>
      <c r="G101" s="269">
        <v>16</v>
      </c>
      <c r="H101" s="142"/>
      <c r="I101" s="142"/>
    </row>
    <row r="102" spans="1:9" ht="12.9" customHeight="1" x14ac:dyDescent="0.3">
      <c r="A102" s="157" t="s">
        <v>88</v>
      </c>
      <c r="B102" s="158" t="s">
        <v>277</v>
      </c>
      <c r="C102" s="151"/>
      <c r="D102" s="151"/>
      <c r="E102" s="151"/>
      <c r="F102" s="151"/>
      <c r="G102" s="269">
        <v>18</v>
      </c>
      <c r="H102" s="142"/>
      <c r="I102" s="142"/>
    </row>
    <row r="103" spans="1:9" ht="12.9" customHeight="1" x14ac:dyDescent="0.3">
      <c r="A103" s="157" t="s">
        <v>102</v>
      </c>
      <c r="B103" s="158" t="s">
        <v>220</v>
      </c>
      <c r="C103" s="151"/>
      <c r="D103" s="151"/>
      <c r="E103" s="151"/>
      <c r="F103" s="151"/>
      <c r="G103" s="269">
        <v>19</v>
      </c>
      <c r="H103" s="142"/>
      <c r="I103" s="142"/>
    </row>
    <row r="104" spans="1:9" ht="12.9" customHeight="1" x14ac:dyDescent="0.3">
      <c r="A104" s="157" t="s">
        <v>103</v>
      </c>
      <c r="B104" s="158" t="s">
        <v>231</v>
      </c>
      <c r="C104" s="151"/>
      <c r="D104" s="151"/>
      <c r="E104" s="151"/>
      <c r="F104" s="151"/>
      <c r="G104" s="269">
        <v>20</v>
      </c>
      <c r="H104" s="142"/>
      <c r="I104" s="142"/>
    </row>
    <row r="105" spans="1:9" ht="12.9" customHeight="1" x14ac:dyDescent="0.3">
      <c r="A105" s="157" t="s">
        <v>105</v>
      </c>
      <c r="B105" s="158" t="s">
        <v>221</v>
      </c>
      <c r="C105" s="151"/>
      <c r="D105" s="151"/>
      <c r="E105" s="151"/>
      <c r="F105" s="151"/>
      <c r="G105" s="269">
        <v>21</v>
      </c>
      <c r="H105" s="142"/>
      <c r="I105" s="142"/>
    </row>
    <row r="106" spans="1:9" ht="12.9" customHeight="1" x14ac:dyDescent="0.3">
      <c r="A106" s="157" t="s">
        <v>191</v>
      </c>
      <c r="B106" s="158" t="s">
        <v>222</v>
      </c>
      <c r="C106" s="151"/>
      <c r="D106" s="151"/>
      <c r="E106" s="151"/>
      <c r="F106" s="151"/>
      <c r="G106" s="269">
        <v>22</v>
      </c>
      <c r="H106" s="142"/>
      <c r="I106" s="142"/>
    </row>
    <row r="107" spans="1:9" ht="12.9" customHeight="1" x14ac:dyDescent="0.3">
      <c r="A107" s="157" t="s">
        <v>201</v>
      </c>
      <c r="B107" s="158" t="s">
        <v>223</v>
      </c>
      <c r="C107" s="151"/>
      <c r="D107" s="151"/>
      <c r="E107" s="151"/>
      <c r="F107" s="151"/>
      <c r="G107" s="269">
        <v>23</v>
      </c>
      <c r="H107" s="142"/>
      <c r="I107" s="142"/>
    </row>
    <row r="108" spans="1:9" ht="12.9" customHeight="1" x14ac:dyDescent="0.3">
      <c r="A108" s="157" t="s">
        <v>202</v>
      </c>
      <c r="B108" s="158" t="s">
        <v>280</v>
      </c>
      <c r="C108" s="151"/>
      <c r="D108" s="151"/>
      <c r="E108" s="151"/>
      <c r="F108" s="151"/>
      <c r="G108" s="269">
        <v>24</v>
      </c>
      <c r="H108" s="142"/>
      <c r="I108" s="142"/>
    </row>
    <row r="109" spans="1:9" ht="12.9" customHeight="1" x14ac:dyDescent="0.3">
      <c r="A109" s="157" t="s">
        <v>258</v>
      </c>
      <c r="B109" s="158" t="s">
        <v>224</v>
      </c>
      <c r="C109" s="151"/>
      <c r="D109" s="151"/>
      <c r="E109" s="151"/>
      <c r="F109" s="151"/>
      <c r="G109" s="269">
        <v>25</v>
      </c>
      <c r="H109" s="142"/>
      <c r="I109" s="142"/>
    </row>
    <row r="110" spans="1:9" ht="12.9" customHeight="1" x14ac:dyDescent="0.3">
      <c r="A110" s="157" t="s">
        <v>281</v>
      </c>
      <c r="B110" s="158" t="s">
        <v>225</v>
      </c>
      <c r="C110" s="151"/>
      <c r="D110" s="151"/>
      <c r="E110" s="151"/>
      <c r="F110" s="151"/>
      <c r="G110" s="270">
        <v>27</v>
      </c>
      <c r="H110" s="142"/>
      <c r="I110" s="142"/>
    </row>
    <row r="111" spans="1:9" ht="6.9" customHeight="1" x14ac:dyDescent="0.3">
      <c r="A111" s="157"/>
      <c r="B111" s="151"/>
      <c r="C111" s="151"/>
      <c r="D111" s="151"/>
      <c r="E111" s="151"/>
      <c r="F111" s="151"/>
      <c r="G111" s="159"/>
      <c r="H111" s="142"/>
      <c r="I111" s="142"/>
    </row>
    <row r="112" spans="1:9" ht="14.4" x14ac:dyDescent="0.3">
      <c r="A112" s="152" t="s">
        <v>53</v>
      </c>
      <c r="B112" s="153" t="s">
        <v>42</v>
      </c>
      <c r="C112" s="153"/>
      <c r="D112" s="153"/>
      <c r="E112" s="153"/>
      <c r="F112" s="153"/>
      <c r="G112" s="154" t="s">
        <v>43</v>
      </c>
      <c r="H112" s="142"/>
      <c r="I112" s="142"/>
    </row>
    <row r="113" spans="1:9" ht="6.9" customHeight="1" x14ac:dyDescent="0.3">
      <c r="A113" s="160"/>
      <c r="B113" s="155"/>
      <c r="C113" s="155"/>
      <c r="D113" s="155"/>
      <c r="E113" s="155"/>
      <c r="F113" s="155"/>
      <c r="G113" s="161"/>
      <c r="H113" s="142"/>
      <c r="I113" s="142"/>
    </row>
    <row r="114" spans="1:9" ht="12.9" customHeight="1" x14ac:dyDescent="0.3">
      <c r="A114" s="157" t="s">
        <v>44</v>
      </c>
      <c r="B114" s="158" t="s">
        <v>431</v>
      </c>
      <c r="C114" s="151"/>
      <c r="D114" s="151"/>
      <c r="E114" s="151"/>
      <c r="F114" s="151"/>
      <c r="G114" s="226">
        <v>4</v>
      </c>
      <c r="H114" s="142"/>
      <c r="I114" s="142"/>
    </row>
    <row r="115" spans="1:9" ht="12.9" customHeight="1" x14ac:dyDescent="0.3">
      <c r="A115" s="157" t="s">
        <v>45</v>
      </c>
      <c r="B115" s="158" t="s">
        <v>430</v>
      </c>
      <c r="C115" s="151"/>
      <c r="D115" s="151"/>
      <c r="E115" s="151"/>
      <c r="F115" s="151"/>
      <c r="G115" s="226">
        <v>5</v>
      </c>
      <c r="H115" s="142"/>
      <c r="I115" s="142"/>
    </row>
    <row r="116" spans="1:9" ht="12.9" customHeight="1" x14ac:dyDescent="0.3">
      <c r="A116" s="157" t="s">
        <v>46</v>
      </c>
      <c r="B116" s="158" t="s">
        <v>428</v>
      </c>
      <c r="C116" s="151"/>
      <c r="D116" s="151"/>
      <c r="E116" s="151"/>
      <c r="F116" s="151"/>
      <c r="G116" s="226">
        <v>6</v>
      </c>
      <c r="H116" s="142"/>
      <c r="I116" s="142"/>
    </row>
    <row r="117" spans="1:9" ht="12.9" customHeight="1" x14ac:dyDescent="0.3">
      <c r="A117" s="157" t="s">
        <v>47</v>
      </c>
      <c r="B117" s="158" t="s">
        <v>429</v>
      </c>
      <c r="C117" s="151"/>
      <c r="D117" s="151"/>
      <c r="E117" s="151"/>
      <c r="F117" s="151"/>
      <c r="G117" s="226">
        <v>7</v>
      </c>
      <c r="H117" s="142"/>
      <c r="I117" s="142"/>
    </row>
    <row r="118" spans="1:9" ht="12.9" customHeight="1" x14ac:dyDescent="0.3">
      <c r="A118" s="157" t="s">
        <v>48</v>
      </c>
      <c r="B118" s="158" t="s">
        <v>226</v>
      </c>
      <c r="C118" s="151"/>
      <c r="D118" s="151"/>
      <c r="E118" s="151"/>
      <c r="F118" s="151"/>
      <c r="G118" s="226">
        <v>9</v>
      </c>
      <c r="H118" s="142"/>
      <c r="I118" s="142"/>
    </row>
    <row r="119" spans="1:9" ht="12.9" customHeight="1" x14ac:dyDescent="0.3">
      <c r="A119" s="157" t="s">
        <v>49</v>
      </c>
      <c r="B119" s="158" t="s">
        <v>227</v>
      </c>
      <c r="C119" s="151"/>
      <c r="D119" s="151"/>
      <c r="E119" s="151"/>
      <c r="F119" s="151"/>
      <c r="G119" s="226">
        <v>9</v>
      </c>
      <c r="H119" s="142"/>
      <c r="I119" s="142"/>
    </row>
    <row r="120" spans="1:9" ht="12.9" customHeight="1" x14ac:dyDescent="0.3">
      <c r="A120" s="157" t="s">
        <v>50</v>
      </c>
      <c r="B120" s="158" t="s">
        <v>232</v>
      </c>
      <c r="C120" s="151"/>
      <c r="D120" s="151"/>
      <c r="E120" s="151"/>
      <c r="F120" s="151"/>
      <c r="G120" s="226">
        <v>11</v>
      </c>
      <c r="H120" s="142"/>
      <c r="I120" s="142"/>
    </row>
    <row r="121" spans="1:9" ht="12.9" customHeight="1" x14ac:dyDescent="0.3">
      <c r="A121" s="157" t="s">
        <v>51</v>
      </c>
      <c r="B121" s="158" t="s">
        <v>233</v>
      </c>
      <c r="C121" s="151"/>
      <c r="D121" s="151"/>
      <c r="E121" s="151"/>
      <c r="F121" s="151"/>
      <c r="G121" s="226">
        <v>11</v>
      </c>
      <c r="H121" s="142"/>
      <c r="I121" s="142"/>
    </row>
    <row r="122" spans="1:9" ht="12.9" customHeight="1" x14ac:dyDescent="0.3">
      <c r="A122" s="157" t="s">
        <v>52</v>
      </c>
      <c r="B122" s="158" t="s">
        <v>228</v>
      </c>
      <c r="C122" s="151"/>
      <c r="D122" s="151"/>
      <c r="E122" s="151"/>
      <c r="F122" s="151"/>
      <c r="G122" s="226">
        <v>12</v>
      </c>
      <c r="H122" s="142"/>
      <c r="I122" s="142"/>
    </row>
    <row r="123" spans="1:9" ht="12.9" customHeight="1" x14ac:dyDescent="0.3">
      <c r="A123" s="157" t="s">
        <v>73</v>
      </c>
      <c r="B123" s="158" t="s">
        <v>229</v>
      </c>
      <c r="C123" s="151"/>
      <c r="D123" s="151"/>
      <c r="E123" s="151"/>
      <c r="F123" s="151"/>
      <c r="G123" s="226">
        <v>13</v>
      </c>
      <c r="H123" s="142"/>
      <c r="I123" s="142"/>
    </row>
    <row r="124" spans="1:9" ht="12.9" customHeight="1" x14ac:dyDescent="0.3">
      <c r="A124" s="157" t="s">
        <v>87</v>
      </c>
      <c r="B124" s="158" t="s">
        <v>218</v>
      </c>
      <c r="C124" s="151"/>
      <c r="D124" s="151"/>
      <c r="E124" s="151"/>
      <c r="F124" s="151"/>
      <c r="G124" s="226">
        <v>14</v>
      </c>
      <c r="H124" s="142"/>
      <c r="I124" s="142"/>
    </row>
    <row r="125" spans="1:9" ht="12.9" customHeight="1" x14ac:dyDescent="0.3">
      <c r="A125" s="157" t="s">
        <v>88</v>
      </c>
      <c r="B125" s="158" t="s">
        <v>150</v>
      </c>
      <c r="C125" s="151"/>
      <c r="D125" s="151"/>
      <c r="E125" s="151"/>
      <c r="F125" s="151"/>
      <c r="G125" s="226">
        <v>15</v>
      </c>
      <c r="H125" s="142"/>
      <c r="I125" s="142"/>
    </row>
    <row r="126" spans="1:9" ht="12.9" customHeight="1" x14ac:dyDescent="0.3">
      <c r="A126" s="157" t="s">
        <v>102</v>
      </c>
      <c r="B126" s="158" t="s">
        <v>250</v>
      </c>
      <c r="C126" s="151"/>
      <c r="D126" s="151"/>
      <c r="E126" s="151"/>
      <c r="F126" s="151"/>
      <c r="G126" s="226">
        <v>16</v>
      </c>
      <c r="H126" s="142"/>
      <c r="I126" s="142"/>
    </row>
    <row r="127" spans="1:9" ht="12.9" customHeight="1" x14ac:dyDescent="0.3">
      <c r="A127" s="157" t="s">
        <v>103</v>
      </c>
      <c r="B127" s="158" t="s">
        <v>458</v>
      </c>
      <c r="C127" s="151"/>
      <c r="D127" s="151"/>
      <c r="E127" s="151"/>
      <c r="F127" s="151"/>
      <c r="G127" s="226">
        <v>16</v>
      </c>
      <c r="H127" s="142"/>
      <c r="I127" s="142"/>
    </row>
    <row r="128" spans="1:9" ht="54.75" customHeight="1" x14ac:dyDescent="0.3">
      <c r="A128" s="367" t="s">
        <v>236</v>
      </c>
      <c r="B128" s="367"/>
      <c r="C128" s="367"/>
      <c r="D128" s="367"/>
      <c r="E128" s="367"/>
      <c r="F128" s="367"/>
      <c r="G128" s="367"/>
      <c r="H128" s="142"/>
      <c r="I128" s="142"/>
    </row>
    <row r="129" spans="1:9" ht="15" customHeight="1" x14ac:dyDescent="0.3">
      <c r="A129" s="158"/>
      <c r="B129" s="158"/>
      <c r="C129" s="158"/>
      <c r="D129" s="158"/>
      <c r="E129" s="158"/>
      <c r="F129" s="158"/>
      <c r="G129" s="158"/>
      <c r="H129" s="142"/>
      <c r="I129" s="142"/>
    </row>
    <row r="130" spans="1:9" ht="11.1" customHeight="1" x14ac:dyDescent="0.3">
      <c r="A130" s="162" t="s">
        <v>371</v>
      </c>
      <c r="B130" s="142"/>
      <c r="C130" s="163"/>
      <c r="D130" s="163"/>
      <c r="E130" s="163"/>
      <c r="F130" s="163"/>
      <c r="G130" s="163"/>
      <c r="H130" s="142"/>
      <c r="I130" s="142"/>
    </row>
    <row r="131" spans="1:9" ht="11.1" customHeight="1" x14ac:dyDescent="0.3">
      <c r="A131" s="162" t="s">
        <v>369</v>
      </c>
      <c r="B131" s="142"/>
      <c r="C131" s="163"/>
      <c r="D131" s="163"/>
      <c r="E131" s="163"/>
      <c r="F131" s="163"/>
      <c r="G131" s="163"/>
      <c r="H131" s="142"/>
      <c r="I131" s="142"/>
    </row>
    <row r="132" spans="1:9" ht="11.1" customHeight="1" x14ac:dyDescent="0.3">
      <c r="A132" s="162" t="s">
        <v>370</v>
      </c>
      <c r="B132" s="142"/>
      <c r="C132" s="163"/>
      <c r="D132" s="163"/>
      <c r="E132" s="163"/>
      <c r="F132" s="163"/>
      <c r="G132" s="163"/>
      <c r="H132" s="142"/>
      <c r="I132" s="142"/>
    </row>
    <row r="133" spans="1:9" ht="11.1" customHeight="1" x14ac:dyDescent="0.3">
      <c r="A133" s="150" t="s">
        <v>275</v>
      </c>
      <c r="B133" s="164"/>
      <c r="C133" s="163"/>
      <c r="D133" s="163"/>
      <c r="E133" s="163"/>
      <c r="F133" s="163"/>
      <c r="G133" s="163"/>
      <c r="H133" s="142"/>
      <c r="I133" s="142"/>
    </row>
    <row r="134" spans="1:9" ht="11.1" customHeight="1" x14ac:dyDescent="0.3">
      <c r="A134" s="142"/>
      <c r="B134" s="142"/>
      <c r="C134" s="142"/>
      <c r="D134" s="142"/>
      <c r="E134" s="142"/>
      <c r="F134" s="142"/>
      <c r="G134" s="142"/>
      <c r="H134" s="142"/>
      <c r="I134" s="142"/>
    </row>
    <row r="135" spans="1:9" ht="14.4" x14ac:dyDescent="0.3">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activeCell="L22" sqref="L22"/>
    </sheetView>
  </sheetViews>
  <sheetFormatPr baseColWidth="10" defaultRowHeight="13.2" x14ac:dyDescent="0.25"/>
  <cols>
    <col min="1" max="1" width="19.88671875" bestFit="1" customWidth="1"/>
    <col min="2" max="4" width="8.5546875" customWidth="1"/>
    <col min="5" max="5" width="8.6640625" bestFit="1" customWidth="1"/>
    <col min="6" max="6" width="2.33203125" customWidth="1"/>
    <col min="7" max="9" width="8.5546875" customWidth="1"/>
    <col min="10" max="10" width="9.6640625" bestFit="1" customWidth="1"/>
    <col min="11" max="11" width="9.33203125" bestFit="1" customWidth="1"/>
    <col min="12" max="12" width="10.109375" bestFit="1" customWidth="1"/>
    <col min="16" max="16" width="13.88671875" bestFit="1" customWidth="1"/>
    <col min="17" max="17" width="12.88671875" bestFit="1" customWidth="1"/>
  </cols>
  <sheetData>
    <row r="1" spans="1:17" s="14" customFormat="1" ht="20.100000000000001" customHeight="1" x14ac:dyDescent="0.25">
      <c r="A1" s="408" t="s">
        <v>152</v>
      </c>
      <c r="B1" s="408"/>
      <c r="C1" s="408"/>
      <c r="D1" s="408"/>
      <c r="E1" s="408"/>
      <c r="F1" s="408"/>
      <c r="G1" s="408"/>
      <c r="H1" s="408"/>
      <c r="I1" s="408"/>
      <c r="J1" s="408"/>
      <c r="K1" s="408"/>
      <c r="L1" s="83"/>
      <c r="M1" s="83"/>
      <c r="N1" s="83"/>
      <c r="O1" s="83"/>
    </row>
    <row r="2" spans="1:17" s="14" customFormat="1" ht="20.100000000000001" customHeight="1" x14ac:dyDescent="0.2">
      <c r="A2" s="409" t="s">
        <v>259</v>
      </c>
      <c r="B2" s="409"/>
      <c r="C2" s="409"/>
      <c r="D2" s="409"/>
      <c r="E2" s="409"/>
      <c r="F2" s="409"/>
      <c r="G2" s="409"/>
      <c r="H2" s="409"/>
      <c r="I2" s="409"/>
      <c r="J2" s="409"/>
      <c r="K2" s="409"/>
      <c r="L2" s="85"/>
      <c r="M2" s="85"/>
      <c r="N2" s="85"/>
      <c r="O2" s="85"/>
    </row>
    <row r="3" spans="1:17" s="20" customFormat="1" ht="11.4" x14ac:dyDescent="0.2">
      <c r="A3" s="17"/>
      <c r="B3" s="410" t="s">
        <v>260</v>
      </c>
      <c r="C3" s="410"/>
      <c r="D3" s="410"/>
      <c r="E3" s="410"/>
      <c r="F3" s="362"/>
      <c r="G3" s="410" t="s">
        <v>419</v>
      </c>
      <c r="H3" s="410"/>
      <c r="I3" s="410"/>
      <c r="J3" s="410"/>
      <c r="K3" s="410"/>
      <c r="L3" s="91"/>
      <c r="M3" s="91"/>
      <c r="N3" s="91"/>
      <c r="O3" s="91"/>
    </row>
    <row r="4" spans="1:17" s="20" customFormat="1" ht="10.199999999999999" x14ac:dyDescent="0.2">
      <c r="A4" s="17" t="s">
        <v>263</v>
      </c>
      <c r="B4" s="122">
        <v>2020</v>
      </c>
      <c r="C4" s="411" t="s">
        <v>514</v>
      </c>
      <c r="D4" s="411"/>
      <c r="E4" s="411"/>
      <c r="F4" s="362"/>
      <c r="G4" s="122">
        <v>2020</v>
      </c>
      <c r="H4" s="411" t="s">
        <v>514</v>
      </c>
      <c r="I4" s="411"/>
      <c r="J4" s="411"/>
      <c r="K4" s="411"/>
      <c r="L4" s="91"/>
      <c r="M4" s="91"/>
      <c r="N4" s="91"/>
      <c r="O4" s="91"/>
    </row>
    <row r="5" spans="1:17" s="20" customFormat="1" ht="10.199999999999999" x14ac:dyDescent="0.2">
      <c r="A5" s="123"/>
      <c r="B5" s="123"/>
      <c r="C5" s="124">
        <v>2020</v>
      </c>
      <c r="D5" s="124">
        <v>2021</v>
      </c>
      <c r="E5" s="363" t="s">
        <v>525</v>
      </c>
      <c r="F5" s="125"/>
      <c r="G5" s="123"/>
      <c r="H5" s="124">
        <v>2020</v>
      </c>
      <c r="I5" s="124">
        <v>2021</v>
      </c>
      <c r="J5" s="363" t="s">
        <v>525</v>
      </c>
      <c r="K5" s="363" t="s">
        <v>526</v>
      </c>
    </row>
    <row r="7" spans="1:17" x14ac:dyDescent="0.25">
      <c r="A7" s="17" t="s">
        <v>251</v>
      </c>
      <c r="B7" s="126"/>
      <c r="C7" s="126"/>
      <c r="D7" s="126"/>
      <c r="E7" s="127"/>
      <c r="F7" s="2"/>
      <c r="G7" s="126">
        <v>15909272</v>
      </c>
      <c r="H7" s="126">
        <v>12143377</v>
      </c>
      <c r="I7" s="126">
        <v>13173385</v>
      </c>
      <c r="J7" s="128">
        <v>8.4820556917569068E-2</v>
      </c>
      <c r="L7" s="40"/>
      <c r="M7" s="291"/>
    </row>
    <row r="8" spans="1:17" x14ac:dyDescent="0.25">
      <c r="L8" s="40"/>
    </row>
    <row r="9" spans="1:17" s="107" customFormat="1" x14ac:dyDescent="0.25">
      <c r="A9" s="9" t="s">
        <v>278</v>
      </c>
      <c r="B9" s="116">
        <v>2689656.8694887999</v>
      </c>
      <c r="C9" s="116">
        <v>2379200.0728175994</v>
      </c>
      <c r="D9" s="116">
        <v>2407844.3655333994</v>
      </c>
      <c r="E9" s="119">
        <v>1.2039463617650847E-2</v>
      </c>
      <c r="G9" s="116">
        <v>5739067.143699998</v>
      </c>
      <c r="H9" s="116">
        <v>4528171.4243000001</v>
      </c>
      <c r="I9" s="116">
        <v>4645719.2376899989</v>
      </c>
      <c r="J9" s="120">
        <v>2.5959223354308003E-2</v>
      </c>
      <c r="K9" s="120">
        <v>0.3526594901530623</v>
      </c>
      <c r="L9" s="40"/>
      <c r="M9" s="116"/>
    </row>
    <row r="10" spans="1:17" s="107" customFormat="1" x14ac:dyDescent="0.25">
      <c r="A10" s="10" t="s">
        <v>76</v>
      </c>
      <c r="B10" s="116">
        <v>4314791.5150000006</v>
      </c>
      <c r="C10" s="93">
        <v>3241032.8479999998</v>
      </c>
      <c r="D10" s="93">
        <v>3184417.1976709999</v>
      </c>
      <c r="E10" s="119">
        <v>-1.746839757083507E-2</v>
      </c>
      <c r="F10" s="93"/>
      <c r="G10" s="93">
        <v>2096287.8316000004</v>
      </c>
      <c r="H10" s="93">
        <v>1555140.8648700002</v>
      </c>
      <c r="I10" s="93">
        <v>2006860.0622600003</v>
      </c>
      <c r="J10" s="120">
        <v>0.29046834765528518</v>
      </c>
      <c r="K10" s="120">
        <v>0.15234201856698185</v>
      </c>
      <c r="L10" s="40"/>
      <c r="M10" s="338"/>
      <c r="N10" s="15"/>
      <c r="O10" s="14"/>
      <c r="P10" s="14"/>
      <c r="Q10" s="15"/>
    </row>
    <row r="11" spans="1:17" s="107" customFormat="1" x14ac:dyDescent="0.25">
      <c r="A11" s="107" t="s">
        <v>261</v>
      </c>
      <c r="B11" s="116">
        <v>862104.33282689983</v>
      </c>
      <c r="C11" s="116">
        <v>655330.55338990001</v>
      </c>
      <c r="D11" s="116">
        <v>638369.84039519995</v>
      </c>
      <c r="E11" s="119">
        <v>-2.5881157084719386E-2</v>
      </c>
      <c r="G11" s="116">
        <v>1842372.86148</v>
      </c>
      <c r="H11" s="116">
        <v>1383885.1590200001</v>
      </c>
      <c r="I11" s="116">
        <v>1447420.7575399997</v>
      </c>
      <c r="J11" s="120">
        <v>4.5911033950961855E-2</v>
      </c>
      <c r="K11" s="120">
        <v>0.10987462657016399</v>
      </c>
      <c r="L11" s="40"/>
    </row>
    <row r="12" spans="1:17" s="107" customFormat="1" x14ac:dyDescent="0.25">
      <c r="A12" s="9" t="s">
        <v>245</v>
      </c>
      <c r="B12" s="116">
        <v>614408.51915699989</v>
      </c>
      <c r="C12" s="116">
        <v>459857.76411819994</v>
      </c>
      <c r="D12" s="116">
        <v>486544.64507060003</v>
      </c>
      <c r="E12" s="119">
        <v>5.8032902855459145E-2</v>
      </c>
      <c r="G12" s="116">
        <v>1248162.1960600002</v>
      </c>
      <c r="H12" s="116">
        <v>946549.13511999999</v>
      </c>
      <c r="I12" s="116">
        <v>1042028.5791099999</v>
      </c>
      <c r="J12" s="120">
        <v>0.10087109104789937</v>
      </c>
      <c r="K12" s="120">
        <v>7.9101049510812899E-2</v>
      </c>
      <c r="L12" s="40"/>
    </row>
    <row r="13" spans="1:17" s="107" customFormat="1" x14ac:dyDescent="0.25">
      <c r="A13" s="107" t="s">
        <v>351</v>
      </c>
      <c r="B13" s="134" t="s">
        <v>119</v>
      </c>
      <c r="C13" s="134" t="s">
        <v>119</v>
      </c>
      <c r="D13" s="134" t="s">
        <v>119</v>
      </c>
      <c r="E13" s="134" t="s">
        <v>119</v>
      </c>
      <c r="G13" s="116">
        <v>1112011.4651000001</v>
      </c>
      <c r="H13" s="116">
        <v>796383.58908000006</v>
      </c>
      <c r="I13" s="116">
        <v>985525.93574999948</v>
      </c>
      <c r="J13" s="120">
        <v>0.23750156239218945</v>
      </c>
      <c r="K13" s="120">
        <v>7.4811898061887622E-2</v>
      </c>
      <c r="L13" s="40"/>
    </row>
    <row r="14" spans="1:17" s="107" customFormat="1" x14ac:dyDescent="0.25">
      <c r="A14" s="107" t="s">
        <v>68</v>
      </c>
      <c r="B14" s="116">
        <v>521391.1322259999</v>
      </c>
      <c r="C14" s="116">
        <v>393967.03918000002</v>
      </c>
      <c r="D14" s="116">
        <v>377577.92562390002</v>
      </c>
      <c r="E14" s="119">
        <v>-4.1600215059138357E-2</v>
      </c>
      <c r="G14" s="116">
        <v>1397277.53302</v>
      </c>
      <c r="H14" s="116">
        <v>1020386.7918100002</v>
      </c>
      <c r="I14" s="116">
        <v>1122246.3945499999</v>
      </c>
      <c r="J14" s="120">
        <v>9.9824501412172584E-2</v>
      </c>
      <c r="K14" s="120">
        <v>8.519043469465136E-2</v>
      </c>
      <c r="L14" s="40"/>
    </row>
    <row r="15" spans="1:17" s="107" customFormat="1" x14ac:dyDescent="0.25">
      <c r="A15" s="107" t="s">
        <v>264</v>
      </c>
      <c r="B15" s="134" t="s">
        <v>119</v>
      </c>
      <c r="C15" s="134" t="s">
        <v>119</v>
      </c>
      <c r="D15" s="134" t="s">
        <v>119</v>
      </c>
      <c r="E15" s="135" t="s">
        <v>119</v>
      </c>
      <c r="G15" s="116">
        <v>732157.82880000002</v>
      </c>
      <c r="H15" s="116">
        <v>533776.38139</v>
      </c>
      <c r="I15" s="116">
        <v>636045.31989999977</v>
      </c>
      <c r="J15" s="120">
        <v>0.1915950987634234</v>
      </c>
      <c r="K15" s="120">
        <v>4.8282603135033235E-2</v>
      </c>
      <c r="L15" s="40"/>
      <c r="M15" s="116"/>
    </row>
    <row r="16" spans="1:17" s="107" customFormat="1" x14ac:dyDescent="0.25">
      <c r="A16" s="107" t="s">
        <v>74</v>
      </c>
      <c r="B16" s="116">
        <v>4767359.5878499998</v>
      </c>
      <c r="C16" s="116">
        <v>3792559.8918499998</v>
      </c>
      <c r="D16" s="116">
        <v>2943577.2620000001</v>
      </c>
      <c r="E16" s="119">
        <v>-0.22385477199039527</v>
      </c>
      <c r="G16" s="116">
        <v>333718.09055999998</v>
      </c>
      <c r="H16" s="116">
        <v>273037.48910999997</v>
      </c>
      <c r="I16" s="116">
        <v>204613.88768999997</v>
      </c>
      <c r="J16" s="120">
        <v>-0.25060148935237914</v>
      </c>
      <c r="K16" s="120">
        <v>1.5532369826737773E-2</v>
      </c>
      <c r="L16" s="40"/>
      <c r="M16" s="116"/>
    </row>
    <row r="17" spans="1:17" s="107" customFormat="1" x14ac:dyDescent="0.25">
      <c r="A17" s="107" t="s">
        <v>248</v>
      </c>
      <c r="B17" s="116">
        <v>52986.785826200001</v>
      </c>
      <c r="C17" s="116">
        <v>52160.636244200003</v>
      </c>
      <c r="D17" s="116">
        <v>48746.582976899976</v>
      </c>
      <c r="E17" s="119">
        <v>-6.5452676829256484E-2</v>
      </c>
      <c r="G17" s="116">
        <v>331381.81232999987</v>
      </c>
      <c r="H17" s="116">
        <v>309963.39552999998</v>
      </c>
      <c r="I17" s="116">
        <v>291176.93407000008</v>
      </c>
      <c r="J17" s="120">
        <v>-6.0608645184949461E-2</v>
      </c>
      <c r="K17" s="120">
        <v>2.2103425510603392E-2</v>
      </c>
      <c r="L17" s="40"/>
    </row>
    <row r="18" spans="1:17" s="107" customFormat="1" x14ac:dyDescent="0.25">
      <c r="A18" s="107" t="s">
        <v>61</v>
      </c>
      <c r="B18" s="116">
        <v>71065.005436200008</v>
      </c>
      <c r="C18" s="116">
        <v>54539.227476599997</v>
      </c>
      <c r="D18" s="116">
        <v>47852.974635500002</v>
      </c>
      <c r="E18" s="119">
        <v>-0.12259529792512602</v>
      </c>
      <c r="G18" s="116">
        <v>156493.80605000001</v>
      </c>
      <c r="H18" s="116">
        <v>121183.37445999999</v>
      </c>
      <c r="I18" s="116">
        <v>107736.01944</v>
      </c>
      <c r="J18" s="120">
        <v>-0.11096699592598547</v>
      </c>
      <c r="K18" s="120">
        <v>8.1783094808206089E-3</v>
      </c>
      <c r="L18" s="40"/>
    </row>
    <row r="19" spans="1:17" s="107" customFormat="1" x14ac:dyDescent="0.25">
      <c r="A19" s="107" t="s">
        <v>247</v>
      </c>
      <c r="B19" s="116">
        <v>194753.60184969997</v>
      </c>
      <c r="C19" s="116">
        <v>150134.61030000003</v>
      </c>
      <c r="D19" s="116">
        <v>124115.20383799999</v>
      </c>
      <c r="E19" s="119">
        <v>-0.17330718353354957</v>
      </c>
      <c r="G19" s="116">
        <v>208938.44845999996</v>
      </c>
      <c r="H19" s="116">
        <v>157466.64272</v>
      </c>
      <c r="I19" s="116">
        <v>145372.93091999996</v>
      </c>
      <c r="J19" s="120">
        <v>-7.6801737759180755E-2</v>
      </c>
      <c r="K19" s="120">
        <v>1.1035351272281191E-2</v>
      </c>
      <c r="L19" s="40"/>
    </row>
    <row r="20" spans="1:17" s="107" customFormat="1" x14ac:dyDescent="0.25">
      <c r="A20" s="107" t="s">
        <v>246</v>
      </c>
      <c r="B20" s="116">
        <v>63586.284409999993</v>
      </c>
      <c r="C20" s="116">
        <v>60065.671409999995</v>
      </c>
      <c r="D20" s="116">
        <v>39267.046260000003</v>
      </c>
      <c r="E20" s="119">
        <v>-0.34626475758560071</v>
      </c>
      <c r="G20" s="116">
        <v>55027.602370000001</v>
      </c>
      <c r="H20" s="116">
        <v>46970.488450000004</v>
      </c>
      <c r="I20" s="116">
        <v>47943.313559999995</v>
      </c>
      <c r="J20" s="120">
        <v>2.071141140113042E-2</v>
      </c>
      <c r="K20" s="120">
        <v>3.6394073019197417E-3</v>
      </c>
      <c r="L20" s="40"/>
    </row>
    <row r="21" spans="1:17" s="107" customFormat="1" x14ac:dyDescent="0.25">
      <c r="A21" s="194" t="s">
        <v>249</v>
      </c>
      <c r="B21" s="195">
        <v>108920.3314325</v>
      </c>
      <c r="C21" s="195">
        <v>69810.112761600016</v>
      </c>
      <c r="D21" s="195">
        <v>84724.248399999997</v>
      </c>
      <c r="E21" s="196">
        <v>0.21363861263670247</v>
      </c>
      <c r="F21" s="194"/>
      <c r="G21" s="195">
        <v>33145.041549999994</v>
      </c>
      <c r="H21" s="195">
        <v>14956.337209999998</v>
      </c>
      <c r="I21" s="195">
        <v>14481.50957</v>
      </c>
      <c r="J21" s="196">
        <v>-3.1747588552799022E-2</v>
      </c>
      <c r="K21" s="196">
        <v>1.0993005647371575E-3</v>
      </c>
      <c r="L21" s="40"/>
    </row>
    <row r="22" spans="1:17" s="14" customFormat="1" x14ac:dyDescent="0.25">
      <c r="A22" s="117" t="s">
        <v>374</v>
      </c>
      <c r="B22" s="118">
        <v>2014.9378699999997</v>
      </c>
      <c r="C22" s="118">
        <v>1830.1693999999998</v>
      </c>
      <c r="D22" s="118">
        <v>2680.2780599999996</v>
      </c>
      <c r="E22" s="267">
        <v>0.46449725364220384</v>
      </c>
      <c r="F22" s="117"/>
      <c r="G22" s="118">
        <v>6165.628709999999</v>
      </c>
      <c r="H22" s="118">
        <v>5572.8917899999997</v>
      </c>
      <c r="I22" s="118">
        <v>11177.926560000002</v>
      </c>
      <c r="J22" s="121">
        <v>1.0057677380453862</v>
      </c>
      <c r="K22" s="121">
        <v>8.4852348580110595E-4</v>
      </c>
      <c r="L22" s="40"/>
      <c r="M22" s="107"/>
      <c r="N22" s="107"/>
      <c r="O22" s="107"/>
      <c r="P22" s="107"/>
      <c r="Q22" s="107"/>
    </row>
    <row r="23" spans="1:17" s="14" customFormat="1" ht="10.199999999999999" x14ac:dyDescent="0.2">
      <c r="A23" s="9" t="s">
        <v>409</v>
      </c>
      <c r="B23" s="9"/>
      <c r="C23" s="9"/>
      <c r="D23" s="9"/>
      <c r="E23" s="9"/>
      <c r="F23" s="9"/>
      <c r="G23" s="9"/>
      <c r="H23" s="9"/>
      <c r="I23" s="9"/>
      <c r="J23" s="9"/>
      <c r="K23" s="9"/>
      <c r="L23" s="15"/>
      <c r="M23" s="15"/>
      <c r="N23" s="15"/>
      <c r="Q23" s="15"/>
    </row>
    <row r="24" spans="1:17" s="107" customFormat="1" ht="11.4" x14ac:dyDescent="0.2">
      <c r="A24" s="107" t="s">
        <v>262</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408" t="s">
        <v>252</v>
      </c>
      <c r="B56" s="408"/>
      <c r="C56" s="408"/>
      <c r="D56" s="408"/>
      <c r="E56" s="408"/>
      <c r="F56" s="408"/>
      <c r="G56" s="408"/>
      <c r="H56" s="408"/>
      <c r="I56" s="408"/>
      <c r="J56" s="408"/>
      <c r="K56" s="408"/>
      <c r="L56" s="83"/>
      <c r="M56" s="83"/>
      <c r="N56" s="83"/>
      <c r="O56" s="83"/>
    </row>
    <row r="57" spans="1:21" s="14" customFormat="1" ht="10.199999999999999" x14ac:dyDescent="0.2">
      <c r="A57" s="409" t="s">
        <v>458</v>
      </c>
      <c r="B57" s="409"/>
      <c r="C57" s="409"/>
      <c r="D57" s="409"/>
      <c r="E57" s="409"/>
      <c r="F57" s="409"/>
      <c r="G57" s="409"/>
      <c r="H57" s="409"/>
      <c r="I57" s="409"/>
      <c r="J57" s="409"/>
      <c r="K57" s="409"/>
      <c r="L57" s="85"/>
      <c r="M57" s="85"/>
      <c r="N57" s="85"/>
      <c r="O57" s="85"/>
    </row>
    <row r="58" spans="1:21" s="20" customFormat="1" ht="11.4" x14ac:dyDescent="0.2">
      <c r="A58" s="17"/>
      <c r="B58" s="410" t="s">
        <v>260</v>
      </c>
      <c r="C58" s="410"/>
      <c r="D58" s="410"/>
      <c r="E58" s="410"/>
      <c r="F58" s="362"/>
      <c r="G58" s="410" t="s">
        <v>459</v>
      </c>
      <c r="H58" s="410"/>
      <c r="I58" s="410"/>
      <c r="J58" s="410"/>
      <c r="K58" s="410"/>
      <c r="L58" s="91"/>
      <c r="M58" s="91"/>
      <c r="N58" s="91"/>
      <c r="O58" s="91"/>
    </row>
    <row r="59" spans="1:21" s="20" customFormat="1" x14ac:dyDescent="0.25">
      <c r="A59" s="17" t="s">
        <v>263</v>
      </c>
      <c r="B59" s="122">
        <v>2020</v>
      </c>
      <c r="C59" s="411" t="s">
        <v>514</v>
      </c>
      <c r="D59" s="411"/>
      <c r="E59" s="411"/>
      <c r="F59" s="362"/>
      <c r="G59" s="122">
        <v>2020</v>
      </c>
      <c r="H59" s="411" t="s">
        <v>514</v>
      </c>
      <c r="I59" s="411"/>
      <c r="J59" s="411"/>
      <c r="K59" s="411"/>
      <c r="L59" s="91"/>
      <c r="M59" s="91"/>
      <c r="N59" s="91"/>
      <c r="O59" s="91"/>
      <c r="P59"/>
      <c r="Q59"/>
    </row>
    <row r="60" spans="1:21" s="20" customFormat="1" x14ac:dyDescent="0.25">
      <c r="A60" s="123"/>
      <c r="B60" s="123"/>
      <c r="C60" s="124">
        <v>2020</v>
      </c>
      <c r="D60" s="124">
        <v>2021</v>
      </c>
      <c r="E60" s="363" t="s">
        <v>525</v>
      </c>
      <c r="F60" s="125"/>
      <c r="G60" s="123"/>
      <c r="H60" s="124">
        <v>2020</v>
      </c>
      <c r="I60" s="124">
        <v>2021</v>
      </c>
      <c r="J60" s="363" t="s">
        <v>525</v>
      </c>
      <c r="K60" s="363" t="s">
        <v>526</v>
      </c>
      <c r="P60"/>
      <c r="Q60" s="308"/>
    </row>
    <row r="61" spans="1:21" x14ac:dyDescent="0.25">
      <c r="A61" s="17" t="s">
        <v>460</v>
      </c>
      <c r="B61" s="126"/>
      <c r="C61" s="126"/>
      <c r="D61" s="126"/>
      <c r="E61" s="127"/>
      <c r="F61" s="2"/>
      <c r="G61" s="126">
        <v>6640931</v>
      </c>
      <c r="H61" s="126">
        <v>4707851</v>
      </c>
      <c r="I61" s="126">
        <v>6829629</v>
      </c>
      <c r="J61" s="128">
        <v>0.45068928477133197</v>
      </c>
      <c r="Q61" s="308"/>
    </row>
    <row r="62" spans="1:21" s="296" customFormat="1" x14ac:dyDescent="0.25">
      <c r="A62" s="17" t="s">
        <v>68</v>
      </c>
      <c r="B62" s="126">
        <v>464399.66700360004</v>
      </c>
      <c r="C62" s="126">
        <v>303089.54646610003</v>
      </c>
      <c r="D62" s="126">
        <v>473079.82636019995</v>
      </c>
      <c r="E62" s="127">
        <v>0.56085827398574772</v>
      </c>
      <c r="G62" s="126">
        <v>1540208.6096199998</v>
      </c>
      <c r="H62" s="126">
        <v>1022587.3071600001</v>
      </c>
      <c r="I62" s="126">
        <v>1791883.4056900002</v>
      </c>
      <c r="J62" s="128">
        <v>0.75230358634759731</v>
      </c>
      <c r="K62" s="128">
        <v>0.262369069489719</v>
      </c>
      <c r="M62" s="343"/>
      <c r="N62" s="298"/>
      <c r="P62"/>
      <c r="Q62" s="308"/>
    </row>
    <row r="63" spans="1:21" s="107" customFormat="1" x14ac:dyDescent="0.25">
      <c r="A63" s="10" t="s">
        <v>471</v>
      </c>
      <c r="B63" s="116">
        <v>228132.42418730006</v>
      </c>
      <c r="C63" s="116">
        <v>154879.22336900004</v>
      </c>
      <c r="D63" s="116">
        <v>218612.4426635</v>
      </c>
      <c r="E63" s="119">
        <v>0.41150270454711313</v>
      </c>
      <c r="F63" s="93"/>
      <c r="G63" s="93">
        <v>1068550.9715599997</v>
      </c>
      <c r="H63" s="93">
        <v>722287.26774000004</v>
      </c>
      <c r="I63" s="93">
        <v>1234028.0172300001</v>
      </c>
      <c r="J63" s="120">
        <v>0.7085003049980525</v>
      </c>
      <c r="K63" s="120">
        <v>0.18068741614368805</v>
      </c>
      <c r="L63" s="15"/>
      <c r="M63" s="343"/>
      <c r="N63" s="15"/>
      <c r="O63" s="14"/>
      <c r="P63"/>
      <c r="Q63" s="308"/>
      <c r="R63"/>
      <c r="S63"/>
      <c r="T63"/>
      <c r="U63"/>
    </row>
    <row r="64" spans="1:21" s="107" customFormat="1" x14ac:dyDescent="0.25">
      <c r="A64" s="107" t="s">
        <v>464</v>
      </c>
      <c r="B64" s="116">
        <v>105330.6699559</v>
      </c>
      <c r="C64" s="116">
        <v>63834.820144699988</v>
      </c>
      <c r="D64" s="116">
        <v>113929.05899340002</v>
      </c>
      <c r="E64" s="119">
        <v>0.78474786543060704</v>
      </c>
      <c r="G64" s="116">
        <v>286078.69693999994</v>
      </c>
      <c r="H64" s="116">
        <v>173847.5534</v>
      </c>
      <c r="I64" s="116">
        <v>332085.20670000004</v>
      </c>
      <c r="J64" s="120">
        <v>0.91020926211090436</v>
      </c>
      <c r="K64" s="120">
        <v>4.8624194183900772E-2</v>
      </c>
      <c r="M64" s="343"/>
      <c r="P64"/>
      <c r="Q64" s="308"/>
      <c r="R64"/>
      <c r="S64"/>
      <c r="T64"/>
      <c r="U64"/>
    </row>
    <row r="65" spans="1:21" s="107" customFormat="1" x14ac:dyDescent="0.25">
      <c r="A65" s="9" t="s">
        <v>465</v>
      </c>
      <c r="B65" s="116">
        <v>126671.3648428</v>
      </c>
      <c r="C65" s="116">
        <v>81501.544728299996</v>
      </c>
      <c r="D65" s="116">
        <v>134759.78761469998</v>
      </c>
      <c r="E65" s="119">
        <v>0.65346298728381003</v>
      </c>
      <c r="G65" s="116">
        <v>171084.01556999999</v>
      </c>
      <c r="H65" s="116">
        <v>115874.11298999999</v>
      </c>
      <c r="I65" s="116">
        <v>208319.11360000001</v>
      </c>
      <c r="J65" s="120">
        <v>0.79780546512557193</v>
      </c>
      <c r="K65" s="120">
        <v>3.0502259141748405E-2</v>
      </c>
      <c r="M65" s="343"/>
      <c r="P65"/>
      <c r="Q65" s="308"/>
      <c r="R65"/>
      <c r="S65"/>
      <c r="T65"/>
      <c r="U65"/>
    </row>
    <row r="66" spans="1:21" s="296" customFormat="1" x14ac:dyDescent="0.25">
      <c r="A66" s="17" t="s">
        <v>435</v>
      </c>
      <c r="B66" s="126">
        <v>1853030.1362440998</v>
      </c>
      <c r="C66" s="126">
        <v>1446163.6955534997</v>
      </c>
      <c r="D66" s="126">
        <v>1359339.453045699</v>
      </c>
      <c r="E66" s="127">
        <v>-6.0037631130388625E-2</v>
      </c>
      <c r="G66" s="126">
        <v>1046774.7460699998</v>
      </c>
      <c r="H66" s="126">
        <v>801266.73266999912</v>
      </c>
      <c r="I66" s="126">
        <v>998868.60363000038</v>
      </c>
      <c r="J66" s="128">
        <v>0.24661184959164317</v>
      </c>
      <c r="K66" s="128">
        <v>0.14625517778930602</v>
      </c>
      <c r="M66" s="343"/>
      <c r="P66" s="2"/>
      <c r="Q66" s="309"/>
      <c r="R66" s="2"/>
      <c r="S66" s="2"/>
      <c r="T66" s="2"/>
      <c r="U66" s="2"/>
    </row>
    <row r="67" spans="1:21" s="107" customFormat="1" x14ac:dyDescent="0.25">
      <c r="A67" s="107" t="s">
        <v>469</v>
      </c>
      <c r="B67" s="134">
        <v>354113.91746259999</v>
      </c>
      <c r="C67" s="134">
        <v>291702.85573840002</v>
      </c>
      <c r="D67" s="134">
        <v>247379.60624509997</v>
      </c>
      <c r="E67" s="119">
        <v>-0.15194657378688559</v>
      </c>
      <c r="G67" s="134">
        <v>342149.75060000003</v>
      </c>
      <c r="H67" s="134">
        <v>276705.25720999995</v>
      </c>
      <c r="I67" s="134">
        <v>342281.40599999996</v>
      </c>
      <c r="J67" s="120">
        <v>0.23698916837070527</v>
      </c>
      <c r="K67" s="120">
        <v>5.0117130227718076E-2</v>
      </c>
      <c r="M67" s="343"/>
      <c r="P67"/>
      <c r="Q67" s="308"/>
      <c r="R67"/>
    </row>
    <row r="68" spans="1:21" s="107" customFormat="1" x14ac:dyDescent="0.25">
      <c r="A68" s="107" t="s">
        <v>473</v>
      </c>
      <c r="B68" s="134">
        <v>964095.33132999996</v>
      </c>
      <c r="C68" s="134">
        <v>772841.89032999997</v>
      </c>
      <c r="D68" s="134">
        <v>780862.96046500001</v>
      </c>
      <c r="E68" s="119">
        <v>1.0378668955916881E-2</v>
      </c>
      <c r="G68" s="134">
        <v>357745.92024000001</v>
      </c>
      <c r="H68" s="134">
        <v>277477.42157000001</v>
      </c>
      <c r="I68" s="134">
        <v>361252.22961000004</v>
      </c>
      <c r="J68" s="120">
        <v>0.30191576513141971</v>
      </c>
      <c r="K68" s="120">
        <v>5.2894854114330377E-2</v>
      </c>
      <c r="M68" s="343"/>
      <c r="P68"/>
      <c r="Q68" s="308"/>
      <c r="R68"/>
    </row>
    <row r="69" spans="1:21" s="296" customFormat="1" x14ac:dyDescent="0.25">
      <c r="A69" s="296" t="s">
        <v>434</v>
      </c>
      <c r="B69" s="303">
        <v>4520488.4454178046</v>
      </c>
      <c r="C69" s="303">
        <v>3217809.4410631005</v>
      </c>
      <c r="D69" s="303">
        <v>3151307.4678862025</v>
      </c>
      <c r="E69" s="127">
        <v>-2.0666846311112486E-2</v>
      </c>
      <c r="G69" s="126">
        <v>1124553.8175900003</v>
      </c>
      <c r="H69" s="303">
        <v>784379.16568000009</v>
      </c>
      <c r="I69" s="303">
        <v>1024168.1045000001</v>
      </c>
      <c r="J69" s="128">
        <v>0.30570539008659203</v>
      </c>
      <c r="K69" s="128">
        <v>0.14995955190245328</v>
      </c>
      <c r="M69" s="343"/>
      <c r="N69" s="298"/>
      <c r="P69" s="2"/>
      <c r="Q69" s="309"/>
      <c r="R69" s="2"/>
    </row>
    <row r="70" spans="1:21" s="107" customFormat="1" x14ac:dyDescent="0.25">
      <c r="A70" s="107" t="s">
        <v>466</v>
      </c>
      <c r="B70" s="116">
        <v>1150727.4690123</v>
      </c>
      <c r="C70" s="116">
        <v>813611.22171230009</v>
      </c>
      <c r="D70" s="116">
        <v>1072103.04109</v>
      </c>
      <c r="E70" s="119">
        <v>0.31770926024555846</v>
      </c>
      <c r="G70" s="116">
        <v>282613.09311000002</v>
      </c>
      <c r="H70" s="116">
        <v>199579.51411999998</v>
      </c>
      <c r="I70" s="116">
        <v>313404.55233999999</v>
      </c>
      <c r="J70" s="120">
        <v>0.57032425758668359</v>
      </c>
      <c r="K70" s="120">
        <v>4.5888957121975438E-2</v>
      </c>
      <c r="M70" s="343"/>
      <c r="P70"/>
      <c r="Q70" s="308"/>
      <c r="R70"/>
    </row>
    <row r="71" spans="1:21" s="107" customFormat="1" x14ac:dyDescent="0.25">
      <c r="A71" s="107" t="s">
        <v>467</v>
      </c>
      <c r="B71" s="116">
        <v>2787779.6094049998</v>
      </c>
      <c r="C71" s="116">
        <v>2035509.8660234003</v>
      </c>
      <c r="D71" s="116">
        <v>1579348.9104436999</v>
      </c>
      <c r="E71" s="119">
        <v>-0.22410156943668502</v>
      </c>
      <c r="G71" s="116">
        <v>556128.72787000006</v>
      </c>
      <c r="H71" s="116">
        <v>387056.84149000002</v>
      </c>
      <c r="I71" s="116">
        <v>457238.48661000002</v>
      </c>
      <c r="J71" s="120">
        <v>0.18132128823722971</v>
      </c>
      <c r="K71" s="120">
        <v>6.6949242280949672E-2</v>
      </c>
      <c r="M71" s="343"/>
      <c r="P71"/>
      <c r="Q71" s="308"/>
      <c r="R71"/>
    </row>
    <row r="72" spans="1:21" s="107" customFormat="1" x14ac:dyDescent="0.25">
      <c r="A72" s="107" t="s">
        <v>468</v>
      </c>
      <c r="B72" s="116">
        <v>198178.92886519997</v>
      </c>
      <c r="C72" s="116">
        <v>157228.03767869994</v>
      </c>
      <c r="D72" s="116">
        <v>128433.40174780002</v>
      </c>
      <c r="E72" s="119">
        <v>-0.18313932016211132</v>
      </c>
      <c r="G72" s="116">
        <v>100343.21769999999</v>
      </c>
      <c r="H72" s="116">
        <v>77981.809899999978</v>
      </c>
      <c r="I72" s="116">
        <v>69855.906740000006</v>
      </c>
      <c r="J72" s="120">
        <v>-0.10420254634279746</v>
      </c>
      <c r="K72" s="120">
        <v>1.0228360389707846E-2</v>
      </c>
      <c r="M72" s="343"/>
      <c r="P72"/>
      <c r="Q72" s="308"/>
    </row>
    <row r="73" spans="1:21" s="296" customFormat="1" x14ac:dyDescent="0.25">
      <c r="A73" s="296" t="s">
        <v>433</v>
      </c>
      <c r="B73" s="126">
        <v>514890.91540250025</v>
      </c>
      <c r="C73" s="126">
        <v>379338.94922240003</v>
      </c>
      <c r="D73" s="126">
        <v>453039.5430732005</v>
      </c>
      <c r="E73" s="127">
        <v>0.19428691412225918</v>
      </c>
      <c r="G73" s="126">
        <v>424543.49354000023</v>
      </c>
      <c r="H73" s="126">
        <v>311135.94131000008</v>
      </c>
      <c r="I73" s="126">
        <v>476228.67515999969</v>
      </c>
      <c r="J73" s="128">
        <v>0.53061286701528831</v>
      </c>
      <c r="K73" s="128">
        <v>6.9729801598300542E-2</v>
      </c>
      <c r="M73" s="343"/>
      <c r="N73" s="298"/>
      <c r="P73"/>
      <c r="Q73" s="308"/>
    </row>
    <row r="74" spans="1:21" s="296" customFormat="1" x14ac:dyDescent="0.25">
      <c r="A74" s="296" t="s">
        <v>61</v>
      </c>
      <c r="B74" s="126">
        <v>112746.52843300004</v>
      </c>
      <c r="C74" s="126">
        <v>84083.277352500038</v>
      </c>
      <c r="D74" s="126">
        <v>103419.83739030003</v>
      </c>
      <c r="E74" s="127">
        <v>0.22996915256687567</v>
      </c>
      <c r="G74" s="126">
        <v>349120.96659000014</v>
      </c>
      <c r="H74" s="126">
        <v>258932.44571999999</v>
      </c>
      <c r="I74" s="126">
        <v>354863.9380400001</v>
      </c>
      <c r="J74" s="128">
        <v>0.37048849576671783</v>
      </c>
      <c r="K74" s="128">
        <v>5.1959475110580688E-2</v>
      </c>
      <c r="M74" s="343"/>
      <c r="N74" s="298"/>
      <c r="P74"/>
      <c r="Q74" s="308"/>
    </row>
    <row r="75" spans="1:21" s="296" customFormat="1" x14ac:dyDescent="0.25">
      <c r="A75" s="296" t="s">
        <v>10</v>
      </c>
      <c r="B75" s="126"/>
      <c r="C75" s="126"/>
      <c r="D75" s="126"/>
      <c r="E75" s="127"/>
      <c r="G75" s="126">
        <v>213634</v>
      </c>
      <c r="H75" s="126">
        <v>146471</v>
      </c>
      <c r="I75" s="126">
        <v>412350</v>
      </c>
      <c r="J75" s="128">
        <v>1.8152330495456437</v>
      </c>
      <c r="K75" s="128">
        <v>6.0376632464223166E-2</v>
      </c>
      <c r="M75" s="343"/>
      <c r="N75" s="298"/>
      <c r="P75"/>
      <c r="Q75" s="308"/>
    </row>
    <row r="76" spans="1:21" s="107" customFormat="1" x14ac:dyDescent="0.25">
      <c r="A76" s="107" t="s">
        <v>470</v>
      </c>
      <c r="B76" s="116"/>
      <c r="C76" s="116"/>
      <c r="D76" s="116"/>
      <c r="E76" s="119"/>
      <c r="G76" s="116">
        <v>168462.19295999996</v>
      </c>
      <c r="H76" s="116">
        <v>113006.84738000004</v>
      </c>
      <c r="I76" s="116">
        <v>365201.60584000003</v>
      </c>
      <c r="J76" s="120">
        <v>2.2316767904511372</v>
      </c>
      <c r="K76" s="120">
        <v>5.3473125090689411E-2</v>
      </c>
      <c r="M76" s="343"/>
      <c r="N76" s="299"/>
      <c r="P76"/>
      <c r="Q76" s="308"/>
    </row>
    <row r="77" spans="1:21" s="296" customFormat="1" x14ac:dyDescent="0.25">
      <c r="A77" s="296" t="s">
        <v>261</v>
      </c>
      <c r="B77" s="303">
        <v>274326.64579600003</v>
      </c>
      <c r="C77" s="303">
        <v>197941.95759060013</v>
      </c>
      <c r="D77" s="303">
        <v>251496.50101390001</v>
      </c>
      <c r="E77" s="127">
        <v>0.27055680400042226</v>
      </c>
      <c r="G77" s="303">
        <v>303661.58859000017</v>
      </c>
      <c r="H77" s="303">
        <v>197758.16172999993</v>
      </c>
      <c r="I77" s="303">
        <v>360288.76096000004</v>
      </c>
      <c r="J77" s="128">
        <v>0.82186544316640564</v>
      </c>
      <c r="K77" s="128">
        <v>5.2753782227409431E-2</v>
      </c>
      <c r="M77" s="343"/>
      <c r="N77" s="298"/>
      <c r="P77"/>
      <c r="Q77" s="308"/>
    </row>
    <row r="78" spans="1:21" s="296" customFormat="1" x14ac:dyDescent="0.25">
      <c r="A78" s="304" t="s">
        <v>436</v>
      </c>
      <c r="B78" s="305">
        <v>258404.13583049999</v>
      </c>
      <c r="C78" s="305">
        <v>163891.28139200003</v>
      </c>
      <c r="D78" s="305">
        <v>225307.16757269998</v>
      </c>
      <c r="E78" s="306">
        <v>0.37473552991390435</v>
      </c>
      <c r="F78" s="304"/>
      <c r="G78" s="310">
        <v>244766.45680000051</v>
      </c>
      <c r="H78" s="305">
        <v>169398.51658000008</v>
      </c>
      <c r="I78" s="305">
        <v>238542.16428000011</v>
      </c>
      <c r="J78" s="306">
        <v>0.40817150643315281</v>
      </c>
      <c r="K78" s="128">
        <v>3.4927543542994814E-2</v>
      </c>
      <c r="M78" s="343"/>
      <c r="N78" s="298"/>
      <c r="P78"/>
      <c r="Q78" s="308"/>
    </row>
    <row r="79" spans="1:21" s="296" customFormat="1" x14ac:dyDescent="0.25">
      <c r="A79" s="311" t="s">
        <v>3</v>
      </c>
      <c r="B79" s="312">
        <v>409856.2198738</v>
      </c>
      <c r="C79" s="312">
        <v>312355.69395379996</v>
      </c>
      <c r="D79" s="312">
        <v>344014.24469109991</v>
      </c>
      <c r="E79" s="313">
        <v>0.10135416561986066</v>
      </c>
      <c r="F79" s="311"/>
      <c r="G79" s="312">
        <v>162562.19822999998</v>
      </c>
      <c r="H79" s="312">
        <v>123722.80356999999</v>
      </c>
      <c r="I79" s="312">
        <v>127762.06266</v>
      </c>
      <c r="J79" s="314">
        <v>3.2647652441165853E-2</v>
      </c>
      <c r="K79" s="314">
        <v>1.8707028252925598E-2</v>
      </c>
      <c r="M79" s="343"/>
      <c r="N79" s="298"/>
      <c r="P79" s="2"/>
      <c r="Q79" s="309"/>
    </row>
    <row r="80" spans="1:21" s="14" customFormat="1" x14ac:dyDescent="0.25">
      <c r="A80" s="9" t="s">
        <v>412</v>
      </c>
      <c r="B80" s="9"/>
      <c r="C80" s="9"/>
      <c r="D80" s="9"/>
      <c r="E80" s="9"/>
      <c r="F80" s="9"/>
      <c r="G80" s="9"/>
      <c r="H80" s="9"/>
      <c r="I80" s="9"/>
      <c r="J80" s="9"/>
      <c r="K80" s="9"/>
      <c r="L80" s="15"/>
      <c r="M80" s="15"/>
      <c r="N80" s="300"/>
      <c r="P80"/>
      <c r="Q80"/>
    </row>
    <row r="81" spans="1:10" s="107" customFormat="1" ht="11.4" x14ac:dyDescent="0.2">
      <c r="A81" s="107" t="s">
        <v>262</v>
      </c>
      <c r="G81" s="116"/>
    </row>
    <row r="82" spans="1:10" x14ac:dyDescent="0.25">
      <c r="E82" s="307"/>
      <c r="F82" s="307"/>
      <c r="G82" s="116"/>
      <c r="H82" s="307"/>
      <c r="I82" s="307"/>
      <c r="J82" s="307"/>
    </row>
    <row r="83" spans="1:10" x14ac:dyDescent="0.25">
      <c r="A83" s="105"/>
      <c r="E83" s="307"/>
      <c r="F83" s="307"/>
      <c r="G83" s="116"/>
      <c r="H83" s="307"/>
      <c r="I83" s="307"/>
      <c r="J83" s="307"/>
    </row>
    <row r="84" spans="1:10" x14ac:dyDescent="0.25">
      <c r="G84" s="297"/>
    </row>
    <row r="85" spans="1:10" x14ac:dyDescent="0.25">
      <c r="G85" s="297"/>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5" zoomScaleNormal="95" workbookViewId="0">
      <selection sqref="A1:J1"/>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2" width="11.6640625" style="14" customWidth="1"/>
    <col min="13" max="13" width="5" style="14" customWidth="1"/>
    <col min="14" max="14" width="5.6640625" style="14" bestFit="1" customWidth="1"/>
    <col min="15" max="15" width="15.5546875" style="172" customWidth="1"/>
    <col min="16" max="16" width="20.109375" style="172" customWidth="1"/>
    <col min="17" max="17" width="15.5546875" style="172" customWidth="1"/>
    <col min="18" max="18" width="15.44140625" style="14" customWidth="1"/>
    <col min="19" max="19" width="12" style="14" customWidth="1"/>
    <col min="20" max="20" width="14" style="14" customWidth="1"/>
    <col min="21" max="21" width="12" style="14" customWidth="1"/>
    <col min="22" max="23" width="15.109375" style="14" bestFit="1" customWidth="1"/>
    <col min="24" max="16384" width="11.44140625" style="14"/>
  </cols>
  <sheetData>
    <row r="1" spans="1:18" ht="20.100000000000001" customHeight="1" x14ac:dyDescent="0.25">
      <c r="A1" s="408" t="s">
        <v>253</v>
      </c>
      <c r="B1" s="408"/>
      <c r="C1" s="408"/>
      <c r="D1" s="408"/>
      <c r="E1" s="408"/>
      <c r="F1" s="408"/>
      <c r="G1" s="408"/>
      <c r="H1" s="408"/>
      <c r="I1" s="408"/>
      <c r="J1" s="408"/>
      <c r="K1" s="361"/>
      <c r="L1" s="361"/>
      <c r="M1" s="361"/>
      <c r="N1" s="83"/>
      <c r="O1" s="169"/>
      <c r="P1" s="169"/>
      <c r="Q1" s="169"/>
      <c r="R1" s="83"/>
    </row>
    <row r="2" spans="1:18" ht="20.100000000000001" customHeight="1" x14ac:dyDescent="0.2">
      <c r="A2" s="409" t="s">
        <v>151</v>
      </c>
      <c r="B2" s="409"/>
      <c r="C2" s="409"/>
      <c r="D2" s="409"/>
      <c r="E2" s="409"/>
      <c r="F2" s="409"/>
      <c r="G2" s="409"/>
      <c r="H2" s="409"/>
      <c r="I2" s="409"/>
      <c r="J2" s="409"/>
      <c r="K2" s="361"/>
      <c r="L2" s="361"/>
      <c r="M2" s="361"/>
      <c r="N2" s="258"/>
      <c r="O2" s="258"/>
      <c r="P2" s="258"/>
      <c r="Q2" s="258"/>
      <c r="R2" s="258"/>
    </row>
    <row r="3" spans="1:18" s="20" customFormat="1" x14ac:dyDescent="0.2">
      <c r="A3" s="17"/>
      <c r="B3" s="410" t="s">
        <v>100</v>
      </c>
      <c r="C3" s="410"/>
      <c r="D3" s="410"/>
      <c r="E3" s="410"/>
      <c r="F3" s="362"/>
      <c r="G3" s="410" t="s">
        <v>420</v>
      </c>
      <c r="H3" s="410"/>
      <c r="I3" s="410"/>
      <c r="J3" s="410"/>
      <c r="K3" s="362"/>
      <c r="L3" s="362"/>
      <c r="M3" s="362"/>
      <c r="N3" s="91"/>
      <c r="O3" s="170"/>
      <c r="P3" s="170"/>
      <c r="Q3" s="170"/>
      <c r="R3" s="91"/>
    </row>
    <row r="4" spans="1:18" s="20" customFormat="1" x14ac:dyDescent="0.2">
      <c r="A4" s="17" t="s">
        <v>257</v>
      </c>
      <c r="B4" s="414">
        <v>2020</v>
      </c>
      <c r="C4" s="411" t="s">
        <v>514</v>
      </c>
      <c r="D4" s="411"/>
      <c r="E4" s="411"/>
      <c r="F4" s="362"/>
      <c r="G4" s="414">
        <v>2020</v>
      </c>
      <c r="H4" s="411" t="s">
        <v>527</v>
      </c>
      <c r="I4" s="411"/>
      <c r="J4" s="411"/>
      <c r="K4" s="362"/>
      <c r="L4" s="362"/>
      <c r="M4" s="362"/>
      <c r="N4" s="91"/>
      <c r="O4" s="170"/>
      <c r="P4" s="170"/>
      <c r="Q4" s="170"/>
      <c r="R4" s="91"/>
    </row>
    <row r="5" spans="1:18" s="20" customFormat="1" x14ac:dyDescent="0.2">
      <c r="A5" s="123"/>
      <c r="B5" s="418"/>
      <c r="C5" s="257">
        <v>2020</v>
      </c>
      <c r="D5" s="257">
        <v>2021</v>
      </c>
      <c r="E5" s="363" t="s">
        <v>525</v>
      </c>
      <c r="F5" s="125"/>
      <c r="G5" s="418"/>
      <c r="H5" s="257">
        <v>2020</v>
      </c>
      <c r="I5" s="257">
        <v>2021</v>
      </c>
      <c r="J5" s="363" t="s">
        <v>525</v>
      </c>
      <c r="K5" s="362"/>
      <c r="L5" s="362"/>
      <c r="M5" s="362"/>
      <c r="O5" s="171"/>
      <c r="P5" s="171"/>
      <c r="Q5" s="171"/>
    </row>
    <row r="6" spans="1:18" x14ac:dyDescent="0.2">
      <c r="A6" s="9"/>
      <c r="B6" s="9"/>
      <c r="C6" s="9"/>
      <c r="D6" s="9"/>
      <c r="E6" s="9"/>
      <c r="F6" s="9"/>
      <c r="G6" s="9"/>
      <c r="H6" s="9"/>
      <c r="I6" s="9"/>
      <c r="J6" s="9"/>
      <c r="K6" s="9"/>
      <c r="L6" s="9"/>
      <c r="M6" s="9"/>
    </row>
    <row r="7" spans="1:18" s="21" customFormat="1" x14ac:dyDescent="0.2">
      <c r="A7" s="86" t="s">
        <v>287</v>
      </c>
      <c r="B7" s="86">
        <v>3304065.3886457998</v>
      </c>
      <c r="C7" s="86">
        <v>2839057.8369357996</v>
      </c>
      <c r="D7" s="86">
        <v>2894389.0106039993</v>
      </c>
      <c r="E7" s="87">
        <v>1.9489273148418391</v>
      </c>
      <c r="F7" s="86"/>
      <c r="G7" s="86">
        <v>6987229.339759998</v>
      </c>
      <c r="H7" s="86">
        <v>5474720.5594199998</v>
      </c>
      <c r="I7" s="86">
        <v>5687747.8167999992</v>
      </c>
      <c r="J7" s="16">
        <v>3.8911074102852012</v>
      </c>
      <c r="K7" s="352"/>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2689656.8694887999</v>
      </c>
      <c r="C9" s="18">
        <v>2379200.0728175994</v>
      </c>
      <c r="D9" s="18">
        <v>2407844.3655333994</v>
      </c>
      <c r="E9" s="16">
        <v>1.203946361765091</v>
      </c>
      <c r="F9" s="16"/>
      <c r="G9" s="18">
        <v>5739067.143699998</v>
      </c>
      <c r="H9" s="18">
        <v>4528171.4243000001</v>
      </c>
      <c r="I9" s="18">
        <v>4645719.2376899989</v>
      </c>
      <c r="J9" s="16">
        <v>2.5959223354307994</v>
      </c>
      <c r="K9" s="352"/>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2566299.6034288001</v>
      </c>
      <c r="C11" s="18">
        <v>2285128.9070575996</v>
      </c>
      <c r="D11" s="18">
        <v>2296252.3370133992</v>
      </c>
      <c r="E11" s="16">
        <v>0.48677472511266728</v>
      </c>
      <c r="F11" s="16"/>
      <c r="G11" s="18">
        <v>5150423.8972699977</v>
      </c>
      <c r="H11" s="18">
        <v>4106854.6129899998</v>
      </c>
      <c r="I11" s="18">
        <v>4158822.7873799987</v>
      </c>
      <c r="J11" s="16">
        <v>1.2654008794376068</v>
      </c>
      <c r="K11" s="352"/>
      <c r="L11" s="16"/>
      <c r="M11" s="16"/>
      <c r="O11" s="173"/>
      <c r="P11" s="178"/>
      <c r="Q11" s="171"/>
    </row>
    <row r="12" spans="1:18" ht="10.95" customHeight="1" x14ac:dyDescent="0.2">
      <c r="A12" s="10" t="s">
        <v>169</v>
      </c>
      <c r="B12" s="11">
        <v>604097.07577999996</v>
      </c>
      <c r="C12" s="11">
        <v>600657.03157999984</v>
      </c>
      <c r="D12" s="11">
        <v>522017.15913679992</v>
      </c>
      <c r="E12" s="12">
        <v>-13.092308640147195</v>
      </c>
      <c r="F12" s="12"/>
      <c r="G12" s="11">
        <v>1032164.7561800001</v>
      </c>
      <c r="H12" s="11">
        <v>1025316.2967500001</v>
      </c>
      <c r="I12" s="11">
        <v>906150.19758999953</v>
      </c>
      <c r="J12" s="12">
        <v>-11.622374435842659</v>
      </c>
      <c r="K12" s="352"/>
      <c r="L12" s="12"/>
      <c r="M12" s="12"/>
      <c r="O12" s="174"/>
    </row>
    <row r="13" spans="1:18" ht="10.95" customHeight="1" x14ac:dyDescent="0.2">
      <c r="A13" s="10" t="s">
        <v>92</v>
      </c>
      <c r="B13" s="11">
        <v>659988.49199510005</v>
      </c>
      <c r="C13" s="11">
        <v>608772.94240810012</v>
      </c>
      <c r="D13" s="11">
        <v>591379.83338589978</v>
      </c>
      <c r="E13" s="12">
        <v>-2.8570765568849197</v>
      </c>
      <c r="F13" s="12"/>
      <c r="G13" s="11">
        <v>588128.69432999962</v>
      </c>
      <c r="H13" s="11">
        <v>547156.12365999969</v>
      </c>
      <c r="I13" s="11">
        <v>548465.94104000018</v>
      </c>
      <c r="J13" s="12">
        <v>0.23938640606613149</v>
      </c>
      <c r="K13" s="352"/>
      <c r="L13" s="12"/>
      <c r="M13" s="9"/>
      <c r="O13" s="174"/>
    </row>
    <row r="14" spans="1:18" ht="11.25" customHeight="1" x14ac:dyDescent="0.2">
      <c r="A14" s="10" t="s">
        <v>93</v>
      </c>
      <c r="B14" s="11">
        <v>147390.33397939996</v>
      </c>
      <c r="C14" s="11">
        <v>143962.86267939996</v>
      </c>
      <c r="D14" s="11">
        <v>141567.80813999998</v>
      </c>
      <c r="E14" s="12">
        <v>-1.6636613740681696</v>
      </c>
      <c r="F14" s="12"/>
      <c r="G14" s="11">
        <v>208333.33850000016</v>
      </c>
      <c r="H14" s="11">
        <v>202548.69254000019</v>
      </c>
      <c r="I14" s="11">
        <v>208716.27911000006</v>
      </c>
      <c r="J14" s="12">
        <v>3.0449895739425017</v>
      </c>
      <c r="K14" s="352"/>
      <c r="L14" s="12"/>
      <c r="M14" s="12"/>
      <c r="O14" s="174"/>
    </row>
    <row r="15" spans="1:18" ht="11.25" customHeight="1" x14ac:dyDescent="0.2">
      <c r="A15" s="10" t="s">
        <v>422</v>
      </c>
      <c r="B15" s="11">
        <v>96883.293741300004</v>
      </c>
      <c r="C15" s="11">
        <v>39562.988699299996</v>
      </c>
      <c r="D15" s="11">
        <v>16475.605339999998</v>
      </c>
      <c r="E15" s="12">
        <v>-58.35601434152646</v>
      </c>
      <c r="F15" s="12"/>
      <c r="G15" s="11">
        <v>285305.1737000001</v>
      </c>
      <c r="H15" s="11">
        <v>107090.95875999998</v>
      </c>
      <c r="I15" s="11">
        <v>51589.048329999998</v>
      </c>
      <c r="J15" s="12">
        <v>-51.826887229933689</v>
      </c>
      <c r="K15" s="352"/>
      <c r="L15" s="12"/>
      <c r="M15" s="12"/>
      <c r="O15" s="174"/>
    </row>
    <row r="16" spans="1:18" ht="11.25" customHeight="1" x14ac:dyDescent="0.2">
      <c r="A16" s="10" t="s">
        <v>94</v>
      </c>
      <c r="B16" s="11">
        <v>125726.01779339999</v>
      </c>
      <c r="C16" s="11">
        <v>125236.03529340001</v>
      </c>
      <c r="D16" s="11">
        <v>119942.37810820004</v>
      </c>
      <c r="E16" s="12">
        <v>-4.2269440842630672</v>
      </c>
      <c r="F16" s="12"/>
      <c r="G16" s="11">
        <v>194307.50583999997</v>
      </c>
      <c r="H16" s="11">
        <v>193369.51485000001</v>
      </c>
      <c r="I16" s="11">
        <v>204149.72370000006</v>
      </c>
      <c r="J16" s="12">
        <v>5.5749267708317092</v>
      </c>
      <c r="K16" s="352"/>
      <c r="L16" s="12"/>
      <c r="M16" s="12"/>
      <c r="O16" s="174"/>
    </row>
    <row r="17" spans="1:22" ht="11.25" customHeight="1" x14ac:dyDescent="0.2">
      <c r="A17" s="10" t="s">
        <v>312</v>
      </c>
      <c r="B17" s="11">
        <v>113984.73987999996</v>
      </c>
      <c r="C17" s="11">
        <v>110888.47887999998</v>
      </c>
      <c r="D17" s="11">
        <v>120083.54188</v>
      </c>
      <c r="E17" s="12">
        <v>8.2921716420608789</v>
      </c>
      <c r="F17" s="12"/>
      <c r="G17" s="11">
        <v>122903.80386999996</v>
      </c>
      <c r="H17" s="11">
        <v>119866.91118999997</v>
      </c>
      <c r="I17" s="11">
        <v>123120.25812</v>
      </c>
      <c r="J17" s="12">
        <v>2.7141326139981743</v>
      </c>
      <c r="K17" s="352"/>
      <c r="L17" s="12"/>
      <c r="M17" s="12"/>
      <c r="O17" s="174"/>
    </row>
    <row r="18" spans="1:22" ht="11.25" customHeight="1" x14ac:dyDescent="0.2">
      <c r="A18" s="10" t="s">
        <v>381</v>
      </c>
      <c r="B18" s="11">
        <v>106217.16339999999</v>
      </c>
      <c r="C18" s="11">
        <v>84484.866530000043</v>
      </c>
      <c r="D18" s="11">
        <v>96082.078976200035</v>
      </c>
      <c r="E18" s="12">
        <v>13.726970193036749</v>
      </c>
      <c r="F18" s="12"/>
      <c r="G18" s="11">
        <v>544573.98037999996</v>
      </c>
      <c r="H18" s="11">
        <v>423365.65792999993</v>
      </c>
      <c r="I18" s="11">
        <v>486343.57011000003</v>
      </c>
      <c r="J18" s="12">
        <v>14.875536312492542</v>
      </c>
      <c r="K18" s="352"/>
      <c r="L18" s="12"/>
      <c r="M18" s="12"/>
      <c r="O18" s="174"/>
    </row>
    <row r="19" spans="1:22" ht="11.25" customHeight="1" x14ac:dyDescent="0.2">
      <c r="A19" s="10" t="s">
        <v>331</v>
      </c>
      <c r="B19" s="11">
        <v>72963.913066000008</v>
      </c>
      <c r="C19" s="11">
        <v>69870.12786600001</v>
      </c>
      <c r="D19" s="11">
        <v>68999.702659200004</v>
      </c>
      <c r="E19" s="12">
        <v>-1.2457758893319095</v>
      </c>
      <c r="F19" s="12"/>
      <c r="G19" s="11">
        <v>97964.033729999937</v>
      </c>
      <c r="H19" s="11">
        <v>91869.610859999972</v>
      </c>
      <c r="I19" s="11">
        <v>97294.380170000019</v>
      </c>
      <c r="J19" s="12">
        <v>5.90485717662051</v>
      </c>
      <c r="K19" s="352"/>
      <c r="L19" s="12"/>
      <c r="M19" s="12"/>
      <c r="O19" s="174"/>
    </row>
    <row r="20" spans="1:22" ht="11.25" customHeight="1" x14ac:dyDescent="0.2">
      <c r="A20" s="10" t="s">
        <v>95</v>
      </c>
      <c r="B20" s="11">
        <v>28633.759638200005</v>
      </c>
      <c r="C20" s="11">
        <v>25424.336038199999</v>
      </c>
      <c r="D20" s="11">
        <v>23777.8858636</v>
      </c>
      <c r="E20" s="12">
        <v>-6.4758826823489528</v>
      </c>
      <c r="F20" s="12"/>
      <c r="G20" s="11">
        <v>41354.101390000003</v>
      </c>
      <c r="H20" s="11">
        <v>35013.067450000002</v>
      </c>
      <c r="I20" s="11">
        <v>34265.882690000006</v>
      </c>
      <c r="J20" s="12">
        <v>-2.1340168526136836</v>
      </c>
      <c r="K20" s="352"/>
      <c r="L20" s="12"/>
      <c r="M20" s="12"/>
      <c r="O20" s="174"/>
    </row>
    <row r="21" spans="1:22" ht="11.25" customHeight="1" x14ac:dyDescent="0.2">
      <c r="A21" s="10" t="s">
        <v>170</v>
      </c>
      <c r="B21" s="11">
        <v>93187.922250000003</v>
      </c>
      <c r="C21" s="11">
        <v>87952.918749999968</v>
      </c>
      <c r="D21" s="11">
        <v>92594.857869999993</v>
      </c>
      <c r="E21" s="12">
        <v>5.2777544918030799</v>
      </c>
      <c r="F21" s="12"/>
      <c r="G21" s="11">
        <v>97946.064099999989</v>
      </c>
      <c r="H21" s="11">
        <v>93078.148019999979</v>
      </c>
      <c r="I21" s="11">
        <v>80625.999299999996</v>
      </c>
      <c r="J21" s="12">
        <v>-13.378165536044349</v>
      </c>
      <c r="K21" s="352"/>
      <c r="L21" s="12"/>
      <c r="M21" s="12"/>
      <c r="O21" s="174"/>
    </row>
    <row r="22" spans="1:22" ht="11.25" customHeight="1" x14ac:dyDescent="0.2">
      <c r="A22" s="10" t="s">
        <v>387</v>
      </c>
      <c r="B22" s="11">
        <v>182336.87897150003</v>
      </c>
      <c r="C22" s="11">
        <v>152230.77779019999</v>
      </c>
      <c r="D22" s="11">
        <v>138991.82476000002</v>
      </c>
      <c r="E22" s="12">
        <v>-8.6966336389908747</v>
      </c>
      <c r="F22" s="12"/>
      <c r="G22" s="11">
        <v>242031.95156000004</v>
      </c>
      <c r="H22" s="11">
        <v>206431.88079999998</v>
      </c>
      <c r="I22" s="11">
        <v>131739.88918</v>
      </c>
      <c r="J22" s="12">
        <v>-36.182391658953485</v>
      </c>
      <c r="K22" s="352"/>
      <c r="L22" s="12"/>
      <c r="M22" s="12"/>
      <c r="O22" s="174"/>
    </row>
    <row r="23" spans="1:22" ht="11.25" customHeight="1" x14ac:dyDescent="0.2">
      <c r="A23" s="10" t="s">
        <v>96</v>
      </c>
      <c r="B23" s="11">
        <v>232393.18773090001</v>
      </c>
      <c r="C23" s="11">
        <v>145180.7857399999</v>
      </c>
      <c r="D23" s="11">
        <v>266078.22144750005</v>
      </c>
      <c r="E23" s="12">
        <v>83.27371634701845</v>
      </c>
      <c r="F23" s="12"/>
      <c r="G23" s="11">
        <v>1573272.2762799985</v>
      </c>
      <c r="H23" s="11">
        <v>954390.29509000015</v>
      </c>
      <c r="I23" s="11">
        <v>1195700.5409799991</v>
      </c>
      <c r="J23" s="12">
        <v>25.284230899188159</v>
      </c>
      <c r="K23" s="352"/>
      <c r="L23" s="12"/>
      <c r="M23" s="12"/>
      <c r="O23" s="174"/>
    </row>
    <row r="24" spans="1:22" ht="11.25" customHeight="1" x14ac:dyDescent="0.2">
      <c r="A24" s="10" t="s">
        <v>98</v>
      </c>
      <c r="B24" s="11">
        <v>90150.326700000005</v>
      </c>
      <c r="C24" s="11">
        <v>80991.000800000009</v>
      </c>
      <c r="D24" s="11">
        <v>87838.714399999997</v>
      </c>
      <c r="E24" s="12">
        <v>8.4549067579863646</v>
      </c>
      <c r="F24" s="12"/>
      <c r="G24" s="11">
        <v>98528.422939999975</v>
      </c>
      <c r="H24" s="11">
        <v>87691.593899999978</v>
      </c>
      <c r="I24" s="11">
        <v>67341.186350000004</v>
      </c>
      <c r="J24" s="12">
        <v>-23.206793998073266</v>
      </c>
      <c r="K24" s="352"/>
      <c r="L24" s="316"/>
      <c r="M24" s="12"/>
      <c r="O24" s="174"/>
    </row>
    <row r="25" spans="1:22" ht="11.25" customHeight="1" x14ac:dyDescent="0.2">
      <c r="A25" s="10" t="s">
        <v>0</v>
      </c>
      <c r="B25" s="11">
        <v>12346.498502999999</v>
      </c>
      <c r="C25" s="11">
        <v>9913.754003</v>
      </c>
      <c r="D25" s="11">
        <v>10422.725046</v>
      </c>
      <c r="E25" s="12">
        <v>5.1339890302500919</v>
      </c>
      <c r="F25" s="12"/>
      <c r="G25" s="11">
        <v>23609.794470000001</v>
      </c>
      <c r="H25" s="11">
        <v>19665.861190000003</v>
      </c>
      <c r="I25" s="11">
        <v>23319.89071</v>
      </c>
      <c r="J25" s="12">
        <v>18.580572112743553</v>
      </c>
      <c r="K25" s="352"/>
      <c r="L25" s="12"/>
      <c r="M25" s="12"/>
      <c r="O25" s="174"/>
    </row>
    <row r="26" spans="1:22" ht="11.25" customHeight="1" x14ac:dyDescent="0.2">
      <c r="A26" s="9"/>
      <c r="B26" s="11"/>
      <c r="C26" s="11"/>
      <c r="D26" s="11"/>
      <c r="E26" s="12"/>
      <c r="F26" s="12"/>
      <c r="G26" s="11"/>
      <c r="H26" s="11"/>
      <c r="I26" s="11"/>
      <c r="J26" s="12"/>
      <c r="K26" s="352"/>
      <c r="L26" s="12"/>
      <c r="M26" s="12"/>
      <c r="O26" s="174"/>
    </row>
    <row r="27" spans="1:22" s="20" customFormat="1" ht="11.25" customHeight="1" x14ac:dyDescent="0.2">
      <c r="A27" s="89" t="s">
        <v>172</v>
      </c>
      <c r="B27" s="18">
        <v>123357.26605999999</v>
      </c>
      <c r="C27" s="18">
        <v>94071.165759999989</v>
      </c>
      <c r="D27" s="18">
        <v>111592.02852000001</v>
      </c>
      <c r="E27" s="16">
        <v>18.625114952545928</v>
      </c>
      <c r="F27" s="16"/>
      <c r="G27" s="18">
        <v>588643.24642999994</v>
      </c>
      <c r="H27" s="18">
        <v>421316.8113099999</v>
      </c>
      <c r="I27" s="18">
        <v>486896.45030999987</v>
      </c>
      <c r="J27" s="16">
        <v>15.565398113617462</v>
      </c>
      <c r="K27" s="352"/>
      <c r="L27" s="16"/>
      <c r="M27" s="16"/>
      <c r="O27" s="173"/>
      <c r="P27" s="171"/>
      <c r="Q27" s="171"/>
    </row>
    <row r="28" spans="1:22" ht="11.25" customHeight="1" x14ac:dyDescent="0.2">
      <c r="A28" s="10" t="s">
        <v>317</v>
      </c>
      <c r="B28" s="11">
        <v>33.771999999999998</v>
      </c>
      <c r="C28" s="11">
        <v>29.1</v>
      </c>
      <c r="D28" s="11">
        <v>40</v>
      </c>
      <c r="E28" s="12">
        <v>37.457044673539514</v>
      </c>
      <c r="F28" s="12"/>
      <c r="G28" s="11">
        <v>61.532739999999997</v>
      </c>
      <c r="H28" s="11">
        <v>34.770000000000003</v>
      </c>
      <c r="I28" s="11">
        <v>146.07599999999999</v>
      </c>
      <c r="J28" s="12">
        <v>320.12079378774797</v>
      </c>
      <c r="K28" s="352"/>
      <c r="L28" s="12"/>
      <c r="M28" s="12"/>
      <c r="O28" s="200"/>
    </row>
    <row r="29" spans="1:22" ht="11.25" customHeight="1" x14ac:dyDescent="0.2">
      <c r="A29" s="10" t="s">
        <v>368</v>
      </c>
      <c r="B29" s="11">
        <v>6456.6978200000003</v>
      </c>
      <c r="C29" s="11">
        <v>4481.8418200000006</v>
      </c>
      <c r="D29" s="11">
        <v>4637.5857999999998</v>
      </c>
      <c r="E29" s="12">
        <v>3.4749994813515883</v>
      </c>
      <c r="F29" s="12"/>
      <c r="G29" s="11">
        <v>42796.407000000007</v>
      </c>
      <c r="H29" s="11">
        <v>30828.656369999993</v>
      </c>
      <c r="I29" s="11">
        <v>27355.666290000001</v>
      </c>
      <c r="J29" s="12">
        <v>-11.265460415523108</v>
      </c>
      <c r="K29" s="352"/>
      <c r="L29" s="12"/>
      <c r="M29" s="12"/>
      <c r="O29" s="200"/>
    </row>
    <row r="30" spans="1:22" ht="11.25" customHeight="1" x14ac:dyDescent="0.2">
      <c r="A30" s="10" t="s">
        <v>171</v>
      </c>
      <c r="B30" s="11">
        <v>909.33040000000005</v>
      </c>
      <c r="C30" s="11">
        <v>867.82799999999997</v>
      </c>
      <c r="D30" s="11">
        <v>20.305</v>
      </c>
      <c r="E30" s="12">
        <v>-97.660250648746072</v>
      </c>
      <c r="F30" s="12"/>
      <c r="G30" s="11">
        <v>3351.1612999999998</v>
      </c>
      <c r="H30" s="11">
        <v>3184.3462999999997</v>
      </c>
      <c r="I30" s="11">
        <v>74.171720000000008</v>
      </c>
      <c r="J30" s="12">
        <v>-97.670739517244087</v>
      </c>
      <c r="K30" s="352"/>
      <c r="L30" s="12"/>
      <c r="M30" s="12"/>
      <c r="O30" s="200"/>
    </row>
    <row r="31" spans="1:22" ht="11.25" customHeight="1" x14ac:dyDescent="0.2">
      <c r="A31" s="10" t="s">
        <v>332</v>
      </c>
      <c r="B31" s="11">
        <v>17256.488600000001</v>
      </c>
      <c r="C31" s="11">
        <v>10588.567300000001</v>
      </c>
      <c r="D31" s="11">
        <v>11707.313699999999</v>
      </c>
      <c r="E31" s="12">
        <v>10.565606925877489</v>
      </c>
      <c r="F31" s="12"/>
      <c r="G31" s="11">
        <v>150305.51863999999</v>
      </c>
      <c r="H31" s="11">
        <v>91622.746889999995</v>
      </c>
      <c r="I31" s="11">
        <v>108565.30105999998</v>
      </c>
      <c r="J31" s="12">
        <v>18.491646174220037</v>
      </c>
      <c r="K31" s="352"/>
      <c r="L31" s="12"/>
      <c r="M31" s="12"/>
      <c r="O31" s="200"/>
      <c r="P31" s="218"/>
      <c r="Q31" s="175"/>
      <c r="R31" s="13"/>
      <c r="S31" s="13"/>
      <c r="T31" s="13"/>
      <c r="U31" s="13"/>
      <c r="V31" s="13"/>
    </row>
    <row r="32" spans="1:22" ht="11.25" customHeight="1" x14ac:dyDescent="0.2">
      <c r="A32" s="10" t="s">
        <v>363</v>
      </c>
      <c r="B32" s="11">
        <v>3179.6347999999998</v>
      </c>
      <c r="C32" s="11">
        <v>3179.6347999999998</v>
      </c>
      <c r="D32" s="11">
        <v>3226.7652599999997</v>
      </c>
      <c r="E32" s="12">
        <v>1.4822601639660036</v>
      </c>
      <c r="F32" s="12"/>
      <c r="G32" s="11">
        <v>5018.7971900000011</v>
      </c>
      <c r="H32" s="11">
        <v>5018.7971900000011</v>
      </c>
      <c r="I32" s="11">
        <v>6529.3996999999999</v>
      </c>
      <c r="J32" s="12">
        <v>30.098895269366295</v>
      </c>
      <c r="K32" s="352"/>
      <c r="L32" s="12"/>
      <c r="M32" s="12"/>
      <c r="O32" s="200"/>
      <c r="Q32" s="175"/>
      <c r="R32" s="13"/>
      <c r="S32" s="13"/>
      <c r="T32" s="13"/>
      <c r="U32" s="13"/>
      <c r="V32" s="13"/>
    </row>
    <row r="33" spans="1:18" ht="11.25" customHeight="1" x14ac:dyDescent="0.2">
      <c r="A33" s="10" t="s">
        <v>423</v>
      </c>
      <c r="B33" s="11">
        <v>13.375</v>
      </c>
      <c r="C33" s="11">
        <v>9.375</v>
      </c>
      <c r="D33" s="11">
        <v>7.6061499999999995</v>
      </c>
      <c r="E33" s="12">
        <v>-18.867733333333334</v>
      </c>
      <c r="F33" s="12"/>
      <c r="G33" s="11">
        <v>51.6</v>
      </c>
      <c r="H33" s="11">
        <v>35.97</v>
      </c>
      <c r="I33" s="11">
        <v>32.825000000000003</v>
      </c>
      <c r="J33" s="12">
        <v>-8.7433972755073626</v>
      </c>
      <c r="K33" s="352"/>
      <c r="L33" s="12"/>
      <c r="M33" s="12"/>
      <c r="O33" s="200"/>
    </row>
    <row r="34" spans="1:18" ht="11.25" customHeight="1" x14ac:dyDescent="0.2">
      <c r="A34" s="10" t="s">
        <v>97</v>
      </c>
      <c r="B34" s="11">
        <v>65698.759999999995</v>
      </c>
      <c r="C34" s="11">
        <v>56615.497799999997</v>
      </c>
      <c r="D34" s="11">
        <v>70807.990000000005</v>
      </c>
      <c r="E34" s="12">
        <v>25.068210563362754</v>
      </c>
      <c r="F34" s="12"/>
      <c r="G34" s="11">
        <v>179647.83269000001</v>
      </c>
      <c r="H34" s="11">
        <v>155484.07584999996</v>
      </c>
      <c r="I34" s="11">
        <v>196210.91197999995</v>
      </c>
      <c r="J34" s="12">
        <v>26.193573783909784</v>
      </c>
      <c r="K34" s="352"/>
      <c r="L34" s="12"/>
      <c r="M34" s="12"/>
      <c r="O34" s="200"/>
    </row>
    <row r="35" spans="1:18" ht="11.25" customHeight="1" x14ac:dyDescent="0.2">
      <c r="A35" s="10" t="s">
        <v>333</v>
      </c>
      <c r="B35" s="11">
        <v>29799.677439999996</v>
      </c>
      <c r="C35" s="11">
        <v>18290.79104</v>
      </c>
      <c r="D35" s="11">
        <v>21108.587609999999</v>
      </c>
      <c r="E35" s="12">
        <v>15.405547872903796</v>
      </c>
      <c r="F35" s="12"/>
      <c r="G35" s="11">
        <v>207325.88946999994</v>
      </c>
      <c r="H35" s="11">
        <v>135036.02870999998</v>
      </c>
      <c r="I35" s="11">
        <v>147878.25868</v>
      </c>
      <c r="J35" s="12">
        <v>9.5102248582707318</v>
      </c>
      <c r="K35" s="352"/>
      <c r="L35" s="12"/>
      <c r="M35" s="12"/>
      <c r="O35" s="200"/>
    </row>
    <row r="36" spans="1:18" ht="11.25" customHeight="1" x14ac:dyDescent="0.2">
      <c r="A36" s="10" t="s">
        <v>330</v>
      </c>
      <c r="B36" s="11">
        <v>2.42</v>
      </c>
      <c r="C36" s="11">
        <v>1.42</v>
      </c>
      <c r="D36" s="11">
        <v>0</v>
      </c>
      <c r="E36" s="12" t="s">
        <v>528</v>
      </c>
      <c r="F36" s="12"/>
      <c r="G36" s="11">
        <v>34.587400000000002</v>
      </c>
      <c r="H36" s="11">
        <v>21.5</v>
      </c>
      <c r="I36" s="11">
        <v>0</v>
      </c>
      <c r="J36" s="12" t="s">
        <v>528</v>
      </c>
      <c r="K36" s="352"/>
      <c r="L36" s="12"/>
      <c r="M36" s="12"/>
      <c r="O36" s="200"/>
    </row>
    <row r="37" spans="1:18" ht="11.25" customHeight="1" x14ac:dyDescent="0.2">
      <c r="A37" s="10" t="s">
        <v>235</v>
      </c>
      <c r="B37" s="11">
        <v>7.11</v>
      </c>
      <c r="C37" s="11">
        <v>7.11</v>
      </c>
      <c r="D37" s="11">
        <v>35.875</v>
      </c>
      <c r="E37" s="12">
        <v>404.57102672292547</v>
      </c>
      <c r="F37" s="12"/>
      <c r="G37" s="11">
        <v>49.92</v>
      </c>
      <c r="H37" s="11">
        <v>49.92</v>
      </c>
      <c r="I37" s="11">
        <v>103.83988000000001</v>
      </c>
      <c r="J37" s="12">
        <v>108.01258012820512</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452</v>
      </c>
      <c r="B40" s="9"/>
      <c r="C40" s="9"/>
      <c r="D40" s="9"/>
      <c r="E40" s="9"/>
      <c r="F40" s="9"/>
      <c r="G40" s="9"/>
      <c r="H40" s="9"/>
      <c r="I40" s="9"/>
      <c r="J40" s="9"/>
      <c r="K40" s="127"/>
      <c r="L40" s="9"/>
      <c r="M40" s="9"/>
      <c r="O40" s="174"/>
    </row>
    <row r="41" spans="1:18" ht="47.4" customHeight="1" x14ac:dyDescent="0.25">
      <c r="A41" s="416" t="s">
        <v>505</v>
      </c>
      <c r="B41" s="416"/>
      <c r="C41" s="416"/>
      <c r="D41" s="416"/>
      <c r="E41" s="416"/>
      <c r="F41" s="416"/>
      <c r="G41" s="416"/>
      <c r="H41" s="416"/>
      <c r="I41" s="416"/>
      <c r="J41" s="416"/>
      <c r="K41" s="127"/>
      <c r="L41" s="345"/>
      <c r="M41" s="345"/>
      <c r="O41" s="174"/>
    </row>
    <row r="42" spans="1:18" ht="20.100000000000001" customHeight="1" x14ac:dyDescent="0.2">
      <c r="A42" s="408" t="s">
        <v>476</v>
      </c>
      <c r="B42" s="408"/>
      <c r="C42" s="408"/>
      <c r="D42" s="408"/>
      <c r="E42" s="408"/>
      <c r="F42" s="408"/>
      <c r="G42" s="408"/>
      <c r="H42" s="408"/>
      <c r="I42" s="408"/>
      <c r="J42" s="408"/>
      <c r="K42" s="127"/>
      <c r="L42" s="361"/>
      <c r="M42" s="361"/>
      <c r="N42" s="83"/>
      <c r="O42" s="169"/>
      <c r="P42" s="169"/>
      <c r="Q42" s="169"/>
      <c r="R42" s="83"/>
    </row>
    <row r="43" spans="1:18" ht="20.100000000000001" customHeight="1" x14ac:dyDescent="0.2">
      <c r="A43" s="409" t="s">
        <v>151</v>
      </c>
      <c r="B43" s="409"/>
      <c r="C43" s="409"/>
      <c r="D43" s="409"/>
      <c r="E43" s="409"/>
      <c r="F43" s="409"/>
      <c r="G43" s="409"/>
      <c r="H43" s="409"/>
      <c r="I43" s="409"/>
      <c r="J43" s="409"/>
      <c r="K43" s="127"/>
      <c r="L43" s="361"/>
      <c r="M43" s="361"/>
      <c r="N43" s="258"/>
      <c r="O43" s="258"/>
      <c r="P43" s="258"/>
      <c r="Q43" s="258"/>
      <c r="R43" s="258"/>
    </row>
    <row r="44" spans="1:18" s="20" customFormat="1" x14ac:dyDescent="0.2">
      <c r="A44" s="17"/>
      <c r="B44" s="410" t="s">
        <v>100</v>
      </c>
      <c r="C44" s="410"/>
      <c r="D44" s="410"/>
      <c r="E44" s="410"/>
      <c r="F44" s="362"/>
      <c r="G44" s="410" t="s">
        <v>420</v>
      </c>
      <c r="H44" s="410"/>
      <c r="I44" s="410"/>
      <c r="J44" s="410"/>
      <c r="K44" s="127"/>
      <c r="L44" s="362"/>
      <c r="M44" s="362"/>
      <c r="N44" s="91"/>
      <c r="O44" s="170"/>
      <c r="P44" s="170"/>
      <c r="Q44" s="170"/>
      <c r="R44" s="91"/>
    </row>
    <row r="45" spans="1:18" s="20" customFormat="1" x14ac:dyDescent="0.2">
      <c r="A45" s="17" t="s">
        <v>257</v>
      </c>
      <c r="B45" s="414">
        <v>2020</v>
      </c>
      <c r="C45" s="411" t="s">
        <v>514</v>
      </c>
      <c r="D45" s="411"/>
      <c r="E45" s="411"/>
      <c r="F45" s="362"/>
      <c r="G45" s="414">
        <v>2020</v>
      </c>
      <c r="H45" s="411" t="s">
        <v>514</v>
      </c>
      <c r="I45" s="411"/>
      <c r="J45" s="411"/>
      <c r="K45" s="127"/>
      <c r="L45" s="362"/>
      <c r="M45" s="362"/>
      <c r="N45" s="91"/>
      <c r="O45" s="170"/>
      <c r="P45" s="170"/>
      <c r="Q45" s="170"/>
      <c r="R45" s="91"/>
    </row>
    <row r="46" spans="1:18" s="20" customFormat="1" x14ac:dyDescent="0.2">
      <c r="A46" s="123"/>
      <c r="B46" s="415"/>
      <c r="C46" s="257">
        <v>2020</v>
      </c>
      <c r="D46" s="257">
        <v>2021</v>
      </c>
      <c r="E46" s="363" t="s">
        <v>525</v>
      </c>
      <c r="F46" s="125"/>
      <c r="G46" s="415"/>
      <c r="H46" s="257">
        <v>2020</v>
      </c>
      <c r="I46" s="257">
        <v>2021</v>
      </c>
      <c r="J46" s="363" t="s">
        <v>525</v>
      </c>
      <c r="K46" s="127"/>
      <c r="L46" s="362"/>
      <c r="M46" s="362"/>
      <c r="O46" s="171"/>
      <c r="P46" s="171"/>
      <c r="Q46" s="171"/>
    </row>
    <row r="47" spans="1:18" s="20" customFormat="1" ht="11.25" customHeight="1" x14ac:dyDescent="0.2">
      <c r="A47" s="17" t="s">
        <v>255</v>
      </c>
      <c r="B47" s="18">
        <v>614408.51915699989</v>
      </c>
      <c r="C47" s="18">
        <v>459857.76411819994</v>
      </c>
      <c r="D47" s="18">
        <v>486544.64507060003</v>
      </c>
      <c r="E47" s="16">
        <v>5.8032902855459128</v>
      </c>
      <c r="F47" s="16"/>
      <c r="G47" s="18">
        <v>1248162.1960600002</v>
      </c>
      <c r="H47" s="18">
        <v>946549.13511999999</v>
      </c>
      <c r="I47" s="18">
        <v>1042028.5791099999</v>
      </c>
      <c r="J47" s="16">
        <v>10.087109104789931</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122766.70460870001</v>
      </c>
      <c r="C49" s="18">
        <v>88466.921675499994</v>
      </c>
      <c r="D49" s="18">
        <v>92797.868465999985</v>
      </c>
      <c r="E49" s="16">
        <v>4.895554980861732</v>
      </c>
      <c r="F49" s="16"/>
      <c r="G49" s="18">
        <v>140207.20853</v>
      </c>
      <c r="H49" s="18">
        <v>104735.33338999999</v>
      </c>
      <c r="I49" s="18">
        <v>104410.23244999998</v>
      </c>
      <c r="J49" s="16">
        <v>-0.3104023537018179</v>
      </c>
      <c r="K49" s="127"/>
      <c r="L49" s="16"/>
      <c r="M49" s="16"/>
      <c r="O49" s="173"/>
      <c r="P49" s="171"/>
      <c r="Q49" s="171"/>
    </row>
    <row r="50" spans="1:20" ht="11.25" customHeight="1" x14ac:dyDescent="0.2">
      <c r="A50" s="9" t="s">
        <v>308</v>
      </c>
      <c r="B50" s="11">
        <v>547.40584999999999</v>
      </c>
      <c r="C50" s="11">
        <v>438.96884999999997</v>
      </c>
      <c r="D50" s="11">
        <v>151.37107999999998</v>
      </c>
      <c r="E50" s="12">
        <v>-65.516669349089355</v>
      </c>
      <c r="F50" s="12"/>
      <c r="G50" s="11">
        <v>652.10898999999995</v>
      </c>
      <c r="H50" s="11">
        <v>523.8889200000001</v>
      </c>
      <c r="I50" s="11">
        <v>232.76674000000003</v>
      </c>
      <c r="J50" s="12">
        <v>-55.569447813479243</v>
      </c>
      <c r="K50" s="127"/>
      <c r="L50" s="12"/>
      <c r="M50" s="12"/>
      <c r="O50" s="174"/>
    </row>
    <row r="51" spans="1:20" ht="11.25" customHeight="1" x14ac:dyDescent="0.2">
      <c r="A51" s="9" t="s">
        <v>309</v>
      </c>
      <c r="B51" s="11">
        <v>26511.289174099998</v>
      </c>
      <c r="C51" s="11">
        <v>19218.544534099998</v>
      </c>
      <c r="D51" s="11">
        <v>20972.077140000005</v>
      </c>
      <c r="E51" s="12">
        <v>9.124169641403725</v>
      </c>
      <c r="F51" s="12"/>
      <c r="G51" s="11">
        <v>24231.742269999995</v>
      </c>
      <c r="H51" s="11">
        <v>17456.243690000003</v>
      </c>
      <c r="I51" s="11">
        <v>21710.072389999998</v>
      </c>
      <c r="J51" s="12">
        <v>24.368522664683283</v>
      </c>
      <c r="K51" s="127"/>
      <c r="L51" s="12"/>
      <c r="M51" s="12"/>
      <c r="O51" s="174"/>
      <c r="P51" s="174"/>
      <c r="Q51" s="174"/>
      <c r="R51" s="13"/>
      <c r="S51" s="13"/>
      <c r="T51" s="13"/>
    </row>
    <row r="52" spans="1:20" ht="11.25" customHeight="1" x14ac:dyDescent="0.2">
      <c r="A52" s="9" t="s">
        <v>147</v>
      </c>
      <c r="B52" s="11">
        <v>95708.009584600004</v>
      </c>
      <c r="C52" s="11">
        <v>68809.408291400003</v>
      </c>
      <c r="D52" s="11">
        <v>71674.42024599998</v>
      </c>
      <c r="E52" s="12">
        <v>4.1636921835848142</v>
      </c>
      <c r="F52" s="12"/>
      <c r="G52" s="11">
        <v>115323.35727000001</v>
      </c>
      <c r="H52" s="11">
        <v>86755.200779999985</v>
      </c>
      <c r="I52" s="11">
        <v>82467.393319999988</v>
      </c>
      <c r="J52" s="12">
        <v>-4.9424212282942221</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82838.664810000002</v>
      </c>
      <c r="C54" s="18">
        <v>66826.241590000005</v>
      </c>
      <c r="D54" s="18">
        <v>60268.751748000002</v>
      </c>
      <c r="E54" s="16">
        <v>-9.812746738373022</v>
      </c>
      <c r="F54" s="16"/>
      <c r="G54" s="18">
        <v>113837.85963999998</v>
      </c>
      <c r="H54" s="18">
        <v>91371.598249999981</v>
      </c>
      <c r="I54" s="18">
        <v>84281.500119999997</v>
      </c>
      <c r="J54" s="16">
        <v>-7.7596301977786482</v>
      </c>
      <c r="K54" s="127"/>
      <c r="L54" s="16"/>
      <c r="M54" s="16"/>
      <c r="O54" s="173"/>
      <c r="P54" s="171"/>
      <c r="Q54" s="171"/>
    </row>
    <row r="55" spans="1:20" ht="11.25" customHeight="1" x14ac:dyDescent="0.2">
      <c r="A55" s="9" t="s">
        <v>311</v>
      </c>
      <c r="B55" s="11">
        <v>302.54567000000003</v>
      </c>
      <c r="C55" s="11">
        <v>266.58607000000001</v>
      </c>
      <c r="D55" s="11">
        <v>149.30044000000001</v>
      </c>
      <c r="E55" s="12">
        <v>-43.995408312219766</v>
      </c>
      <c r="F55" s="12"/>
      <c r="G55" s="11">
        <v>600.15949999999998</v>
      </c>
      <c r="H55" s="11">
        <v>521.73217999999997</v>
      </c>
      <c r="I55" s="11">
        <v>283.61516999999998</v>
      </c>
      <c r="J55" s="12">
        <v>-45.639701580224553</v>
      </c>
      <c r="K55" s="127"/>
      <c r="L55" s="12"/>
      <c r="M55" s="12"/>
      <c r="O55" s="174"/>
    </row>
    <row r="56" spans="1:20" ht="11.25" customHeight="1" x14ac:dyDescent="0.2">
      <c r="A56" s="9" t="s">
        <v>96</v>
      </c>
      <c r="B56" s="11">
        <v>3648.4629999999997</v>
      </c>
      <c r="C56" s="11">
        <v>2450.3274000000001</v>
      </c>
      <c r="D56" s="11">
        <v>2258.2512400000001</v>
      </c>
      <c r="E56" s="12">
        <v>-7.8387957462337567</v>
      </c>
      <c r="F56" s="12"/>
      <c r="G56" s="11">
        <v>9117.8527200000008</v>
      </c>
      <c r="H56" s="11">
        <v>6193.8412699999999</v>
      </c>
      <c r="I56" s="11">
        <v>5709.6218900000003</v>
      </c>
      <c r="J56" s="12">
        <v>-7.8177557172045482</v>
      </c>
      <c r="K56" s="127"/>
      <c r="L56" s="12"/>
      <c r="M56" s="12"/>
      <c r="O56" s="174"/>
    </row>
    <row r="57" spans="1:20" ht="11.25" customHeight="1" x14ac:dyDescent="0.2">
      <c r="A57" s="9" t="s">
        <v>308</v>
      </c>
      <c r="B57" s="11">
        <v>41.101680000000002</v>
      </c>
      <c r="C57" s="11">
        <v>41.101680000000002</v>
      </c>
      <c r="D57" s="11">
        <v>20.5656</v>
      </c>
      <c r="E57" s="12">
        <v>-49.964089059133357</v>
      </c>
      <c r="F57" s="12"/>
      <c r="G57" s="11">
        <v>73.097499999999997</v>
      </c>
      <c r="H57" s="11">
        <v>73.097499999999997</v>
      </c>
      <c r="I57" s="11">
        <v>36.575000000000003</v>
      </c>
      <c r="J57" s="12">
        <v>-49.964089059133343</v>
      </c>
      <c r="K57" s="127"/>
      <c r="L57" s="12"/>
      <c r="M57" s="12"/>
      <c r="O57" s="174"/>
    </row>
    <row r="58" spans="1:20" ht="11.25" customHeight="1" x14ac:dyDescent="0.2">
      <c r="A58" s="9" t="s">
        <v>309</v>
      </c>
      <c r="B58" s="11">
        <v>43780.529539999996</v>
      </c>
      <c r="C58" s="11">
        <v>37419.239099999999</v>
      </c>
      <c r="D58" s="11">
        <v>30670.373108000003</v>
      </c>
      <c r="E58" s="12">
        <v>-18.035818349924696</v>
      </c>
      <c r="F58" s="12"/>
      <c r="G58" s="11">
        <v>54335.138709999992</v>
      </c>
      <c r="H58" s="11">
        <v>46517.636819999992</v>
      </c>
      <c r="I58" s="11">
        <v>39201.756930000003</v>
      </c>
      <c r="J58" s="12">
        <v>-15.727109952530029</v>
      </c>
      <c r="K58" s="127"/>
      <c r="L58" s="12"/>
      <c r="M58" s="12"/>
      <c r="O58" s="174"/>
    </row>
    <row r="59" spans="1:20" ht="11.25" customHeight="1" x14ac:dyDescent="0.2">
      <c r="A59" s="9" t="s">
        <v>334</v>
      </c>
      <c r="B59" s="11">
        <v>6416.5972300000003</v>
      </c>
      <c r="C59" s="11">
        <v>5112.6665700000021</v>
      </c>
      <c r="D59" s="11">
        <v>5026.2674500000003</v>
      </c>
      <c r="E59" s="12">
        <v>-1.6899032787894441</v>
      </c>
      <c r="F59" s="12"/>
      <c r="G59" s="11">
        <v>14697.2569</v>
      </c>
      <c r="H59" s="11">
        <v>11974.87126</v>
      </c>
      <c r="I59" s="11">
        <v>12057.930400000003</v>
      </c>
      <c r="J59" s="12">
        <v>0.69361196623005128</v>
      </c>
      <c r="K59" s="127"/>
      <c r="L59" s="12"/>
      <c r="M59" s="12"/>
      <c r="O59" s="174"/>
    </row>
    <row r="60" spans="1:20" ht="11.25" customHeight="1" x14ac:dyDescent="0.2">
      <c r="A60" s="9" t="s">
        <v>335</v>
      </c>
      <c r="B60" s="11">
        <v>1064.4821299999999</v>
      </c>
      <c r="C60" s="11">
        <v>712.49204999999995</v>
      </c>
      <c r="D60" s="11">
        <v>950.24293999999998</v>
      </c>
      <c r="E60" s="12">
        <v>33.368918291790067</v>
      </c>
      <c r="F60" s="12"/>
      <c r="G60" s="11">
        <v>8751.1363399999991</v>
      </c>
      <c r="H60" s="11">
        <v>5870.1857400000008</v>
      </c>
      <c r="I60" s="11">
        <v>7119.8238599999995</v>
      </c>
      <c r="J60" s="12">
        <v>21.287880407000515</v>
      </c>
      <c r="K60" s="127"/>
      <c r="L60" s="12"/>
      <c r="M60" s="12"/>
      <c r="O60" s="174"/>
    </row>
    <row r="61" spans="1:20" ht="11.25" customHeight="1" x14ac:dyDescent="0.2">
      <c r="A61" s="9" t="s">
        <v>388</v>
      </c>
      <c r="B61" s="11">
        <v>0</v>
      </c>
      <c r="C61" s="11">
        <v>0</v>
      </c>
      <c r="D61" s="11">
        <v>0</v>
      </c>
      <c r="E61" s="12" t="s">
        <v>528</v>
      </c>
      <c r="F61" s="12"/>
      <c r="G61" s="11">
        <v>0</v>
      </c>
      <c r="H61" s="11">
        <v>0</v>
      </c>
      <c r="I61" s="11">
        <v>0</v>
      </c>
      <c r="J61" s="12" t="s">
        <v>528</v>
      </c>
      <c r="K61" s="127"/>
      <c r="L61" s="12"/>
      <c r="M61" s="12"/>
      <c r="O61" s="174"/>
    </row>
    <row r="62" spans="1:20" ht="11.25" customHeight="1" x14ac:dyDescent="0.2">
      <c r="A62" s="9" t="s">
        <v>312</v>
      </c>
      <c r="B62" s="11">
        <v>2720.0689199999997</v>
      </c>
      <c r="C62" s="11">
        <v>1758.4845600000001</v>
      </c>
      <c r="D62" s="11">
        <v>944.28769000000011</v>
      </c>
      <c r="E62" s="12">
        <v>-46.301053106772791</v>
      </c>
      <c r="F62" s="12"/>
      <c r="G62" s="11">
        <v>3288.3022500000002</v>
      </c>
      <c r="H62" s="11">
        <v>2156.76811</v>
      </c>
      <c r="I62" s="11">
        <v>1094.9611499999999</v>
      </c>
      <c r="J62" s="12">
        <v>-49.231391871794692</v>
      </c>
      <c r="K62" s="127"/>
      <c r="L62" s="12"/>
      <c r="M62" s="12"/>
      <c r="O62" s="174"/>
    </row>
    <row r="63" spans="1:20" ht="11.25" customHeight="1" x14ac:dyDescent="0.2">
      <c r="A63" s="9" t="s">
        <v>207</v>
      </c>
      <c r="B63" s="11">
        <v>24864.876640000006</v>
      </c>
      <c r="C63" s="11">
        <v>19065.344160000004</v>
      </c>
      <c r="D63" s="11">
        <v>20249.463280000004</v>
      </c>
      <c r="E63" s="12">
        <v>6.2108457631954792</v>
      </c>
      <c r="F63" s="12"/>
      <c r="G63" s="11">
        <v>22974.915720000005</v>
      </c>
      <c r="H63" s="11">
        <v>18063.465369999998</v>
      </c>
      <c r="I63" s="11">
        <v>18777.215719999997</v>
      </c>
      <c r="J63" s="12">
        <v>3.951347847049334</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171001.99152979997</v>
      </c>
      <c r="C65" s="18">
        <v>143530.61128979997</v>
      </c>
      <c r="D65" s="18">
        <v>148517.02788000001</v>
      </c>
      <c r="E65" s="16">
        <v>3.4741136719135426</v>
      </c>
      <c r="F65" s="16"/>
      <c r="G65" s="18">
        <v>434722.26604000013</v>
      </c>
      <c r="H65" s="18">
        <v>363694.32363000006</v>
      </c>
      <c r="I65" s="18">
        <v>417250.51799999998</v>
      </c>
      <c r="J65" s="16">
        <v>14.725606337613527</v>
      </c>
      <c r="K65" s="127"/>
      <c r="L65" s="16"/>
      <c r="M65" s="16"/>
      <c r="O65" s="173"/>
      <c r="P65" s="171"/>
      <c r="Q65" s="171"/>
    </row>
    <row r="66" spans="1:22" s="20" customFormat="1" ht="11.25" customHeight="1" x14ac:dyDescent="0.2">
      <c r="A66" s="9" t="s">
        <v>381</v>
      </c>
      <c r="B66" s="11">
        <v>44677.488299999997</v>
      </c>
      <c r="C66" s="11">
        <v>37742.845069999988</v>
      </c>
      <c r="D66" s="11">
        <v>40186.574909999996</v>
      </c>
      <c r="E66" s="12">
        <v>6.4746837061904898</v>
      </c>
      <c r="F66" s="12"/>
      <c r="G66" s="11">
        <v>122812.66885000005</v>
      </c>
      <c r="H66" s="11">
        <v>103764.47812999997</v>
      </c>
      <c r="I66" s="11">
        <v>117367.67935000002</v>
      </c>
      <c r="J66" s="12">
        <v>13.109689814039683</v>
      </c>
      <c r="K66" s="127"/>
      <c r="L66" s="12"/>
      <c r="M66" s="12"/>
      <c r="O66" s="173"/>
      <c r="P66" s="171"/>
      <c r="Q66" s="171"/>
    </row>
    <row r="67" spans="1:22" ht="11.25" customHeight="1" x14ac:dyDescent="0.2">
      <c r="A67" s="9" t="s">
        <v>203</v>
      </c>
      <c r="B67" s="11">
        <v>20102.427540000004</v>
      </c>
      <c r="C67" s="11">
        <v>18472.111660000002</v>
      </c>
      <c r="D67" s="11">
        <v>14503.952089999999</v>
      </c>
      <c r="E67" s="12">
        <v>-21.481894669317967</v>
      </c>
      <c r="F67" s="12"/>
      <c r="G67" s="11">
        <v>68044.905539999992</v>
      </c>
      <c r="H67" s="11">
        <v>62352.733559999993</v>
      </c>
      <c r="I67" s="11">
        <v>69020.208780000001</v>
      </c>
      <c r="J67" s="12">
        <v>10.693156240831229</v>
      </c>
      <c r="K67" s="127"/>
      <c r="L67" s="12"/>
      <c r="M67" s="12"/>
      <c r="O67" s="174"/>
    </row>
    <row r="68" spans="1:22" ht="11.25" customHeight="1" x14ac:dyDescent="0.2">
      <c r="A68" s="9" t="s">
        <v>204</v>
      </c>
      <c r="B68" s="11">
        <v>55491.768539999997</v>
      </c>
      <c r="C68" s="11">
        <v>44096.16210999999</v>
      </c>
      <c r="D68" s="11">
        <v>53178.183510000003</v>
      </c>
      <c r="E68" s="12">
        <v>20.595945237466424</v>
      </c>
      <c r="F68" s="12"/>
      <c r="G68" s="11">
        <v>119214.75999000005</v>
      </c>
      <c r="H68" s="11">
        <v>94303.40253000005</v>
      </c>
      <c r="I68" s="11">
        <v>119435.93399999996</v>
      </c>
      <c r="J68" s="12">
        <v>26.65071545218602</v>
      </c>
      <c r="K68" s="127"/>
      <c r="L68" s="12"/>
      <c r="M68" s="12"/>
      <c r="O68" s="174"/>
    </row>
    <row r="69" spans="1:22" ht="11.25" customHeight="1" x14ac:dyDescent="0.25">
      <c r="A69" s="9" t="s">
        <v>205</v>
      </c>
      <c r="B69" s="11">
        <v>17334.412830000001</v>
      </c>
      <c r="C69" s="11">
        <v>16728.889050000005</v>
      </c>
      <c r="D69" s="11">
        <v>12949.056559999999</v>
      </c>
      <c r="E69" s="12">
        <v>-22.594641393715293</v>
      </c>
      <c r="F69" s="12"/>
      <c r="G69" s="11">
        <v>35383.145620000003</v>
      </c>
      <c r="H69" s="11">
        <v>33988.551979999997</v>
      </c>
      <c r="I69" s="11">
        <v>35907.015350000001</v>
      </c>
      <c r="J69" s="12">
        <v>5.6444398429474063</v>
      </c>
      <c r="K69" s="127"/>
      <c r="L69" s="12"/>
      <c r="M69" s="12"/>
      <c r="N69"/>
      <c r="O69"/>
      <c r="P69"/>
      <c r="Q69"/>
      <c r="R69"/>
      <c r="S69"/>
      <c r="T69"/>
      <c r="U69"/>
      <c r="V69"/>
    </row>
    <row r="70" spans="1:22" ht="11.25" customHeight="1" x14ac:dyDescent="0.25">
      <c r="A70" s="9" t="s">
        <v>389</v>
      </c>
      <c r="B70" s="11">
        <v>446.76504</v>
      </c>
      <c r="C70" s="11">
        <v>418.11803999999995</v>
      </c>
      <c r="D70" s="11">
        <v>962.77607999999998</v>
      </c>
      <c r="E70" s="12">
        <v>130.26418089972873</v>
      </c>
      <c r="F70" s="12"/>
      <c r="G70" s="11">
        <v>1543.5682899999999</v>
      </c>
      <c r="H70" s="11">
        <v>1436.0531699999999</v>
      </c>
      <c r="I70" s="11">
        <v>2865.0611400000007</v>
      </c>
      <c r="J70" s="12">
        <v>99.509405351613879</v>
      </c>
      <c r="K70" s="127"/>
      <c r="L70" s="12"/>
      <c r="M70" s="12"/>
      <c r="N70"/>
      <c r="O70"/>
      <c r="P70"/>
      <c r="Q70"/>
      <c r="R70"/>
      <c r="S70"/>
      <c r="T70"/>
      <c r="U70"/>
      <c r="V70"/>
    </row>
    <row r="71" spans="1:22" ht="11.25" customHeight="1" x14ac:dyDescent="0.25">
      <c r="A71" s="9" t="s">
        <v>206</v>
      </c>
      <c r="B71" s="11">
        <v>32949.129279799999</v>
      </c>
      <c r="C71" s="11">
        <v>26072.485359800001</v>
      </c>
      <c r="D71" s="11">
        <v>26736.484729999996</v>
      </c>
      <c r="E71" s="12">
        <v>2.5467436688018523</v>
      </c>
      <c r="F71" s="12"/>
      <c r="G71" s="11">
        <v>87723.217750000011</v>
      </c>
      <c r="H71" s="11">
        <v>67849.104260000007</v>
      </c>
      <c r="I71" s="11">
        <v>72654.619379999989</v>
      </c>
      <c r="J71" s="12">
        <v>7.0826507916524406</v>
      </c>
      <c r="K71" s="127"/>
      <c r="L71" s="12"/>
      <c r="M71" s="12"/>
      <c r="N71"/>
      <c r="O71"/>
      <c r="P71"/>
      <c r="Q71"/>
      <c r="R71"/>
      <c r="S71"/>
      <c r="T71"/>
      <c r="U71"/>
      <c r="V71"/>
    </row>
    <row r="72" spans="1:22" ht="11.25" customHeight="1" x14ac:dyDescent="0.25">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5">
      <c r="A73" s="17" t="s">
        <v>1</v>
      </c>
      <c r="B73" s="18">
        <v>131872.6870639</v>
      </c>
      <c r="C73" s="18">
        <v>89900.776063900004</v>
      </c>
      <c r="D73" s="18">
        <v>78775.361450000011</v>
      </c>
      <c r="E73" s="16">
        <v>-12.375215321825721</v>
      </c>
      <c r="F73" s="16"/>
      <c r="G73" s="18">
        <v>339576.46174000006</v>
      </c>
      <c r="H73" s="18">
        <v>234268.26977000001</v>
      </c>
      <c r="I73" s="18">
        <v>226483.74841999996</v>
      </c>
      <c r="J73" s="16">
        <v>-3.3229089699782008</v>
      </c>
      <c r="K73" s="127"/>
      <c r="L73" s="16"/>
      <c r="M73" s="16"/>
      <c r="N73"/>
      <c r="O73"/>
      <c r="P73"/>
      <c r="Q73"/>
      <c r="R73"/>
      <c r="S73"/>
      <c r="T73"/>
      <c r="U73"/>
      <c r="V73"/>
    </row>
    <row r="74" spans="1:22" ht="11.25" customHeight="1" x14ac:dyDescent="0.25">
      <c r="A74" s="9" t="s">
        <v>208</v>
      </c>
      <c r="B74" s="11">
        <v>64282.039569999994</v>
      </c>
      <c r="C74" s="11">
        <v>43561.652660000007</v>
      </c>
      <c r="D74" s="11">
        <v>31264.781100000004</v>
      </c>
      <c r="E74" s="12">
        <v>-28.228661699264379</v>
      </c>
      <c r="F74" s="12"/>
      <c r="G74" s="11">
        <v>159611.49822000001</v>
      </c>
      <c r="H74" s="11">
        <v>106393.69376000001</v>
      </c>
      <c r="I74" s="11">
        <v>102485.63965999999</v>
      </c>
      <c r="J74" s="12">
        <v>-3.6732008842701731</v>
      </c>
      <c r="K74" s="127"/>
      <c r="L74" s="12"/>
      <c r="M74" s="12"/>
      <c r="N74"/>
      <c r="O74"/>
      <c r="P74"/>
      <c r="Q74"/>
      <c r="R74"/>
      <c r="S74"/>
      <c r="T74"/>
      <c r="U74"/>
      <c r="V74"/>
    </row>
    <row r="75" spans="1:22" ht="11.25" customHeight="1" x14ac:dyDescent="0.25">
      <c r="A75" s="9" t="s">
        <v>92</v>
      </c>
      <c r="B75" s="11">
        <v>4369.3064000000004</v>
      </c>
      <c r="C75" s="11">
        <v>3142.0112999999992</v>
      </c>
      <c r="D75" s="11">
        <v>3097.3952800000006</v>
      </c>
      <c r="E75" s="12">
        <v>-1.4199827989160525</v>
      </c>
      <c r="F75" s="12"/>
      <c r="G75" s="11">
        <v>27268.424639999994</v>
      </c>
      <c r="H75" s="11">
        <v>19827.894659999994</v>
      </c>
      <c r="I75" s="11">
        <v>20083.668390000003</v>
      </c>
      <c r="J75" s="12">
        <v>1.2899691792088959</v>
      </c>
      <c r="K75" s="127"/>
      <c r="L75" s="12"/>
      <c r="M75" s="12"/>
      <c r="N75"/>
      <c r="O75"/>
      <c r="P75"/>
      <c r="Q75"/>
      <c r="R75"/>
      <c r="S75"/>
      <c r="T75"/>
      <c r="U75"/>
      <c r="V75"/>
    </row>
    <row r="76" spans="1:22" ht="11.25" customHeight="1" x14ac:dyDescent="0.25">
      <c r="A76" s="9" t="s">
        <v>209</v>
      </c>
      <c r="B76" s="11">
        <v>5143.2619999999997</v>
      </c>
      <c r="C76" s="11">
        <v>3756.9840000000004</v>
      </c>
      <c r="D76" s="11">
        <v>2951.4430000000002</v>
      </c>
      <c r="E76" s="12">
        <v>-21.441161314501215</v>
      </c>
      <c r="F76" s="12"/>
      <c r="G76" s="11">
        <v>20574.64399</v>
      </c>
      <c r="H76" s="11">
        <v>15304.25317</v>
      </c>
      <c r="I76" s="11">
        <v>15361.570419999998</v>
      </c>
      <c r="J76" s="12">
        <v>0.37451843852369393</v>
      </c>
      <c r="K76" s="127"/>
      <c r="L76" s="12"/>
      <c r="M76" s="12"/>
      <c r="N76"/>
      <c r="O76"/>
      <c r="P76"/>
      <c r="Q76"/>
      <c r="R76"/>
      <c r="S76"/>
      <c r="T76"/>
      <c r="U76"/>
      <c r="V76"/>
    </row>
    <row r="77" spans="1:22" ht="11.25" customHeight="1" x14ac:dyDescent="0.25">
      <c r="A77" s="9" t="s">
        <v>210</v>
      </c>
      <c r="B77" s="11">
        <v>57585.532629999994</v>
      </c>
      <c r="C77" s="11">
        <v>39088.48459</v>
      </c>
      <c r="D77" s="11">
        <v>41192.327050000007</v>
      </c>
      <c r="E77" s="12">
        <v>5.382256391024768</v>
      </c>
      <c r="F77" s="12"/>
      <c r="G77" s="11">
        <v>124637.57664000003</v>
      </c>
      <c r="H77" s="11">
        <v>87017.938300000023</v>
      </c>
      <c r="I77" s="11">
        <v>83741.001529999965</v>
      </c>
      <c r="J77" s="12">
        <v>-3.765817524546037</v>
      </c>
      <c r="K77" s="127"/>
      <c r="L77" s="12"/>
      <c r="M77" s="12"/>
      <c r="N77"/>
      <c r="O77"/>
      <c r="P77"/>
      <c r="Q77"/>
      <c r="R77"/>
      <c r="S77"/>
      <c r="T77"/>
      <c r="U77"/>
      <c r="V77"/>
    </row>
    <row r="78" spans="1:22" ht="11.25" customHeight="1" x14ac:dyDescent="0.25">
      <c r="A78" s="9" t="s">
        <v>211</v>
      </c>
      <c r="B78" s="11">
        <v>492.54646389999994</v>
      </c>
      <c r="C78" s="11">
        <v>351.64351389999996</v>
      </c>
      <c r="D78" s="11">
        <v>269.41501999999997</v>
      </c>
      <c r="E78" s="12">
        <v>-23.384049655294945</v>
      </c>
      <c r="F78" s="12"/>
      <c r="G78" s="11">
        <v>7484.3182500000003</v>
      </c>
      <c r="H78" s="11">
        <v>5724.489880000001</v>
      </c>
      <c r="I78" s="11">
        <v>4811.8684199999989</v>
      </c>
      <c r="J78" s="12">
        <v>-15.942406731968958</v>
      </c>
      <c r="K78" s="127"/>
      <c r="L78" s="12"/>
      <c r="M78" s="12"/>
      <c r="N78"/>
      <c r="O78"/>
      <c r="P78"/>
      <c r="Q78"/>
      <c r="R78"/>
      <c r="S78"/>
      <c r="T78"/>
      <c r="U78"/>
      <c r="V78"/>
    </row>
    <row r="79" spans="1:22" ht="11.25" customHeight="1" x14ac:dyDescent="0.25">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5">
      <c r="A80" s="17" t="s">
        <v>282</v>
      </c>
      <c r="B80" s="18">
        <v>18713.140230000001</v>
      </c>
      <c r="C80" s="18">
        <v>12914.9311898</v>
      </c>
      <c r="D80" s="18">
        <v>9104.4502866000003</v>
      </c>
      <c r="E80" s="16">
        <v>-29.504461519775305</v>
      </c>
      <c r="F80" s="16"/>
      <c r="G80" s="18">
        <v>68508.588609999992</v>
      </c>
      <c r="H80" s="18">
        <v>47944.496859999999</v>
      </c>
      <c r="I80" s="18">
        <v>42292.111349999992</v>
      </c>
      <c r="J80" s="16">
        <v>-11.78943545180006</v>
      </c>
      <c r="K80" s="127"/>
      <c r="L80" s="16"/>
      <c r="M80" s="16"/>
      <c r="N80"/>
      <c r="O80"/>
      <c r="P80"/>
      <c r="Q80"/>
      <c r="R80"/>
      <c r="S80"/>
      <c r="T80"/>
      <c r="U80"/>
      <c r="V80"/>
    </row>
    <row r="81" spans="1:22" ht="11.25" customHeight="1" x14ac:dyDescent="0.25">
      <c r="A81" s="9" t="s">
        <v>212</v>
      </c>
      <c r="B81" s="11">
        <v>16269.339120000001</v>
      </c>
      <c r="C81" s="11">
        <v>10848.774309799999</v>
      </c>
      <c r="D81" s="11">
        <v>7709.3285066000008</v>
      </c>
      <c r="E81" s="12">
        <v>-28.938253424297429</v>
      </c>
      <c r="F81" s="12"/>
      <c r="G81" s="11">
        <v>57178.803579999993</v>
      </c>
      <c r="H81" s="11">
        <v>38775.830709999995</v>
      </c>
      <c r="I81" s="11">
        <v>33517.768589999992</v>
      </c>
      <c r="J81" s="12">
        <v>-13.560153383494082</v>
      </c>
      <c r="K81" s="127"/>
      <c r="L81" s="12"/>
      <c r="M81" s="12"/>
      <c r="N81"/>
      <c r="O81"/>
      <c r="P81"/>
      <c r="Q81"/>
      <c r="R81"/>
      <c r="S81"/>
      <c r="T81"/>
      <c r="U81"/>
      <c r="V81"/>
    </row>
    <row r="82" spans="1:22" ht="11.25" customHeight="1" x14ac:dyDescent="0.25">
      <c r="A82" s="9" t="s">
        <v>213</v>
      </c>
      <c r="B82" s="11">
        <v>130.75399999999999</v>
      </c>
      <c r="C82" s="11">
        <v>108.06399999999999</v>
      </c>
      <c r="D82" s="11">
        <v>168.24928</v>
      </c>
      <c r="E82" s="12">
        <v>55.694107195735853</v>
      </c>
      <c r="F82" s="12"/>
      <c r="G82" s="11">
        <v>6400.41381</v>
      </c>
      <c r="H82" s="11">
        <v>5420.1092800000006</v>
      </c>
      <c r="I82" s="11">
        <v>5073.3188599999994</v>
      </c>
      <c r="J82" s="12">
        <v>-6.3982182292826622</v>
      </c>
      <c r="K82" s="127"/>
      <c r="L82" s="12"/>
      <c r="M82" s="12"/>
      <c r="N82"/>
      <c r="O82"/>
      <c r="P82"/>
      <c r="Q82"/>
      <c r="R82"/>
      <c r="S82"/>
      <c r="T82"/>
      <c r="U82"/>
      <c r="V82"/>
    </row>
    <row r="83" spans="1:22" ht="11.25" customHeight="1" x14ac:dyDescent="0.25">
      <c r="A83" s="9" t="s">
        <v>292</v>
      </c>
      <c r="B83" s="11">
        <v>29.097840000000001</v>
      </c>
      <c r="C83" s="11">
        <v>14.048</v>
      </c>
      <c r="D83" s="11">
        <v>16.417000000000002</v>
      </c>
      <c r="E83" s="12">
        <v>16.863610478359917</v>
      </c>
      <c r="F83" s="12"/>
      <c r="G83" s="11">
        <v>476.18190000000004</v>
      </c>
      <c r="H83" s="11">
        <v>230.08967999999999</v>
      </c>
      <c r="I83" s="11">
        <v>266.72589999999997</v>
      </c>
      <c r="J83" s="12">
        <v>15.922582881596426</v>
      </c>
      <c r="K83" s="127"/>
      <c r="L83" s="12"/>
      <c r="M83" s="12"/>
      <c r="N83"/>
      <c r="O83"/>
      <c r="P83"/>
      <c r="Q83"/>
      <c r="R83"/>
      <c r="S83"/>
      <c r="T83"/>
      <c r="U83"/>
      <c r="V83"/>
    </row>
    <row r="84" spans="1:22" ht="11.25" customHeight="1" x14ac:dyDescent="0.25">
      <c r="A84" s="9" t="s">
        <v>0</v>
      </c>
      <c r="B84" s="11">
        <v>2283.9492700000005</v>
      </c>
      <c r="C84" s="11">
        <v>1944.0448799999997</v>
      </c>
      <c r="D84" s="11">
        <v>1210.4555</v>
      </c>
      <c r="E84" s="12">
        <v>-37.735208047254531</v>
      </c>
      <c r="F84" s="12"/>
      <c r="G84" s="11">
        <v>4453.1893199999995</v>
      </c>
      <c r="H84" s="11">
        <v>3518.4671900000003</v>
      </c>
      <c r="I84" s="11">
        <v>3434.2979999999998</v>
      </c>
      <c r="J84" s="12">
        <v>-2.3922118767860496</v>
      </c>
      <c r="K84" s="127"/>
      <c r="L84" s="12"/>
      <c r="M84" s="12"/>
      <c r="N84"/>
      <c r="O84"/>
      <c r="P84"/>
      <c r="Q84"/>
      <c r="R84"/>
      <c r="S84"/>
      <c r="T84"/>
      <c r="U84"/>
      <c r="V84"/>
    </row>
    <row r="85" spans="1:22" ht="11.25" customHeight="1" x14ac:dyDescent="0.25">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5">
      <c r="A86" s="17" t="s">
        <v>2</v>
      </c>
      <c r="B86" s="18">
        <v>85720.970644599991</v>
      </c>
      <c r="C86" s="18">
        <v>57152.400569200006</v>
      </c>
      <c r="D86" s="18">
        <v>95722.10557</v>
      </c>
      <c r="E86" s="16">
        <v>67.485712965109599</v>
      </c>
      <c r="F86" s="16"/>
      <c r="G86" s="18">
        <v>142929.96509000001</v>
      </c>
      <c r="H86" s="18">
        <v>98120.598810000025</v>
      </c>
      <c r="I86" s="18">
        <v>159670.26777000003</v>
      </c>
      <c r="J86" s="16">
        <v>62.728590842769222</v>
      </c>
      <c r="K86" s="127"/>
      <c r="L86" s="16"/>
      <c r="M86" s="16"/>
      <c r="N86"/>
      <c r="O86"/>
      <c r="P86"/>
      <c r="Q86"/>
      <c r="R86"/>
      <c r="S86"/>
      <c r="T86"/>
      <c r="U86"/>
      <c r="V86"/>
    </row>
    <row r="87" spans="1:22" ht="11.25" customHeight="1" x14ac:dyDescent="0.25">
      <c r="A87" s="9" t="s">
        <v>92</v>
      </c>
      <c r="B87" s="11">
        <v>42290.598499999993</v>
      </c>
      <c r="C87" s="11">
        <v>25554.165499999999</v>
      </c>
      <c r="D87" s="11">
        <v>57136.950279999997</v>
      </c>
      <c r="E87" s="12">
        <v>123.59153258203639</v>
      </c>
      <c r="F87" s="12"/>
      <c r="G87" s="11">
        <v>56821.033680000008</v>
      </c>
      <c r="H87" s="11">
        <v>34759.999840000004</v>
      </c>
      <c r="I87" s="11">
        <v>77872.556980000038</v>
      </c>
      <c r="J87" s="12">
        <v>124.02922134190675</v>
      </c>
      <c r="K87" s="127"/>
      <c r="L87" s="12"/>
      <c r="M87" s="12"/>
      <c r="N87"/>
      <c r="O87"/>
      <c r="P87"/>
      <c r="Q87"/>
      <c r="R87"/>
      <c r="S87"/>
      <c r="T87"/>
      <c r="U87"/>
      <c r="V87"/>
    </row>
    <row r="88" spans="1:22" ht="11.25" customHeight="1" x14ac:dyDescent="0.25">
      <c r="A88" s="9" t="s">
        <v>214</v>
      </c>
      <c r="B88" s="11">
        <v>31371.119869200003</v>
      </c>
      <c r="C88" s="11">
        <v>22184.300869200004</v>
      </c>
      <c r="D88" s="11">
        <v>30855.217519999998</v>
      </c>
      <c r="E88" s="12">
        <v>39.085823357356389</v>
      </c>
      <c r="F88" s="12"/>
      <c r="G88" s="11">
        <v>56881.860150000008</v>
      </c>
      <c r="H88" s="11">
        <v>40310.228200000012</v>
      </c>
      <c r="I88" s="11">
        <v>58897.548029999984</v>
      </c>
      <c r="J88" s="12">
        <v>46.110678753240023</v>
      </c>
      <c r="K88" s="127"/>
      <c r="L88" s="12"/>
      <c r="M88" s="12"/>
      <c r="N88"/>
      <c r="O88"/>
      <c r="P88"/>
      <c r="Q88"/>
      <c r="R88"/>
      <c r="S88"/>
      <c r="T88"/>
      <c r="U88"/>
      <c r="V88"/>
    </row>
    <row r="89" spans="1:22" ht="11.25" customHeight="1" x14ac:dyDescent="0.25">
      <c r="A89" s="9" t="s">
        <v>293</v>
      </c>
      <c r="B89" s="11">
        <v>64.518000000000001</v>
      </c>
      <c r="C89" s="11">
        <v>24.766000000000002</v>
      </c>
      <c r="D89" s="11">
        <v>77.013499999999993</v>
      </c>
      <c r="E89" s="12">
        <v>210.96462892675436</v>
      </c>
      <c r="F89" s="12"/>
      <c r="G89" s="11">
        <v>90.080439999999996</v>
      </c>
      <c r="H89" s="11">
        <v>36.117620000000002</v>
      </c>
      <c r="I89" s="11">
        <v>185.40208000000001</v>
      </c>
      <c r="J89" s="12">
        <v>413.32861910613155</v>
      </c>
      <c r="K89" s="127"/>
      <c r="L89" s="12"/>
      <c r="M89" s="12"/>
      <c r="N89"/>
      <c r="O89"/>
      <c r="P89"/>
      <c r="Q89"/>
      <c r="R89"/>
      <c r="S89"/>
      <c r="T89"/>
      <c r="U89"/>
      <c r="V89"/>
    </row>
    <row r="90" spans="1:22" ht="11.25" customHeight="1" x14ac:dyDescent="0.25">
      <c r="A90" s="9" t="s">
        <v>364</v>
      </c>
      <c r="B90" s="11">
        <v>11994.7342754</v>
      </c>
      <c r="C90" s="11">
        <v>9389.1682000000001</v>
      </c>
      <c r="D90" s="11">
        <v>7652.9242700000004</v>
      </c>
      <c r="E90" s="12">
        <v>-18.491988779155108</v>
      </c>
      <c r="F90" s="12"/>
      <c r="G90" s="11">
        <v>29136.990819999999</v>
      </c>
      <c r="H90" s="11">
        <v>23014.253150000004</v>
      </c>
      <c r="I90" s="11">
        <v>22714.760679999999</v>
      </c>
      <c r="J90" s="12">
        <v>-1.3013347339494459</v>
      </c>
      <c r="K90" s="127"/>
      <c r="L90" s="12"/>
      <c r="M90" s="12"/>
      <c r="N90"/>
      <c r="O90"/>
      <c r="P90"/>
      <c r="Q90"/>
      <c r="R90"/>
      <c r="S90"/>
      <c r="T90"/>
      <c r="U90"/>
      <c r="V90"/>
    </row>
    <row r="91" spans="1:22" s="20" customFormat="1" ht="11.25" customHeight="1" x14ac:dyDescent="0.25">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5">
      <c r="A92" s="17" t="s">
        <v>313</v>
      </c>
      <c r="B92" s="18">
        <v>1494.3602700000001</v>
      </c>
      <c r="C92" s="18">
        <v>1065.8817399999998</v>
      </c>
      <c r="D92" s="18">
        <v>1359.0796700000003</v>
      </c>
      <c r="E92" s="16">
        <v>27.507547882375817</v>
      </c>
      <c r="F92" s="16"/>
      <c r="G92" s="18">
        <v>8379.8464100000001</v>
      </c>
      <c r="H92" s="18">
        <v>6414.5144099999998</v>
      </c>
      <c r="I92" s="18">
        <v>7640.2010000000009</v>
      </c>
      <c r="J92" s="16">
        <v>19.108018341796821</v>
      </c>
      <c r="K92" s="127"/>
      <c r="L92" s="16"/>
      <c r="M92" s="16"/>
      <c r="N92"/>
      <c r="O92"/>
      <c r="P92"/>
      <c r="Q92"/>
      <c r="R92"/>
      <c r="S92"/>
      <c r="T92"/>
      <c r="U92"/>
      <c r="V92"/>
    </row>
    <row r="93" spans="1:22" ht="13.2" x14ac:dyDescent="0.25">
      <c r="A93" s="84"/>
      <c r="B93" s="90"/>
      <c r="C93" s="90"/>
      <c r="D93" s="90"/>
      <c r="E93" s="90"/>
      <c r="F93" s="90"/>
      <c r="G93" s="90"/>
      <c r="H93" s="90"/>
      <c r="I93" s="90"/>
      <c r="J93" s="84"/>
      <c r="K93" s="9"/>
      <c r="L93" s="9"/>
      <c r="M93" s="9"/>
      <c r="N93"/>
      <c r="O93"/>
      <c r="P93"/>
      <c r="Q93"/>
      <c r="R93"/>
      <c r="S93"/>
      <c r="T93"/>
      <c r="U93"/>
      <c r="V93"/>
    </row>
    <row r="94" spans="1:22" ht="13.2" x14ac:dyDescent="0.25">
      <c r="A94" s="9" t="s">
        <v>409</v>
      </c>
      <c r="B94" s="9"/>
      <c r="C94" s="9"/>
      <c r="D94" s="9"/>
      <c r="E94" s="9"/>
      <c r="F94" s="9"/>
      <c r="G94" s="9"/>
      <c r="H94" s="9"/>
      <c r="I94" s="9"/>
      <c r="J94" s="9"/>
      <c r="K94" s="9"/>
      <c r="L94" s="9"/>
      <c r="M94" s="9"/>
      <c r="N94"/>
      <c r="O94"/>
      <c r="P94"/>
      <c r="Q94"/>
      <c r="R94"/>
      <c r="S94"/>
      <c r="T94"/>
      <c r="U94"/>
      <c r="V94"/>
    </row>
    <row r="95" spans="1:22" ht="20.100000000000001" customHeight="1" x14ac:dyDescent="0.25">
      <c r="A95" s="408" t="s">
        <v>156</v>
      </c>
      <c r="B95" s="408"/>
      <c r="C95" s="408"/>
      <c r="D95" s="408"/>
      <c r="E95" s="408"/>
      <c r="F95" s="408"/>
      <c r="G95" s="408"/>
      <c r="H95" s="408"/>
      <c r="I95" s="408"/>
      <c r="J95" s="408"/>
      <c r="K95" s="361"/>
      <c r="L95" s="361"/>
      <c r="M95" s="361"/>
      <c r="O95" s="174"/>
    </row>
    <row r="96" spans="1:22" ht="20.100000000000001" customHeight="1" x14ac:dyDescent="0.25">
      <c r="A96" s="409" t="s">
        <v>153</v>
      </c>
      <c r="B96" s="409"/>
      <c r="C96" s="409"/>
      <c r="D96" s="409"/>
      <c r="E96" s="409"/>
      <c r="F96" s="409"/>
      <c r="G96" s="409"/>
      <c r="H96" s="409"/>
      <c r="I96" s="409"/>
      <c r="J96" s="409"/>
      <c r="K96" s="361"/>
      <c r="L96" s="361"/>
      <c r="M96" s="361"/>
      <c r="O96" s="174"/>
    </row>
    <row r="97" spans="1:24" s="20" customFormat="1" x14ac:dyDescent="0.2">
      <c r="A97" s="17"/>
      <c r="B97" s="410" t="s">
        <v>100</v>
      </c>
      <c r="C97" s="410"/>
      <c r="D97" s="410"/>
      <c r="E97" s="410"/>
      <c r="F97" s="362"/>
      <c r="G97" s="410" t="s">
        <v>420</v>
      </c>
      <c r="H97" s="410"/>
      <c r="I97" s="410"/>
      <c r="J97" s="410"/>
      <c r="K97" s="362"/>
      <c r="L97" s="362"/>
      <c r="M97" s="362"/>
      <c r="N97" s="91"/>
      <c r="O97" s="170"/>
      <c r="P97" s="170"/>
      <c r="Q97" s="170"/>
      <c r="R97" s="91"/>
    </row>
    <row r="98" spans="1:24" s="20" customFormat="1" x14ac:dyDescent="0.2">
      <c r="A98" s="17" t="s">
        <v>257</v>
      </c>
      <c r="B98" s="414">
        <v>2020</v>
      </c>
      <c r="C98" s="411" t="s">
        <v>514</v>
      </c>
      <c r="D98" s="411"/>
      <c r="E98" s="411"/>
      <c r="F98" s="362"/>
      <c r="G98" s="414">
        <v>2020</v>
      </c>
      <c r="H98" s="411" t="s">
        <v>514</v>
      </c>
      <c r="I98" s="411"/>
      <c r="J98" s="411"/>
      <c r="K98" s="362"/>
      <c r="L98" s="362"/>
      <c r="M98" s="362"/>
      <c r="N98" s="91"/>
      <c r="O98" s="170"/>
      <c r="P98" s="170"/>
      <c r="Q98" s="170"/>
      <c r="R98" s="91"/>
    </row>
    <row r="99" spans="1:24" s="20" customFormat="1" x14ac:dyDescent="0.2">
      <c r="A99" s="123"/>
      <c r="B99" s="415"/>
      <c r="C99" s="257">
        <v>2020</v>
      </c>
      <c r="D99" s="257">
        <v>2021</v>
      </c>
      <c r="E99" s="363" t="s">
        <v>525</v>
      </c>
      <c r="F99" s="125"/>
      <c r="G99" s="415"/>
      <c r="H99" s="257">
        <v>2020</v>
      </c>
      <c r="I99" s="257">
        <v>2021</v>
      </c>
      <c r="J99" s="363" t="s">
        <v>525</v>
      </c>
      <c r="K99" s="362"/>
      <c r="L99" s="362"/>
      <c r="M99" s="362"/>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52986.785826200001</v>
      </c>
      <c r="C101" s="86">
        <v>52160.636244200003</v>
      </c>
      <c r="D101" s="86">
        <v>48746.582976899976</v>
      </c>
      <c r="E101" s="16">
        <v>-6.5452676829256546</v>
      </c>
      <c r="F101" s="86"/>
      <c r="G101" s="86">
        <v>331381.81232999987</v>
      </c>
      <c r="H101" s="86">
        <v>309963.39552999998</v>
      </c>
      <c r="I101" s="86">
        <v>291176.93407000008</v>
      </c>
      <c r="J101" s="16">
        <v>-6.0608645184949523</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1799.5683250999996</v>
      </c>
      <c r="C103" s="18">
        <v>1488.8864300999999</v>
      </c>
      <c r="D103" s="18">
        <v>1756.3010127000002</v>
      </c>
      <c r="E103" s="16">
        <v>17.960710581668721</v>
      </c>
      <c r="F103" s="16"/>
      <c r="G103" s="18">
        <v>159594.05658</v>
      </c>
      <c r="H103" s="18">
        <v>144505.10255999997</v>
      </c>
      <c r="I103" s="18">
        <v>139493.17637</v>
      </c>
      <c r="J103" s="16">
        <v>-3.4683385577467476</v>
      </c>
      <c r="K103" s="16"/>
      <c r="L103" s="16"/>
      <c r="M103" s="16"/>
      <c r="O103" s="173"/>
      <c r="P103" s="171"/>
      <c r="Q103" s="171"/>
    </row>
    <row r="104" spans="1:24" ht="11.25" customHeight="1" x14ac:dyDescent="0.2">
      <c r="A104" s="9" t="s">
        <v>494</v>
      </c>
      <c r="B104" s="11">
        <v>73.572389000000001</v>
      </c>
      <c r="C104" s="11">
        <v>66.839540999999997</v>
      </c>
      <c r="D104" s="11">
        <v>77.38002800000001</v>
      </c>
      <c r="E104" s="12">
        <v>15.769837497836818</v>
      </c>
      <c r="F104" s="12"/>
      <c r="G104" s="11">
        <v>15638.977129999999</v>
      </c>
      <c r="H104" s="11">
        <v>14257.1531</v>
      </c>
      <c r="I104" s="11">
        <v>15748.910330000001</v>
      </c>
      <c r="J104" s="12">
        <v>10.463219546965519</v>
      </c>
      <c r="K104" s="12"/>
      <c r="L104" s="12"/>
      <c r="M104" s="12"/>
      <c r="O104" s="174"/>
    </row>
    <row r="105" spans="1:24" ht="11.25" customHeight="1" x14ac:dyDescent="0.2">
      <c r="A105" s="9" t="s">
        <v>501</v>
      </c>
      <c r="B105" s="11">
        <v>21.096932999999993</v>
      </c>
      <c r="C105" s="11">
        <v>20.656123000000001</v>
      </c>
      <c r="D105" s="11">
        <v>14.50717</v>
      </c>
      <c r="E105" s="12">
        <v>-29.768185443125034</v>
      </c>
      <c r="F105" s="12"/>
      <c r="G105" s="11">
        <v>20294.020749999992</v>
      </c>
      <c r="H105" s="11">
        <v>19802.023579999994</v>
      </c>
      <c r="I105" s="11">
        <v>14181.274610000004</v>
      </c>
      <c r="J105" s="12">
        <v>-28.384720113538975</v>
      </c>
      <c r="K105" s="12"/>
      <c r="L105" s="12"/>
      <c r="M105" s="12"/>
      <c r="O105" s="174"/>
    </row>
    <row r="106" spans="1:24" ht="11.25" customHeight="1" x14ac:dyDescent="0.2">
      <c r="A106" s="9" t="s">
        <v>495</v>
      </c>
      <c r="B106" s="11">
        <v>12.301665899999996</v>
      </c>
      <c r="C106" s="11">
        <v>6.4817469000000001</v>
      </c>
      <c r="D106" s="11">
        <v>7.8847370000000003</v>
      </c>
      <c r="E106" s="12">
        <v>21.645246592396262</v>
      </c>
      <c r="F106" s="12"/>
      <c r="G106" s="11">
        <v>14481.127920000001</v>
      </c>
      <c r="H106" s="11">
        <v>13748.216829999999</v>
      </c>
      <c r="I106" s="11">
        <v>11595.758180000001</v>
      </c>
      <c r="J106" s="12">
        <v>-15.656275112734008</v>
      </c>
      <c r="K106" s="12"/>
      <c r="L106" s="12"/>
      <c r="M106" s="12"/>
      <c r="O106" s="174"/>
    </row>
    <row r="107" spans="1:24" ht="11.25" customHeight="1" x14ac:dyDescent="0.2">
      <c r="A107" s="9" t="s">
        <v>496</v>
      </c>
      <c r="B107" s="11">
        <v>194.08753099999996</v>
      </c>
      <c r="C107" s="11">
        <v>156.95802399999997</v>
      </c>
      <c r="D107" s="11">
        <v>108.41152599999999</v>
      </c>
      <c r="E107" s="12">
        <v>-30.929605739684888</v>
      </c>
      <c r="F107" s="12"/>
      <c r="G107" s="11">
        <v>13675.149440000001</v>
      </c>
      <c r="H107" s="11">
        <v>11172.107280000002</v>
      </c>
      <c r="I107" s="11">
        <v>8840.8358399999997</v>
      </c>
      <c r="J107" s="12">
        <v>-20.866890923732711</v>
      </c>
      <c r="K107" s="12"/>
      <c r="L107" s="12"/>
      <c r="M107" s="12"/>
      <c r="O107" s="174"/>
    </row>
    <row r="108" spans="1:24" ht="11.25" customHeight="1" x14ac:dyDescent="0.2">
      <c r="A108" s="9" t="s">
        <v>497</v>
      </c>
      <c r="B108" s="11">
        <v>53.2180252</v>
      </c>
      <c r="C108" s="11">
        <v>52.882745199999995</v>
      </c>
      <c r="D108" s="11">
        <v>44.726624000000001</v>
      </c>
      <c r="E108" s="12">
        <v>-15.42302913578699</v>
      </c>
      <c r="F108" s="12"/>
      <c r="G108" s="11">
        <v>10394.817700000001</v>
      </c>
      <c r="H108" s="11">
        <v>9601.5516600000028</v>
      </c>
      <c r="I108" s="11">
        <v>10565.664889999998</v>
      </c>
      <c r="J108" s="12">
        <v>10.041223170380718</v>
      </c>
      <c r="K108" s="12"/>
      <c r="L108" s="12"/>
      <c r="M108" s="12"/>
      <c r="O108" s="174"/>
    </row>
    <row r="109" spans="1:24" ht="11.25" customHeight="1" x14ac:dyDescent="0.2">
      <c r="A109" s="9" t="s">
        <v>498</v>
      </c>
      <c r="B109" s="11">
        <v>281.45703399999996</v>
      </c>
      <c r="C109" s="11">
        <v>217.42410400000003</v>
      </c>
      <c r="D109" s="11">
        <v>246.72344999999999</v>
      </c>
      <c r="E109" s="12">
        <v>13.475665973079032</v>
      </c>
      <c r="F109" s="12"/>
      <c r="G109" s="11">
        <v>22171.01585</v>
      </c>
      <c r="H109" s="11">
        <v>18344.976730000002</v>
      </c>
      <c r="I109" s="11">
        <v>17132.00058</v>
      </c>
      <c r="J109" s="12">
        <v>-6.6120342797513132</v>
      </c>
      <c r="K109" s="12"/>
      <c r="L109" s="12"/>
      <c r="M109" s="12"/>
      <c r="O109" s="174"/>
    </row>
    <row r="110" spans="1:24" ht="11.25" customHeight="1" x14ac:dyDescent="0.2">
      <c r="A110" s="9" t="s">
        <v>499</v>
      </c>
      <c r="B110" s="11">
        <v>105.17153899999998</v>
      </c>
      <c r="C110" s="11">
        <v>100.55212899999999</v>
      </c>
      <c r="D110" s="11">
        <v>86.057901700000002</v>
      </c>
      <c r="E110" s="12">
        <v>-14.414639892905683</v>
      </c>
      <c r="F110" s="12"/>
      <c r="G110" s="11">
        <v>6129.8168800000003</v>
      </c>
      <c r="H110" s="11">
        <v>5914.9286100000008</v>
      </c>
      <c r="I110" s="11">
        <v>5632.8914700000005</v>
      </c>
      <c r="J110" s="12">
        <v>-4.7682255965554248</v>
      </c>
      <c r="K110" s="12"/>
      <c r="L110" s="12"/>
      <c r="M110" s="12"/>
      <c r="O110" s="174"/>
    </row>
    <row r="111" spans="1:24" ht="11.25" customHeight="1" x14ac:dyDescent="0.2">
      <c r="A111" s="9" t="s">
        <v>500</v>
      </c>
      <c r="B111" s="11">
        <v>103.54029500000001</v>
      </c>
      <c r="C111" s="11">
        <v>103.03897500000001</v>
      </c>
      <c r="D111" s="11">
        <v>104.781651</v>
      </c>
      <c r="E111" s="12">
        <v>1.6912784701128771</v>
      </c>
      <c r="F111" s="12"/>
      <c r="G111" s="11">
        <v>9229.9482899999985</v>
      </c>
      <c r="H111" s="11">
        <v>9144.3271499999992</v>
      </c>
      <c r="I111" s="11">
        <v>9618.9452400000009</v>
      </c>
      <c r="J111" s="12">
        <v>5.1903008522612026</v>
      </c>
      <c r="K111" s="12"/>
      <c r="L111" s="12"/>
      <c r="M111" s="12"/>
      <c r="O111" s="174"/>
    </row>
    <row r="112" spans="1:24" ht="11.25" customHeight="1" x14ac:dyDescent="0.2">
      <c r="A112" s="9" t="s">
        <v>502</v>
      </c>
      <c r="B112" s="11">
        <v>955.12291299999958</v>
      </c>
      <c r="C112" s="11">
        <v>764.05304199999966</v>
      </c>
      <c r="D112" s="11">
        <v>1065.8279250000003</v>
      </c>
      <c r="E112" s="12">
        <v>39.496588117765896</v>
      </c>
      <c r="F112" s="12"/>
      <c r="G112" s="11">
        <v>47579.18262</v>
      </c>
      <c r="H112" s="11">
        <v>42519.817619999994</v>
      </c>
      <c r="I112" s="11">
        <v>46176.895229999995</v>
      </c>
      <c r="J112" s="12">
        <v>8.6008779310469805</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355</v>
      </c>
      <c r="B114" s="11">
        <v>30322.260574</v>
      </c>
      <c r="C114" s="11">
        <v>30150.810053999998</v>
      </c>
      <c r="D114" s="11">
        <v>29152.094631999997</v>
      </c>
      <c r="E114" s="12">
        <v>-3.3123999660748922</v>
      </c>
      <c r="F114" s="16"/>
      <c r="G114" s="11">
        <v>100060.30790999999</v>
      </c>
      <c r="H114" s="11">
        <v>99076.031759999998</v>
      </c>
      <c r="I114" s="11">
        <v>93912.692880000017</v>
      </c>
      <c r="J114" s="12">
        <v>-5.2114914054163535</v>
      </c>
      <c r="K114" s="12"/>
      <c r="L114" s="12"/>
      <c r="M114" s="12"/>
      <c r="N114" s="88"/>
      <c r="O114" s="176"/>
      <c r="P114" s="169"/>
      <c r="Q114" s="169"/>
      <c r="R114" s="83"/>
      <c r="S114" s="83"/>
      <c r="T114" s="83"/>
      <c r="U114" s="83"/>
      <c r="V114" s="83"/>
      <c r="W114" s="83"/>
      <c r="X114" s="83"/>
    </row>
    <row r="115" spans="1:24" ht="11.25" customHeight="1" x14ac:dyDescent="0.2">
      <c r="A115" s="9" t="s">
        <v>296</v>
      </c>
      <c r="B115" s="11">
        <v>4377.2857199999999</v>
      </c>
      <c r="C115" s="11">
        <v>4296.7039100000002</v>
      </c>
      <c r="D115" s="11">
        <v>2979.1318059999999</v>
      </c>
      <c r="E115" s="12">
        <v>-30.664717225069396</v>
      </c>
      <c r="F115" s="16"/>
      <c r="G115" s="11">
        <v>21898.439240000007</v>
      </c>
      <c r="H115" s="11">
        <v>20931.464190000006</v>
      </c>
      <c r="I115" s="11">
        <v>15175.184359999997</v>
      </c>
      <c r="J115" s="12">
        <v>-27.500607591274331</v>
      </c>
      <c r="K115" s="12"/>
      <c r="L115" s="12"/>
      <c r="M115" s="12"/>
      <c r="N115" s="83"/>
      <c r="O115" s="176"/>
      <c r="P115" s="169"/>
      <c r="Q115" s="169"/>
      <c r="R115" s="83"/>
      <c r="S115" s="83"/>
      <c r="T115" s="83"/>
      <c r="U115" s="83"/>
      <c r="V115" s="83"/>
      <c r="W115" s="83"/>
      <c r="X115" s="83"/>
    </row>
    <row r="116" spans="1:24" ht="11.25" customHeight="1" x14ac:dyDescent="0.2">
      <c r="A116" s="9" t="s">
        <v>489</v>
      </c>
      <c r="B116" s="11">
        <v>4504.8290038999994</v>
      </c>
      <c r="C116" s="11">
        <v>4472.6288538999997</v>
      </c>
      <c r="D116" s="11">
        <v>3072.2537030000003</v>
      </c>
      <c r="E116" s="12">
        <v>-31.309889477614803</v>
      </c>
      <c r="F116" s="16"/>
      <c r="G116" s="11">
        <v>15961.186269999998</v>
      </c>
      <c r="H116" s="11">
        <v>15798.64971</v>
      </c>
      <c r="I116" s="11">
        <v>11765.19</v>
      </c>
      <c r="J116" s="12">
        <v>-25.530407876864047</v>
      </c>
      <c r="K116" s="12"/>
      <c r="L116" s="12"/>
      <c r="M116" s="12"/>
      <c r="N116" s="83"/>
      <c r="O116" s="176"/>
      <c r="P116" s="169"/>
      <c r="Q116" s="169"/>
      <c r="R116" s="83"/>
      <c r="S116" s="83"/>
      <c r="T116" s="83"/>
      <c r="U116" s="83"/>
      <c r="V116" s="83"/>
      <c r="W116" s="83"/>
      <c r="X116" s="83"/>
    </row>
    <row r="117" spans="1:24" x14ac:dyDescent="0.2">
      <c r="A117" s="9" t="s">
        <v>490</v>
      </c>
      <c r="B117" s="11">
        <v>12.238131199999998</v>
      </c>
      <c r="C117" s="11">
        <v>6.9562561999999994</v>
      </c>
      <c r="D117" s="11">
        <v>10.104811000000003</v>
      </c>
      <c r="E117" s="12">
        <v>45.262202964864997</v>
      </c>
      <c r="F117" s="12"/>
      <c r="G117" s="11">
        <v>10918.393159999998</v>
      </c>
      <c r="H117" s="11">
        <v>7942.2833900000005</v>
      </c>
      <c r="I117" s="11">
        <v>7759.6227399999998</v>
      </c>
      <c r="J117" s="12">
        <v>-2.2998505723175953</v>
      </c>
      <c r="K117" s="12"/>
      <c r="L117" s="12"/>
      <c r="M117" s="12"/>
      <c r="O117" s="174"/>
    </row>
    <row r="118" spans="1:24" ht="11.25" customHeight="1" x14ac:dyDescent="0.2">
      <c r="A118" s="9" t="s">
        <v>492</v>
      </c>
      <c r="B118" s="11">
        <v>7703.6387100000002</v>
      </c>
      <c r="C118" s="11">
        <v>7703.6387100000002</v>
      </c>
      <c r="D118" s="11">
        <v>7021.5403750000005</v>
      </c>
      <c r="E118" s="12">
        <v>-8.8542357797046805</v>
      </c>
      <c r="F118" s="16"/>
      <c r="G118" s="11">
        <v>15236.589819999999</v>
      </c>
      <c r="H118" s="11">
        <v>15236.589819999999</v>
      </c>
      <c r="I118" s="11">
        <v>15042.29629</v>
      </c>
      <c r="J118" s="12">
        <v>-1.2751772692926551</v>
      </c>
      <c r="K118" s="12"/>
      <c r="L118" s="12"/>
      <c r="M118" s="12"/>
      <c r="N118" s="83"/>
      <c r="O118" s="176"/>
      <c r="P118" s="169"/>
      <c r="Q118" s="169"/>
      <c r="R118" s="83"/>
      <c r="S118" s="83"/>
      <c r="T118" s="83"/>
      <c r="U118" s="83"/>
      <c r="V118" s="83"/>
      <c r="W118" s="83"/>
      <c r="X118" s="83"/>
    </row>
    <row r="119" spans="1:24" ht="11.25" customHeight="1" x14ac:dyDescent="0.2">
      <c r="A119" s="9" t="s">
        <v>356</v>
      </c>
      <c r="B119" s="11">
        <v>260.51960000000003</v>
      </c>
      <c r="C119" s="11">
        <v>222.51960000000003</v>
      </c>
      <c r="D119" s="11">
        <v>32.171999999999997</v>
      </c>
      <c r="E119" s="12">
        <v>-85.541947765500211</v>
      </c>
      <c r="F119" s="12"/>
      <c r="G119" s="11">
        <v>1042.1609599999999</v>
      </c>
      <c r="H119" s="11">
        <v>844.05786999999998</v>
      </c>
      <c r="I119" s="11">
        <v>123.52359999999999</v>
      </c>
      <c r="J119" s="12">
        <v>-85.3655058035298</v>
      </c>
      <c r="K119" s="12"/>
      <c r="L119" s="12"/>
      <c r="M119" s="12"/>
      <c r="N119" s="259"/>
      <c r="O119" s="259"/>
      <c r="P119" s="259"/>
      <c r="Q119" s="259"/>
      <c r="R119" s="259"/>
      <c r="S119" s="83"/>
      <c r="T119" s="83"/>
      <c r="U119" s="83"/>
      <c r="V119" s="83"/>
      <c r="W119" s="83"/>
      <c r="X119" s="83"/>
    </row>
    <row r="120" spans="1:24" ht="11.25" customHeight="1" x14ac:dyDescent="0.2">
      <c r="A120" s="9" t="s">
        <v>354</v>
      </c>
      <c r="B120" s="11">
        <v>611.88737000000003</v>
      </c>
      <c r="C120" s="11">
        <v>611.43736999999999</v>
      </c>
      <c r="D120" s="11">
        <v>1150.6283499999997</v>
      </c>
      <c r="E120" s="12">
        <v>88.184171667492251</v>
      </c>
      <c r="F120" s="16"/>
      <c r="G120" s="11">
        <v>1714.1216600000007</v>
      </c>
      <c r="H120" s="11">
        <v>1712.4717800000003</v>
      </c>
      <c r="I120" s="11">
        <v>2955.9874899999995</v>
      </c>
      <c r="J120" s="12">
        <v>72.61525267295201</v>
      </c>
      <c r="K120" s="12"/>
      <c r="L120" s="12"/>
      <c r="M120" s="12"/>
      <c r="N120" s="83"/>
      <c r="O120" s="176"/>
      <c r="P120" s="169"/>
      <c r="Q120" s="169"/>
      <c r="R120" s="83"/>
      <c r="S120" s="83"/>
      <c r="T120" s="83"/>
      <c r="U120" s="83"/>
      <c r="V120" s="83"/>
      <c r="W120" s="83"/>
      <c r="X120" s="83"/>
    </row>
    <row r="121" spans="1:24" ht="11.25" customHeight="1" x14ac:dyDescent="0.2">
      <c r="A121" s="9" t="s">
        <v>346</v>
      </c>
      <c r="B121" s="11">
        <v>2143</v>
      </c>
      <c r="C121" s="11">
        <v>2143</v>
      </c>
      <c r="D121" s="11">
        <v>1835.6</v>
      </c>
      <c r="E121" s="12">
        <v>-14.344377041530564</v>
      </c>
      <c r="F121" s="16"/>
      <c r="G121" s="11">
        <v>1616.7344900000001</v>
      </c>
      <c r="H121" s="11">
        <v>1616.7344900000001</v>
      </c>
      <c r="I121" s="11">
        <v>1408.92481</v>
      </c>
      <c r="J121" s="12">
        <v>-12.8536677658185</v>
      </c>
      <c r="K121" s="12"/>
      <c r="L121" s="12"/>
      <c r="M121" s="12"/>
      <c r="N121" s="83"/>
      <c r="O121" s="176"/>
      <c r="P121" s="169"/>
      <c r="Q121" s="169"/>
      <c r="R121" s="83"/>
      <c r="S121" s="83"/>
      <c r="T121" s="83"/>
      <c r="U121" s="83"/>
      <c r="V121" s="83"/>
      <c r="W121" s="83"/>
      <c r="X121" s="83"/>
    </row>
    <row r="122" spans="1:24" ht="11.25" customHeight="1" x14ac:dyDescent="0.2">
      <c r="A122" s="9" t="s">
        <v>297</v>
      </c>
      <c r="B122" s="11">
        <v>0.97189000000000003</v>
      </c>
      <c r="C122" s="11">
        <v>0.97189000000000003</v>
      </c>
      <c r="D122" s="11">
        <v>48.428950000000007</v>
      </c>
      <c r="E122" s="12">
        <v>4882.9661793001269</v>
      </c>
      <c r="F122" s="16"/>
      <c r="G122" s="11">
        <v>19.43778</v>
      </c>
      <c r="H122" s="11">
        <v>19.43778</v>
      </c>
      <c r="I122" s="11">
        <v>243.01603000000003</v>
      </c>
      <c r="J122" s="12">
        <v>1150.225231482196</v>
      </c>
      <c r="K122" s="12"/>
      <c r="L122" s="12"/>
      <c r="M122" s="12"/>
      <c r="N122" s="83"/>
      <c r="O122" s="176"/>
      <c r="P122" s="169"/>
      <c r="Q122" s="169"/>
      <c r="R122" s="83"/>
      <c r="S122" s="83"/>
      <c r="T122" s="83"/>
      <c r="U122" s="83"/>
      <c r="V122" s="83"/>
      <c r="W122" s="83"/>
      <c r="X122" s="83"/>
    </row>
    <row r="123" spans="1:24" ht="11.25" customHeight="1" x14ac:dyDescent="0.2">
      <c r="A123" s="9" t="s">
        <v>294</v>
      </c>
      <c r="B123" s="11">
        <v>706.05</v>
      </c>
      <c r="C123" s="11">
        <v>656.05</v>
      </c>
      <c r="D123" s="11">
        <v>642</v>
      </c>
      <c r="E123" s="12">
        <v>-2.141605060589896</v>
      </c>
      <c r="F123" s="16"/>
      <c r="G123" s="11">
        <v>715.97249999999997</v>
      </c>
      <c r="H123" s="11">
        <v>661.22249999999997</v>
      </c>
      <c r="I123" s="11">
        <v>667.26</v>
      </c>
      <c r="J123" s="12">
        <v>0.91308145140251895</v>
      </c>
      <c r="K123" s="12"/>
      <c r="L123" s="12"/>
      <c r="M123" s="12"/>
      <c r="N123" s="83"/>
      <c r="O123" s="176"/>
      <c r="P123" s="169"/>
      <c r="Q123" s="169"/>
      <c r="R123" s="83"/>
      <c r="S123" s="83"/>
      <c r="T123" s="83"/>
      <c r="U123" s="83"/>
      <c r="V123" s="83"/>
      <c r="W123" s="83"/>
      <c r="X123" s="83"/>
    </row>
    <row r="124" spans="1:24" ht="11.25" customHeight="1" x14ac:dyDescent="0.2">
      <c r="A124" s="9" t="s">
        <v>314</v>
      </c>
      <c r="B124" s="11">
        <v>110.116</v>
      </c>
      <c r="C124" s="11">
        <v>110.116</v>
      </c>
      <c r="D124" s="11">
        <v>713.25313000000006</v>
      </c>
      <c r="E124" s="12">
        <v>547.72887682080716</v>
      </c>
      <c r="F124" s="16"/>
      <c r="G124" s="11">
        <v>168.65793999999997</v>
      </c>
      <c r="H124" s="11">
        <v>168.65793999999997</v>
      </c>
      <c r="I124" s="11">
        <v>1098.9090899999999</v>
      </c>
      <c r="J124" s="12">
        <v>551.56083964976688</v>
      </c>
      <c r="K124" s="12"/>
      <c r="L124" s="12"/>
      <c r="M124" s="12"/>
      <c r="N124" s="83"/>
      <c r="O124" s="176"/>
      <c r="P124" s="169"/>
      <c r="Q124" s="169"/>
      <c r="R124" s="83"/>
      <c r="S124" s="83"/>
      <c r="T124" s="83"/>
      <c r="U124" s="83"/>
      <c r="V124" s="83"/>
      <c r="W124" s="83"/>
      <c r="X124" s="83"/>
    </row>
    <row r="125" spans="1:24" ht="11.25" customHeight="1" x14ac:dyDescent="0.2">
      <c r="A125" s="9" t="s">
        <v>491</v>
      </c>
      <c r="B125" s="11">
        <v>6.1360000000000001</v>
      </c>
      <c r="C125" s="11">
        <v>6.1360000000000001</v>
      </c>
      <c r="D125" s="11">
        <v>3.5819000000000001</v>
      </c>
      <c r="E125" s="12">
        <v>-41.6248370273794</v>
      </c>
      <c r="F125" s="16"/>
      <c r="G125" s="11">
        <v>33.379169999999995</v>
      </c>
      <c r="H125" s="11">
        <v>33.379169999999995</v>
      </c>
      <c r="I125" s="11">
        <v>8.1090499999999999</v>
      </c>
      <c r="J125" s="12">
        <v>-75.706256326924844</v>
      </c>
      <c r="K125" s="12"/>
      <c r="L125" s="12"/>
      <c r="M125" s="12"/>
      <c r="N125" s="83"/>
      <c r="O125" s="176"/>
      <c r="P125" s="169"/>
      <c r="Q125" s="169"/>
      <c r="R125" s="83"/>
      <c r="S125" s="83"/>
      <c r="T125" s="83"/>
      <c r="U125" s="83"/>
      <c r="V125" s="83"/>
      <c r="W125" s="83"/>
      <c r="X125" s="83"/>
    </row>
    <row r="126" spans="1:24" ht="11.25" customHeight="1" x14ac:dyDescent="0.2">
      <c r="A126" s="9" t="s">
        <v>493</v>
      </c>
      <c r="B126" s="11">
        <v>0</v>
      </c>
      <c r="C126" s="11">
        <v>0</v>
      </c>
      <c r="D126" s="11">
        <v>0</v>
      </c>
      <c r="E126" s="12" t="s">
        <v>528</v>
      </c>
      <c r="F126" s="16"/>
      <c r="G126" s="11">
        <v>0</v>
      </c>
      <c r="H126" s="11">
        <v>0</v>
      </c>
      <c r="I126" s="11">
        <v>0</v>
      </c>
      <c r="J126" s="12" t="s">
        <v>528</v>
      </c>
      <c r="K126" s="12"/>
      <c r="L126" s="12"/>
      <c r="M126" s="12"/>
      <c r="N126" s="83"/>
      <c r="O126" s="176"/>
      <c r="P126" s="169"/>
      <c r="Q126" s="169"/>
      <c r="R126" s="83"/>
      <c r="S126" s="83"/>
      <c r="T126" s="83"/>
      <c r="U126" s="83"/>
      <c r="V126" s="83"/>
      <c r="W126" s="83"/>
      <c r="X126" s="83"/>
    </row>
    <row r="127" spans="1:24" ht="11.25" customHeight="1" x14ac:dyDescent="0.2">
      <c r="A127" s="9" t="s">
        <v>78</v>
      </c>
      <c r="B127" s="11">
        <v>0</v>
      </c>
      <c r="C127" s="11">
        <v>0</v>
      </c>
      <c r="D127" s="11">
        <v>3.9048000000000003</v>
      </c>
      <c r="E127" s="12" t="s">
        <v>528</v>
      </c>
      <c r="F127" s="16"/>
      <c r="G127" s="11">
        <v>0</v>
      </c>
      <c r="H127" s="11">
        <v>0</v>
      </c>
      <c r="I127" s="11">
        <v>7.8160800000000004</v>
      </c>
      <c r="J127" s="12" t="s">
        <v>528</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503</v>
      </c>
      <c r="B129" s="18">
        <v>428.28450199999997</v>
      </c>
      <c r="C129" s="18">
        <v>290.78116999999992</v>
      </c>
      <c r="D129" s="18">
        <v>325.58750720000006</v>
      </c>
      <c r="E129" s="16">
        <v>11.969941932622447</v>
      </c>
      <c r="F129" s="16"/>
      <c r="G129" s="18">
        <v>2402.3748499999997</v>
      </c>
      <c r="H129" s="18">
        <v>1417.3125700000001</v>
      </c>
      <c r="I129" s="18">
        <v>1515.2252799999999</v>
      </c>
      <c r="J129" s="16">
        <v>6.9083356820859763</v>
      </c>
      <c r="K129" s="12"/>
      <c r="L129" s="12"/>
      <c r="M129" s="12"/>
      <c r="O129" s="174"/>
    </row>
    <row r="130" spans="1:23" x14ac:dyDescent="0.2">
      <c r="A130" s="84"/>
      <c r="B130" s="90"/>
      <c r="C130" s="90"/>
      <c r="D130" s="90"/>
      <c r="E130" s="90"/>
      <c r="F130" s="90"/>
      <c r="G130" s="90"/>
      <c r="H130" s="90"/>
      <c r="I130" s="90"/>
      <c r="J130" s="84"/>
      <c r="K130" s="9"/>
      <c r="L130" s="9"/>
      <c r="M130" s="9"/>
      <c r="O130" s="174"/>
    </row>
    <row r="131" spans="1:23" x14ac:dyDescent="0.2">
      <c r="A131" s="9" t="s">
        <v>409</v>
      </c>
      <c r="B131" s="9"/>
      <c r="C131" s="9"/>
      <c r="D131" s="9"/>
      <c r="E131" s="9"/>
      <c r="F131" s="9"/>
      <c r="G131" s="9"/>
      <c r="H131" s="9"/>
      <c r="I131" s="9"/>
      <c r="J131" s="9"/>
      <c r="K131" s="9"/>
      <c r="L131" s="9"/>
      <c r="M131" s="9"/>
      <c r="O131" s="174"/>
    </row>
    <row r="132" spans="1:23" ht="20.100000000000001" customHeight="1" x14ac:dyDescent="0.25">
      <c r="A132" s="408" t="s">
        <v>158</v>
      </c>
      <c r="B132" s="408"/>
      <c r="C132" s="408"/>
      <c r="D132" s="408"/>
      <c r="E132" s="408"/>
      <c r="F132" s="408"/>
      <c r="G132" s="408"/>
      <c r="H132" s="408"/>
      <c r="I132" s="408"/>
      <c r="J132" s="408"/>
      <c r="K132" s="361"/>
      <c r="L132" s="361"/>
      <c r="M132" s="361"/>
      <c r="O132" s="174"/>
    </row>
    <row r="133" spans="1:23" ht="20.100000000000001" customHeight="1" x14ac:dyDescent="0.25">
      <c r="A133" s="409" t="s">
        <v>154</v>
      </c>
      <c r="B133" s="409"/>
      <c r="C133" s="409"/>
      <c r="D133" s="409"/>
      <c r="E133" s="409"/>
      <c r="F133" s="409"/>
      <c r="G133" s="409"/>
      <c r="H133" s="409"/>
      <c r="I133" s="409"/>
      <c r="J133" s="409"/>
      <c r="K133" s="361"/>
      <c r="L133" s="361"/>
      <c r="M133" s="361"/>
      <c r="O133" s="174"/>
    </row>
    <row r="134" spans="1:23" s="20" customFormat="1" x14ac:dyDescent="0.2">
      <c r="A134" s="17"/>
      <c r="B134" s="410" t="s">
        <v>299</v>
      </c>
      <c r="C134" s="410"/>
      <c r="D134" s="410"/>
      <c r="E134" s="410"/>
      <c r="F134" s="362"/>
      <c r="G134" s="410" t="s">
        <v>420</v>
      </c>
      <c r="H134" s="410"/>
      <c r="I134" s="410"/>
      <c r="J134" s="410"/>
      <c r="K134" s="362"/>
      <c r="L134" s="362"/>
      <c r="M134" s="362"/>
      <c r="N134" s="91"/>
      <c r="O134" s="170"/>
      <c r="P134" s="170"/>
      <c r="Q134" s="170"/>
      <c r="R134" s="91"/>
    </row>
    <row r="135" spans="1:23" s="20" customFormat="1" x14ac:dyDescent="0.2">
      <c r="A135" s="17" t="s">
        <v>257</v>
      </c>
      <c r="B135" s="414">
        <v>2020</v>
      </c>
      <c r="C135" s="411" t="s">
        <v>514</v>
      </c>
      <c r="D135" s="411"/>
      <c r="E135" s="411"/>
      <c r="F135" s="362"/>
      <c r="G135" s="414">
        <v>2020</v>
      </c>
      <c r="H135" s="411" t="s">
        <v>514</v>
      </c>
      <c r="I135" s="411"/>
      <c r="J135" s="411"/>
      <c r="K135" s="362"/>
      <c r="L135" s="362"/>
      <c r="M135" s="362"/>
      <c r="N135" s="91"/>
      <c r="O135" s="170"/>
      <c r="P135" s="170"/>
      <c r="Q135" s="170"/>
      <c r="R135" s="91"/>
    </row>
    <row r="136" spans="1:23" s="20" customFormat="1" x14ac:dyDescent="0.2">
      <c r="A136" s="123"/>
      <c r="B136" s="415"/>
      <c r="C136" s="257">
        <v>2020</v>
      </c>
      <c r="D136" s="257">
        <v>2021</v>
      </c>
      <c r="E136" s="363" t="s">
        <v>525</v>
      </c>
      <c r="F136" s="125"/>
      <c r="G136" s="415"/>
      <c r="H136" s="257">
        <v>2020</v>
      </c>
      <c r="I136" s="257">
        <v>2021</v>
      </c>
      <c r="J136" s="363" t="s">
        <v>525</v>
      </c>
      <c r="K136" s="362"/>
      <c r="L136" s="362"/>
      <c r="M136" s="362"/>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108920.3314325</v>
      </c>
      <c r="C138" s="86">
        <v>69810.112761600016</v>
      </c>
      <c r="D138" s="86">
        <v>84724.248399999997</v>
      </c>
      <c r="E138" s="16">
        <v>21.363861263670245</v>
      </c>
      <c r="F138" s="86"/>
      <c r="G138" s="86">
        <v>33145.041549999994</v>
      </c>
      <c r="H138" s="86">
        <v>14956.337209999998</v>
      </c>
      <c r="I138" s="86">
        <v>14481.50957</v>
      </c>
      <c r="J138" s="16">
        <v>-3.1747588552799044</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108285.163</v>
      </c>
      <c r="C140" s="18">
        <v>69469.128000000012</v>
      </c>
      <c r="D140" s="18">
        <v>83103.452000000005</v>
      </c>
      <c r="E140" s="16">
        <v>19.626450471639714</v>
      </c>
      <c r="F140" s="16"/>
      <c r="G140" s="18">
        <v>22969.932519999995</v>
      </c>
      <c r="H140" s="18">
        <v>11466.514869999999</v>
      </c>
      <c r="I140" s="18">
        <v>10874.56034</v>
      </c>
      <c r="J140" s="16">
        <v>-5.1624624980754845</v>
      </c>
      <c r="K140" s="16"/>
      <c r="L140" s="16"/>
      <c r="M140" s="16"/>
      <c r="N140" s="260"/>
      <c r="O140" s="260"/>
      <c r="P140" s="258"/>
      <c r="Q140" s="258"/>
      <c r="R140" s="258"/>
      <c r="S140" s="91"/>
      <c r="T140" s="91"/>
      <c r="U140" s="91"/>
      <c r="V140" s="91"/>
      <c r="W140" s="91"/>
    </row>
    <row r="141" spans="1:23" ht="11.25" customHeight="1" x14ac:dyDescent="0.2">
      <c r="A141" s="211" t="s">
        <v>117</v>
      </c>
      <c r="B141" s="11">
        <v>73129.414000000004</v>
      </c>
      <c r="C141" s="11">
        <v>34774.849000000002</v>
      </c>
      <c r="D141" s="11">
        <v>41347.781999999999</v>
      </c>
      <c r="E141" s="12">
        <v>18.901399111754586</v>
      </c>
      <c r="F141" s="16"/>
      <c r="G141" s="11">
        <v>19664.053719999996</v>
      </c>
      <c r="H141" s="11">
        <v>8209.2943099999993</v>
      </c>
      <c r="I141" s="11">
        <v>7536.9938500000007</v>
      </c>
      <c r="J141" s="12">
        <v>-8.1895036846352127</v>
      </c>
      <c r="K141" s="12"/>
      <c r="L141" s="12"/>
      <c r="M141" s="12"/>
      <c r="N141" s="83"/>
      <c r="O141" s="176"/>
      <c r="P141" s="169"/>
      <c r="Q141" s="169"/>
      <c r="R141" s="83"/>
      <c r="S141" s="83"/>
      <c r="T141" s="83"/>
      <c r="U141" s="83"/>
      <c r="V141" s="83"/>
      <c r="W141" s="83"/>
    </row>
    <row r="142" spans="1:23" ht="11.25" customHeight="1" x14ac:dyDescent="0.2">
      <c r="A142" s="211" t="s">
        <v>118</v>
      </c>
      <c r="B142" s="11">
        <v>33544.5</v>
      </c>
      <c r="C142" s="11">
        <v>33084.5</v>
      </c>
      <c r="D142" s="11">
        <v>41408.660000000003</v>
      </c>
      <c r="E142" s="12">
        <v>25.16030165183092</v>
      </c>
      <c r="F142" s="16"/>
      <c r="G142" s="11">
        <v>3072.0470000000005</v>
      </c>
      <c r="H142" s="11">
        <v>3025.0097600000004</v>
      </c>
      <c r="I142" s="11">
        <v>3282.0950400000002</v>
      </c>
      <c r="J142" s="12">
        <v>8.498659521680338</v>
      </c>
      <c r="K142" s="12"/>
      <c r="L142" s="12"/>
      <c r="M142" s="12"/>
      <c r="O142" s="174"/>
    </row>
    <row r="143" spans="1:23" ht="11.25" customHeight="1" x14ac:dyDescent="0.2">
      <c r="A143" s="211" t="s">
        <v>325</v>
      </c>
      <c r="B143" s="11">
        <v>149.90899999999999</v>
      </c>
      <c r="C143" s="11">
        <v>148.524</v>
      </c>
      <c r="D143" s="11">
        <v>0</v>
      </c>
      <c r="E143" s="12" t="s">
        <v>528</v>
      </c>
      <c r="F143" s="16"/>
      <c r="G143" s="11">
        <v>28.33455</v>
      </c>
      <c r="H143" s="11">
        <v>26.949549999999999</v>
      </c>
      <c r="I143" s="11">
        <v>0</v>
      </c>
      <c r="J143" s="12" t="s">
        <v>528</v>
      </c>
      <c r="K143" s="12"/>
      <c r="L143" s="12"/>
      <c r="M143" s="12"/>
      <c r="O143" s="174"/>
    </row>
    <row r="144" spans="1:23" ht="11.25" customHeight="1" x14ac:dyDescent="0.2">
      <c r="A144" s="211" t="s">
        <v>326</v>
      </c>
      <c r="B144" s="11">
        <v>1461.34</v>
      </c>
      <c r="C144" s="11">
        <v>1461.2549999999999</v>
      </c>
      <c r="D144" s="11">
        <v>347.01</v>
      </c>
      <c r="E144" s="12">
        <v>-76.252604781506307</v>
      </c>
      <c r="F144" s="16"/>
      <c r="G144" s="11">
        <v>205.49725000000001</v>
      </c>
      <c r="H144" s="11">
        <v>205.26125000000002</v>
      </c>
      <c r="I144" s="11">
        <v>55.471450000000004</v>
      </c>
      <c r="J144" s="12">
        <v>-72.97519624381124</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1.34</v>
      </c>
      <c r="C146" s="18">
        <v>1.34</v>
      </c>
      <c r="D146" s="18">
        <v>1238.5230000000001</v>
      </c>
      <c r="E146" s="16">
        <v>92327.089552238802</v>
      </c>
      <c r="F146" s="16"/>
      <c r="G146" s="18">
        <v>1.34</v>
      </c>
      <c r="H146" s="18">
        <v>1.34</v>
      </c>
      <c r="I146" s="18">
        <v>101.87495</v>
      </c>
      <c r="J146" s="16">
        <v>7502.6082089552237</v>
      </c>
      <c r="K146" s="16"/>
      <c r="L146" s="16"/>
      <c r="M146" s="16"/>
      <c r="O146" s="173"/>
      <c r="P146" s="171"/>
      <c r="Q146" s="171"/>
    </row>
    <row r="147" spans="1:17" ht="11.25" customHeight="1" x14ac:dyDescent="0.2">
      <c r="A147" s="211" t="s">
        <v>117</v>
      </c>
      <c r="B147" s="11">
        <v>0</v>
      </c>
      <c r="C147" s="11">
        <v>0</v>
      </c>
      <c r="D147" s="11">
        <v>0</v>
      </c>
      <c r="E147" s="12" t="s">
        <v>528</v>
      </c>
      <c r="F147" s="16"/>
      <c r="G147" s="11">
        <v>0</v>
      </c>
      <c r="H147" s="11">
        <v>0</v>
      </c>
      <c r="I147" s="11">
        <v>0</v>
      </c>
      <c r="J147" s="12" t="s">
        <v>528</v>
      </c>
      <c r="K147" s="12"/>
      <c r="L147" s="12"/>
      <c r="M147" s="12"/>
      <c r="O147" s="174"/>
    </row>
    <row r="148" spans="1:17" ht="11.25" customHeight="1" x14ac:dyDescent="0.2">
      <c r="A148" s="211" t="s">
        <v>118</v>
      </c>
      <c r="B148" s="11">
        <v>0</v>
      </c>
      <c r="C148" s="11">
        <v>0</v>
      </c>
      <c r="D148" s="11">
        <v>0</v>
      </c>
      <c r="E148" s="12" t="s">
        <v>528</v>
      </c>
      <c r="F148" s="16"/>
      <c r="G148" s="11">
        <v>0</v>
      </c>
      <c r="H148" s="11">
        <v>0</v>
      </c>
      <c r="I148" s="11">
        <v>0</v>
      </c>
      <c r="J148" s="12" t="s">
        <v>528</v>
      </c>
      <c r="K148" s="12"/>
      <c r="L148" s="12"/>
      <c r="M148" s="12"/>
      <c r="O148" s="174"/>
    </row>
    <row r="149" spans="1:17" ht="11.25" customHeight="1" x14ac:dyDescent="0.2">
      <c r="A149" s="211" t="s">
        <v>360</v>
      </c>
      <c r="B149" s="11">
        <v>1.34</v>
      </c>
      <c r="C149" s="11">
        <v>1.34</v>
      </c>
      <c r="D149" s="11">
        <v>1238.5230000000001</v>
      </c>
      <c r="E149" s="12">
        <v>92327.089552238802</v>
      </c>
      <c r="F149" s="16"/>
      <c r="G149" s="11">
        <v>1.34</v>
      </c>
      <c r="H149" s="11">
        <v>1.34</v>
      </c>
      <c r="I149" s="11">
        <v>101.87495</v>
      </c>
      <c r="J149" s="12">
        <v>7502.6082089552237</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357</v>
      </c>
      <c r="B151" s="18">
        <v>393.5334325</v>
      </c>
      <c r="C151" s="18">
        <v>140.8097616</v>
      </c>
      <c r="D151" s="18">
        <v>161.97140000000002</v>
      </c>
      <c r="E151" s="16">
        <v>15.028530806063102</v>
      </c>
      <c r="F151" s="18"/>
      <c r="G151" s="18">
        <v>9036.3136500000001</v>
      </c>
      <c r="H151" s="18">
        <v>2549.3853100000001</v>
      </c>
      <c r="I151" s="18">
        <v>2340.4209300000002</v>
      </c>
      <c r="J151" s="16">
        <v>-8.196657413076565</v>
      </c>
      <c r="K151" s="16"/>
      <c r="L151" s="16"/>
      <c r="M151" s="16"/>
      <c r="O151" s="173"/>
      <c r="P151" s="171"/>
      <c r="Q151" s="171"/>
    </row>
    <row r="152" spans="1:17" ht="11.25" customHeight="1" x14ac:dyDescent="0.2">
      <c r="A152" s="211" t="s">
        <v>302</v>
      </c>
      <c r="B152" s="11">
        <v>0.16800000000000001</v>
      </c>
      <c r="C152" s="11">
        <v>0.16800000000000001</v>
      </c>
      <c r="D152" s="11">
        <v>0</v>
      </c>
      <c r="E152" s="12" t="s">
        <v>528</v>
      </c>
      <c r="F152" s="16"/>
      <c r="G152" s="11">
        <v>0.96439999999999992</v>
      </c>
      <c r="H152" s="11">
        <v>0.96439999999999992</v>
      </c>
      <c r="I152" s="11">
        <v>0</v>
      </c>
      <c r="J152" s="12" t="s">
        <v>528</v>
      </c>
      <c r="K152" s="12"/>
      <c r="L152" s="12"/>
      <c r="M152" s="12"/>
      <c r="O152" s="174"/>
    </row>
    <row r="153" spans="1:17" ht="11.25" customHeight="1" x14ac:dyDescent="0.2">
      <c r="A153" s="211" t="s">
        <v>336</v>
      </c>
      <c r="B153" s="11">
        <v>1.62076</v>
      </c>
      <c r="C153" s="11">
        <v>1.62076</v>
      </c>
      <c r="D153" s="11">
        <v>0</v>
      </c>
      <c r="E153" s="12" t="s">
        <v>528</v>
      </c>
      <c r="F153" s="16"/>
      <c r="G153" s="11">
        <v>13.42</v>
      </c>
      <c r="H153" s="11">
        <v>13.42</v>
      </c>
      <c r="I153" s="11">
        <v>0</v>
      </c>
      <c r="J153" s="12" t="s">
        <v>528</v>
      </c>
      <c r="K153" s="12"/>
      <c r="L153" s="12"/>
      <c r="M153" s="12"/>
      <c r="O153" s="174"/>
    </row>
    <row r="154" spans="1:17" ht="11.25" customHeight="1" x14ac:dyDescent="0.2">
      <c r="A154" s="211" t="s">
        <v>390</v>
      </c>
      <c r="B154" s="11">
        <v>260.26517250000001</v>
      </c>
      <c r="C154" s="11">
        <v>41.132001600000002</v>
      </c>
      <c r="D154" s="11">
        <v>42.721400000000003</v>
      </c>
      <c r="E154" s="12">
        <v>3.8641406646254808</v>
      </c>
      <c r="F154" s="16"/>
      <c r="G154" s="11">
        <v>5950.1365199999991</v>
      </c>
      <c r="H154" s="11">
        <v>528.23257000000001</v>
      </c>
      <c r="I154" s="11">
        <v>563.01751999999999</v>
      </c>
      <c r="J154" s="12">
        <v>6.5851581245738089</v>
      </c>
      <c r="K154" s="12"/>
      <c r="L154" s="12"/>
      <c r="M154" s="12"/>
      <c r="O154" s="174"/>
    </row>
    <row r="155" spans="1:17" ht="11.25" customHeight="1" x14ac:dyDescent="0.2">
      <c r="A155" s="211" t="s">
        <v>337</v>
      </c>
      <c r="B155" s="11">
        <v>7.4999999999999997E-2</v>
      </c>
      <c r="C155" s="11">
        <v>7.4999999999999997E-2</v>
      </c>
      <c r="D155" s="11">
        <v>0</v>
      </c>
      <c r="E155" s="12" t="s">
        <v>528</v>
      </c>
      <c r="F155" s="16"/>
      <c r="G155" s="11">
        <v>1.89</v>
      </c>
      <c r="H155" s="11">
        <v>1.89</v>
      </c>
      <c r="I155" s="11">
        <v>0</v>
      </c>
      <c r="J155" s="12" t="s">
        <v>528</v>
      </c>
      <c r="K155" s="12"/>
      <c r="L155" s="12"/>
      <c r="M155" s="12"/>
      <c r="O155" s="174"/>
    </row>
    <row r="156" spans="1:17" ht="11.25" customHeight="1" x14ac:dyDescent="0.2">
      <c r="A156" s="211" t="s">
        <v>303</v>
      </c>
      <c r="B156" s="11">
        <v>131.40450000000001</v>
      </c>
      <c r="C156" s="11">
        <v>97.813999999999993</v>
      </c>
      <c r="D156" s="11">
        <v>119.25</v>
      </c>
      <c r="E156" s="12">
        <v>21.915063283374579</v>
      </c>
      <c r="F156" s="16"/>
      <c r="G156" s="11">
        <v>3069.9027299999998</v>
      </c>
      <c r="H156" s="11">
        <v>2004.87834</v>
      </c>
      <c r="I156" s="11">
        <v>1777.4034100000001</v>
      </c>
      <c r="J156" s="12">
        <v>-11.346071502772574</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327</v>
      </c>
      <c r="B158" s="18">
        <v>240.29499999999999</v>
      </c>
      <c r="C158" s="18">
        <v>198.83500000000001</v>
      </c>
      <c r="D158" s="18">
        <v>220.30199999999999</v>
      </c>
      <c r="E158" s="16">
        <v>10.796388965725342</v>
      </c>
      <c r="F158" s="16"/>
      <c r="G158" s="18">
        <v>1137.4553800000001</v>
      </c>
      <c r="H158" s="18">
        <v>939.0970299999999</v>
      </c>
      <c r="I158" s="18">
        <v>1164.65335</v>
      </c>
      <c r="J158" s="16">
        <v>24.018425444280254</v>
      </c>
      <c r="K158" s="16"/>
      <c r="L158" s="16"/>
      <c r="M158" s="16"/>
      <c r="O158" s="173"/>
      <c r="P158" s="171"/>
      <c r="Q158" s="171"/>
    </row>
    <row r="159" spans="1:17" s="20" customFormat="1" ht="11.25" customHeight="1" x14ac:dyDescent="0.2">
      <c r="A159" s="210" t="s">
        <v>358</v>
      </c>
      <c r="B159" s="18">
        <v>0</v>
      </c>
      <c r="C159" s="18">
        <v>0</v>
      </c>
      <c r="D159" s="18">
        <v>0</v>
      </c>
      <c r="E159" s="16" t="s">
        <v>528</v>
      </c>
      <c r="F159" s="16"/>
      <c r="G159" s="18">
        <v>0</v>
      </c>
      <c r="H159" s="18">
        <v>0</v>
      </c>
      <c r="I159" s="18">
        <v>0</v>
      </c>
      <c r="J159" s="16" t="s">
        <v>528</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410</v>
      </c>
      <c r="B161" s="9"/>
      <c r="C161" s="9"/>
      <c r="D161" s="9"/>
      <c r="E161" s="9"/>
      <c r="F161" s="9"/>
      <c r="G161" s="9"/>
      <c r="H161" s="9"/>
      <c r="I161" s="9"/>
      <c r="J161" s="9"/>
      <c r="K161" s="9"/>
      <c r="L161" s="9"/>
      <c r="M161" s="9"/>
      <c r="O161" s="174"/>
    </row>
    <row r="162" spans="1:18" ht="20.100000000000001" customHeight="1" x14ac:dyDescent="0.25">
      <c r="A162" s="408" t="s">
        <v>161</v>
      </c>
      <c r="B162" s="408"/>
      <c r="C162" s="408"/>
      <c r="D162" s="408"/>
      <c r="E162" s="408"/>
      <c r="F162" s="408"/>
      <c r="G162" s="408"/>
      <c r="H162" s="408"/>
      <c r="I162" s="408"/>
      <c r="J162" s="408"/>
      <c r="K162" s="361"/>
      <c r="L162" s="361"/>
      <c r="M162" s="361"/>
      <c r="O162" s="174"/>
    </row>
    <row r="163" spans="1:18" ht="19.5" customHeight="1" x14ac:dyDescent="0.25">
      <c r="A163" s="409" t="s">
        <v>155</v>
      </c>
      <c r="B163" s="409"/>
      <c r="C163" s="409"/>
      <c r="D163" s="409"/>
      <c r="E163" s="409"/>
      <c r="F163" s="409"/>
      <c r="G163" s="409"/>
      <c r="H163" s="409"/>
      <c r="I163" s="409"/>
      <c r="J163" s="409"/>
      <c r="K163" s="361"/>
      <c r="L163" s="361"/>
      <c r="M163" s="361"/>
      <c r="O163" s="174"/>
    </row>
    <row r="164" spans="1:18" s="20" customFormat="1" x14ac:dyDescent="0.2">
      <c r="A164" s="17"/>
      <c r="B164" s="410" t="s">
        <v>100</v>
      </c>
      <c r="C164" s="410"/>
      <c r="D164" s="410"/>
      <c r="E164" s="410"/>
      <c r="F164" s="362"/>
      <c r="G164" s="410" t="s">
        <v>420</v>
      </c>
      <c r="H164" s="410"/>
      <c r="I164" s="410"/>
      <c r="J164" s="410"/>
      <c r="K164" s="362"/>
      <c r="L164" s="362"/>
      <c r="M164" s="362"/>
      <c r="N164" s="91"/>
      <c r="O164" s="170"/>
      <c r="P164" s="170"/>
      <c r="Q164" s="170"/>
      <c r="R164" s="91"/>
    </row>
    <row r="165" spans="1:18" s="20" customFormat="1" x14ac:dyDescent="0.2">
      <c r="A165" s="17" t="s">
        <v>257</v>
      </c>
      <c r="B165" s="414">
        <v>2020</v>
      </c>
      <c r="C165" s="411" t="s">
        <v>514</v>
      </c>
      <c r="D165" s="411"/>
      <c r="E165" s="411"/>
      <c r="F165" s="362"/>
      <c r="G165" s="414">
        <v>2020</v>
      </c>
      <c r="H165" s="411" t="s">
        <v>514</v>
      </c>
      <c r="I165" s="411"/>
      <c r="J165" s="411"/>
      <c r="K165" s="362"/>
      <c r="L165" s="362"/>
      <c r="M165" s="362"/>
      <c r="N165" s="91"/>
      <c r="O165" s="170"/>
      <c r="P165" s="170"/>
      <c r="Q165" s="170"/>
      <c r="R165" s="91"/>
    </row>
    <row r="166" spans="1:18" s="20" customFormat="1" x14ac:dyDescent="0.2">
      <c r="A166" s="123"/>
      <c r="B166" s="415"/>
      <c r="C166" s="257">
        <v>2020</v>
      </c>
      <c r="D166" s="257">
        <v>2021</v>
      </c>
      <c r="E166" s="363" t="s">
        <v>525</v>
      </c>
      <c r="F166" s="125"/>
      <c r="G166" s="415"/>
      <c r="H166" s="257">
        <v>2020</v>
      </c>
      <c r="I166" s="257">
        <v>2021</v>
      </c>
      <c r="J166" s="363" t="s">
        <v>525</v>
      </c>
      <c r="K166" s="362"/>
      <c r="L166" s="362"/>
      <c r="M166" s="362"/>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258339.88625969997</v>
      </c>
      <c r="C168" s="86">
        <v>210200.28171000001</v>
      </c>
      <c r="D168" s="86">
        <v>163382.25009799999</v>
      </c>
      <c r="E168" s="16">
        <v>-22.273058452220297</v>
      </c>
      <c r="F168" s="86"/>
      <c r="G168" s="86">
        <v>263966.05082999996</v>
      </c>
      <c r="H168" s="86">
        <v>204437.13117000001</v>
      </c>
      <c r="I168" s="86">
        <v>193316.24447999994</v>
      </c>
      <c r="J168" s="16">
        <v>-5.4397587299111905</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63586.284409999993</v>
      </c>
      <c r="C170" s="18">
        <v>60065.671409999995</v>
      </c>
      <c r="D170" s="18">
        <v>39267.046260000003</v>
      </c>
      <c r="E170" s="16">
        <v>-34.626475758560076</v>
      </c>
      <c r="F170" s="16"/>
      <c r="G170" s="18">
        <v>55027.602370000001</v>
      </c>
      <c r="H170" s="18">
        <v>46970.488450000004</v>
      </c>
      <c r="I170" s="18">
        <v>47943.313559999995</v>
      </c>
      <c r="J170" s="16">
        <v>2.071141140113042</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1.08</v>
      </c>
      <c r="C172" s="11">
        <v>1.08</v>
      </c>
      <c r="D172" s="11">
        <v>0</v>
      </c>
      <c r="E172" s="12" t="s">
        <v>528</v>
      </c>
      <c r="F172" s="12"/>
      <c r="G172" s="11">
        <v>-5.36808</v>
      </c>
      <c r="H172" s="11">
        <v>-5.36808</v>
      </c>
      <c r="I172" s="11">
        <v>0</v>
      </c>
      <c r="J172" s="12" t="s">
        <v>528</v>
      </c>
      <c r="K172" s="12"/>
      <c r="L172" s="12"/>
      <c r="M172" s="12"/>
      <c r="O172" s="174"/>
    </row>
    <row r="173" spans="1:18" ht="11.25" customHeight="1" x14ac:dyDescent="0.2">
      <c r="A173" s="10" t="s">
        <v>106</v>
      </c>
      <c r="B173" s="11">
        <v>14258.890599999999</v>
      </c>
      <c r="C173" s="11">
        <v>10843.490599999999</v>
      </c>
      <c r="D173" s="11">
        <v>12986.379000000001</v>
      </c>
      <c r="E173" s="12">
        <v>19.761979597234131</v>
      </c>
      <c r="F173" s="12"/>
      <c r="G173" s="11">
        <v>33435.127970000001</v>
      </c>
      <c r="H173" s="11">
        <v>25667.865019999997</v>
      </c>
      <c r="I173" s="11">
        <v>32894.77605</v>
      </c>
      <c r="J173" s="12">
        <v>28.155481666936083</v>
      </c>
      <c r="K173" s="12"/>
      <c r="L173" s="12"/>
      <c r="M173" s="12"/>
      <c r="O173" s="174"/>
    </row>
    <row r="174" spans="1:18" ht="11.25" customHeight="1" x14ac:dyDescent="0.2">
      <c r="A174" s="10" t="s">
        <v>319</v>
      </c>
      <c r="B174" s="11">
        <v>80.063999999999993</v>
      </c>
      <c r="C174" s="11">
        <v>49.344000000000001</v>
      </c>
      <c r="D174" s="11">
        <v>32.384</v>
      </c>
      <c r="E174" s="12">
        <v>-34.370946822308696</v>
      </c>
      <c r="F174" s="12"/>
      <c r="G174" s="11">
        <v>153.666</v>
      </c>
      <c r="H174" s="11">
        <v>92.225999999999999</v>
      </c>
      <c r="I174" s="11">
        <v>48.576000000000001</v>
      </c>
      <c r="J174" s="12">
        <v>-47.329386507058743</v>
      </c>
      <c r="K174" s="12"/>
      <c r="L174" s="12"/>
      <c r="M174" s="12"/>
      <c r="O174" s="174"/>
    </row>
    <row r="175" spans="1:18" ht="11.25" customHeight="1" x14ac:dyDescent="0.2">
      <c r="A175" s="10" t="s">
        <v>107</v>
      </c>
      <c r="B175" s="11">
        <v>45609.356599999999</v>
      </c>
      <c r="C175" s="11">
        <v>45584.756600000001</v>
      </c>
      <c r="D175" s="11">
        <v>26029.600999999999</v>
      </c>
      <c r="E175" s="12">
        <v>-42.898453471176381</v>
      </c>
      <c r="F175" s="12"/>
      <c r="G175" s="11">
        <v>18875.203680000002</v>
      </c>
      <c r="H175" s="11">
        <v>18866.155680000003</v>
      </c>
      <c r="I175" s="11">
        <v>14368.212670000001</v>
      </c>
      <c r="J175" s="12">
        <v>-23.841333053178758</v>
      </c>
      <c r="K175" s="12"/>
      <c r="L175" s="12"/>
      <c r="M175" s="12"/>
      <c r="O175" s="174"/>
    </row>
    <row r="176" spans="1:18" ht="11.25" customHeight="1" x14ac:dyDescent="0.2">
      <c r="A176" s="10" t="s">
        <v>108</v>
      </c>
      <c r="B176" s="11">
        <v>6.2E-2</v>
      </c>
      <c r="C176" s="11">
        <v>6.2E-2</v>
      </c>
      <c r="D176" s="11">
        <v>0</v>
      </c>
      <c r="E176" s="12" t="s">
        <v>528</v>
      </c>
      <c r="F176" s="12"/>
      <c r="G176" s="11">
        <v>0.434</v>
      </c>
      <c r="H176" s="11">
        <v>0.434</v>
      </c>
      <c r="I176" s="11">
        <v>0</v>
      </c>
      <c r="J176" s="12" t="s">
        <v>528</v>
      </c>
      <c r="K176" s="12"/>
      <c r="L176" s="12"/>
      <c r="M176" s="12"/>
      <c r="O176" s="174"/>
    </row>
    <row r="177" spans="1:17" ht="11.25" customHeight="1" x14ac:dyDescent="0.2">
      <c r="A177" s="10" t="s">
        <v>109</v>
      </c>
      <c r="B177" s="11">
        <v>10.130000000000001</v>
      </c>
      <c r="C177" s="11">
        <v>0.13</v>
      </c>
      <c r="D177" s="11">
        <v>9.3330000000000002</v>
      </c>
      <c r="E177" s="12">
        <v>7079.2307692307686</v>
      </c>
      <c r="F177" s="12"/>
      <c r="G177" s="11">
        <v>45.491980000000005</v>
      </c>
      <c r="H177" s="11">
        <v>0.65998000000000001</v>
      </c>
      <c r="I177" s="11">
        <v>42.931800000000003</v>
      </c>
      <c r="J177" s="12">
        <v>6405.0153034940449</v>
      </c>
      <c r="K177" s="12"/>
      <c r="L177" s="12"/>
      <c r="M177" s="12"/>
      <c r="O177" s="174"/>
    </row>
    <row r="178" spans="1:17" ht="11.25" customHeight="1" x14ac:dyDescent="0.2">
      <c r="A178" s="10" t="s">
        <v>391</v>
      </c>
      <c r="B178" s="11">
        <v>0</v>
      </c>
      <c r="C178" s="11">
        <v>0</v>
      </c>
      <c r="D178" s="11">
        <v>0</v>
      </c>
      <c r="E178" s="12" t="s">
        <v>528</v>
      </c>
      <c r="F178" s="12"/>
      <c r="G178" s="11">
        <v>0</v>
      </c>
      <c r="H178" s="11">
        <v>0</v>
      </c>
      <c r="I178" s="11">
        <v>0</v>
      </c>
      <c r="J178" s="12" t="s">
        <v>528</v>
      </c>
      <c r="K178" s="12"/>
      <c r="L178" s="12"/>
      <c r="M178" s="12"/>
      <c r="O178" s="174"/>
    </row>
    <row r="179" spans="1:17" ht="11.25" customHeight="1" x14ac:dyDescent="0.2">
      <c r="A179" s="10" t="s">
        <v>110</v>
      </c>
      <c r="B179" s="11">
        <v>0.47</v>
      </c>
      <c r="C179" s="11">
        <v>0.47</v>
      </c>
      <c r="D179" s="11">
        <v>0</v>
      </c>
      <c r="E179" s="12" t="s">
        <v>528</v>
      </c>
      <c r="F179" s="12"/>
      <c r="G179" s="11">
        <v>1.04</v>
      </c>
      <c r="H179" s="11">
        <v>1.04</v>
      </c>
      <c r="I179" s="11">
        <v>0</v>
      </c>
      <c r="J179" s="12" t="s">
        <v>528</v>
      </c>
      <c r="K179" s="12"/>
      <c r="L179" s="12"/>
      <c r="M179" s="12"/>
      <c r="O179" s="174"/>
    </row>
    <row r="180" spans="1:17" ht="11.25" customHeight="1" x14ac:dyDescent="0.2">
      <c r="A180" s="10" t="s">
        <v>111</v>
      </c>
      <c r="B180" s="11">
        <v>8.1000000000000003E-2</v>
      </c>
      <c r="C180" s="11">
        <v>4.8000000000000001E-2</v>
      </c>
      <c r="D180" s="11">
        <v>0</v>
      </c>
      <c r="E180" s="12" t="s">
        <v>528</v>
      </c>
      <c r="F180" s="12"/>
      <c r="G180" s="11">
        <v>0.16739999999999999</v>
      </c>
      <c r="H180" s="11">
        <v>0.108</v>
      </c>
      <c r="I180" s="11">
        <v>0</v>
      </c>
      <c r="J180" s="12" t="s">
        <v>528</v>
      </c>
      <c r="K180" s="12"/>
      <c r="L180" s="12"/>
      <c r="M180" s="12"/>
      <c r="O180" s="174"/>
    </row>
    <row r="181" spans="1:17" ht="11.25" customHeight="1" x14ac:dyDescent="0.2">
      <c r="A181" s="10" t="s">
        <v>112</v>
      </c>
      <c r="B181" s="11">
        <v>211.30926000000002</v>
      </c>
      <c r="C181" s="11">
        <v>172.00926000000001</v>
      </c>
      <c r="D181" s="11">
        <v>90.864660000000001</v>
      </c>
      <c r="E181" s="12">
        <v>-47.174553276957297</v>
      </c>
      <c r="F181" s="12"/>
      <c r="G181" s="11">
        <v>989.94456000000002</v>
      </c>
      <c r="H181" s="11">
        <v>817.00549000000001</v>
      </c>
      <c r="I181" s="11">
        <v>478.59356999999994</v>
      </c>
      <c r="J181" s="12">
        <v>-41.42100930068414</v>
      </c>
      <c r="K181" s="12"/>
      <c r="L181" s="12"/>
      <c r="M181" s="12"/>
      <c r="O181" s="174"/>
    </row>
    <row r="182" spans="1:17" ht="11.25" customHeight="1" x14ac:dyDescent="0.2">
      <c r="A182" s="10" t="s">
        <v>116</v>
      </c>
      <c r="B182" s="11">
        <v>2222.87</v>
      </c>
      <c r="C182" s="11">
        <v>2222.87</v>
      </c>
      <c r="D182" s="11">
        <v>105.04</v>
      </c>
      <c r="E182" s="12">
        <v>-95.274577460670216</v>
      </c>
      <c r="F182" s="12"/>
      <c r="G182" s="11">
        <v>863.09165000000007</v>
      </c>
      <c r="H182" s="11">
        <v>863.09165000000007</v>
      </c>
      <c r="I182" s="11">
        <v>39.853999999999999</v>
      </c>
      <c r="J182" s="12">
        <v>-95.382413907028294</v>
      </c>
      <c r="K182" s="12"/>
      <c r="L182" s="12"/>
      <c r="M182" s="12"/>
      <c r="O182" s="174"/>
    </row>
    <row r="183" spans="1:17" ht="11.25" customHeight="1" x14ac:dyDescent="0.2">
      <c r="A183" s="10" t="s">
        <v>338</v>
      </c>
      <c r="B183" s="11">
        <v>0.28699999999999998</v>
      </c>
      <c r="C183" s="11">
        <v>0.23400000000000001</v>
      </c>
      <c r="D183" s="11">
        <v>0</v>
      </c>
      <c r="E183" s="12" t="s">
        <v>528</v>
      </c>
      <c r="F183" s="12"/>
      <c r="G183" s="11">
        <v>1.786</v>
      </c>
      <c r="H183" s="11">
        <v>1.1319999999999999</v>
      </c>
      <c r="I183" s="11">
        <v>0</v>
      </c>
      <c r="J183" s="12" t="s">
        <v>528</v>
      </c>
      <c r="K183" s="12"/>
      <c r="L183" s="12"/>
      <c r="M183" s="12"/>
      <c r="O183" s="174"/>
    </row>
    <row r="184" spans="1:17" x14ac:dyDescent="0.2">
      <c r="A184" s="209" t="s">
        <v>113</v>
      </c>
      <c r="B184" s="11">
        <v>1.33</v>
      </c>
      <c r="C184" s="11">
        <v>1</v>
      </c>
      <c r="D184" s="11">
        <v>0</v>
      </c>
      <c r="E184" s="12" t="s">
        <v>528</v>
      </c>
      <c r="F184" s="12"/>
      <c r="G184" s="11">
        <v>2.2719999999999998</v>
      </c>
      <c r="H184" s="11">
        <v>1.915</v>
      </c>
      <c r="I184" s="11">
        <v>0</v>
      </c>
      <c r="J184" s="12" t="s">
        <v>528</v>
      </c>
      <c r="K184" s="12"/>
      <c r="L184" s="12"/>
      <c r="M184" s="12"/>
      <c r="O184" s="174"/>
    </row>
    <row r="185" spans="1:17" ht="11.25" customHeight="1" x14ac:dyDescent="0.2">
      <c r="A185" s="10" t="s">
        <v>114</v>
      </c>
      <c r="B185" s="11">
        <v>1041.5</v>
      </c>
      <c r="C185" s="11">
        <v>1041.5</v>
      </c>
      <c r="D185" s="11">
        <v>0</v>
      </c>
      <c r="E185" s="12" t="s">
        <v>528</v>
      </c>
      <c r="F185" s="12"/>
      <c r="G185" s="11">
        <v>320.97300000000001</v>
      </c>
      <c r="H185" s="11">
        <v>320.97300000000001</v>
      </c>
      <c r="I185" s="11">
        <v>0</v>
      </c>
      <c r="J185" s="12" t="s">
        <v>528</v>
      </c>
      <c r="K185" s="12"/>
      <c r="L185" s="12"/>
      <c r="M185" s="12"/>
      <c r="O185" s="174"/>
    </row>
    <row r="186" spans="1:17" ht="11.25" customHeight="1" x14ac:dyDescent="0.2">
      <c r="A186" s="10" t="s">
        <v>315</v>
      </c>
      <c r="B186" s="11">
        <v>105.41200000000001</v>
      </c>
      <c r="C186" s="11">
        <v>105.39</v>
      </c>
      <c r="D186" s="11">
        <v>0</v>
      </c>
      <c r="E186" s="12" t="s">
        <v>528</v>
      </c>
      <c r="F186" s="12"/>
      <c r="G186" s="11">
        <v>71.411999999999992</v>
      </c>
      <c r="H186" s="11">
        <v>71.28</v>
      </c>
      <c r="I186" s="11">
        <v>0</v>
      </c>
      <c r="J186" s="12" t="s">
        <v>528</v>
      </c>
      <c r="K186" s="12"/>
      <c r="L186" s="12"/>
      <c r="M186" s="12"/>
      <c r="O186" s="174"/>
    </row>
    <row r="187" spans="1:17" ht="11.25" customHeight="1" x14ac:dyDescent="0.2">
      <c r="A187" s="10" t="s">
        <v>120</v>
      </c>
      <c r="B187" s="11">
        <v>43.441949999999999</v>
      </c>
      <c r="C187" s="11">
        <v>43.286949999999997</v>
      </c>
      <c r="D187" s="11">
        <v>13.444600000000001</v>
      </c>
      <c r="E187" s="12">
        <v>-68.940754661624339</v>
      </c>
      <c r="F187" s="12"/>
      <c r="G187" s="11">
        <v>272.36021</v>
      </c>
      <c r="H187" s="11">
        <v>271.97071</v>
      </c>
      <c r="I187" s="11">
        <v>70.369470000000007</v>
      </c>
      <c r="J187" s="12">
        <v>-74.126085121445612</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194753.60184969997</v>
      </c>
      <c r="C189" s="18">
        <v>150134.61030000003</v>
      </c>
      <c r="D189" s="18">
        <v>124115.20383799999</v>
      </c>
      <c r="E189" s="16">
        <v>-17.330718353354953</v>
      </c>
      <c r="F189" s="16"/>
      <c r="G189" s="18">
        <v>208938.44845999996</v>
      </c>
      <c r="H189" s="18">
        <v>157466.64272</v>
      </c>
      <c r="I189" s="18">
        <v>145372.93091999996</v>
      </c>
      <c r="J189" s="16">
        <v>-7.6801737759180781</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12986.533202000001</v>
      </c>
      <c r="C191" s="11">
        <v>9535.9846600000001</v>
      </c>
      <c r="D191" s="11">
        <v>8898.4663480000017</v>
      </c>
      <c r="E191" s="12">
        <v>-6.6853957376227413</v>
      </c>
      <c r="G191" s="11">
        <v>40463.908720000007</v>
      </c>
      <c r="H191" s="11">
        <v>28703.954960000006</v>
      </c>
      <c r="I191" s="11">
        <v>28425.616129999995</v>
      </c>
      <c r="J191" s="12">
        <v>-0.96968808092086078</v>
      </c>
      <c r="K191" s="12"/>
      <c r="L191" s="12"/>
      <c r="M191" s="12"/>
      <c r="O191" s="174"/>
    </row>
    <row r="192" spans="1:17" ht="11.25" customHeight="1" x14ac:dyDescent="0.2">
      <c r="A192" s="9" t="s">
        <v>104</v>
      </c>
      <c r="B192" s="11">
        <v>1047.7529999999999</v>
      </c>
      <c r="C192" s="11">
        <v>606.64243999999997</v>
      </c>
      <c r="D192" s="11">
        <v>460.71656000000002</v>
      </c>
      <c r="E192" s="12">
        <v>-24.054677084577193</v>
      </c>
      <c r="G192" s="11">
        <v>3102.4418099999998</v>
      </c>
      <c r="H192" s="11">
        <v>1813.5237099999997</v>
      </c>
      <c r="I192" s="11">
        <v>1253.96416</v>
      </c>
      <c r="J192" s="12">
        <v>-30.85482405962037</v>
      </c>
      <c r="K192" s="12"/>
      <c r="L192" s="12"/>
      <c r="M192" s="12"/>
      <c r="O192" s="174"/>
    </row>
    <row r="193" spans="1:18" ht="11.25" customHeight="1" x14ac:dyDescent="0.2">
      <c r="A193" s="9" t="s">
        <v>1</v>
      </c>
      <c r="B193" s="11">
        <v>1439.5043877000003</v>
      </c>
      <c r="C193" s="11">
        <v>1159.0467400000002</v>
      </c>
      <c r="D193" s="11">
        <v>1679.5098299999997</v>
      </c>
      <c r="E193" s="12">
        <v>44.904409118134367</v>
      </c>
      <c r="G193" s="11">
        <v>6228.5749599999999</v>
      </c>
      <c r="H193" s="11">
        <v>4738.5332899999994</v>
      </c>
      <c r="I193" s="11">
        <v>7346.0460599999997</v>
      </c>
      <c r="J193" s="12">
        <v>55.027845335660828</v>
      </c>
      <c r="K193" s="12"/>
      <c r="L193" s="12"/>
      <c r="M193" s="12"/>
      <c r="O193" s="174"/>
    </row>
    <row r="194" spans="1:18" ht="11.25" customHeight="1" x14ac:dyDescent="0.2">
      <c r="A194" s="9" t="s">
        <v>121</v>
      </c>
      <c r="B194" s="11">
        <v>179279.81125999999</v>
      </c>
      <c r="C194" s="11">
        <v>138832.93646000003</v>
      </c>
      <c r="D194" s="11">
        <v>113076.51109999999</v>
      </c>
      <c r="E194" s="12">
        <v>-18.55210011164813</v>
      </c>
      <c r="G194" s="11">
        <v>159143.52296999996</v>
      </c>
      <c r="H194" s="11">
        <v>122210.63075999999</v>
      </c>
      <c r="I194" s="11">
        <v>108347.30456999996</v>
      </c>
      <c r="J194" s="12">
        <v>-11.343797265251936</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409</v>
      </c>
      <c r="B196" s="9"/>
      <c r="C196" s="9"/>
      <c r="D196" s="9"/>
      <c r="E196" s="9"/>
      <c r="F196" s="9"/>
      <c r="G196" s="9"/>
      <c r="H196" s="9"/>
      <c r="I196" s="9"/>
      <c r="J196" s="9"/>
      <c r="K196" s="9"/>
      <c r="L196" s="9"/>
      <c r="M196" s="9"/>
      <c r="O196" s="174"/>
    </row>
    <row r="197" spans="1:18" ht="20.100000000000001" customHeight="1" x14ac:dyDescent="0.25">
      <c r="A197" s="408" t="s">
        <v>162</v>
      </c>
      <c r="B197" s="408"/>
      <c r="C197" s="408"/>
      <c r="D197" s="408"/>
      <c r="E197" s="408"/>
      <c r="F197" s="408"/>
      <c r="G197" s="408"/>
      <c r="H197" s="408"/>
      <c r="I197" s="408"/>
      <c r="J197" s="408"/>
      <c r="K197" s="361"/>
      <c r="L197" s="361"/>
      <c r="M197" s="361"/>
      <c r="O197" s="174"/>
    </row>
    <row r="198" spans="1:18" ht="20.100000000000001" customHeight="1" x14ac:dyDescent="0.25">
      <c r="A198" s="409" t="s">
        <v>157</v>
      </c>
      <c r="B198" s="409"/>
      <c r="C198" s="409"/>
      <c r="D198" s="409"/>
      <c r="E198" s="409"/>
      <c r="F198" s="409"/>
      <c r="G198" s="409"/>
      <c r="H198" s="409"/>
      <c r="I198" s="409"/>
      <c r="J198" s="409"/>
      <c r="K198" s="361"/>
      <c r="L198" s="361"/>
      <c r="M198" s="361"/>
      <c r="O198" s="174"/>
    </row>
    <row r="199" spans="1:18" s="20" customFormat="1" x14ac:dyDescent="0.2">
      <c r="A199" s="17"/>
      <c r="B199" s="410" t="s">
        <v>124</v>
      </c>
      <c r="C199" s="410"/>
      <c r="D199" s="410"/>
      <c r="E199" s="410"/>
      <c r="F199" s="362"/>
      <c r="G199" s="410" t="s">
        <v>420</v>
      </c>
      <c r="H199" s="410"/>
      <c r="I199" s="410"/>
      <c r="J199" s="410"/>
      <c r="K199" s="362"/>
      <c r="L199" s="362"/>
      <c r="M199" s="362"/>
      <c r="N199" s="91"/>
      <c r="O199" s="170"/>
      <c r="P199" s="170"/>
      <c r="Q199" s="170"/>
      <c r="R199" s="91"/>
    </row>
    <row r="200" spans="1:18" s="20" customFormat="1" x14ac:dyDescent="0.2">
      <c r="A200" s="17" t="s">
        <v>257</v>
      </c>
      <c r="B200" s="414">
        <v>2020</v>
      </c>
      <c r="C200" s="411" t="s">
        <v>514</v>
      </c>
      <c r="D200" s="411"/>
      <c r="E200" s="411"/>
      <c r="F200" s="362"/>
      <c r="G200" s="414">
        <v>2020</v>
      </c>
      <c r="H200" s="411" t="s">
        <v>514</v>
      </c>
      <c r="I200" s="411"/>
      <c r="J200" s="411"/>
      <c r="K200" s="362"/>
      <c r="L200" s="362"/>
      <c r="M200" s="362"/>
      <c r="N200" s="91"/>
      <c r="O200" s="170"/>
      <c r="P200" s="170"/>
      <c r="Q200" s="170"/>
      <c r="R200" s="91"/>
    </row>
    <row r="201" spans="1:18" s="20" customFormat="1" x14ac:dyDescent="0.2">
      <c r="A201" s="123"/>
      <c r="B201" s="415"/>
      <c r="C201" s="257">
        <v>2020</v>
      </c>
      <c r="D201" s="257">
        <v>2021</v>
      </c>
      <c r="E201" s="363" t="s">
        <v>525</v>
      </c>
      <c r="F201" s="125"/>
      <c r="G201" s="415"/>
      <c r="H201" s="257">
        <v>2020</v>
      </c>
      <c r="I201" s="257">
        <v>2021</v>
      </c>
      <c r="J201" s="363" t="s">
        <v>525</v>
      </c>
      <c r="K201" s="362"/>
      <c r="L201" s="362"/>
      <c r="M201" s="362"/>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862104.33282689983</v>
      </c>
      <c r="C203" s="86">
        <v>655330.55338990001</v>
      </c>
      <c r="D203" s="86">
        <v>638369.84039519995</v>
      </c>
      <c r="E203" s="16">
        <v>-2.588115708471932</v>
      </c>
      <c r="F203" s="86"/>
      <c r="G203" s="86">
        <v>1842372.86148</v>
      </c>
      <c r="H203" s="86">
        <v>1383885.1590200001</v>
      </c>
      <c r="I203" s="86">
        <v>1447420.7575399997</v>
      </c>
      <c r="J203" s="16">
        <v>4.5911033950961837</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375</v>
      </c>
      <c r="B205" s="86">
        <v>850321.01721399988</v>
      </c>
      <c r="C205" s="86">
        <v>647580.93849209999</v>
      </c>
      <c r="D205" s="86">
        <v>628226.8902757999</v>
      </c>
      <c r="E205" s="16">
        <v>-2.9886686074124214</v>
      </c>
      <c r="F205" s="86"/>
      <c r="G205" s="86">
        <v>1825543.5611099999</v>
      </c>
      <c r="H205" s="86">
        <v>1372416.3567300001</v>
      </c>
      <c r="I205" s="86">
        <v>1436186.6093899996</v>
      </c>
      <c r="J205" s="16">
        <v>4.6465675191996496</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488</v>
      </c>
      <c r="B207" s="18">
        <v>510684.87221399992</v>
      </c>
      <c r="C207" s="18">
        <v>385997.73449209996</v>
      </c>
      <c r="D207" s="18">
        <v>371712.23605809995</v>
      </c>
      <c r="E207" s="16">
        <v>-3.7009280515070913</v>
      </c>
      <c r="F207" s="16"/>
      <c r="G207" s="18">
        <v>1533443.2586999999</v>
      </c>
      <c r="H207" s="18">
        <v>1155013.5855500002</v>
      </c>
      <c r="I207" s="18">
        <v>1210773.2274599997</v>
      </c>
      <c r="J207" s="16">
        <v>4.827617839962258</v>
      </c>
      <c r="K207" s="16"/>
      <c r="L207" s="16"/>
      <c r="M207" s="16"/>
      <c r="O207" s="173"/>
      <c r="P207" s="171"/>
      <c r="Q207" s="171"/>
    </row>
    <row r="208" spans="1:18" ht="11.25" customHeight="1" x14ac:dyDescent="0.2">
      <c r="A208" s="9"/>
      <c r="B208" s="11"/>
      <c r="C208" s="11"/>
      <c r="D208" s="316"/>
      <c r="E208" s="16"/>
      <c r="F208" s="12"/>
      <c r="G208" s="11"/>
      <c r="H208" s="11"/>
      <c r="I208" s="11"/>
      <c r="J208" s="16"/>
      <c r="K208" s="16"/>
      <c r="L208" s="16"/>
      <c r="M208" s="16"/>
      <c r="O208" s="174"/>
    </row>
    <row r="209" spans="1:22" s="20" customFormat="1" ht="13.2" x14ac:dyDescent="0.25">
      <c r="A209" s="208" t="s">
        <v>487</v>
      </c>
      <c r="B209" s="18">
        <v>445890.75411729992</v>
      </c>
      <c r="C209" s="18">
        <v>336192.49479209998</v>
      </c>
      <c r="D209" s="18">
        <v>325056.98542439996</v>
      </c>
      <c r="E209" s="16">
        <v>-3.312242105400415</v>
      </c>
      <c r="F209" s="16"/>
      <c r="G209" s="18">
        <v>1393876.1334799998</v>
      </c>
      <c r="H209" s="18">
        <v>1049774.3928400001</v>
      </c>
      <c r="I209" s="18">
        <v>1106697.7119199997</v>
      </c>
      <c r="J209" s="16">
        <v>5.4224335693693604</v>
      </c>
      <c r="K209" s="16"/>
      <c r="L209" s="16"/>
      <c r="M209" s="16"/>
      <c r="O209" s="203"/>
      <c r="P209" s="203"/>
      <c r="Q209" s="204"/>
      <c r="R209" s="113"/>
      <c r="S209" s="113"/>
      <c r="T209" s="113"/>
    </row>
    <row r="210" spans="1:22" s="20" customFormat="1" ht="11.25" customHeight="1" x14ac:dyDescent="0.25">
      <c r="A210" s="17"/>
      <c r="B210" s="18"/>
      <c r="C210" s="18"/>
      <c r="D210" s="18"/>
      <c r="E210" s="16"/>
      <c r="F210" s="16"/>
      <c r="G210" s="18"/>
      <c r="H210" s="18"/>
      <c r="I210" s="18"/>
      <c r="J210" s="12"/>
      <c r="K210" s="12"/>
      <c r="L210" s="12"/>
      <c r="M210" s="12"/>
      <c r="O210" s="261"/>
      <c r="P210" s="261"/>
      <c r="Q210" s="262"/>
      <c r="R210" s="263"/>
      <c r="S210" s="263"/>
      <c r="T210" s="263"/>
    </row>
    <row r="211" spans="1:22" s="20" customFormat="1" ht="15" customHeight="1" x14ac:dyDescent="0.25">
      <c r="A211" s="209" t="s">
        <v>342</v>
      </c>
      <c r="B211" s="11">
        <v>36622.592578300006</v>
      </c>
      <c r="C211" s="11">
        <v>28208.984962900002</v>
      </c>
      <c r="D211" s="11">
        <v>24513.074796700002</v>
      </c>
      <c r="E211" s="12">
        <v>-13.101889951236458</v>
      </c>
      <c r="F211" s="16"/>
      <c r="G211" s="11">
        <v>110484.14231000005</v>
      </c>
      <c r="H211" s="11">
        <v>84592.909450000036</v>
      </c>
      <c r="I211" s="11">
        <v>79387.890380000012</v>
      </c>
      <c r="J211" s="12">
        <v>-6.1530205118155124</v>
      </c>
      <c r="K211" s="12"/>
      <c r="L211" s="12"/>
      <c r="M211" s="12"/>
      <c r="O211" s="261"/>
      <c r="P211" s="261"/>
      <c r="Q211" s="262"/>
      <c r="R211" s="263"/>
      <c r="S211" s="263"/>
      <c r="T211" s="263"/>
    </row>
    <row r="212" spans="1:22" s="20" customFormat="1" ht="11.25" customHeight="1" x14ac:dyDescent="0.25">
      <c r="A212" s="209" t="s">
        <v>392</v>
      </c>
      <c r="B212" s="11">
        <v>1.3859999999999999</v>
      </c>
      <c r="C212" s="11">
        <v>0.09</v>
      </c>
      <c r="D212" s="11">
        <v>2.1284999999999998</v>
      </c>
      <c r="E212" s="12">
        <v>2265</v>
      </c>
      <c r="F212" s="18"/>
      <c r="G212" s="11">
        <v>9.8836199999999987</v>
      </c>
      <c r="H212" s="11">
        <v>0.69162000000000001</v>
      </c>
      <c r="I212" s="11">
        <v>15.8642</v>
      </c>
      <c r="J212" s="12">
        <v>2193.7740377664036</v>
      </c>
      <c r="K212" s="12"/>
      <c r="L212" s="12"/>
      <c r="M212" s="12"/>
      <c r="O212" s="261"/>
      <c r="P212" s="261"/>
      <c r="Q212" s="262"/>
      <c r="R212" s="263"/>
      <c r="S212" s="263"/>
      <c r="T212" s="263"/>
    </row>
    <row r="213" spans="1:22" s="20" customFormat="1" ht="11.25" customHeight="1" x14ac:dyDescent="0.25">
      <c r="A213" s="209" t="s">
        <v>393</v>
      </c>
      <c r="B213" s="11">
        <v>318.49200000000002</v>
      </c>
      <c r="C213" s="11">
        <v>280.48950000000002</v>
      </c>
      <c r="D213" s="11">
        <v>64.394999999999996</v>
      </c>
      <c r="E213" s="12">
        <v>-77.041921355344854</v>
      </c>
      <c r="F213" s="16"/>
      <c r="G213" s="11">
        <v>562.93084999999996</v>
      </c>
      <c r="H213" s="11">
        <v>453.21244000000002</v>
      </c>
      <c r="I213" s="11">
        <v>206.09375</v>
      </c>
      <c r="J213" s="12">
        <v>-54.526016540940489</v>
      </c>
      <c r="K213" s="12"/>
      <c r="L213" s="12"/>
      <c r="M213" s="12"/>
      <c r="O213" s="261"/>
      <c r="P213" s="261"/>
      <c r="Q213" s="262"/>
      <c r="R213" s="263"/>
      <c r="S213" s="263"/>
      <c r="T213" s="263"/>
    </row>
    <row r="214" spans="1:22" s="20" customFormat="1" ht="11.25" customHeight="1" x14ac:dyDescent="0.25">
      <c r="A214" s="209" t="s">
        <v>394</v>
      </c>
      <c r="B214" s="11">
        <v>132.1695</v>
      </c>
      <c r="C214" s="11">
        <v>65.641499999999994</v>
      </c>
      <c r="D214" s="11">
        <v>1480.0905</v>
      </c>
      <c r="E214" s="12">
        <v>2154.8090765750326</v>
      </c>
      <c r="F214" s="16"/>
      <c r="G214" s="11">
        <v>448.53967</v>
      </c>
      <c r="H214" s="11">
        <v>221.50197</v>
      </c>
      <c r="I214" s="11">
        <v>4765.6154900000001</v>
      </c>
      <c r="J214" s="12">
        <v>2051.5002733384267</v>
      </c>
      <c r="K214" s="12"/>
      <c r="L214" s="12"/>
      <c r="M214" s="12"/>
      <c r="O214" s="261"/>
      <c r="P214" s="261"/>
      <c r="Q214" s="262"/>
      <c r="R214" s="263"/>
      <c r="S214" s="263"/>
      <c r="T214" s="263"/>
    </row>
    <row r="215" spans="1:22" s="20" customFormat="1" ht="11.25" customHeight="1" x14ac:dyDescent="0.25">
      <c r="A215" s="209" t="s">
        <v>395</v>
      </c>
      <c r="B215" s="11">
        <v>1750.16425</v>
      </c>
      <c r="C215" s="11">
        <v>1386.367</v>
      </c>
      <c r="D215" s="11">
        <v>1577.85625</v>
      </c>
      <c r="E215" s="12">
        <v>13.812305832438312</v>
      </c>
      <c r="F215" s="16"/>
      <c r="G215" s="11">
        <v>5988.6736700000029</v>
      </c>
      <c r="H215" s="11">
        <v>4711.5092800000011</v>
      </c>
      <c r="I215" s="11">
        <v>5582.05206</v>
      </c>
      <c r="J215" s="12">
        <v>18.476940790404186</v>
      </c>
      <c r="K215" s="12"/>
      <c r="L215" s="12"/>
      <c r="M215" s="12"/>
      <c r="O215" s="261"/>
      <c r="P215" s="261"/>
      <c r="Q215" s="262"/>
      <c r="R215" s="263"/>
      <c r="S215" s="263"/>
      <c r="T215" s="263"/>
    </row>
    <row r="216" spans="1:22" s="20" customFormat="1" ht="11.25" customHeight="1" x14ac:dyDescent="0.25">
      <c r="A216" s="209" t="s">
        <v>396</v>
      </c>
      <c r="B216" s="11">
        <v>43349.14099710001</v>
      </c>
      <c r="C216" s="11">
        <v>33612.789951600003</v>
      </c>
      <c r="D216" s="11">
        <v>27682.001765800003</v>
      </c>
      <c r="E216" s="12">
        <v>-17.644438900608691</v>
      </c>
      <c r="F216" s="16"/>
      <c r="G216" s="11">
        <v>120034.09739000002</v>
      </c>
      <c r="H216" s="11">
        <v>93245.878639999981</v>
      </c>
      <c r="I216" s="11">
        <v>81745.547919999939</v>
      </c>
      <c r="J216" s="12">
        <v>-12.333339433048906</v>
      </c>
      <c r="K216" s="12"/>
      <c r="L216" s="12"/>
      <c r="M216" s="12"/>
      <c r="O216" s="261"/>
      <c r="P216" s="261"/>
      <c r="Q216" s="262"/>
      <c r="R216" s="263"/>
      <c r="S216" s="263"/>
      <c r="T216" s="263"/>
    </row>
    <row r="217" spans="1:22" s="20" customFormat="1" ht="11.25" customHeight="1" x14ac:dyDescent="0.25">
      <c r="A217" s="209" t="s">
        <v>343</v>
      </c>
      <c r="B217" s="11">
        <v>5663.9015959999997</v>
      </c>
      <c r="C217" s="11">
        <v>4440.7852760000005</v>
      </c>
      <c r="D217" s="11">
        <v>3528.5733411000001</v>
      </c>
      <c r="E217" s="12">
        <v>-20.541680766012348</v>
      </c>
      <c r="F217" s="16"/>
      <c r="G217" s="11">
        <v>17039.524790000003</v>
      </c>
      <c r="H217" s="11">
        <v>13230.44037</v>
      </c>
      <c r="I217" s="11">
        <v>10602.132559999998</v>
      </c>
      <c r="J217" s="12">
        <v>-19.86561094337938</v>
      </c>
      <c r="K217" s="12"/>
      <c r="L217" s="12"/>
      <c r="M217" s="12"/>
      <c r="O217" s="261"/>
      <c r="P217" s="261"/>
      <c r="Q217" s="262"/>
      <c r="R217" s="263"/>
      <c r="S217" s="263"/>
      <c r="T217" s="263"/>
    </row>
    <row r="218" spans="1:22" s="20" customFormat="1" ht="11.25" customHeight="1" x14ac:dyDescent="0.25">
      <c r="A218" s="209" t="s">
        <v>304</v>
      </c>
      <c r="B218" s="11">
        <v>38433.8518683</v>
      </c>
      <c r="C218" s="11">
        <v>30386.088079999994</v>
      </c>
      <c r="D218" s="11">
        <v>27994.380022899997</v>
      </c>
      <c r="E218" s="12">
        <v>-7.871062740301241</v>
      </c>
      <c r="F218" s="16"/>
      <c r="G218" s="11">
        <v>103307.54638000003</v>
      </c>
      <c r="H218" s="11">
        <v>81579.933830000024</v>
      </c>
      <c r="I218" s="11">
        <v>77764.189359999989</v>
      </c>
      <c r="J218" s="12">
        <v>-4.6773076305154433</v>
      </c>
      <c r="K218" s="12"/>
      <c r="L218" s="12"/>
      <c r="M218" s="12"/>
      <c r="O218" s="261"/>
      <c r="P218" s="261"/>
      <c r="Q218" s="262"/>
      <c r="R218" s="263"/>
      <c r="S218" s="263"/>
      <c r="T218" s="263"/>
    </row>
    <row r="219" spans="1:22" s="20" customFormat="1" ht="11.25" customHeight="1" x14ac:dyDescent="0.25">
      <c r="A219" s="209" t="s">
        <v>397</v>
      </c>
      <c r="B219" s="11">
        <v>221.42850000000001</v>
      </c>
      <c r="C219" s="11">
        <v>134.90100000000001</v>
      </c>
      <c r="D219" s="11">
        <v>179.64</v>
      </c>
      <c r="E219" s="12">
        <v>33.164320501701212</v>
      </c>
      <c r="F219" s="16"/>
      <c r="G219" s="11">
        <v>1316.73947</v>
      </c>
      <c r="H219" s="11">
        <v>826.71206999999993</v>
      </c>
      <c r="I219" s="11">
        <v>1100.7521099999999</v>
      </c>
      <c r="J219" s="12">
        <v>33.148184228155742</v>
      </c>
      <c r="K219" s="12"/>
      <c r="L219" s="12"/>
      <c r="M219" s="12"/>
      <c r="O219" s="261"/>
      <c r="P219" s="261"/>
      <c r="Q219" s="262"/>
      <c r="R219" s="263"/>
      <c r="S219" s="263"/>
      <c r="T219" s="263"/>
    </row>
    <row r="220" spans="1:22" s="20" customFormat="1" ht="11.25" customHeight="1" x14ac:dyDescent="0.25">
      <c r="A220" s="209" t="s">
        <v>398</v>
      </c>
      <c r="B220" s="11">
        <v>83843.113797799975</v>
      </c>
      <c r="C220" s="11">
        <v>60458.264545999977</v>
      </c>
      <c r="D220" s="11">
        <v>63766.578248099991</v>
      </c>
      <c r="E220" s="12">
        <v>5.472061970258622</v>
      </c>
      <c r="F220" s="16"/>
      <c r="G220" s="11">
        <v>275290.45759999985</v>
      </c>
      <c r="H220" s="11">
        <v>200120.8860999998</v>
      </c>
      <c r="I220" s="11">
        <v>223469.58091999998</v>
      </c>
      <c r="J220" s="12">
        <v>11.66729534084358</v>
      </c>
      <c r="K220" s="12"/>
      <c r="L220" s="12"/>
      <c r="M220" s="12"/>
      <c r="O220" s="261"/>
      <c r="P220" s="261"/>
      <c r="Q220" s="262"/>
      <c r="R220" s="263"/>
      <c r="S220" s="263"/>
      <c r="T220" s="263"/>
    </row>
    <row r="221" spans="1:22" s="20" customFormat="1" ht="11.25" customHeight="1" x14ac:dyDescent="0.2">
      <c r="A221" s="209" t="s">
        <v>399</v>
      </c>
      <c r="B221" s="11">
        <v>28341.290679999998</v>
      </c>
      <c r="C221" s="11">
        <v>20349.870448000001</v>
      </c>
      <c r="D221" s="11">
        <v>21450.796437899997</v>
      </c>
      <c r="E221" s="12">
        <v>5.4099901653585079</v>
      </c>
      <c r="F221" s="16"/>
      <c r="G221" s="11">
        <v>93365.229740000024</v>
      </c>
      <c r="H221" s="11">
        <v>66436.184269999969</v>
      </c>
      <c r="I221" s="11">
        <v>79166.252669999958</v>
      </c>
      <c r="J221" s="12">
        <v>19.161347900813141</v>
      </c>
      <c r="K221" s="12"/>
      <c r="L221" s="12"/>
      <c r="M221" s="12"/>
      <c r="O221" s="173"/>
      <c r="P221" s="266"/>
      <c r="Q221" s="178"/>
      <c r="R221" s="179"/>
      <c r="S221" s="179"/>
      <c r="T221" s="179"/>
    </row>
    <row r="222" spans="1:22" ht="11.25" customHeight="1" x14ac:dyDescent="0.25">
      <c r="A222" s="209" t="s">
        <v>400</v>
      </c>
      <c r="B222" s="11">
        <v>5764.7321899999997</v>
      </c>
      <c r="C222" s="11">
        <v>4354.6869699999997</v>
      </c>
      <c r="D222" s="11">
        <v>3927.6695800000002</v>
      </c>
      <c r="E222" s="12">
        <v>-9.8059261880768247</v>
      </c>
      <c r="F222" s="12"/>
      <c r="G222" s="11">
        <v>17968.703160000001</v>
      </c>
      <c r="H222" s="11">
        <v>13383.968190000003</v>
      </c>
      <c r="I222" s="11">
        <v>13150.639450000002</v>
      </c>
      <c r="J222" s="12">
        <v>-1.7433449981922138</v>
      </c>
      <c r="K222" s="12"/>
      <c r="L222" s="12"/>
      <c r="M222" s="12"/>
      <c r="O222" s="262"/>
      <c r="P222" s="265"/>
      <c r="Q222" s="262"/>
      <c r="R222" s="263"/>
      <c r="S222" s="263"/>
      <c r="T222" s="263"/>
    </row>
    <row r="223" spans="1:22" ht="11.25" customHeight="1" x14ac:dyDescent="0.2">
      <c r="A223" s="209" t="s">
        <v>305</v>
      </c>
      <c r="B223" s="11">
        <v>33137.791668000005</v>
      </c>
      <c r="C223" s="11">
        <v>23185.009428000001</v>
      </c>
      <c r="D223" s="11">
        <v>23833.738723600003</v>
      </c>
      <c r="E223" s="12">
        <v>2.7980549139503381</v>
      </c>
      <c r="F223" s="12"/>
      <c r="G223" s="11">
        <v>85588.326990000045</v>
      </c>
      <c r="H223" s="11">
        <v>62566.16094999999</v>
      </c>
      <c r="I223" s="11">
        <v>66944.146880000029</v>
      </c>
      <c r="J223" s="12">
        <v>6.9973702453930571</v>
      </c>
      <c r="K223" s="12"/>
      <c r="L223" s="12"/>
      <c r="M223" s="12"/>
      <c r="O223" s="174"/>
    </row>
    <row r="224" spans="1:22" ht="11.25" customHeight="1" x14ac:dyDescent="0.25">
      <c r="A224" s="209" t="s">
        <v>340</v>
      </c>
      <c r="B224" s="11">
        <v>8718.9854570000007</v>
      </c>
      <c r="C224" s="11">
        <v>6710.1383770000002</v>
      </c>
      <c r="D224" s="11">
        <v>6428.7866918999998</v>
      </c>
      <c r="E224" s="12">
        <v>-4.1929341735242787</v>
      </c>
      <c r="F224" s="12"/>
      <c r="G224" s="11">
        <v>35308.505100000017</v>
      </c>
      <c r="H224" s="11">
        <v>26691.174790000015</v>
      </c>
      <c r="I224" s="11">
        <v>28261.119469999994</v>
      </c>
      <c r="J224" s="12">
        <v>5.8818867747558556</v>
      </c>
      <c r="K224" s="12"/>
      <c r="L224" s="12"/>
      <c r="M224" s="12"/>
      <c r="O224" s="174"/>
      <c r="P224" s="175"/>
      <c r="Q224" s="262"/>
      <c r="R224" s="263"/>
      <c r="S224" s="263"/>
      <c r="T224" s="263"/>
      <c r="U224" s="263"/>
      <c r="V224" s="263"/>
    </row>
    <row r="225" spans="1:22" ht="11.25" customHeight="1" x14ac:dyDescent="0.2">
      <c r="A225" s="209" t="s">
        <v>306</v>
      </c>
      <c r="B225" s="11">
        <v>7210.0983224999991</v>
      </c>
      <c r="C225" s="11">
        <v>5451.2791100000004</v>
      </c>
      <c r="D225" s="11">
        <v>5265.0841874999987</v>
      </c>
      <c r="E225" s="12">
        <v>-3.4156189536954713</v>
      </c>
      <c r="F225" s="12"/>
      <c r="G225" s="11">
        <v>28500.395240000005</v>
      </c>
      <c r="H225" s="11">
        <v>21124.100940000011</v>
      </c>
      <c r="I225" s="11">
        <v>23544.6934</v>
      </c>
      <c r="J225" s="12">
        <v>11.458913526664816</v>
      </c>
      <c r="K225" s="12"/>
      <c r="L225" s="12"/>
      <c r="M225" s="12"/>
      <c r="O225" s="174"/>
      <c r="Q225" s="180"/>
      <c r="R225" s="181"/>
      <c r="S225" s="181"/>
      <c r="T225" s="181"/>
      <c r="U225" s="181"/>
      <c r="V225" s="181"/>
    </row>
    <row r="226" spans="1:22" ht="11.25" customHeight="1" x14ac:dyDescent="0.2">
      <c r="A226" s="209" t="s">
        <v>307</v>
      </c>
      <c r="B226" s="11">
        <v>3990.91617</v>
      </c>
      <c r="C226" s="11">
        <v>2981.1751899999999</v>
      </c>
      <c r="D226" s="11">
        <v>4116.1718704000004</v>
      </c>
      <c r="E226" s="12">
        <v>38.072122839583955</v>
      </c>
      <c r="F226" s="12"/>
      <c r="G226" s="11">
        <v>15519.134319999997</v>
      </c>
      <c r="H226" s="11">
        <v>11457.20053</v>
      </c>
      <c r="I226" s="11">
        <v>17359.764549999993</v>
      </c>
      <c r="J226" s="12">
        <v>51.518379245824292</v>
      </c>
      <c r="K226" s="12"/>
      <c r="L226" s="12"/>
      <c r="M226" s="12"/>
      <c r="O226" s="174"/>
      <c r="Q226" s="175"/>
      <c r="R226" s="13"/>
      <c r="S226" s="13"/>
      <c r="T226" s="13"/>
    </row>
    <row r="227" spans="1:22" ht="11.25" customHeight="1" x14ac:dyDescent="0.2">
      <c r="A227" s="209" t="s">
        <v>341</v>
      </c>
      <c r="B227" s="11">
        <v>136981.98457629996</v>
      </c>
      <c r="C227" s="11">
        <v>105392.64870659998</v>
      </c>
      <c r="D227" s="11">
        <v>100956.97106139999</v>
      </c>
      <c r="E227" s="12">
        <v>-4.2087163570092656</v>
      </c>
      <c r="F227" s="12"/>
      <c r="G227" s="11">
        <v>453436.98774999997</v>
      </c>
      <c r="H227" s="11">
        <v>345736.76156000025</v>
      </c>
      <c r="I227" s="11">
        <v>370578.72966999991</v>
      </c>
      <c r="J227" s="12">
        <v>7.1852261234559336</v>
      </c>
      <c r="K227" s="12"/>
      <c r="L227" s="12"/>
      <c r="M227" s="12"/>
      <c r="O227" s="174"/>
    </row>
    <row r="228" spans="1:22" ht="11.25" customHeight="1" x14ac:dyDescent="0.2">
      <c r="A228" s="209" t="s">
        <v>359</v>
      </c>
      <c r="B228" s="11">
        <v>11408.713965999999</v>
      </c>
      <c r="C228" s="11">
        <v>8793.2847459999994</v>
      </c>
      <c r="D228" s="11">
        <v>8289.0484470999982</v>
      </c>
      <c r="E228" s="12">
        <v>-5.7343337952222555</v>
      </c>
      <c r="F228" s="12"/>
      <c r="G228" s="11">
        <v>29706.315429999999</v>
      </c>
      <c r="H228" s="11">
        <v>23395.165839999998</v>
      </c>
      <c r="I228" s="11">
        <v>23052.647079999995</v>
      </c>
      <c r="J228" s="12">
        <v>-1.4640578414468024</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486</v>
      </c>
      <c r="B230" s="18">
        <v>64794.118096699996</v>
      </c>
      <c r="C230" s="18">
        <v>49805.239699999998</v>
      </c>
      <c r="D230" s="18">
        <v>46655.250633700009</v>
      </c>
      <c r="E230" s="16">
        <v>-6.3246138062457504</v>
      </c>
      <c r="F230" s="16"/>
      <c r="G230" s="18">
        <v>139567.12522000002</v>
      </c>
      <c r="H230" s="18">
        <v>105239.19271</v>
      </c>
      <c r="I230" s="18">
        <v>104075.51554000002</v>
      </c>
      <c r="J230" s="16">
        <v>-1.1057450556530171</v>
      </c>
      <c r="K230" s="16"/>
      <c r="L230" s="16"/>
      <c r="M230" s="16"/>
      <c r="O230" s="173"/>
      <c r="P230" s="171"/>
      <c r="Q230" s="171"/>
    </row>
    <row r="231" spans="1:22" ht="11.25" customHeight="1" x14ac:dyDescent="0.2">
      <c r="A231" s="9" t="s">
        <v>483</v>
      </c>
      <c r="B231" s="11">
        <v>22384.1340767</v>
      </c>
      <c r="C231" s="11">
        <v>18783.351999999999</v>
      </c>
      <c r="D231" s="11">
        <v>15683.514499999999</v>
      </c>
      <c r="E231" s="12">
        <v>-16.503111372240696</v>
      </c>
      <c r="F231" s="12"/>
      <c r="G231" s="11">
        <v>41488.577760000015</v>
      </c>
      <c r="H231" s="11">
        <v>34654.69212</v>
      </c>
      <c r="I231" s="11">
        <v>30124.550050000002</v>
      </c>
      <c r="J231" s="12">
        <v>-13.072232915281191</v>
      </c>
      <c r="K231" s="12"/>
      <c r="L231" s="12"/>
      <c r="M231" s="12"/>
      <c r="O231" s="315"/>
      <c r="P231" s="175"/>
      <c r="Q231" s="175"/>
    </row>
    <row r="232" spans="1:22" ht="11.25" customHeight="1" x14ac:dyDescent="0.2">
      <c r="A232" s="9" t="s">
        <v>484</v>
      </c>
      <c r="B232" s="11">
        <v>37759.51382</v>
      </c>
      <c r="C232" s="11">
        <v>27909.308499999999</v>
      </c>
      <c r="D232" s="11">
        <v>27335.458633700004</v>
      </c>
      <c r="E232" s="12">
        <v>-2.0561235556946826</v>
      </c>
      <c r="F232" s="12"/>
      <c r="G232" s="11">
        <v>79828.553280000007</v>
      </c>
      <c r="H232" s="11">
        <v>58053.068370000008</v>
      </c>
      <c r="I232" s="11">
        <v>60553.038190000021</v>
      </c>
      <c r="J232" s="12">
        <v>4.3063526014964566</v>
      </c>
      <c r="K232" s="12"/>
      <c r="L232" s="12"/>
      <c r="M232" s="12"/>
      <c r="O232" s="174"/>
      <c r="P232" s="175"/>
      <c r="Q232" s="175"/>
    </row>
    <row r="233" spans="1:22" ht="11.25" customHeight="1" x14ac:dyDescent="0.2">
      <c r="A233" s="9" t="s">
        <v>481</v>
      </c>
      <c r="B233" s="11">
        <v>1174.7696999999998</v>
      </c>
      <c r="C233" s="11">
        <v>747.52470000000005</v>
      </c>
      <c r="D233" s="11">
        <v>1080.0989999999999</v>
      </c>
      <c r="E233" s="12">
        <v>44.490075043674125</v>
      </c>
      <c r="F233" s="12"/>
      <c r="G233" s="11">
        <v>3575.1079900000004</v>
      </c>
      <c r="H233" s="11">
        <v>2379.7711399999998</v>
      </c>
      <c r="I233" s="11">
        <v>3013.2106599999997</v>
      </c>
      <c r="J233" s="12">
        <v>26.617665428113384</v>
      </c>
      <c r="K233" s="12"/>
      <c r="L233" s="12"/>
      <c r="M233" s="12"/>
      <c r="O233" s="174"/>
      <c r="P233" s="175"/>
      <c r="Q233" s="175"/>
    </row>
    <row r="234" spans="1:22" ht="11.25" customHeight="1" x14ac:dyDescent="0.2">
      <c r="A234" s="9" t="s">
        <v>54</v>
      </c>
      <c r="B234" s="11">
        <v>3475.7004999999999</v>
      </c>
      <c r="C234" s="11">
        <v>2365.0545000000002</v>
      </c>
      <c r="D234" s="11">
        <v>2556.1785</v>
      </c>
      <c r="E234" s="12">
        <v>8.0811668399184811</v>
      </c>
      <c r="F234" s="12"/>
      <c r="G234" s="11">
        <v>14674.886189999997</v>
      </c>
      <c r="H234" s="11">
        <v>10151.661079999993</v>
      </c>
      <c r="I234" s="11">
        <v>10384.716639999997</v>
      </c>
      <c r="J234" s="12">
        <v>2.2957381867205129</v>
      </c>
      <c r="K234" s="12"/>
      <c r="L234" s="12"/>
      <c r="M234" s="12"/>
      <c r="O234" s="315"/>
    </row>
    <row r="235" spans="1:22" ht="11.25" customHeight="1" x14ac:dyDescent="0.2">
      <c r="A235" s="9"/>
      <c r="B235" s="11"/>
      <c r="C235" s="11"/>
      <c r="D235" s="11"/>
      <c r="E235" s="12"/>
      <c r="F235" s="12"/>
      <c r="G235" s="11"/>
      <c r="H235" s="11"/>
      <c r="I235" s="11"/>
      <c r="J235" s="12"/>
      <c r="K235" s="12"/>
      <c r="L235" s="12"/>
      <c r="M235" s="12"/>
      <c r="O235" s="315"/>
    </row>
    <row r="236" spans="1:22" s="20" customFormat="1" ht="11.25" customHeight="1" x14ac:dyDescent="0.2">
      <c r="A236" s="17" t="s">
        <v>478</v>
      </c>
      <c r="B236" s="18">
        <v>339636.14499999996</v>
      </c>
      <c r="C236" s="18">
        <v>261583.204</v>
      </c>
      <c r="D236" s="18">
        <v>256514.65421770001</v>
      </c>
      <c r="E236" s="16">
        <v>-1.9376434361206094</v>
      </c>
      <c r="F236" s="16"/>
      <c r="G236" s="18">
        <v>292100.30240999995</v>
      </c>
      <c r="H236" s="18">
        <v>217402.77118000004</v>
      </c>
      <c r="I236" s="18">
        <v>225413.38193</v>
      </c>
      <c r="J236" s="16">
        <v>3.684686587259506</v>
      </c>
      <c r="K236" s="16"/>
      <c r="L236" s="16"/>
      <c r="M236" s="16"/>
      <c r="O236" s="315"/>
      <c r="P236" s="178"/>
      <c r="Q236" s="178"/>
    </row>
    <row r="237" spans="1:22" ht="11.25" customHeight="1" x14ac:dyDescent="0.2">
      <c r="A237" s="9"/>
      <c r="B237" s="11"/>
      <c r="C237" s="11"/>
      <c r="D237" s="11"/>
      <c r="E237" s="12"/>
      <c r="F237" s="12"/>
      <c r="G237" s="11"/>
      <c r="H237" s="11"/>
      <c r="I237" s="11"/>
      <c r="J237" s="12"/>
      <c r="K237" s="12"/>
      <c r="L237" s="12"/>
      <c r="M237" s="12"/>
      <c r="O237" s="315"/>
      <c r="P237" s="175"/>
      <c r="Q237" s="175"/>
    </row>
    <row r="238" spans="1:22" ht="11.25" customHeight="1" x14ac:dyDescent="0.2">
      <c r="A238" s="17" t="s">
        <v>482</v>
      </c>
      <c r="B238" s="18">
        <v>11783.315612900002</v>
      </c>
      <c r="C238" s="18">
        <v>7749.6148978000001</v>
      </c>
      <c r="D238" s="18">
        <v>10142.950119399999</v>
      </c>
      <c r="E238" s="16">
        <v>30.883279403721474</v>
      </c>
      <c r="F238" s="12"/>
      <c r="G238" s="18">
        <v>16829.300369999997</v>
      </c>
      <c r="H238" s="18">
        <v>11468.80229</v>
      </c>
      <c r="I238" s="18">
        <v>11234.148150000001</v>
      </c>
      <c r="J238" s="16">
        <v>-2.0460213199821311</v>
      </c>
      <c r="K238" s="16"/>
      <c r="L238" s="16"/>
      <c r="M238" s="16"/>
      <c r="O238" s="315"/>
      <c r="P238" s="175"/>
      <c r="Q238" s="175"/>
    </row>
    <row r="239" spans="1:22" ht="11.25" customHeight="1" x14ac:dyDescent="0.2">
      <c r="A239" s="9" t="s">
        <v>479</v>
      </c>
      <c r="B239" s="11">
        <v>2195.7570968999999</v>
      </c>
      <c r="C239" s="11">
        <v>2096.1315978000002</v>
      </c>
      <c r="D239" s="11">
        <v>455.38779939999995</v>
      </c>
      <c r="E239" s="12">
        <v>-78.274846871353247</v>
      </c>
      <c r="F239" s="12"/>
      <c r="G239" s="11">
        <v>4670.6100100000003</v>
      </c>
      <c r="H239" s="11">
        <v>4484.9141999999993</v>
      </c>
      <c r="I239" s="11">
        <v>1036.4130500000001</v>
      </c>
      <c r="J239" s="12">
        <v>-76.891128708772172</v>
      </c>
      <c r="K239" s="12"/>
      <c r="L239" s="12"/>
      <c r="M239" s="12"/>
      <c r="O239" s="315"/>
    </row>
    <row r="240" spans="1:22" ht="11.25" customHeight="1" x14ac:dyDescent="0.2">
      <c r="A240" s="9" t="s">
        <v>55</v>
      </c>
      <c r="B240" s="11">
        <v>301.53334000000001</v>
      </c>
      <c r="C240" s="11">
        <v>191.81809000000001</v>
      </c>
      <c r="D240" s="11">
        <v>305.75399000000004</v>
      </c>
      <c r="E240" s="12">
        <v>59.397890991407564</v>
      </c>
      <c r="F240" s="12"/>
      <c r="G240" s="11">
        <v>2080.1969200000003</v>
      </c>
      <c r="H240" s="11">
        <v>1334.4352300000005</v>
      </c>
      <c r="I240" s="11">
        <v>1908.17254</v>
      </c>
      <c r="J240" s="12">
        <v>42.994766407658432</v>
      </c>
      <c r="K240" s="12"/>
      <c r="L240" s="12"/>
      <c r="M240" s="12"/>
      <c r="O240" s="174"/>
    </row>
    <row r="241" spans="1:19" ht="11.25" customHeight="1" x14ac:dyDescent="0.2">
      <c r="A241" s="9" t="s">
        <v>0</v>
      </c>
      <c r="B241" s="11">
        <v>9286.025176000001</v>
      </c>
      <c r="C241" s="11">
        <v>5461.6652100000001</v>
      </c>
      <c r="D241" s="11">
        <v>9381.808329999998</v>
      </c>
      <c r="E241" s="12">
        <v>71.775602664594629</v>
      </c>
      <c r="F241" s="12"/>
      <c r="G241" s="11">
        <v>10078.493439999998</v>
      </c>
      <c r="H241" s="11">
        <v>5649.4528600000003</v>
      </c>
      <c r="I241" s="11">
        <v>8289.5625600000003</v>
      </c>
      <c r="J241" s="12">
        <v>46.732130799654101</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7" t="s">
        <v>485</v>
      </c>
      <c r="B243" s="417"/>
      <c r="C243" s="417"/>
      <c r="D243" s="417"/>
      <c r="E243" s="417"/>
      <c r="F243" s="417"/>
      <c r="G243" s="417"/>
      <c r="H243" s="417"/>
      <c r="I243" s="417"/>
      <c r="J243" s="417"/>
      <c r="K243" s="346"/>
      <c r="L243" s="346"/>
      <c r="M243" s="346"/>
      <c r="O243" s="174"/>
    </row>
    <row r="244" spans="1:19" ht="20.100000000000001" customHeight="1" x14ac:dyDescent="0.25">
      <c r="A244" s="408" t="s">
        <v>197</v>
      </c>
      <c r="B244" s="408"/>
      <c r="C244" s="408"/>
      <c r="D244" s="408"/>
      <c r="E244" s="408"/>
      <c r="F244" s="408"/>
      <c r="G244" s="408"/>
      <c r="H244" s="408"/>
      <c r="I244" s="408"/>
      <c r="J244" s="408"/>
      <c r="K244" s="361"/>
      <c r="L244" s="361"/>
      <c r="M244" s="361"/>
      <c r="O244" s="174"/>
      <c r="P244"/>
    </row>
    <row r="245" spans="1:19" ht="20.100000000000001" customHeight="1" x14ac:dyDescent="0.25">
      <c r="A245" s="409" t="s">
        <v>159</v>
      </c>
      <c r="B245" s="409"/>
      <c r="C245" s="409"/>
      <c r="D245" s="409"/>
      <c r="E245" s="409"/>
      <c r="F245" s="409"/>
      <c r="G245" s="409"/>
      <c r="H245" s="409"/>
      <c r="I245" s="409"/>
      <c r="J245" s="409"/>
      <c r="K245" s="361"/>
      <c r="L245" s="361"/>
      <c r="M245" s="361"/>
      <c r="O245" s="247"/>
      <c r="P245" s="247"/>
      <c r="Q245" s="247"/>
    </row>
    <row r="246" spans="1:19" s="20" customFormat="1" x14ac:dyDescent="0.2">
      <c r="A246" s="17"/>
      <c r="B246" s="410" t="s">
        <v>100</v>
      </c>
      <c r="C246" s="410"/>
      <c r="D246" s="410"/>
      <c r="E246" s="410"/>
      <c r="F246" s="362"/>
      <c r="G246" s="410" t="s">
        <v>420</v>
      </c>
      <c r="H246" s="410"/>
      <c r="I246" s="410"/>
      <c r="J246" s="410"/>
      <c r="K246" s="362"/>
      <c r="L246" s="362"/>
      <c r="M246" s="362"/>
      <c r="N246" s="91"/>
    </row>
    <row r="247" spans="1:19" s="20" customFormat="1" x14ac:dyDescent="0.2">
      <c r="A247" s="17" t="s">
        <v>257</v>
      </c>
      <c r="B247" s="414">
        <v>2020</v>
      </c>
      <c r="C247" s="411" t="s">
        <v>514</v>
      </c>
      <c r="D247" s="411"/>
      <c r="E247" s="411"/>
      <c r="F247" s="362"/>
      <c r="G247" s="414">
        <v>2020</v>
      </c>
      <c r="H247" s="411" t="s">
        <v>514</v>
      </c>
      <c r="I247" s="411"/>
      <c r="J247" s="411"/>
      <c r="K247" s="362"/>
      <c r="L247" s="362"/>
      <c r="M247" s="362"/>
      <c r="N247" s="91"/>
    </row>
    <row r="248" spans="1:19" s="20" customFormat="1" x14ac:dyDescent="0.2">
      <c r="A248" s="123"/>
      <c r="B248" s="415"/>
      <c r="C248" s="257">
        <v>2020</v>
      </c>
      <c r="D248" s="257">
        <v>2021</v>
      </c>
      <c r="E248" s="363" t="s">
        <v>525</v>
      </c>
      <c r="F248" s="125"/>
      <c r="G248" s="415"/>
      <c r="H248" s="257">
        <v>2020</v>
      </c>
      <c r="I248" s="257">
        <v>2021</v>
      </c>
      <c r="J248" s="363" t="s">
        <v>525</v>
      </c>
      <c r="K248" s="362"/>
      <c r="L248" s="362"/>
      <c r="M248" s="362"/>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528</v>
      </c>
      <c r="F250" s="16"/>
      <c r="G250" s="18">
        <v>80726</v>
      </c>
      <c r="H250" s="18">
        <v>46146</v>
      </c>
      <c r="I250" s="18">
        <v>86074</v>
      </c>
      <c r="J250" s="16">
        <v>86.525375980583362</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437</v>
      </c>
      <c r="B252" s="11">
        <v>25873</v>
      </c>
      <c r="C252" s="11">
        <v>4884</v>
      </c>
      <c r="D252" s="11">
        <v>13715</v>
      </c>
      <c r="E252" s="12">
        <v>180.81490581490584</v>
      </c>
      <c r="F252" s="12"/>
      <c r="G252" s="11">
        <v>22857.876</v>
      </c>
      <c r="H252" s="11">
        <v>3418.8</v>
      </c>
      <c r="I252" s="11">
        <v>19366.632619999997</v>
      </c>
      <c r="J252" s="12">
        <v>466.47457060957049</v>
      </c>
      <c r="K252" s="12"/>
      <c r="L252" s="12"/>
      <c r="M252" s="12"/>
    </row>
    <row r="253" spans="1:19" ht="11.25" customHeight="1" x14ac:dyDescent="0.2">
      <c r="A253" s="9" t="s">
        <v>56</v>
      </c>
      <c r="B253" s="11">
        <v>92</v>
      </c>
      <c r="C253" s="11">
        <v>71.000000000000014</v>
      </c>
      <c r="D253" s="11">
        <v>63</v>
      </c>
      <c r="E253" s="12">
        <v>-11.26760563380283</v>
      </c>
      <c r="F253" s="12"/>
      <c r="G253" s="11">
        <v>3245.3060300000002</v>
      </c>
      <c r="H253" s="11">
        <v>2634.9910300000001</v>
      </c>
      <c r="I253" s="11">
        <v>5187.6712399999997</v>
      </c>
      <c r="J253" s="12">
        <v>96.876239081542508</v>
      </c>
      <c r="K253" s="12"/>
      <c r="L253" s="12"/>
      <c r="M253" s="12"/>
    </row>
    <row r="254" spans="1:19" ht="11.25" customHeight="1" x14ac:dyDescent="0.2">
      <c r="A254" s="9" t="s">
        <v>57</v>
      </c>
      <c r="B254" s="11">
        <v>0</v>
      </c>
      <c r="C254" s="11">
        <v>0</v>
      </c>
      <c r="D254" s="11">
        <v>0</v>
      </c>
      <c r="E254" s="12" t="s">
        <v>528</v>
      </c>
      <c r="F254" s="12"/>
      <c r="G254" s="11">
        <v>0</v>
      </c>
      <c r="H254" s="11">
        <v>0</v>
      </c>
      <c r="I254" s="11">
        <v>0</v>
      </c>
      <c r="J254" s="12" t="s">
        <v>528</v>
      </c>
      <c r="K254" s="12"/>
      <c r="L254" s="12"/>
      <c r="M254" s="12"/>
    </row>
    <row r="255" spans="1:19" ht="11.25" customHeight="1" x14ac:dyDescent="0.25">
      <c r="A255" s="9" t="s">
        <v>58</v>
      </c>
      <c r="B255" s="11">
        <v>1631.0075000000002</v>
      </c>
      <c r="C255" s="11">
        <v>1169.1334999999999</v>
      </c>
      <c r="D255" s="11">
        <v>3580.5130000000004</v>
      </c>
      <c r="E255" s="12">
        <v>206.2535630020011</v>
      </c>
      <c r="F255" s="12"/>
      <c r="G255" s="11">
        <v>5515.0296200000003</v>
      </c>
      <c r="H255" s="11">
        <v>4155.2750599999999</v>
      </c>
      <c r="I255" s="11">
        <v>10627.682160000002</v>
      </c>
      <c r="J255" s="12">
        <v>155.76362591024244</v>
      </c>
      <c r="K255" s="12"/>
      <c r="L255" s="12"/>
      <c r="M255" s="12"/>
      <c r="P255" s="247"/>
      <c r="Q255" s="247"/>
      <c r="R255" s="247"/>
      <c r="S255" s="13"/>
    </row>
    <row r="256" spans="1:19" ht="11.25" customHeight="1" x14ac:dyDescent="0.2">
      <c r="A256" s="9" t="s">
        <v>59</v>
      </c>
      <c r="B256" s="11">
        <v>2014.9378699999997</v>
      </c>
      <c r="C256" s="11">
        <v>1830.1693999999998</v>
      </c>
      <c r="D256" s="11">
        <v>2680.2780599999996</v>
      </c>
      <c r="E256" s="12">
        <v>46.449725364220399</v>
      </c>
      <c r="F256" s="12"/>
      <c r="G256" s="11">
        <v>6165.628709999999</v>
      </c>
      <c r="H256" s="11">
        <v>5572.8917899999997</v>
      </c>
      <c r="I256" s="11">
        <v>11177.926560000002</v>
      </c>
      <c r="J256" s="12">
        <v>100.57677380453862</v>
      </c>
      <c r="K256" s="12"/>
      <c r="L256" s="12"/>
      <c r="M256" s="12"/>
      <c r="P256" s="175"/>
      <c r="Q256" s="175"/>
      <c r="R256" s="13"/>
      <c r="S256" s="13"/>
    </row>
    <row r="257" spans="1:23" ht="11.25" customHeight="1" x14ac:dyDescent="0.2">
      <c r="A257" s="9" t="s">
        <v>60</v>
      </c>
      <c r="B257" s="11"/>
      <c r="C257" s="11"/>
      <c r="D257" s="11"/>
      <c r="E257" s="12"/>
      <c r="F257" s="12"/>
      <c r="G257" s="11">
        <v>42942.159639999998</v>
      </c>
      <c r="H257" s="11">
        <v>30364.042119999998</v>
      </c>
      <c r="I257" s="11">
        <v>39714.087420000003</v>
      </c>
      <c r="J257" s="12">
        <v>30.793150869203203</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1579676</v>
      </c>
      <c r="H259" s="18">
        <v>1161735</v>
      </c>
      <c r="I259" s="18">
        <v>1249380</v>
      </c>
      <c r="J259" s="16">
        <v>7.5443194876628468</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71065.005436200008</v>
      </c>
      <c r="C261" s="18">
        <v>54539.227476599997</v>
      </c>
      <c r="D261" s="18">
        <v>47852.974635500002</v>
      </c>
      <c r="E261" s="16">
        <v>-12.259529792512609</v>
      </c>
      <c r="F261" s="16"/>
      <c r="G261" s="18">
        <v>156493.80605000001</v>
      </c>
      <c r="H261" s="18">
        <v>121183.37445999999</v>
      </c>
      <c r="I261" s="18">
        <v>107736.01944</v>
      </c>
      <c r="J261" s="16">
        <v>-11.09669959259854</v>
      </c>
      <c r="K261" s="16"/>
      <c r="L261" s="16"/>
      <c r="M261" s="16"/>
      <c r="O261" s="292"/>
      <c r="P261" s="292"/>
      <c r="Q261" s="292"/>
    </row>
    <row r="262" spans="1:23" ht="11.25" customHeight="1" x14ac:dyDescent="0.2">
      <c r="A262" s="9" t="s">
        <v>62</v>
      </c>
      <c r="B262" s="11">
        <v>44.048349999999999</v>
      </c>
      <c r="C262" s="11">
        <v>44.048349999999999</v>
      </c>
      <c r="D262" s="11">
        <v>544.32000000000005</v>
      </c>
      <c r="E262" s="12">
        <v>1135.7330070252349</v>
      </c>
      <c r="F262" s="12"/>
      <c r="G262" s="11">
        <v>29.577579999999998</v>
      </c>
      <c r="H262" s="11">
        <v>29.577579999999998</v>
      </c>
      <c r="I262" s="11">
        <v>384.08713</v>
      </c>
      <c r="J262" s="12">
        <v>1198.5752384069287</v>
      </c>
      <c r="K262" s="12"/>
      <c r="L262" s="12"/>
      <c r="M262" s="12"/>
      <c r="O262" s="292"/>
      <c r="P262" s="292"/>
      <c r="Q262" s="292"/>
    </row>
    <row r="263" spans="1:23" ht="11.25" customHeight="1" x14ac:dyDescent="0.2">
      <c r="A263" s="9" t="s">
        <v>63</v>
      </c>
      <c r="B263" s="11">
        <v>654.13912000000005</v>
      </c>
      <c r="C263" s="11">
        <v>620.94808</v>
      </c>
      <c r="D263" s="11">
        <v>844.72257000000013</v>
      </c>
      <c r="E263" s="12">
        <v>36.037552447219099</v>
      </c>
      <c r="F263" s="12"/>
      <c r="G263" s="11">
        <v>2165.0033600000002</v>
      </c>
      <c r="H263" s="11">
        <v>2032.33536</v>
      </c>
      <c r="I263" s="11">
        <v>2859.0856400000002</v>
      </c>
      <c r="J263" s="12">
        <v>40.67981575639169</v>
      </c>
      <c r="K263" s="12"/>
      <c r="L263" s="12"/>
      <c r="M263" s="12"/>
      <c r="O263" s="292"/>
      <c r="P263" s="292"/>
      <c r="Q263" s="292"/>
      <c r="R263" s="13"/>
      <c r="S263" s="13"/>
    </row>
    <row r="264" spans="1:23" ht="11.25" customHeight="1" x14ac:dyDescent="0.2">
      <c r="A264" s="9" t="s">
        <v>64</v>
      </c>
      <c r="B264" s="11">
        <v>1412.9090099999999</v>
      </c>
      <c r="C264" s="11">
        <v>1318.2511999999999</v>
      </c>
      <c r="D264" s="11">
        <v>363.04352</v>
      </c>
      <c r="E264" s="12">
        <v>-72.460216990509849</v>
      </c>
      <c r="F264" s="12"/>
      <c r="G264" s="11">
        <v>4900.6354799999999</v>
      </c>
      <c r="H264" s="11">
        <v>4627.8689800000002</v>
      </c>
      <c r="I264" s="11">
        <v>1323.0651</v>
      </c>
      <c r="J264" s="12">
        <v>-71.410921404261529</v>
      </c>
      <c r="K264" s="12"/>
      <c r="L264" s="12"/>
      <c r="M264" s="12"/>
      <c r="O264" s="292"/>
      <c r="P264" s="292"/>
      <c r="Q264" s="292"/>
      <c r="R264" s="13"/>
      <c r="S264" s="13"/>
    </row>
    <row r="265" spans="1:23" ht="11.25" customHeight="1" x14ac:dyDescent="0.2">
      <c r="A265" s="9" t="s">
        <v>65</v>
      </c>
      <c r="B265" s="11">
        <v>1061.1534199999999</v>
      </c>
      <c r="C265" s="11">
        <v>909.84933999999998</v>
      </c>
      <c r="D265" s="11">
        <v>685.28446999999994</v>
      </c>
      <c r="E265" s="12">
        <v>-24.68154452911952</v>
      </c>
      <c r="F265" s="12"/>
      <c r="G265" s="11">
        <v>3746.5984700000004</v>
      </c>
      <c r="H265" s="11">
        <v>3234.9874099999997</v>
      </c>
      <c r="I265" s="11">
        <v>2288.6903700000007</v>
      </c>
      <c r="J265" s="12">
        <v>-29.251954337590419</v>
      </c>
      <c r="K265" s="12"/>
      <c r="L265" s="12"/>
      <c r="M265" s="12"/>
      <c r="O265" s="292"/>
      <c r="P265" s="292"/>
      <c r="Q265" s="292"/>
    </row>
    <row r="266" spans="1:23" ht="11.25" customHeight="1" x14ac:dyDescent="0.2">
      <c r="A266" s="9" t="s">
        <v>66</v>
      </c>
      <c r="B266" s="11">
        <v>7873.7244599999995</v>
      </c>
      <c r="C266" s="11">
        <v>6238.8405899999989</v>
      </c>
      <c r="D266" s="11">
        <v>5969.0491815000005</v>
      </c>
      <c r="E266" s="12">
        <v>-4.3243837473974907</v>
      </c>
      <c r="F266" s="12"/>
      <c r="G266" s="11">
        <v>33497.591860000008</v>
      </c>
      <c r="H266" s="11">
        <v>26185.024510000003</v>
      </c>
      <c r="I266" s="11">
        <v>26197.498069999998</v>
      </c>
      <c r="J266" s="12">
        <v>4.7636235724098697E-2</v>
      </c>
      <c r="K266" s="12"/>
      <c r="L266" s="12"/>
      <c r="M266" s="12"/>
      <c r="O266" s="292"/>
      <c r="P266" s="292"/>
      <c r="Q266" s="292"/>
    </row>
    <row r="267" spans="1:23" ht="11.25" customHeight="1" x14ac:dyDescent="0.2">
      <c r="A267" s="9" t="s">
        <v>99</v>
      </c>
      <c r="B267" s="11">
        <v>28804.9153386</v>
      </c>
      <c r="C267" s="11">
        <v>21831.1345086</v>
      </c>
      <c r="D267" s="11">
        <v>17130.890132</v>
      </c>
      <c r="E267" s="12">
        <v>-21.530005116080517</v>
      </c>
      <c r="F267" s="12"/>
      <c r="G267" s="11">
        <v>48300.788380000013</v>
      </c>
      <c r="H267" s="11">
        <v>36649.756700000005</v>
      </c>
      <c r="I267" s="11">
        <v>30399.646720000004</v>
      </c>
      <c r="J267" s="12">
        <v>-17.053619294558644</v>
      </c>
      <c r="K267" s="12"/>
      <c r="L267" s="12"/>
      <c r="M267" s="12"/>
      <c r="O267" s="292"/>
      <c r="P267" s="292"/>
      <c r="Q267" s="292"/>
    </row>
    <row r="268" spans="1:23" ht="11.25" customHeight="1" x14ac:dyDescent="0.2">
      <c r="A268" s="9" t="s">
        <v>67</v>
      </c>
      <c r="B268" s="11">
        <v>5467.5046676000002</v>
      </c>
      <c r="C268" s="11">
        <v>3840.6016599999998</v>
      </c>
      <c r="D268" s="11">
        <v>4759.3418779999993</v>
      </c>
      <c r="E268" s="12">
        <v>23.921778391357563</v>
      </c>
      <c r="F268" s="12"/>
      <c r="G268" s="11">
        <v>10004.84569</v>
      </c>
      <c r="H268" s="11">
        <v>6855.1474799999996</v>
      </c>
      <c r="I268" s="11">
        <v>8927.0473099999981</v>
      </c>
      <c r="J268" s="12">
        <v>30.224000811722846</v>
      </c>
      <c r="K268" s="12"/>
      <c r="L268" s="12"/>
      <c r="M268" s="12"/>
      <c r="O268" s="292"/>
      <c r="P268" s="292"/>
      <c r="Q268" s="292"/>
    </row>
    <row r="269" spans="1:23" ht="11.25" customHeight="1" x14ac:dyDescent="0.2">
      <c r="A269" s="9" t="s">
        <v>339</v>
      </c>
      <c r="B269" s="11">
        <v>25746.611069999999</v>
      </c>
      <c r="C269" s="11">
        <v>19735.553747999998</v>
      </c>
      <c r="D269" s="11">
        <v>17556.322884000001</v>
      </c>
      <c r="E269" s="12">
        <v>-11.042157173932054</v>
      </c>
      <c r="F269" s="12"/>
      <c r="G269" s="11">
        <v>53848.76522999999</v>
      </c>
      <c r="H269" s="11">
        <v>41568.676440000003</v>
      </c>
      <c r="I269" s="11">
        <v>35356.89910000001</v>
      </c>
      <c r="J269" s="12">
        <v>-14.943409008862801</v>
      </c>
      <c r="K269" s="12"/>
      <c r="L269" s="12"/>
      <c r="M269" s="12"/>
      <c r="O269" s="292"/>
      <c r="P269" s="292"/>
      <c r="Q269" s="292"/>
    </row>
    <row r="270" spans="1:23" ht="11.25" customHeight="1" x14ac:dyDescent="0.2">
      <c r="A270" s="9"/>
      <c r="B270" s="11"/>
      <c r="C270" s="11"/>
      <c r="D270" s="11"/>
      <c r="E270" s="12"/>
      <c r="F270" s="12"/>
      <c r="G270" s="11"/>
      <c r="H270" s="11"/>
      <c r="I270" s="11"/>
      <c r="J270" s="12"/>
      <c r="K270" s="12"/>
      <c r="L270" s="12"/>
      <c r="M270" s="12"/>
      <c r="O270" s="292"/>
      <c r="P270" s="292"/>
      <c r="Q270" s="292"/>
    </row>
    <row r="271" spans="1:23" s="20" customFormat="1" ht="11.25" customHeight="1" x14ac:dyDescent="0.2">
      <c r="A271" s="17" t="s">
        <v>68</v>
      </c>
      <c r="B271" s="18">
        <v>521391.1322259999</v>
      </c>
      <c r="C271" s="18">
        <v>393967.03918000002</v>
      </c>
      <c r="D271" s="18">
        <v>377577.92562390002</v>
      </c>
      <c r="E271" s="16">
        <v>-4.1600215059138321</v>
      </c>
      <c r="F271" s="16"/>
      <c r="G271" s="18">
        <v>1397277.53302</v>
      </c>
      <c r="H271" s="18">
        <v>1020386.7918100002</v>
      </c>
      <c r="I271" s="18">
        <v>1122246.3945499999</v>
      </c>
      <c r="J271" s="16">
        <v>9.9824501412172566</v>
      </c>
      <c r="K271" s="16"/>
      <c r="L271" s="16"/>
      <c r="M271" s="16"/>
      <c r="O271" s="292"/>
      <c r="P271" s="292"/>
      <c r="Q271" s="292"/>
      <c r="R271" s="179"/>
      <c r="S271" s="19"/>
      <c r="T271" s="19"/>
      <c r="U271" s="179"/>
      <c r="V271" s="179"/>
      <c r="W271" s="179"/>
    </row>
    <row r="272" spans="1:23" s="20" customFormat="1" ht="11.25" customHeight="1" x14ac:dyDescent="0.2">
      <c r="A272" s="17" t="s">
        <v>448</v>
      </c>
      <c r="B272" s="18">
        <v>289390.48314999993</v>
      </c>
      <c r="C272" s="18">
        <v>214196.907813</v>
      </c>
      <c r="D272" s="18">
        <v>210761.96732100003</v>
      </c>
      <c r="E272" s="16">
        <v>-1.6036368251397732</v>
      </c>
      <c r="F272" s="16"/>
      <c r="G272" s="18">
        <v>837062.26420000009</v>
      </c>
      <c r="H272" s="18">
        <v>587010.25351000007</v>
      </c>
      <c r="I272" s="18">
        <v>628926.73280999996</v>
      </c>
      <c r="J272" s="16">
        <v>7.1406724242655457</v>
      </c>
      <c r="K272" s="344"/>
      <c r="L272" s="16"/>
      <c r="M272" s="16"/>
      <c r="O272" s="292"/>
      <c r="P272" s="292"/>
      <c r="Q272" s="292"/>
    </row>
    <row r="273" spans="1:24" ht="11.25" customHeight="1" x14ac:dyDescent="0.25">
      <c r="A273" s="9" t="s">
        <v>449</v>
      </c>
      <c r="B273" s="11">
        <v>283454.08849999995</v>
      </c>
      <c r="C273" s="11">
        <v>210397.42366299999</v>
      </c>
      <c r="D273" s="11">
        <v>205933.08020100003</v>
      </c>
      <c r="E273" s="12">
        <v>-2.121862228289757</v>
      </c>
      <c r="F273" s="12"/>
      <c r="G273" s="11">
        <v>820315.12730000005</v>
      </c>
      <c r="H273" s="11">
        <v>576643.25927000004</v>
      </c>
      <c r="I273" s="11">
        <v>615679.01386999991</v>
      </c>
      <c r="J273" s="12">
        <v>6.7694807790551721</v>
      </c>
      <c r="K273" s="344"/>
      <c r="L273" s="12"/>
      <c r="M273" s="12"/>
      <c r="O273" s="292"/>
      <c r="P273" s="292"/>
      <c r="Q273" s="292"/>
      <c r="R273" s="247"/>
    </row>
    <row r="274" spans="1:24" ht="11.25" customHeight="1" x14ac:dyDescent="0.25">
      <c r="A274" s="342" t="s">
        <v>450</v>
      </c>
      <c r="B274" s="11">
        <v>232214.41368</v>
      </c>
      <c r="C274" s="11">
        <v>172771.14378300001</v>
      </c>
      <c r="D274" s="11">
        <v>162477.62474300002</v>
      </c>
      <c r="E274" s="12">
        <v>-5.9578925129584235</v>
      </c>
      <c r="F274" s="12"/>
      <c r="G274" s="11">
        <v>724893.37216000003</v>
      </c>
      <c r="H274" s="11">
        <v>516344.02364000003</v>
      </c>
      <c r="I274" s="11">
        <v>536169.14136000001</v>
      </c>
      <c r="J274" s="12">
        <v>3.8395172234669417</v>
      </c>
      <c r="K274" s="344"/>
      <c r="L274" s="12"/>
      <c r="M274" s="12"/>
      <c r="O274" s="292"/>
      <c r="P274" s="292"/>
      <c r="Q274" s="292"/>
      <c r="R274" s="247"/>
    </row>
    <row r="275" spans="1:24" ht="11.25" customHeight="1" x14ac:dyDescent="0.25">
      <c r="A275" s="342" t="s">
        <v>457</v>
      </c>
      <c r="B275" s="11">
        <v>51239.674819999986</v>
      </c>
      <c r="C275" s="11">
        <v>37626.279880000002</v>
      </c>
      <c r="D275" s="11">
        <v>43455.455458000004</v>
      </c>
      <c r="E275" s="12">
        <v>15.492298458924878</v>
      </c>
      <c r="F275" s="12"/>
      <c r="G275" s="11">
        <v>95421.755140000008</v>
      </c>
      <c r="H275" s="11">
        <v>60299.235629999981</v>
      </c>
      <c r="I275" s="11">
        <v>79509.872509999957</v>
      </c>
      <c r="J275" s="12">
        <v>31.858839800022821</v>
      </c>
      <c r="K275" s="344"/>
      <c r="L275" s="12"/>
      <c r="M275" s="12"/>
      <c r="O275" s="292"/>
      <c r="P275" s="292"/>
      <c r="Q275" s="292"/>
      <c r="R275" s="247"/>
    </row>
    <row r="276" spans="1:24" ht="11.25" customHeight="1" x14ac:dyDescent="0.25">
      <c r="A276" s="9" t="s">
        <v>451</v>
      </c>
      <c r="B276" s="11">
        <v>5936.3946500000002</v>
      </c>
      <c r="C276" s="11">
        <v>3799.4841499999998</v>
      </c>
      <c r="D276" s="11">
        <v>4828.8871199999994</v>
      </c>
      <c r="E276" s="12">
        <v>27.093229748043555</v>
      </c>
      <c r="F276" s="12"/>
      <c r="G276" s="11">
        <v>16747.136900000001</v>
      </c>
      <c r="H276" s="11">
        <v>10366.994240000002</v>
      </c>
      <c r="I276" s="11">
        <v>13247.718940000001</v>
      </c>
      <c r="J276" s="12">
        <v>27.787463109461498</v>
      </c>
      <c r="K276" s="344"/>
      <c r="L276" s="12"/>
      <c r="M276" s="12"/>
      <c r="O276" s="292"/>
      <c r="P276" s="292"/>
      <c r="Q276" s="292"/>
      <c r="R276" s="247"/>
    </row>
    <row r="277" spans="1:24" s="20" customFormat="1" ht="11.25" customHeight="1" x14ac:dyDescent="0.25">
      <c r="A277" s="17" t="s">
        <v>447</v>
      </c>
      <c r="B277" s="18">
        <v>172779.03718299998</v>
      </c>
      <c r="C277" s="18">
        <v>134981.14518600001</v>
      </c>
      <c r="D277" s="18">
        <v>126900.09021520002</v>
      </c>
      <c r="E277" s="16">
        <v>-5.9868027935787183</v>
      </c>
      <c r="F277" s="16"/>
      <c r="G277" s="18">
        <v>382427.32970999996</v>
      </c>
      <c r="H277" s="18">
        <v>299634.69837000011</v>
      </c>
      <c r="I277" s="18">
        <v>362222.13574000011</v>
      </c>
      <c r="J277" s="16">
        <v>20.887913753137724</v>
      </c>
      <c r="K277" s="344"/>
      <c r="L277" s="354"/>
      <c r="M277" s="16"/>
      <c r="O277" s="292"/>
      <c r="P277" s="355"/>
      <c r="Q277" s="292"/>
      <c r="R277" s="22"/>
    </row>
    <row r="278" spans="1:24" ht="11.25" customHeight="1" x14ac:dyDescent="0.2">
      <c r="A278" s="9" t="s">
        <v>444</v>
      </c>
      <c r="B278" s="11">
        <v>153735.29405299999</v>
      </c>
      <c r="C278" s="11">
        <v>119964.83138600002</v>
      </c>
      <c r="D278" s="11">
        <v>114216.72126760002</v>
      </c>
      <c r="E278" s="12">
        <v>-4.7914960176160548</v>
      </c>
      <c r="F278" s="12"/>
      <c r="G278" s="11">
        <v>368607.16984999995</v>
      </c>
      <c r="H278" s="11">
        <v>288551.0549300001</v>
      </c>
      <c r="I278" s="11">
        <v>350427.4753600001</v>
      </c>
      <c r="J278" s="12">
        <v>21.443837883389705</v>
      </c>
      <c r="K278" s="344"/>
      <c r="L278" s="12"/>
      <c r="M278" s="12"/>
      <c r="O278" s="292"/>
      <c r="P278" s="292"/>
      <c r="Q278" s="292"/>
    </row>
    <row r="279" spans="1:24" ht="11.25" customHeight="1" x14ac:dyDescent="0.2">
      <c r="A279" s="342" t="s">
        <v>455</v>
      </c>
      <c r="B279" s="11">
        <v>2018.6893100000002</v>
      </c>
      <c r="C279" s="11">
        <v>1719.2175199999999</v>
      </c>
      <c r="D279" s="11">
        <v>612.01031999999998</v>
      </c>
      <c r="E279" s="12">
        <v>-64.401809958288467</v>
      </c>
      <c r="F279" s="12"/>
      <c r="G279" s="11">
        <v>2283.00234</v>
      </c>
      <c r="H279" s="11">
        <v>1764.7216699999999</v>
      </c>
      <c r="I279" s="11">
        <v>716.50464999999986</v>
      </c>
      <c r="J279" s="12">
        <v>-59.398433068484962</v>
      </c>
      <c r="K279" s="344"/>
      <c r="L279" s="12"/>
      <c r="M279" s="12"/>
      <c r="O279" s="292"/>
      <c r="P279" s="292"/>
      <c r="Q279" s="292"/>
    </row>
    <row r="280" spans="1:24" ht="11.25" customHeight="1" x14ac:dyDescent="0.2">
      <c r="A280" s="342" t="s">
        <v>456</v>
      </c>
      <c r="B280" s="11">
        <v>151716.604743</v>
      </c>
      <c r="C280" s="11">
        <v>118245.61386600001</v>
      </c>
      <c r="D280" s="11">
        <v>113604.71094760002</v>
      </c>
      <c r="E280" s="12">
        <v>-3.9247992096004651</v>
      </c>
      <c r="F280" s="12"/>
      <c r="G280" s="11">
        <v>366324.16750999994</v>
      </c>
      <c r="H280" s="11">
        <v>286786.3332600001</v>
      </c>
      <c r="I280" s="11">
        <v>349710.97071000008</v>
      </c>
      <c r="J280" s="12">
        <v>21.941295714727318</v>
      </c>
      <c r="K280" s="344"/>
      <c r="L280" s="12"/>
      <c r="M280" s="12"/>
      <c r="O280" s="292"/>
      <c r="P280" s="292"/>
      <c r="Q280" s="292"/>
    </row>
    <row r="281" spans="1:24" ht="11.25" customHeight="1" x14ac:dyDescent="0.2">
      <c r="A281" s="9" t="s">
        <v>446</v>
      </c>
      <c r="B281" s="11">
        <v>19043.743129999999</v>
      </c>
      <c r="C281" s="11">
        <v>15016.313800000002</v>
      </c>
      <c r="D281" s="11">
        <v>12683.368947600002</v>
      </c>
      <c r="E281" s="12">
        <v>-15.536068861320672</v>
      </c>
      <c r="F281" s="12"/>
      <c r="G281" s="11">
        <v>13820.159860000003</v>
      </c>
      <c r="H281" s="11">
        <v>11083.643440000002</v>
      </c>
      <c r="I281" s="11">
        <v>11794.660380000007</v>
      </c>
      <c r="J281" s="12">
        <v>6.4150109469779579</v>
      </c>
      <c r="K281" s="344"/>
      <c r="L281" s="12"/>
      <c r="M281" s="12"/>
      <c r="O281" s="292"/>
      <c r="P281" s="292"/>
      <c r="Q281" s="292"/>
    </row>
    <row r="282" spans="1:24" s="20" customFormat="1" ht="11.25" customHeight="1" x14ac:dyDescent="0.2">
      <c r="A282" s="17" t="s">
        <v>432</v>
      </c>
      <c r="B282" s="18">
        <v>25867.614644000001</v>
      </c>
      <c r="C282" s="18">
        <v>20455.594022000005</v>
      </c>
      <c r="D282" s="18">
        <v>14962.430376</v>
      </c>
      <c r="E282" s="16">
        <v>-26.854090084561236</v>
      </c>
      <c r="F282" s="16"/>
      <c r="G282" s="18">
        <v>101717.17318999999</v>
      </c>
      <c r="H282" s="18">
        <v>79117.939300000013</v>
      </c>
      <c r="I282" s="18">
        <v>65613.602939999997</v>
      </c>
      <c r="J282" s="16">
        <v>-17.068614879862025</v>
      </c>
      <c r="K282" s="344"/>
      <c r="L282" s="16"/>
      <c r="M282" s="16"/>
      <c r="O282" s="292"/>
      <c r="P282" s="292"/>
      <c r="Q282" s="292"/>
    </row>
    <row r="283" spans="1:24" ht="11.25" customHeight="1" x14ac:dyDescent="0.2">
      <c r="A283" s="9" t="s">
        <v>454</v>
      </c>
      <c r="B283" s="11">
        <v>25200.821634</v>
      </c>
      <c r="C283" s="11">
        <v>20053.677492000006</v>
      </c>
      <c r="D283" s="11">
        <v>14200.988316000001</v>
      </c>
      <c r="E283" s="12">
        <v>-29.185116686626742</v>
      </c>
      <c r="F283" s="12"/>
      <c r="G283" s="11">
        <v>99285.608739999981</v>
      </c>
      <c r="H283" s="11">
        <v>77696.946890000007</v>
      </c>
      <c r="I283" s="11">
        <v>62655.437559999998</v>
      </c>
      <c r="J283" s="12">
        <v>-19.359202558235822</v>
      </c>
      <c r="K283" s="344"/>
      <c r="L283" s="12"/>
      <c r="M283" s="12"/>
      <c r="O283" s="292"/>
      <c r="P283" s="292"/>
      <c r="Q283" s="292"/>
    </row>
    <row r="284" spans="1:24" ht="11.25" customHeight="1" x14ac:dyDescent="0.2">
      <c r="A284" s="342" t="s">
        <v>69</v>
      </c>
      <c r="B284" s="11">
        <v>23897.380634000001</v>
      </c>
      <c r="C284" s="11">
        <v>19037.723912000005</v>
      </c>
      <c r="D284" s="11">
        <v>13212.199346000001</v>
      </c>
      <c r="E284" s="12">
        <v>-30.599900455159002</v>
      </c>
      <c r="F284" s="12"/>
      <c r="G284" s="11">
        <v>93528.168799999985</v>
      </c>
      <c r="H284" s="11">
        <v>73285.977450000006</v>
      </c>
      <c r="I284" s="11">
        <v>57574.458899999998</v>
      </c>
      <c r="J284" s="12">
        <v>-21.438642284220506</v>
      </c>
      <c r="K284" s="344"/>
      <c r="L284" s="12"/>
      <c r="M284" s="12"/>
      <c r="O284" s="292"/>
      <c r="P284" s="292"/>
      <c r="Q284" s="292"/>
    </row>
    <row r="285" spans="1:24" ht="11.25" customHeight="1" x14ac:dyDescent="0.2">
      <c r="A285" s="342" t="s">
        <v>453</v>
      </c>
      <c r="B285" s="11">
        <v>1303.441</v>
      </c>
      <c r="C285" s="11">
        <v>1015.9535799999999</v>
      </c>
      <c r="D285" s="11">
        <v>988.78897000000006</v>
      </c>
      <c r="E285" s="12">
        <v>-2.673804249993367</v>
      </c>
      <c r="F285" s="12"/>
      <c r="G285" s="11">
        <v>5757.4399400000002</v>
      </c>
      <c r="H285" s="11">
        <v>4410.9694400000008</v>
      </c>
      <c r="I285" s="11">
        <v>5080.9786600000007</v>
      </c>
      <c r="J285" s="12">
        <v>15.189613737156151</v>
      </c>
      <c r="K285" s="344"/>
      <c r="L285" s="12"/>
      <c r="M285" s="12"/>
      <c r="O285" s="292"/>
      <c r="P285" s="292"/>
      <c r="Q285" s="292"/>
    </row>
    <row r="286" spans="1:24" ht="11.25" customHeight="1" x14ac:dyDescent="0.2">
      <c r="A286" s="9" t="s">
        <v>445</v>
      </c>
      <c r="B286" s="11">
        <v>666.79301000000009</v>
      </c>
      <c r="C286" s="11">
        <v>401.91652999999997</v>
      </c>
      <c r="D286" s="11">
        <v>761.44205999999997</v>
      </c>
      <c r="E286" s="12">
        <v>89.452785134266577</v>
      </c>
      <c r="F286" s="12"/>
      <c r="G286" s="11">
        <v>2431.5644500000003</v>
      </c>
      <c r="H286" s="11">
        <v>1420.9924099999998</v>
      </c>
      <c r="I286" s="11">
        <v>2958.1653799999995</v>
      </c>
      <c r="J286" s="12">
        <v>108.17601552143407</v>
      </c>
      <c r="K286" s="344"/>
      <c r="L286" s="12"/>
      <c r="M286" s="12"/>
      <c r="O286" s="292"/>
      <c r="P286" s="292"/>
      <c r="Q286" s="292"/>
    </row>
    <row r="287" spans="1:24" s="20" customFormat="1" ht="11.25" customHeight="1" x14ac:dyDescent="0.2">
      <c r="A287" s="17" t="s">
        <v>70</v>
      </c>
      <c r="B287" s="18">
        <v>6300.3151399999997</v>
      </c>
      <c r="C287" s="18">
        <v>5146.1274999999996</v>
      </c>
      <c r="D287" s="18">
        <v>5052.4132199999995</v>
      </c>
      <c r="E287" s="16">
        <v>-1.8210640913968916</v>
      </c>
      <c r="F287" s="16"/>
      <c r="G287" s="18">
        <v>36100.419180000004</v>
      </c>
      <c r="H287" s="18">
        <v>29325.865969999999</v>
      </c>
      <c r="I287" s="18">
        <v>33216.293160000001</v>
      </c>
      <c r="J287" s="16">
        <v>13.266197131160126</v>
      </c>
      <c r="K287" s="16"/>
      <c r="L287" s="16"/>
      <c r="M287" s="16"/>
      <c r="O287" s="292"/>
      <c r="P287" s="292"/>
      <c r="Q287" s="292"/>
      <c r="S287" s="179"/>
      <c r="T287" s="179"/>
      <c r="U287" s="179"/>
      <c r="V287" s="179"/>
      <c r="W287" s="179"/>
      <c r="X287" s="179"/>
    </row>
    <row r="288" spans="1:24" s="20" customFormat="1" ht="11.25" customHeight="1" x14ac:dyDescent="0.25">
      <c r="A288" s="17" t="s">
        <v>71</v>
      </c>
      <c r="B288" s="18">
        <v>27053.682109000001</v>
      </c>
      <c r="C288" s="18">
        <v>19187.264659</v>
      </c>
      <c r="D288" s="18">
        <v>19901.024491699998</v>
      </c>
      <c r="E288" s="16">
        <v>3.719966578796317</v>
      </c>
      <c r="F288" s="16"/>
      <c r="G288" s="18">
        <v>39970.346740000008</v>
      </c>
      <c r="H288" s="18">
        <v>25298.034660000001</v>
      </c>
      <c r="I288" s="18">
        <v>32267.629899999996</v>
      </c>
      <c r="J288" s="16">
        <v>27.549947391842153</v>
      </c>
      <c r="K288" s="16"/>
      <c r="L288" s="16"/>
      <c r="M288" s="16"/>
      <c r="O288" s="292"/>
      <c r="P288" s="292"/>
      <c r="Q288" s="292"/>
      <c r="R288" s="22"/>
      <c r="S288" s="179"/>
      <c r="T288" s="179"/>
      <c r="U288" s="179"/>
      <c r="V288" s="179"/>
    </row>
    <row r="289" spans="1:23" ht="11.25" customHeight="1" x14ac:dyDescent="0.2">
      <c r="A289" s="18"/>
      <c r="B289" s="11"/>
      <c r="C289" s="11">
        <v>119.96483138600001</v>
      </c>
      <c r="D289" s="11">
        <v>114.21672126760002</v>
      </c>
      <c r="E289" s="12"/>
      <c r="F289" s="12"/>
      <c r="G289" s="11"/>
      <c r="H289" s="11">
        <v>288.55105493000008</v>
      </c>
      <c r="I289" s="11">
        <v>350.42747536000007</v>
      </c>
      <c r="J289" s="12"/>
      <c r="K289" s="12"/>
      <c r="L289" s="12"/>
      <c r="M289" s="12"/>
      <c r="N289" s="130"/>
      <c r="O289" s="292"/>
      <c r="P289" s="292"/>
      <c r="Q289" s="292"/>
      <c r="R289" s="131"/>
      <c r="S289" s="131"/>
      <c r="T289" s="13"/>
      <c r="U289" s="13"/>
      <c r="V289" s="13"/>
    </row>
    <row r="290" spans="1:23" s="20" customFormat="1" ht="11.25" customHeight="1" x14ac:dyDescent="0.2">
      <c r="A290" s="17" t="s">
        <v>72</v>
      </c>
      <c r="B290" s="18"/>
      <c r="C290" s="18"/>
      <c r="D290" s="18"/>
      <c r="E290" s="16"/>
      <c r="F290" s="16"/>
      <c r="G290" s="18">
        <v>25904.660930000013</v>
      </c>
      <c r="H290" s="18">
        <v>20164.833729999838</v>
      </c>
      <c r="I290" s="18">
        <v>19397.586010000203</v>
      </c>
      <c r="J290" s="16">
        <v>-3.8048799720980497</v>
      </c>
      <c r="K290" s="16"/>
      <c r="L290" s="16"/>
      <c r="M290" s="16"/>
      <c r="N290" s="205"/>
      <c r="O290" s="292"/>
      <c r="P290" s="292"/>
      <c r="Q290" s="292"/>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2"/>
      <c r="P291" s="292"/>
      <c r="Q291" s="292"/>
      <c r="R291" s="129"/>
      <c r="S291" s="129"/>
      <c r="T291" s="129"/>
      <c r="U291" s="129"/>
      <c r="V291" s="129"/>
      <c r="W291" s="129"/>
    </row>
    <row r="292" spans="1:23" ht="15" x14ac:dyDescent="0.2">
      <c r="A292" s="9" t="s">
        <v>409</v>
      </c>
      <c r="B292" s="9"/>
      <c r="C292" s="9"/>
      <c r="D292" s="9"/>
      <c r="E292" s="9"/>
      <c r="F292" s="9"/>
      <c r="G292" s="9"/>
      <c r="H292" s="9"/>
      <c r="I292" s="9"/>
      <c r="J292" s="9"/>
      <c r="K292" s="9"/>
      <c r="L292" s="9"/>
      <c r="M292" s="9"/>
      <c r="N292" s="130"/>
      <c r="O292" s="292"/>
      <c r="P292" s="292"/>
      <c r="Q292" s="292"/>
      <c r="R292" s="129"/>
      <c r="S292" s="129"/>
      <c r="T292" s="129"/>
      <c r="U292" s="129"/>
      <c r="V292" s="129"/>
      <c r="W292" s="129"/>
    </row>
    <row r="293" spans="1:23" ht="15" x14ac:dyDescent="0.2">
      <c r="A293" s="9" t="s">
        <v>401</v>
      </c>
      <c r="B293" s="9"/>
      <c r="C293" s="9"/>
      <c r="D293" s="9"/>
      <c r="E293" s="9"/>
      <c r="F293" s="9"/>
      <c r="G293" s="9"/>
      <c r="H293" s="9"/>
      <c r="I293" s="9"/>
      <c r="J293" s="9"/>
      <c r="K293" s="9"/>
      <c r="L293" s="9"/>
      <c r="M293" s="9"/>
      <c r="N293" s="130"/>
      <c r="O293" s="292"/>
      <c r="P293" s="292"/>
      <c r="Q293" s="292"/>
      <c r="R293" s="129"/>
      <c r="S293" s="129"/>
      <c r="T293" s="129"/>
      <c r="U293" s="129"/>
      <c r="V293" s="129"/>
      <c r="W293" s="129"/>
    </row>
    <row r="294" spans="1:23" ht="20.100000000000001" customHeight="1" x14ac:dyDescent="0.25">
      <c r="A294" s="408" t="s">
        <v>198</v>
      </c>
      <c r="B294" s="408"/>
      <c r="C294" s="408"/>
      <c r="D294" s="408"/>
      <c r="E294" s="408"/>
      <c r="F294" s="408"/>
      <c r="G294" s="408"/>
      <c r="H294" s="408"/>
      <c r="I294" s="408"/>
      <c r="J294" s="408"/>
      <c r="K294" s="361"/>
      <c r="L294" s="361"/>
      <c r="M294" s="361"/>
      <c r="N294" s="130"/>
      <c r="O294" s="292"/>
      <c r="P294" s="292"/>
      <c r="Q294" s="292"/>
      <c r="R294" s="129"/>
      <c r="S294" s="129"/>
      <c r="T294" s="129"/>
      <c r="U294" s="129"/>
      <c r="V294" s="129"/>
      <c r="W294" s="129"/>
    </row>
    <row r="295" spans="1:23" ht="20.100000000000001" customHeight="1" x14ac:dyDescent="0.25">
      <c r="A295" s="409" t="s">
        <v>160</v>
      </c>
      <c r="B295" s="409"/>
      <c r="C295" s="409"/>
      <c r="D295" s="409"/>
      <c r="E295" s="409"/>
      <c r="F295" s="409"/>
      <c r="G295" s="409"/>
      <c r="H295" s="409"/>
      <c r="I295" s="409"/>
      <c r="J295" s="409"/>
      <c r="K295" s="361"/>
      <c r="L295" s="361"/>
      <c r="M295" s="361"/>
      <c r="N295" s="130"/>
      <c r="O295" s="292"/>
      <c r="P295" s="292"/>
      <c r="Q295" s="292"/>
      <c r="V295" s="129"/>
      <c r="W295" s="129"/>
    </row>
    <row r="296" spans="1:23" s="20" customFormat="1" ht="15.6" x14ac:dyDescent="0.2">
      <c r="A296" s="17"/>
      <c r="B296" s="410" t="s">
        <v>100</v>
      </c>
      <c r="C296" s="410"/>
      <c r="D296" s="410"/>
      <c r="E296" s="410"/>
      <c r="F296" s="362"/>
      <c r="G296" s="410" t="s">
        <v>420</v>
      </c>
      <c r="H296" s="410"/>
      <c r="I296" s="410"/>
      <c r="J296" s="410"/>
      <c r="K296" s="362"/>
      <c r="L296" s="362"/>
      <c r="M296" s="362"/>
      <c r="N296" s="136"/>
      <c r="O296" s="292"/>
      <c r="P296" s="292"/>
      <c r="Q296" s="292"/>
      <c r="V296" s="137"/>
      <c r="W296" s="137"/>
    </row>
    <row r="297" spans="1:23" s="20" customFormat="1" ht="15.6" x14ac:dyDescent="0.25">
      <c r="A297" s="17" t="s">
        <v>257</v>
      </c>
      <c r="B297" s="414">
        <v>2020</v>
      </c>
      <c r="C297" s="411" t="s">
        <v>514</v>
      </c>
      <c r="D297" s="411"/>
      <c r="E297" s="411"/>
      <c r="F297" s="362"/>
      <c r="G297" s="414">
        <v>2020</v>
      </c>
      <c r="H297" s="411" t="s">
        <v>514</v>
      </c>
      <c r="I297" s="411"/>
      <c r="J297" s="411"/>
      <c r="K297" s="362"/>
      <c r="L297" s="362"/>
      <c r="M297" s="362"/>
      <c r="N297" s="136"/>
      <c r="O297" s="292"/>
      <c r="P297" s="292"/>
      <c r="Q297" s="292"/>
      <c r="R297" s="22"/>
      <c r="S297" s="22"/>
      <c r="V297" s="137"/>
      <c r="W297" s="137"/>
    </row>
    <row r="298" spans="1:23" s="20" customFormat="1" ht="13.2" x14ac:dyDescent="0.25">
      <c r="A298" s="123"/>
      <c r="B298" s="415"/>
      <c r="C298" s="257">
        <v>2020</v>
      </c>
      <c r="D298" s="257">
        <v>2021</v>
      </c>
      <c r="E298" s="363" t="s">
        <v>525</v>
      </c>
      <c r="F298" s="125"/>
      <c r="G298" s="415"/>
      <c r="H298" s="257">
        <v>2020</v>
      </c>
      <c r="I298" s="257">
        <v>2021</v>
      </c>
      <c r="J298" s="363" t="s">
        <v>525</v>
      </c>
      <c r="K298" s="362"/>
      <c r="L298" s="362"/>
      <c r="M298" s="362"/>
      <c r="O298" s="292"/>
      <c r="P298" s="292"/>
      <c r="Q298" s="292"/>
      <c r="R298" s="247"/>
      <c r="S298" s="247"/>
    </row>
    <row r="299" spans="1:23" ht="13.2" x14ac:dyDescent="0.25">
      <c r="A299" s="9"/>
      <c r="B299" s="11"/>
      <c r="C299" s="11"/>
      <c r="D299" s="11"/>
      <c r="E299" s="12"/>
      <c r="F299" s="12"/>
      <c r="G299" s="11"/>
      <c r="H299" s="11"/>
      <c r="I299" s="11"/>
      <c r="J299" s="12"/>
      <c r="K299" s="12"/>
      <c r="L299" s="12"/>
      <c r="M299" s="12"/>
      <c r="O299" s="292"/>
      <c r="P299" s="292"/>
      <c r="Q299" s="292"/>
      <c r="R299" s="247"/>
      <c r="S299" s="247"/>
    </row>
    <row r="300" spans="1:23" s="20" customFormat="1" ht="15" customHeight="1" x14ac:dyDescent="0.25">
      <c r="A300" s="17" t="s">
        <v>254</v>
      </c>
      <c r="B300" s="18"/>
      <c r="C300" s="18"/>
      <c r="D300" s="18"/>
      <c r="E300" s="16"/>
      <c r="F300" s="16"/>
      <c r="G300" s="18">
        <v>353653</v>
      </c>
      <c r="H300" s="18">
        <v>287621</v>
      </c>
      <c r="I300" s="18">
        <v>226270</v>
      </c>
      <c r="J300" s="16">
        <v>-21.330500902228977</v>
      </c>
      <c r="K300" s="16"/>
      <c r="L300" s="16"/>
      <c r="M300" s="16"/>
      <c r="O300" s="292"/>
      <c r="P300" s="292"/>
      <c r="Q300" s="292"/>
      <c r="R300" s="22"/>
      <c r="S300" s="22"/>
    </row>
    <row r="301" spans="1:23" ht="13.2" x14ac:dyDescent="0.25">
      <c r="A301" s="17"/>
      <c r="B301" s="11"/>
      <c r="C301" s="11"/>
      <c r="D301" s="11"/>
      <c r="E301" s="12"/>
      <c r="F301" s="12"/>
      <c r="G301" s="11"/>
      <c r="H301" s="11"/>
      <c r="I301" s="11"/>
      <c r="J301" s="12"/>
      <c r="K301" s="12"/>
      <c r="L301" s="12"/>
      <c r="M301" s="12"/>
      <c r="O301" s="292"/>
      <c r="P301" s="292"/>
      <c r="Q301" s="292"/>
      <c r="R301" s="247"/>
      <c r="S301" s="247"/>
    </row>
    <row r="302" spans="1:23" s="20" customFormat="1" ht="14.25" customHeight="1" x14ac:dyDescent="0.25">
      <c r="A302" s="17" t="s">
        <v>74</v>
      </c>
      <c r="B302" s="18">
        <v>4767359.5878499998</v>
      </c>
      <c r="C302" s="18">
        <v>3792559.8918499998</v>
      </c>
      <c r="D302" s="18">
        <v>2943577.2620000001</v>
      </c>
      <c r="E302" s="16">
        <v>-22.385477199039528</v>
      </c>
      <c r="F302" s="18"/>
      <c r="G302" s="18">
        <v>333718.09055999998</v>
      </c>
      <c r="H302" s="18">
        <v>273037.48910999997</v>
      </c>
      <c r="I302" s="18">
        <v>204613.88768999997</v>
      </c>
      <c r="J302" s="16">
        <v>-25.060148935237919</v>
      </c>
      <c r="K302" s="16"/>
      <c r="L302" s="16"/>
      <c r="M302" s="16"/>
      <c r="O302" s="292"/>
      <c r="P302" s="292"/>
      <c r="Q302" s="292"/>
      <c r="R302" s="22"/>
      <c r="S302" s="22"/>
    </row>
    <row r="303" spans="1:23" ht="11.25" customHeight="1" x14ac:dyDescent="0.25">
      <c r="A303" s="9" t="s">
        <v>345</v>
      </c>
      <c r="B303" s="11">
        <v>30290.76</v>
      </c>
      <c r="C303" s="11">
        <v>30290.76</v>
      </c>
      <c r="D303" s="11">
        <v>0</v>
      </c>
      <c r="E303" s="12" t="s">
        <v>528</v>
      </c>
      <c r="F303" s="12"/>
      <c r="G303" s="11">
        <v>1079.51208</v>
      </c>
      <c r="H303" s="11">
        <v>1079.51208</v>
      </c>
      <c r="I303" s="11">
        <v>0</v>
      </c>
      <c r="J303" s="12" t="s">
        <v>528</v>
      </c>
      <c r="K303" s="12"/>
      <c r="L303" s="12"/>
      <c r="M303" s="12"/>
      <c r="O303" s="292"/>
      <c r="P303" s="292"/>
      <c r="Q303" s="292"/>
      <c r="R303" s="247"/>
      <c r="S303" s="247"/>
    </row>
    <row r="304" spans="1:23" ht="11.25" customHeight="1" x14ac:dyDescent="0.25">
      <c r="A304" s="9" t="s">
        <v>89</v>
      </c>
      <c r="B304" s="11">
        <v>4737068.82785</v>
      </c>
      <c r="C304" s="11">
        <v>3762269.13185</v>
      </c>
      <c r="D304" s="11">
        <v>2943577.2620000001</v>
      </c>
      <c r="E304" s="12">
        <v>-21.760587591122942</v>
      </c>
      <c r="F304" s="12"/>
      <c r="G304" s="11">
        <v>332638.57847999997</v>
      </c>
      <c r="H304" s="11">
        <v>271957.97702999995</v>
      </c>
      <c r="I304" s="11">
        <v>204613.88768999997</v>
      </c>
      <c r="J304" s="12">
        <v>-24.762682115616414</v>
      </c>
      <c r="K304" s="12"/>
      <c r="L304" s="12"/>
      <c r="M304" s="12"/>
      <c r="O304" s="292"/>
      <c r="P304" s="292"/>
      <c r="Q304" s="292"/>
      <c r="R304" s="247"/>
      <c r="S304" s="247"/>
    </row>
    <row r="305" spans="1:19" s="274" customFormat="1" ht="13.2" x14ac:dyDescent="0.25">
      <c r="A305" s="271" t="s">
        <v>365</v>
      </c>
      <c r="B305" s="272"/>
      <c r="C305" s="272"/>
      <c r="D305" s="272"/>
      <c r="E305" s="273"/>
      <c r="F305" s="273"/>
      <c r="G305" s="272">
        <v>12987.323789999997</v>
      </c>
      <c r="H305" s="272">
        <v>9120.3672200000001</v>
      </c>
      <c r="I305" s="272">
        <v>14511.72977</v>
      </c>
      <c r="J305" s="273">
        <v>59.11343721091967</v>
      </c>
      <c r="K305" s="273"/>
      <c r="L305" s="273"/>
      <c r="M305" s="273"/>
      <c r="O305" s="292"/>
      <c r="P305" s="292"/>
      <c r="Q305" s="292"/>
      <c r="R305" s="275"/>
      <c r="S305" s="275"/>
    </row>
    <row r="306" spans="1:19" s="279" customFormat="1" ht="11.25" customHeight="1" x14ac:dyDescent="0.25">
      <c r="A306" s="276" t="s">
        <v>345</v>
      </c>
      <c r="B306" s="277"/>
      <c r="C306" s="277"/>
      <c r="D306" s="277"/>
      <c r="E306" s="278"/>
      <c r="F306" s="278"/>
      <c r="G306" s="277">
        <v>12398.317059999998</v>
      </c>
      <c r="H306" s="277">
        <v>8605.8015300000006</v>
      </c>
      <c r="I306" s="277">
        <v>12894.08085</v>
      </c>
      <c r="J306" s="278">
        <v>49.830097813097012</v>
      </c>
      <c r="K306" s="278"/>
      <c r="L306" s="278"/>
      <c r="M306" s="278"/>
      <c r="O306" s="292"/>
      <c r="P306" s="292"/>
      <c r="Q306" s="292"/>
      <c r="R306" s="280"/>
    </row>
    <row r="307" spans="1:19" s="279" customFormat="1" ht="11.25" customHeight="1" x14ac:dyDescent="0.25">
      <c r="A307" s="276" t="s">
        <v>89</v>
      </c>
      <c r="B307" s="277"/>
      <c r="C307" s="277"/>
      <c r="D307" s="277"/>
      <c r="E307" s="278"/>
      <c r="F307" s="278"/>
      <c r="G307" s="277">
        <v>589.00672999999995</v>
      </c>
      <c r="H307" s="277">
        <v>514.56569000000002</v>
      </c>
      <c r="I307" s="277">
        <v>1617.6489199999999</v>
      </c>
      <c r="J307" s="278">
        <v>214.37170247398342</v>
      </c>
      <c r="K307" s="278"/>
      <c r="L307" s="278"/>
      <c r="M307" s="278"/>
      <c r="O307" s="292"/>
      <c r="P307" s="292"/>
      <c r="Q307" s="292"/>
      <c r="R307" s="280"/>
      <c r="S307" s="281"/>
    </row>
    <row r="308" spans="1:19" s="20" customFormat="1" ht="11.25" customHeight="1" x14ac:dyDescent="0.2">
      <c r="A308" s="17" t="s">
        <v>75</v>
      </c>
      <c r="B308" s="18"/>
      <c r="C308" s="18"/>
      <c r="D308" s="18"/>
      <c r="E308" s="16" t="s">
        <v>528</v>
      </c>
      <c r="F308" s="16"/>
      <c r="G308" s="18">
        <v>6947.5856500000227</v>
      </c>
      <c r="H308" s="18">
        <v>5463.1436700000195</v>
      </c>
      <c r="I308" s="18">
        <v>7144.3825400000205</v>
      </c>
      <c r="J308" s="16">
        <v>30.77420202643134</v>
      </c>
      <c r="K308" s="16"/>
      <c r="L308" s="16"/>
      <c r="M308" s="16"/>
      <c r="O308" s="292"/>
      <c r="P308" s="292"/>
      <c r="Q308" s="292"/>
      <c r="R308" s="179"/>
    </row>
    <row r="309" spans="1:19" ht="11.25" customHeight="1" x14ac:dyDescent="0.2">
      <c r="A309" s="9"/>
      <c r="B309" s="11"/>
      <c r="C309" s="11"/>
      <c r="D309" s="11"/>
      <c r="E309" s="12"/>
      <c r="F309" s="12"/>
      <c r="G309" s="11"/>
      <c r="H309" s="11"/>
      <c r="I309" s="11"/>
      <c r="J309" s="12"/>
      <c r="K309" s="12"/>
      <c r="L309" s="12"/>
      <c r="M309" s="12"/>
      <c r="O309" s="292"/>
      <c r="P309" s="292"/>
      <c r="Q309" s="292"/>
    </row>
    <row r="310" spans="1:19" s="20" customFormat="1" ht="11.25" customHeight="1" x14ac:dyDescent="0.2">
      <c r="A310" s="17" t="s">
        <v>255</v>
      </c>
      <c r="B310" s="18"/>
      <c r="C310" s="18"/>
      <c r="D310" s="18"/>
      <c r="E310" s="12" t="s">
        <v>528</v>
      </c>
      <c r="F310" s="16"/>
      <c r="G310" s="18">
        <v>3965611</v>
      </c>
      <c r="H310" s="18">
        <v>2907670</v>
      </c>
      <c r="I310" s="18">
        <v>3636355</v>
      </c>
      <c r="J310" s="16">
        <v>25.060787503396199</v>
      </c>
      <c r="K310" s="16"/>
      <c r="L310" s="16"/>
      <c r="M310" s="16"/>
      <c r="O310" s="292"/>
      <c r="P310" s="292"/>
      <c r="Q310" s="292"/>
    </row>
    <row r="311" spans="1:19" ht="11.25" customHeight="1" x14ac:dyDescent="0.2">
      <c r="A311" s="9"/>
      <c r="B311" s="11"/>
      <c r="C311" s="11"/>
      <c r="D311" s="11"/>
      <c r="E311" s="12"/>
      <c r="F311" s="12"/>
      <c r="G311" s="11"/>
      <c r="H311" s="11"/>
      <c r="I311" s="11"/>
      <c r="J311" s="12"/>
      <c r="K311" s="12"/>
      <c r="L311" s="12"/>
      <c r="M311" s="12"/>
      <c r="O311" s="292"/>
      <c r="P311" s="292"/>
      <c r="Q311" s="292"/>
    </row>
    <row r="312" spans="1:19" s="20" customFormat="1" x14ac:dyDescent="0.2">
      <c r="A312" s="17" t="s">
        <v>76</v>
      </c>
      <c r="B312" s="18">
        <v>4314791.5150000006</v>
      </c>
      <c r="C312" s="18">
        <v>3241032.8479999998</v>
      </c>
      <c r="D312" s="18">
        <v>3184417.1976709999</v>
      </c>
      <c r="E312" s="16">
        <v>-1.7468397570835066</v>
      </c>
      <c r="F312" s="16"/>
      <c r="G312" s="18">
        <v>2096287.8316000004</v>
      </c>
      <c r="H312" s="18">
        <v>1555140.8648700002</v>
      </c>
      <c r="I312" s="18">
        <v>2006860.0622600003</v>
      </c>
      <c r="J312" s="16">
        <v>29.04683476552853</v>
      </c>
      <c r="K312" s="16"/>
      <c r="L312" s="16"/>
      <c r="M312" s="16"/>
      <c r="O312" s="292"/>
      <c r="P312" s="292"/>
      <c r="Q312" s="292"/>
      <c r="R312" s="179"/>
      <c r="S312" s="179"/>
    </row>
    <row r="313" spans="1:19" x14ac:dyDescent="0.2">
      <c r="A313" s="9" t="s">
        <v>283</v>
      </c>
      <c r="B313" s="11">
        <v>432989.571</v>
      </c>
      <c r="C313" s="11">
        <v>331101.54200000002</v>
      </c>
      <c r="D313" s="11">
        <v>329465.67700000003</v>
      </c>
      <c r="E313" s="12">
        <v>-0.49406746646923239</v>
      </c>
      <c r="F313" s="12"/>
      <c r="G313" s="11">
        <v>232831.421</v>
      </c>
      <c r="H313" s="11">
        <v>177336.55171</v>
      </c>
      <c r="I313" s="11">
        <v>235132.60184000008</v>
      </c>
      <c r="J313" s="12">
        <v>32.59116610348579</v>
      </c>
      <c r="K313" s="12"/>
      <c r="L313" s="12"/>
      <c r="M313" s="12"/>
      <c r="O313" s="292"/>
      <c r="P313" s="292"/>
      <c r="Q313" s="292"/>
    </row>
    <row r="314" spans="1:19" x14ac:dyDescent="0.2">
      <c r="A314" s="9" t="s">
        <v>284</v>
      </c>
      <c r="B314" s="11">
        <v>0</v>
      </c>
      <c r="C314" s="11">
        <v>0</v>
      </c>
      <c r="D314" s="11">
        <v>0</v>
      </c>
      <c r="E314" s="12" t="s">
        <v>528</v>
      </c>
      <c r="F314" s="12"/>
      <c r="G314" s="11">
        <v>0</v>
      </c>
      <c r="H314" s="11">
        <v>0</v>
      </c>
      <c r="I314" s="11">
        <v>0</v>
      </c>
      <c r="J314" s="12" t="s">
        <v>528</v>
      </c>
      <c r="K314" s="12"/>
      <c r="L314" s="12"/>
      <c r="M314" s="12"/>
      <c r="O314" s="292"/>
      <c r="P314" s="292"/>
      <c r="Q314" s="292"/>
    </row>
    <row r="315" spans="1:19" x14ac:dyDescent="0.2">
      <c r="A315" s="9" t="s">
        <v>402</v>
      </c>
      <c r="B315" s="11">
        <v>1617988.1980000001</v>
      </c>
      <c r="C315" s="11">
        <v>1206142.432</v>
      </c>
      <c r="D315" s="11">
        <v>1184518.6629999999</v>
      </c>
      <c r="E315" s="12">
        <v>-1.7928039364425672</v>
      </c>
      <c r="F315" s="12"/>
      <c r="G315" s="11">
        <v>872151.14366000018</v>
      </c>
      <c r="H315" s="11">
        <v>640162.40334000031</v>
      </c>
      <c r="I315" s="11">
        <v>808353.06555999978</v>
      </c>
      <c r="J315" s="12">
        <v>26.273124029539545</v>
      </c>
      <c r="K315" s="12"/>
      <c r="L315" s="12"/>
      <c r="M315" s="12"/>
      <c r="O315" s="292"/>
      <c r="P315" s="292"/>
      <c r="Q315" s="292"/>
    </row>
    <row r="316" spans="1:19" x14ac:dyDescent="0.2">
      <c r="A316" s="9" t="s">
        <v>403</v>
      </c>
      <c r="B316" s="11">
        <v>2189904.8190000001</v>
      </c>
      <c r="C316" s="11">
        <v>1690017.04</v>
      </c>
      <c r="D316" s="11">
        <v>1404995.841671</v>
      </c>
      <c r="E316" s="12">
        <v>-16.864989617441964</v>
      </c>
      <c r="F316" s="12"/>
      <c r="G316" s="11">
        <v>947340.91306000017</v>
      </c>
      <c r="H316" s="11">
        <v>729958.63735999994</v>
      </c>
      <c r="I316" s="11">
        <v>731846.83770000015</v>
      </c>
      <c r="J316" s="12">
        <v>0.25867223748856816</v>
      </c>
      <c r="K316" s="12"/>
      <c r="L316" s="12"/>
      <c r="M316" s="12"/>
      <c r="O316" s="292"/>
      <c r="P316" s="292"/>
      <c r="Q316" s="292"/>
    </row>
    <row r="317" spans="1:19" x14ac:dyDescent="0.2">
      <c r="A317" s="9" t="s">
        <v>329</v>
      </c>
      <c r="B317" s="11">
        <v>73908.926999999996</v>
      </c>
      <c r="C317" s="11">
        <v>13771.833999999999</v>
      </c>
      <c r="D317" s="11">
        <v>265437.016</v>
      </c>
      <c r="E317" s="12">
        <v>1827.3904695627323</v>
      </c>
      <c r="F317" s="12"/>
      <c r="G317" s="11">
        <v>43964.353879999995</v>
      </c>
      <c r="H317" s="11">
        <v>7683.2724600000001</v>
      </c>
      <c r="I317" s="11">
        <v>231527.55716</v>
      </c>
      <c r="J317" s="12">
        <v>2913.3977203770801</v>
      </c>
      <c r="K317" s="12"/>
      <c r="L317" s="12"/>
      <c r="M317" s="12"/>
      <c r="O317" s="292"/>
      <c r="P317" s="292"/>
      <c r="Q317" s="292"/>
    </row>
    <row r="318" spans="1:19" x14ac:dyDescent="0.2">
      <c r="A318" s="9"/>
      <c r="B318" s="11"/>
      <c r="C318" s="11"/>
      <c r="D318" s="11"/>
      <c r="E318" s="12" t="s">
        <v>528</v>
      </c>
      <c r="F318" s="12"/>
      <c r="G318" s="11"/>
      <c r="H318" s="11"/>
      <c r="I318" s="11"/>
      <c r="J318" s="12"/>
      <c r="K318" s="12"/>
      <c r="L318" s="12"/>
      <c r="M318" s="12"/>
      <c r="O318" s="292"/>
      <c r="P318" s="292"/>
      <c r="Q318" s="292"/>
    </row>
    <row r="319" spans="1:19" s="20" customFormat="1" x14ac:dyDescent="0.2">
      <c r="A319" s="17" t="s">
        <v>404</v>
      </c>
      <c r="B319" s="93"/>
      <c r="C319" s="93"/>
      <c r="D319" s="93"/>
      <c r="E319" s="12"/>
      <c r="F319" s="16"/>
      <c r="G319" s="18">
        <v>732157.82880000002</v>
      </c>
      <c r="H319" s="18">
        <v>533776.38139</v>
      </c>
      <c r="I319" s="18">
        <v>636045.31989999977</v>
      </c>
      <c r="J319" s="16">
        <v>19.159509876342341</v>
      </c>
      <c r="K319" s="16"/>
      <c r="L319" s="16"/>
      <c r="M319" s="16"/>
      <c r="O319" s="292"/>
      <c r="P319" s="292"/>
      <c r="Q319" s="292"/>
    </row>
    <row r="320" spans="1:19" x14ac:dyDescent="0.2">
      <c r="A320" s="9" t="s">
        <v>285</v>
      </c>
      <c r="B320" s="11"/>
      <c r="C320" s="11"/>
      <c r="D320" s="11"/>
      <c r="E320" s="12"/>
      <c r="F320" s="12"/>
      <c r="G320" s="11">
        <v>728748.59959</v>
      </c>
      <c r="H320" s="11">
        <v>531898.50916999998</v>
      </c>
      <c r="I320" s="11">
        <v>632752.30371999985</v>
      </c>
      <c r="J320" s="12">
        <v>18.961097429541013</v>
      </c>
      <c r="K320" s="12"/>
      <c r="L320" s="12"/>
      <c r="M320" s="12"/>
      <c r="O320" s="292"/>
      <c r="P320" s="292"/>
      <c r="Q320" s="292"/>
    </row>
    <row r="321" spans="1:18" x14ac:dyDescent="0.2">
      <c r="A321" s="9" t="s">
        <v>286</v>
      </c>
      <c r="B321" s="11"/>
      <c r="C321" s="11"/>
      <c r="D321" s="11"/>
      <c r="E321" s="12"/>
      <c r="F321" s="12"/>
      <c r="G321" s="11">
        <v>2586.5187300000002</v>
      </c>
      <c r="H321" s="11">
        <v>1284.1924300000001</v>
      </c>
      <c r="I321" s="11">
        <v>1372.83601</v>
      </c>
      <c r="J321" s="12">
        <v>6.9026711207135918</v>
      </c>
      <c r="K321" s="12"/>
      <c r="L321" s="12"/>
      <c r="M321" s="12"/>
      <c r="O321" s="292"/>
      <c r="P321" s="292"/>
      <c r="Q321" s="292"/>
    </row>
    <row r="322" spans="1:18" x14ac:dyDescent="0.2">
      <c r="A322" s="9" t="s">
        <v>90</v>
      </c>
      <c r="B322" s="11"/>
      <c r="C322" s="11"/>
      <c r="D322" s="11"/>
      <c r="E322" s="12"/>
      <c r="F322" s="12"/>
      <c r="G322" s="11">
        <v>822.71047999999996</v>
      </c>
      <c r="H322" s="11">
        <v>593.67979000000003</v>
      </c>
      <c r="I322" s="11">
        <v>1920.1801700000001</v>
      </c>
      <c r="J322" s="12">
        <v>223.43701138959102</v>
      </c>
      <c r="K322" s="12"/>
      <c r="L322" s="12"/>
      <c r="M322" s="12"/>
      <c r="O322" s="292"/>
      <c r="P322" s="292"/>
      <c r="Q322" s="292"/>
    </row>
    <row r="323" spans="1:18" ht="13.2" x14ac:dyDescent="0.25">
      <c r="A323" s="9"/>
      <c r="B323" s="11"/>
      <c r="C323" s="222"/>
      <c r="D323" s="222"/>
      <c r="E323" s="12"/>
      <c r="F323" s="12"/>
      <c r="G323" s="11"/>
      <c r="H323" s="11"/>
      <c r="I323" s="11"/>
      <c r="J323" s="316"/>
      <c r="K323" s="316"/>
      <c r="L323" s="316"/>
      <c r="M323" s="316"/>
      <c r="O323" s="292"/>
      <c r="P323" s="292"/>
      <c r="Q323" s="292"/>
      <c r="R323" s="247"/>
    </row>
    <row r="324" spans="1:18" s="20" customFormat="1" x14ac:dyDescent="0.2">
      <c r="A324" s="17" t="s">
        <v>351</v>
      </c>
      <c r="B324" s="93"/>
      <c r="C324" s="93"/>
      <c r="D324" s="93"/>
      <c r="E324" s="12"/>
      <c r="F324" s="16"/>
      <c r="G324" s="18">
        <v>1112011.4651000001</v>
      </c>
      <c r="H324" s="18">
        <v>796383.58908000006</v>
      </c>
      <c r="I324" s="18">
        <v>985525.93574999948</v>
      </c>
      <c r="J324" s="16">
        <v>23.750156239218938</v>
      </c>
      <c r="K324" s="16"/>
      <c r="L324" s="16"/>
      <c r="M324" s="16"/>
      <c r="O324" s="292"/>
      <c r="P324" s="292"/>
      <c r="Q324" s="292"/>
    </row>
    <row r="325" spans="1:18" x14ac:dyDescent="0.2">
      <c r="A325" s="9" t="s">
        <v>352</v>
      </c>
      <c r="B325" s="11"/>
      <c r="C325" s="11"/>
      <c r="D325" s="11"/>
      <c r="E325" s="12"/>
      <c r="F325" s="12"/>
      <c r="G325" s="11">
        <v>265136.34827999992</v>
      </c>
      <c r="H325" s="11">
        <v>188941.33868999992</v>
      </c>
      <c r="I325" s="11">
        <v>253853.16591999997</v>
      </c>
      <c r="J325" s="12">
        <v>34.355545313724207</v>
      </c>
      <c r="K325" s="12"/>
      <c r="L325" s="12"/>
      <c r="M325" s="12"/>
      <c r="O325" s="292"/>
      <c r="P325" s="292"/>
      <c r="Q325" s="292"/>
      <c r="R325" s="13"/>
    </row>
    <row r="326" spans="1:18" x14ac:dyDescent="0.2">
      <c r="A326" s="9" t="s">
        <v>353</v>
      </c>
      <c r="B326" s="11"/>
      <c r="C326" s="11"/>
      <c r="D326" s="11"/>
      <c r="E326" s="12"/>
      <c r="F326" s="12"/>
      <c r="G326" s="11">
        <v>354530.40975000011</v>
      </c>
      <c r="H326" s="11">
        <v>248534.40234999999</v>
      </c>
      <c r="I326" s="11">
        <v>303300.36316999968</v>
      </c>
      <c r="J326" s="12">
        <v>22.035565419581317</v>
      </c>
      <c r="K326" s="12"/>
      <c r="L326" s="12"/>
      <c r="M326" s="12"/>
      <c r="O326" s="292"/>
      <c r="P326" s="292"/>
      <c r="Q326" s="292"/>
    </row>
    <row r="327" spans="1:18" x14ac:dyDescent="0.2">
      <c r="A327" s="9" t="s">
        <v>328</v>
      </c>
      <c r="B327" s="11"/>
      <c r="C327" s="11"/>
      <c r="D327" s="11"/>
      <c r="E327" s="12"/>
      <c r="F327" s="12"/>
      <c r="G327" s="11">
        <v>492344.70707</v>
      </c>
      <c r="H327" s="11">
        <v>358907.84804000013</v>
      </c>
      <c r="I327" s="11">
        <v>428372.40665999986</v>
      </c>
      <c r="J327" s="12">
        <v>19.354427327055262</v>
      </c>
      <c r="K327" s="12"/>
      <c r="L327" s="12"/>
      <c r="M327" s="12"/>
      <c r="O327" s="292"/>
      <c r="P327" s="292"/>
      <c r="Q327" s="292"/>
    </row>
    <row r="328" spans="1:18" s="20" customFormat="1" x14ac:dyDescent="0.2">
      <c r="A328" s="17" t="s">
        <v>11</v>
      </c>
      <c r="B328" s="18">
        <v>41042.851999999999</v>
      </c>
      <c r="C328" s="18">
        <v>39612.701000000001</v>
      </c>
      <c r="D328" s="18">
        <v>3519.6779999999999</v>
      </c>
      <c r="E328" s="16">
        <v>-91.114774021594741</v>
      </c>
      <c r="F328" s="16"/>
      <c r="G328" s="18">
        <v>15501.541300000001</v>
      </c>
      <c r="H328" s="18">
        <v>14979.078559999996</v>
      </c>
      <c r="I328" s="18">
        <v>1229.89778</v>
      </c>
      <c r="J328" s="16">
        <v>-91.789229390355771</v>
      </c>
      <c r="K328" s="16"/>
      <c r="L328" s="16"/>
      <c r="M328" s="16"/>
      <c r="O328" s="292"/>
      <c r="P328" s="292"/>
      <c r="Q328" s="292"/>
    </row>
    <row r="329" spans="1:18" s="20" customFormat="1" x14ac:dyDescent="0.2">
      <c r="A329" s="17" t="s">
        <v>75</v>
      </c>
      <c r="B329" s="18"/>
      <c r="C329" s="18"/>
      <c r="D329" s="18"/>
      <c r="E329" s="16" t="s">
        <v>528</v>
      </c>
      <c r="F329" s="16"/>
      <c r="G329" s="18">
        <v>9652.3331999992952</v>
      </c>
      <c r="H329" s="18">
        <v>7390.0860999999568</v>
      </c>
      <c r="I329" s="18">
        <v>6693.7843100000173</v>
      </c>
      <c r="J329" s="16">
        <v>-9.4221065976476694</v>
      </c>
      <c r="K329" s="16"/>
      <c r="L329" s="16"/>
      <c r="M329" s="16"/>
      <c r="O329" s="292"/>
      <c r="P329" s="292"/>
      <c r="Q329" s="292"/>
    </row>
    <row r="330" spans="1:18" x14ac:dyDescent="0.2">
      <c r="A330" s="84"/>
      <c r="B330" s="90"/>
      <c r="C330" s="90"/>
      <c r="D330" s="90"/>
      <c r="E330" s="90"/>
      <c r="F330" s="90"/>
      <c r="G330" s="90"/>
      <c r="H330" s="90"/>
      <c r="I330" s="90"/>
      <c r="J330" s="90"/>
      <c r="K330" s="11"/>
      <c r="L330" s="11"/>
      <c r="M330" s="11"/>
      <c r="O330" s="292"/>
      <c r="P330" s="292"/>
      <c r="Q330" s="292"/>
    </row>
    <row r="331" spans="1:18" x14ac:dyDescent="0.2">
      <c r="A331" s="9" t="s">
        <v>409</v>
      </c>
      <c r="B331" s="9"/>
      <c r="C331" s="9"/>
      <c r="D331" s="9"/>
      <c r="E331" s="9"/>
      <c r="F331" s="9"/>
      <c r="G331" s="9"/>
      <c r="H331" s="9"/>
      <c r="I331" s="9"/>
      <c r="J331" s="9"/>
      <c r="K331" s="9"/>
      <c r="L331" s="9"/>
      <c r="M331" s="9"/>
      <c r="O331" s="292"/>
      <c r="P331" s="292"/>
      <c r="Q331" s="292"/>
    </row>
    <row r="332" spans="1:18" x14ac:dyDescent="0.2">
      <c r="A332" s="9" t="s">
        <v>366</v>
      </c>
      <c r="B332" s="9"/>
      <c r="C332" s="9"/>
      <c r="D332" s="9"/>
      <c r="E332" s="9"/>
      <c r="F332" s="9"/>
      <c r="G332" s="9"/>
      <c r="H332" s="9"/>
      <c r="I332" s="9"/>
      <c r="J332" s="9"/>
      <c r="K332" s="9"/>
      <c r="L332" s="9"/>
      <c r="M332" s="9"/>
      <c r="O332" s="292"/>
      <c r="P332" s="292"/>
      <c r="Q332" s="292"/>
    </row>
    <row r="333" spans="1:18" ht="20.100000000000001" customHeight="1" x14ac:dyDescent="0.25">
      <c r="A333" s="408" t="s">
        <v>199</v>
      </c>
      <c r="B333" s="408"/>
      <c r="C333" s="408"/>
      <c r="D333" s="408"/>
      <c r="E333" s="408"/>
      <c r="F333" s="408"/>
      <c r="G333" s="408"/>
      <c r="H333" s="408"/>
      <c r="I333" s="408"/>
      <c r="J333" s="408"/>
      <c r="K333" s="361"/>
      <c r="L333" s="361"/>
      <c r="M333" s="361"/>
      <c r="O333" s="292"/>
      <c r="P333" s="292"/>
      <c r="Q333" s="292"/>
    </row>
    <row r="334" spans="1:18" ht="20.100000000000001" customHeight="1" x14ac:dyDescent="0.25">
      <c r="A334" s="409" t="s">
        <v>280</v>
      </c>
      <c r="B334" s="409"/>
      <c r="C334" s="409"/>
      <c r="D334" s="409"/>
      <c r="E334" s="409"/>
      <c r="F334" s="409"/>
      <c r="G334" s="409"/>
      <c r="H334" s="409"/>
      <c r="I334" s="409"/>
      <c r="J334" s="409"/>
      <c r="K334" s="361"/>
      <c r="L334" s="361"/>
      <c r="M334" s="361"/>
      <c r="O334" s="292"/>
      <c r="P334" s="292"/>
      <c r="Q334" s="292"/>
    </row>
    <row r="335" spans="1:18" s="20" customFormat="1" x14ac:dyDescent="0.2">
      <c r="A335" s="17"/>
      <c r="B335" s="410" t="s">
        <v>100</v>
      </c>
      <c r="C335" s="410"/>
      <c r="D335" s="410"/>
      <c r="E335" s="410"/>
      <c r="F335" s="362"/>
      <c r="G335" s="410" t="s">
        <v>420</v>
      </c>
      <c r="H335" s="410"/>
      <c r="I335" s="410"/>
      <c r="J335" s="410"/>
      <c r="K335" s="362"/>
      <c r="L335" s="362"/>
      <c r="M335" s="362"/>
      <c r="N335" s="91"/>
      <c r="O335" s="292"/>
      <c r="P335" s="292"/>
      <c r="Q335" s="292"/>
      <c r="R335" s="91"/>
    </row>
    <row r="336" spans="1:18" s="20" customFormat="1" x14ac:dyDescent="0.2">
      <c r="A336" s="17" t="s">
        <v>257</v>
      </c>
      <c r="B336" s="414">
        <v>2020</v>
      </c>
      <c r="C336" s="411" t="s">
        <v>514</v>
      </c>
      <c r="D336" s="411"/>
      <c r="E336" s="411"/>
      <c r="F336" s="362"/>
      <c r="G336" s="414">
        <v>2020</v>
      </c>
      <c r="H336" s="411" t="s">
        <v>514</v>
      </c>
      <c r="I336" s="411"/>
      <c r="J336" s="411"/>
      <c r="K336" s="362"/>
      <c r="L336" s="362"/>
      <c r="M336" s="362"/>
      <c r="N336" s="91"/>
      <c r="O336" s="292"/>
      <c r="P336" s="292"/>
      <c r="Q336" s="292"/>
    </row>
    <row r="337" spans="1:17" s="20" customFormat="1" x14ac:dyDescent="0.2">
      <c r="A337" s="123"/>
      <c r="B337" s="415"/>
      <c r="C337" s="257">
        <v>2020</v>
      </c>
      <c r="D337" s="257">
        <v>2021</v>
      </c>
      <c r="E337" s="363" t="s">
        <v>525</v>
      </c>
      <c r="F337" s="125"/>
      <c r="G337" s="415"/>
      <c r="H337" s="257">
        <v>2020</v>
      </c>
      <c r="I337" s="257">
        <v>2021</v>
      </c>
      <c r="J337" s="363" t="s">
        <v>525</v>
      </c>
      <c r="K337" s="362"/>
      <c r="L337" s="362"/>
      <c r="M337" s="362"/>
      <c r="O337" s="292"/>
      <c r="P337" s="292"/>
      <c r="Q337" s="292"/>
    </row>
    <row r="338" spans="1:17" s="20" customFormat="1" x14ac:dyDescent="0.2">
      <c r="A338" s="17"/>
      <c r="B338" s="17"/>
      <c r="C338" s="256"/>
      <c r="D338" s="256"/>
      <c r="E338" s="362"/>
      <c r="F338" s="362"/>
      <c r="G338" s="17"/>
      <c r="H338" s="256"/>
      <c r="I338" s="256"/>
      <c r="J338" s="362"/>
      <c r="K338" s="362"/>
      <c r="L338" s="362"/>
      <c r="M338" s="362"/>
      <c r="O338" s="292"/>
      <c r="P338" s="292"/>
      <c r="Q338" s="292"/>
    </row>
    <row r="339" spans="1:17" s="20" customFormat="1" x14ac:dyDescent="0.2">
      <c r="A339" s="17" t="s">
        <v>382</v>
      </c>
      <c r="B339" s="17"/>
      <c r="C339" s="256"/>
      <c r="D339" s="256"/>
      <c r="E339" s="362"/>
      <c r="F339" s="362"/>
      <c r="G339" s="18">
        <v>532134.08633999992</v>
      </c>
      <c r="H339" s="18">
        <v>350418.62088999996</v>
      </c>
      <c r="I339" s="18">
        <v>419625.27351999999</v>
      </c>
      <c r="J339" s="16">
        <v>19.749707493919018</v>
      </c>
      <c r="K339" s="16"/>
      <c r="L339" s="16"/>
      <c r="M339" s="16"/>
      <c r="O339" s="292"/>
      <c r="P339" s="292"/>
      <c r="Q339" s="292"/>
    </row>
    <row r="340" spans="1:17" s="20" customFormat="1" x14ac:dyDescent="0.2">
      <c r="A340" s="17"/>
      <c r="B340" s="17"/>
      <c r="C340" s="256"/>
      <c r="D340" s="256"/>
      <c r="E340" s="362"/>
      <c r="F340" s="362"/>
      <c r="G340" s="17"/>
      <c r="H340" s="256"/>
      <c r="I340" s="256"/>
      <c r="J340" s="362"/>
      <c r="K340" s="362"/>
      <c r="L340" s="362"/>
      <c r="M340" s="362"/>
      <c r="O340" s="292"/>
      <c r="P340" s="292"/>
      <c r="Q340" s="292"/>
    </row>
    <row r="341" spans="1:17" s="21" customFormat="1" x14ac:dyDescent="0.2">
      <c r="A341" s="86" t="s">
        <v>256</v>
      </c>
      <c r="B341" s="86"/>
      <c r="C341" s="86"/>
      <c r="D341" s="86"/>
      <c r="E341" s="86"/>
      <c r="F341" s="86"/>
      <c r="G341" s="86">
        <v>513324.40110999998</v>
      </c>
      <c r="H341" s="86">
        <v>338018.52548999997</v>
      </c>
      <c r="I341" s="86">
        <v>406379.15210999997</v>
      </c>
      <c r="J341" s="16">
        <v>20.223929005341574</v>
      </c>
      <c r="K341" s="16"/>
      <c r="L341" s="16"/>
      <c r="M341" s="16"/>
      <c r="O341" s="292"/>
      <c r="P341" s="292"/>
      <c r="Q341" s="292"/>
    </row>
    <row r="342" spans="1:17" x14ac:dyDescent="0.2">
      <c r="A342" s="83"/>
      <c r="B342" s="88"/>
      <c r="C342" s="88"/>
      <c r="E342" s="88"/>
      <c r="F342" s="88"/>
      <c r="G342" s="88"/>
      <c r="I342" s="92"/>
      <c r="J342" s="12"/>
      <c r="K342" s="12"/>
      <c r="L342" s="12"/>
      <c r="M342" s="12"/>
      <c r="O342" s="292"/>
      <c r="P342" s="292"/>
      <c r="Q342" s="292"/>
    </row>
    <row r="343" spans="1:17" s="20" customFormat="1" x14ac:dyDescent="0.2">
      <c r="A343" s="91" t="s">
        <v>178</v>
      </c>
      <c r="B343" s="21">
        <v>1136534.2750394002</v>
      </c>
      <c r="C343" s="21">
        <v>721446.30307939998</v>
      </c>
      <c r="D343" s="21">
        <v>836626.98999010003</v>
      </c>
      <c r="E343" s="16">
        <v>15.96524736755407</v>
      </c>
      <c r="F343" s="21"/>
      <c r="G343" s="21">
        <v>432111.94409999996</v>
      </c>
      <c r="H343" s="21">
        <v>282314.20412999997</v>
      </c>
      <c r="I343" s="21">
        <v>352117.16727999994</v>
      </c>
      <c r="J343" s="16">
        <v>24.725274934397959</v>
      </c>
      <c r="K343" s="16"/>
      <c r="L343" s="16"/>
      <c r="M343" s="16"/>
      <c r="O343" s="292"/>
      <c r="P343" s="292"/>
      <c r="Q343" s="292"/>
    </row>
    <row r="344" spans="1:17" x14ac:dyDescent="0.2">
      <c r="A344" s="83" t="s">
        <v>179</v>
      </c>
      <c r="B344" s="88">
        <v>136.49939999999998</v>
      </c>
      <c r="C344" s="88">
        <v>136.49939999999998</v>
      </c>
      <c r="D344" s="88">
        <v>75.209999999999994</v>
      </c>
      <c r="E344" s="12">
        <v>-44.900856707062445</v>
      </c>
      <c r="F344" s="88"/>
      <c r="G344" s="88">
        <v>66.640349999999998</v>
      </c>
      <c r="H344" s="88">
        <v>66.640349999999998</v>
      </c>
      <c r="I344" s="88">
        <v>38.191499999999998</v>
      </c>
      <c r="J344" s="12">
        <v>-42.69012692760468</v>
      </c>
      <c r="K344" s="12"/>
      <c r="L344" s="12"/>
      <c r="M344" s="12"/>
      <c r="O344" s="292"/>
      <c r="P344" s="292"/>
      <c r="Q344" s="292"/>
    </row>
    <row r="345" spans="1:17" x14ac:dyDescent="0.2">
      <c r="A345" s="83" t="s">
        <v>180</v>
      </c>
      <c r="B345" s="88">
        <v>0</v>
      </c>
      <c r="C345" s="88">
        <v>0</v>
      </c>
      <c r="D345" s="88">
        <v>8.8000000000000005E-3</v>
      </c>
      <c r="E345" s="12" t="s">
        <v>528</v>
      </c>
      <c r="F345" s="93"/>
      <c r="G345" s="88">
        <v>0</v>
      </c>
      <c r="H345" s="88">
        <v>0</v>
      </c>
      <c r="I345" s="88">
        <v>8.0399999999999999E-2</v>
      </c>
      <c r="J345" s="12" t="s">
        <v>528</v>
      </c>
      <c r="K345" s="12"/>
      <c r="L345" s="12"/>
      <c r="M345" s="12"/>
      <c r="O345" s="292"/>
      <c r="P345" s="292"/>
      <c r="Q345" s="292"/>
    </row>
    <row r="346" spans="1:17" x14ac:dyDescent="0.2">
      <c r="A346" s="83" t="s">
        <v>383</v>
      </c>
      <c r="B346" s="88">
        <v>124856.99</v>
      </c>
      <c r="C346" s="88">
        <v>87800.95</v>
      </c>
      <c r="D346" s="88">
        <v>131612.5</v>
      </c>
      <c r="E346" s="12">
        <v>49.898719774672145</v>
      </c>
      <c r="F346" s="93"/>
      <c r="G346" s="88">
        <v>36291.65443000001</v>
      </c>
      <c r="H346" s="88">
        <v>25711.651710000002</v>
      </c>
      <c r="I346" s="88">
        <v>46645.538130000001</v>
      </c>
      <c r="J346" s="12">
        <v>81.417898220277351</v>
      </c>
      <c r="K346" s="12"/>
      <c r="L346" s="12"/>
      <c r="M346" s="12"/>
      <c r="O346" s="292"/>
      <c r="P346" s="292"/>
      <c r="Q346" s="292"/>
    </row>
    <row r="347" spans="1:17" x14ac:dyDescent="0.2">
      <c r="A347" s="83" t="s">
        <v>384</v>
      </c>
      <c r="B347" s="88">
        <v>15.5</v>
      </c>
      <c r="C347" s="88">
        <v>9</v>
      </c>
      <c r="D347" s="88">
        <v>1.5</v>
      </c>
      <c r="E347" s="12">
        <v>-83.333333333333343</v>
      </c>
      <c r="F347" s="93"/>
      <c r="G347" s="88">
        <v>20.356480000000001</v>
      </c>
      <c r="H347" s="88">
        <v>13.380979999999999</v>
      </c>
      <c r="I347" s="88">
        <v>2.03349</v>
      </c>
      <c r="J347" s="12">
        <v>-84.803131011331004</v>
      </c>
      <c r="K347" s="12"/>
      <c r="L347" s="12"/>
      <c r="M347" s="12"/>
      <c r="O347" s="292"/>
      <c r="P347" s="292"/>
      <c r="Q347" s="292"/>
    </row>
    <row r="348" spans="1:17" x14ac:dyDescent="0.2">
      <c r="A348" s="83" t="s">
        <v>181</v>
      </c>
      <c r="B348" s="88">
        <v>1011525.2856394002</v>
      </c>
      <c r="C348" s="88">
        <v>633499.85367939994</v>
      </c>
      <c r="D348" s="88">
        <v>704937.7711901</v>
      </c>
      <c r="E348" s="12">
        <v>11.276706236913057</v>
      </c>
      <c r="F348" s="93"/>
      <c r="G348" s="88">
        <v>395733.29283999995</v>
      </c>
      <c r="H348" s="88">
        <v>256522.53108999997</v>
      </c>
      <c r="I348" s="88">
        <v>305431.32375999994</v>
      </c>
      <c r="J348" s="12">
        <v>19.066080652712913</v>
      </c>
      <c r="K348" s="12"/>
      <c r="L348" s="12"/>
      <c r="M348" s="12"/>
      <c r="O348" s="292"/>
      <c r="P348" s="292"/>
      <c r="Q348" s="292"/>
    </row>
    <row r="349" spans="1:17" x14ac:dyDescent="0.2">
      <c r="A349" s="83"/>
      <c r="B349" s="88"/>
      <c r="C349" s="88"/>
      <c r="D349" s="88"/>
      <c r="E349" s="12"/>
      <c r="F349" s="88"/>
      <c r="G349" s="88"/>
      <c r="H349" s="88"/>
      <c r="I349" s="94"/>
      <c r="J349" s="12"/>
      <c r="K349" s="12"/>
      <c r="L349" s="12"/>
      <c r="M349" s="12"/>
      <c r="O349" s="292"/>
      <c r="P349" s="292"/>
      <c r="Q349" s="292"/>
    </row>
    <row r="350" spans="1:17" s="20" customFormat="1" ht="11.4" x14ac:dyDescent="0.2">
      <c r="A350" s="91" t="s">
        <v>318</v>
      </c>
      <c r="B350" s="21">
        <v>20967.929923299998</v>
      </c>
      <c r="C350" s="21">
        <v>14558.663822399998</v>
      </c>
      <c r="D350" s="21">
        <v>12989.504321399998</v>
      </c>
      <c r="E350" s="16">
        <v>-10.778183493636874</v>
      </c>
      <c r="F350" s="21"/>
      <c r="G350" s="21">
        <v>72939.923960000015</v>
      </c>
      <c r="H350" s="21">
        <v>50270.616469999994</v>
      </c>
      <c r="I350" s="21">
        <v>48836.846369999985</v>
      </c>
      <c r="J350" s="16">
        <v>-2.852103675425667</v>
      </c>
      <c r="K350" s="16"/>
      <c r="L350" s="16"/>
      <c r="M350" s="16"/>
      <c r="O350" s="292"/>
      <c r="P350" s="292"/>
      <c r="Q350" s="292"/>
    </row>
    <row r="351" spans="1:17" x14ac:dyDescent="0.2">
      <c r="A351" s="83" t="s">
        <v>174</v>
      </c>
      <c r="B351" s="13">
        <v>40.905999999999999</v>
      </c>
      <c r="C351" s="93">
        <v>3.9580000000000002</v>
      </c>
      <c r="D351" s="93">
        <v>210.2286</v>
      </c>
      <c r="E351" s="12">
        <v>5211.4855987872661</v>
      </c>
      <c r="F351" s="13"/>
      <c r="G351" s="93">
        <v>250.20343000000003</v>
      </c>
      <c r="H351" s="93">
        <v>74.226649999999992</v>
      </c>
      <c r="I351" s="93">
        <v>1152.4584500000001</v>
      </c>
      <c r="J351" s="12">
        <v>1452.6208578724759</v>
      </c>
      <c r="K351" s="12"/>
      <c r="L351" s="12"/>
      <c r="M351" s="12"/>
      <c r="O351" s="292"/>
      <c r="P351" s="292"/>
      <c r="Q351" s="292"/>
    </row>
    <row r="352" spans="1:17" x14ac:dyDescent="0.2">
      <c r="A352" s="83" t="s">
        <v>175</v>
      </c>
      <c r="B352" s="13">
        <v>16211.173295299999</v>
      </c>
      <c r="C352" s="93">
        <v>11175.171652399997</v>
      </c>
      <c r="D352" s="93">
        <v>10109.790529899998</v>
      </c>
      <c r="E352" s="12">
        <v>-9.5334653966697402</v>
      </c>
      <c r="F352" s="93"/>
      <c r="G352" s="93">
        <v>53513.172880000006</v>
      </c>
      <c r="H352" s="93">
        <v>36032.937739999994</v>
      </c>
      <c r="I352" s="93">
        <v>33598.421739999991</v>
      </c>
      <c r="J352" s="12">
        <v>-6.7563627966349742</v>
      </c>
      <c r="K352" s="12"/>
      <c r="L352" s="12"/>
      <c r="M352" s="12"/>
      <c r="O352" s="292"/>
      <c r="P352" s="292"/>
      <c r="Q352" s="292"/>
    </row>
    <row r="353" spans="1:18" x14ac:dyDescent="0.2">
      <c r="A353" s="83" t="s">
        <v>176</v>
      </c>
      <c r="B353" s="13">
        <v>591.76377000000002</v>
      </c>
      <c r="C353" s="93">
        <v>431.48536000000001</v>
      </c>
      <c r="D353" s="93">
        <v>543.93535150000002</v>
      </c>
      <c r="E353" s="12">
        <v>26.061137161177371</v>
      </c>
      <c r="F353" s="93"/>
      <c r="G353" s="93">
        <v>6603.2359700000006</v>
      </c>
      <c r="H353" s="93">
        <v>4865.2807000000003</v>
      </c>
      <c r="I353" s="93">
        <v>6571.4908399999995</v>
      </c>
      <c r="J353" s="12">
        <v>35.069099712992909</v>
      </c>
      <c r="K353" s="12"/>
      <c r="L353" s="12"/>
      <c r="M353" s="12"/>
      <c r="O353" s="292"/>
      <c r="P353" s="292"/>
      <c r="Q353" s="292"/>
    </row>
    <row r="354" spans="1:18" x14ac:dyDescent="0.2">
      <c r="A354" s="83" t="s">
        <v>177</v>
      </c>
      <c r="B354" s="13">
        <v>4124.0868580000006</v>
      </c>
      <c r="C354" s="93">
        <v>2948.0488100000002</v>
      </c>
      <c r="D354" s="93">
        <v>2125.5498400000001</v>
      </c>
      <c r="E354" s="12">
        <v>-27.899774495253354</v>
      </c>
      <c r="F354" s="93"/>
      <c r="G354" s="93">
        <v>12573.311679999999</v>
      </c>
      <c r="H354" s="93">
        <v>9298.1713799999998</v>
      </c>
      <c r="I354" s="93">
        <v>7514.4753399999991</v>
      </c>
      <c r="J354" s="12">
        <v>-19.183299243512124</v>
      </c>
      <c r="K354" s="12"/>
      <c r="L354" s="12"/>
      <c r="M354" s="12"/>
      <c r="O354" s="292"/>
      <c r="P354" s="292"/>
      <c r="Q354" s="292"/>
    </row>
    <row r="355" spans="1:18" x14ac:dyDescent="0.2">
      <c r="A355" s="83"/>
      <c r="B355" s="93"/>
      <c r="C355" s="93"/>
      <c r="D355" s="93"/>
      <c r="E355" s="12"/>
      <c r="F355" s="93"/>
      <c r="G355" s="93"/>
      <c r="H355" s="93"/>
      <c r="I355" s="93"/>
      <c r="J355" s="12"/>
      <c r="K355" s="12"/>
      <c r="L355" s="12"/>
      <c r="M355" s="12"/>
      <c r="O355" s="292"/>
      <c r="P355" s="292"/>
      <c r="Q355" s="292"/>
    </row>
    <row r="356" spans="1:18" s="20" customFormat="1" x14ac:dyDescent="0.2">
      <c r="A356" s="91" t="s">
        <v>182</v>
      </c>
      <c r="B356" s="21">
        <v>2059.6431830000001</v>
      </c>
      <c r="C356" s="21">
        <v>1232.6691030000002</v>
      </c>
      <c r="D356" s="21">
        <v>1139.71621</v>
      </c>
      <c r="E356" s="16">
        <v>-7.5407822564690434</v>
      </c>
      <c r="F356" s="21"/>
      <c r="G356" s="21">
        <v>7178.07294</v>
      </c>
      <c r="H356" s="21">
        <v>4775.53233</v>
      </c>
      <c r="I356" s="21">
        <v>4230.2840200000001</v>
      </c>
      <c r="J356" s="16">
        <v>-11.417539916434833</v>
      </c>
      <c r="K356" s="16"/>
      <c r="L356" s="16"/>
      <c r="M356" s="16"/>
      <c r="O356" s="292"/>
      <c r="P356" s="292"/>
      <c r="Q356" s="292"/>
    </row>
    <row r="357" spans="1:18" x14ac:dyDescent="0.2">
      <c r="A357" s="83" t="s">
        <v>183</v>
      </c>
      <c r="B357" s="93">
        <v>84.053310000000025</v>
      </c>
      <c r="C357" s="93">
        <v>75.632700000000014</v>
      </c>
      <c r="D357" s="93">
        <v>60.433579999999999</v>
      </c>
      <c r="E357" s="12">
        <v>-20.095963782861133</v>
      </c>
      <c r="F357" s="93"/>
      <c r="G357" s="93">
        <v>1650.7943500000001</v>
      </c>
      <c r="H357" s="93">
        <v>1459.7714900000001</v>
      </c>
      <c r="I357" s="93">
        <v>1183.82744</v>
      </c>
      <c r="J357" s="12">
        <v>-18.903236012644697</v>
      </c>
      <c r="K357" s="12"/>
      <c r="L357" s="12"/>
      <c r="M357" s="12"/>
      <c r="O357" s="292"/>
      <c r="P357" s="292"/>
      <c r="Q357" s="292"/>
    </row>
    <row r="358" spans="1:18" x14ac:dyDescent="0.2">
      <c r="A358" s="83" t="s">
        <v>184</v>
      </c>
      <c r="B358" s="93">
        <v>3.1038500000000004</v>
      </c>
      <c r="C358" s="93">
        <v>1.7277499999999999</v>
      </c>
      <c r="D358" s="93">
        <v>2.6138799999999995</v>
      </c>
      <c r="E358" s="12">
        <v>51.288091448415543</v>
      </c>
      <c r="F358" s="93"/>
      <c r="G358" s="93">
        <v>923.49328000000014</v>
      </c>
      <c r="H358" s="93">
        <v>773.65737999999999</v>
      </c>
      <c r="I358" s="93">
        <v>579.92249000000015</v>
      </c>
      <c r="J358" s="12">
        <v>-25.041432423225871</v>
      </c>
      <c r="K358" s="12"/>
      <c r="L358" s="12"/>
      <c r="M358" s="12"/>
      <c r="O358" s="292"/>
      <c r="P358" s="292"/>
      <c r="Q358" s="292"/>
    </row>
    <row r="359" spans="1:18" x14ac:dyDescent="0.2">
      <c r="A359" s="83" t="s">
        <v>386</v>
      </c>
      <c r="B359" s="93">
        <v>1972.4860230000002</v>
      </c>
      <c r="C359" s="93">
        <v>1155.308653</v>
      </c>
      <c r="D359" s="93">
        <v>1076.66875</v>
      </c>
      <c r="E359" s="12">
        <v>-6.8068306071970568</v>
      </c>
      <c r="F359" s="93"/>
      <c r="G359" s="93">
        <v>4603.7853100000002</v>
      </c>
      <c r="H359" s="93">
        <v>2542.1034600000003</v>
      </c>
      <c r="I359" s="93">
        <v>2466.5340899999997</v>
      </c>
      <c r="J359" s="12">
        <v>-2.9727102452392131</v>
      </c>
      <c r="K359" s="12"/>
      <c r="L359" s="12"/>
      <c r="M359" s="12"/>
      <c r="O359" s="292"/>
      <c r="P359" s="292"/>
      <c r="Q359" s="292"/>
    </row>
    <row r="360" spans="1:18" x14ac:dyDescent="0.2">
      <c r="A360" s="83"/>
      <c r="B360" s="88"/>
      <c r="C360" s="88"/>
      <c r="D360" s="88"/>
      <c r="E360" s="12"/>
      <c r="F360" s="88"/>
      <c r="G360" s="88"/>
      <c r="H360" s="88"/>
      <c r="I360" s="93"/>
      <c r="J360" s="12"/>
      <c r="K360" s="12"/>
      <c r="L360" s="12"/>
      <c r="M360" s="12"/>
      <c r="O360" s="292"/>
      <c r="P360" s="292"/>
      <c r="Q360" s="292"/>
    </row>
    <row r="361" spans="1:18" s="20" customFormat="1" x14ac:dyDescent="0.2">
      <c r="A361" s="91" t="s">
        <v>344</v>
      </c>
      <c r="B361" s="21"/>
      <c r="C361" s="21"/>
      <c r="D361" s="21"/>
      <c r="E361" s="16"/>
      <c r="F361" s="21"/>
      <c r="G361" s="21">
        <v>1094.46011</v>
      </c>
      <c r="H361" s="21">
        <v>658.17255999999998</v>
      </c>
      <c r="I361" s="21">
        <v>1194.8544400000001</v>
      </c>
      <c r="J361" s="16">
        <v>81.541211623893929</v>
      </c>
      <c r="K361" s="16"/>
      <c r="L361" s="16"/>
      <c r="M361" s="16"/>
      <c r="O361" s="292"/>
      <c r="P361" s="292"/>
      <c r="Q361" s="292"/>
    </row>
    <row r="362" spans="1:18" x14ac:dyDescent="0.2">
      <c r="A362" s="95" t="s">
        <v>185</v>
      </c>
      <c r="B362" s="93">
        <v>5.2538242000000004</v>
      </c>
      <c r="C362" s="93">
        <v>4.4004441999999999</v>
      </c>
      <c r="D362" s="93">
        <v>3.0899315999999999</v>
      </c>
      <c r="E362" s="12">
        <v>-29.781370707984436</v>
      </c>
      <c r="F362" s="93"/>
      <c r="G362" s="93">
        <v>179.02404999999999</v>
      </c>
      <c r="H362" s="93">
        <v>128.94056</v>
      </c>
      <c r="I362" s="93">
        <v>248.35350000000005</v>
      </c>
      <c r="J362" s="12">
        <v>92.610843321915183</v>
      </c>
      <c r="K362" s="12"/>
      <c r="L362" s="12"/>
      <c r="M362" s="12"/>
      <c r="O362" s="292"/>
      <c r="P362" s="292"/>
      <c r="Q362" s="292"/>
    </row>
    <row r="363" spans="1:18" x14ac:dyDescent="0.2">
      <c r="A363" s="83" t="s">
        <v>186</v>
      </c>
      <c r="B363" s="93">
        <v>1220.4864500000001</v>
      </c>
      <c r="C363" s="93">
        <v>738.66389999999978</v>
      </c>
      <c r="D363" s="93">
        <v>918.95194919999983</v>
      </c>
      <c r="E363" s="12">
        <v>24.407318294558593</v>
      </c>
      <c r="F363" s="93"/>
      <c r="G363" s="93">
        <v>915.43606000000011</v>
      </c>
      <c r="H363" s="93">
        <v>529.23199999999997</v>
      </c>
      <c r="I363" s="93">
        <v>946.50094000000001</v>
      </c>
      <c r="J363" s="12">
        <v>78.844238443631525</v>
      </c>
      <c r="K363" s="12"/>
      <c r="L363" s="12"/>
      <c r="M363" s="12"/>
      <c r="O363" s="292"/>
      <c r="P363" s="292"/>
      <c r="Q363" s="292"/>
    </row>
    <row r="364" spans="1:18" x14ac:dyDescent="0.2">
      <c r="A364" s="83"/>
      <c r="B364" s="88"/>
      <c r="C364" s="88"/>
      <c r="D364" s="88"/>
      <c r="E364" s="12"/>
      <c r="F364" s="88"/>
      <c r="G364" s="88"/>
      <c r="H364" s="88"/>
      <c r="J364" s="12"/>
      <c r="K364" s="12"/>
      <c r="L364" s="12"/>
      <c r="M364" s="12"/>
      <c r="O364" s="292"/>
      <c r="P364" s="292"/>
      <c r="Q364" s="292"/>
    </row>
    <row r="365" spans="1:18" s="21" customFormat="1" x14ac:dyDescent="0.2">
      <c r="A365" s="86" t="s">
        <v>373</v>
      </c>
      <c r="B365" s="86"/>
      <c r="C365" s="86"/>
      <c r="D365" s="86"/>
      <c r="E365" s="16"/>
      <c r="F365" s="86"/>
      <c r="G365" s="86">
        <v>18809.685229999995</v>
      </c>
      <c r="H365" s="86">
        <v>12400.095399999997</v>
      </c>
      <c r="I365" s="86">
        <v>13246.12141</v>
      </c>
      <c r="J365" s="16">
        <v>6.8227379121615712</v>
      </c>
      <c r="K365" s="16"/>
      <c r="L365" s="16"/>
      <c r="M365" s="16"/>
      <c r="O365" s="292"/>
      <c r="P365" s="292"/>
      <c r="Q365" s="292"/>
    </row>
    <row r="366" spans="1:18" x14ac:dyDescent="0.2">
      <c r="A366" s="83" t="s">
        <v>187</v>
      </c>
      <c r="B366" s="93">
        <v>3336</v>
      </c>
      <c r="C366" s="93">
        <v>3325</v>
      </c>
      <c r="D366" s="93">
        <v>13</v>
      </c>
      <c r="E366" s="12">
        <v>-99.609022556390983</v>
      </c>
      <c r="F366" s="93"/>
      <c r="G366" s="93">
        <v>475.08474999999999</v>
      </c>
      <c r="H366" s="93">
        <v>239.03475</v>
      </c>
      <c r="I366" s="93">
        <v>302.47823</v>
      </c>
      <c r="J366" s="12">
        <v>26.541530049501176</v>
      </c>
      <c r="K366" s="12"/>
      <c r="L366" s="12"/>
      <c r="M366" s="12"/>
      <c r="O366" s="292"/>
      <c r="P366" s="292"/>
      <c r="Q366" s="292"/>
    </row>
    <row r="367" spans="1:18" x14ac:dyDescent="0.2">
      <c r="A367" s="83" t="s">
        <v>188</v>
      </c>
      <c r="B367" s="93">
        <v>512</v>
      </c>
      <c r="C367" s="93">
        <v>512</v>
      </c>
      <c r="D367" s="93">
        <v>4</v>
      </c>
      <c r="E367" s="12">
        <v>-99.21875</v>
      </c>
      <c r="F367" s="93"/>
      <c r="G367" s="93">
        <v>109.5</v>
      </c>
      <c r="H367" s="93">
        <v>109.5</v>
      </c>
      <c r="I367" s="93">
        <v>253.10742000000002</v>
      </c>
      <c r="J367" s="12">
        <v>131.1483287671233</v>
      </c>
      <c r="K367" s="12"/>
      <c r="L367" s="12"/>
      <c r="M367" s="12"/>
      <c r="O367" s="292"/>
      <c r="P367" s="292"/>
      <c r="Q367" s="292"/>
    </row>
    <row r="368" spans="1:18" ht="11.25" customHeight="1" x14ac:dyDescent="0.25">
      <c r="A368" s="95" t="s">
        <v>189</v>
      </c>
      <c r="B368" s="93">
        <v>0</v>
      </c>
      <c r="C368" s="93">
        <v>0</v>
      </c>
      <c r="D368" s="93">
        <v>0</v>
      </c>
      <c r="E368" s="12" t="s">
        <v>528</v>
      </c>
      <c r="F368" s="93"/>
      <c r="G368" s="93">
        <v>0</v>
      </c>
      <c r="H368" s="93">
        <v>0</v>
      </c>
      <c r="I368" s="93">
        <v>0</v>
      </c>
      <c r="J368" s="12" t="s">
        <v>528</v>
      </c>
      <c r="K368" s="12"/>
      <c r="L368" s="12"/>
      <c r="M368" s="12"/>
      <c r="O368" s="292"/>
      <c r="P368" s="292"/>
      <c r="Q368" s="292"/>
      <c r="R368" s="22"/>
    </row>
    <row r="369" spans="1:22" ht="13.2" x14ac:dyDescent="0.25">
      <c r="A369" s="83" t="s">
        <v>190</v>
      </c>
      <c r="B369" s="93"/>
      <c r="C369" s="93"/>
      <c r="D369" s="93"/>
      <c r="E369" s="12"/>
      <c r="F369" s="88"/>
      <c r="G369" s="93">
        <v>18225.100479999997</v>
      </c>
      <c r="H369" s="93">
        <v>12051.560649999996</v>
      </c>
      <c r="I369" s="93">
        <v>12690.535759999999</v>
      </c>
      <c r="J369" s="12">
        <v>5.3020113208325625</v>
      </c>
      <c r="K369" s="12"/>
      <c r="L369" s="12"/>
      <c r="M369" s="12"/>
      <c r="O369" s="292"/>
      <c r="P369" s="292"/>
      <c r="Q369" s="292"/>
      <c r="R369" s="247"/>
    </row>
    <row r="370" spans="1:22" ht="13.2" x14ac:dyDescent="0.25">
      <c r="B370" s="93"/>
      <c r="C370" s="93"/>
      <c r="D370" s="93"/>
      <c r="F370" s="88"/>
      <c r="G370" s="88"/>
      <c r="H370" s="88"/>
      <c r="I370" s="93"/>
      <c r="O370" s="292"/>
      <c r="P370" s="292"/>
      <c r="Q370" s="292"/>
      <c r="R370" s="247"/>
    </row>
    <row r="371" spans="1:22" ht="13.2" x14ac:dyDescent="0.25">
      <c r="A371" s="96"/>
      <c r="B371" s="96"/>
      <c r="C371" s="97"/>
      <c r="D371" s="97"/>
      <c r="E371" s="97"/>
      <c r="F371" s="97"/>
      <c r="G371" s="97"/>
      <c r="H371" s="97"/>
      <c r="I371" s="97"/>
      <c r="J371" s="97"/>
      <c r="K371" s="88"/>
      <c r="L371" s="88"/>
      <c r="M371" s="88"/>
      <c r="O371" s="292"/>
      <c r="P371" s="292"/>
      <c r="Q371" s="292"/>
      <c r="R371" s="247"/>
    </row>
    <row r="372" spans="1:22" ht="13.2" x14ac:dyDescent="0.25">
      <c r="A372" s="9" t="s">
        <v>411</v>
      </c>
      <c r="B372" s="88"/>
      <c r="C372" s="88"/>
      <c r="E372" s="88"/>
      <c r="F372" s="88"/>
      <c r="G372" s="88"/>
      <c r="I372" s="92"/>
      <c r="J372" s="88"/>
      <c r="K372" s="88"/>
      <c r="L372" s="88"/>
      <c r="M372" s="88"/>
      <c r="O372" s="292"/>
      <c r="P372" s="292"/>
      <c r="Q372" s="292"/>
      <c r="R372" s="22"/>
    </row>
    <row r="373" spans="1:22" ht="20.100000000000001" customHeight="1" x14ac:dyDescent="0.25">
      <c r="A373" s="408" t="s">
        <v>200</v>
      </c>
      <c r="B373" s="408"/>
      <c r="C373" s="408"/>
      <c r="D373" s="408"/>
      <c r="E373" s="408"/>
      <c r="F373" s="408"/>
      <c r="G373" s="408"/>
      <c r="H373" s="408"/>
      <c r="I373" s="408"/>
      <c r="J373" s="408"/>
      <c r="K373" s="361"/>
      <c r="L373" s="361"/>
      <c r="M373" s="361"/>
      <c r="N373" s="108"/>
      <c r="O373" s="292"/>
      <c r="P373" s="292"/>
      <c r="Q373" s="292"/>
      <c r="R373" s="247"/>
      <c r="S373" s="108"/>
    </row>
    <row r="374" spans="1:22" ht="20.100000000000001" customHeight="1" x14ac:dyDescent="0.25">
      <c r="A374" s="409" t="s">
        <v>224</v>
      </c>
      <c r="B374" s="409"/>
      <c r="C374" s="409"/>
      <c r="D374" s="409"/>
      <c r="E374" s="409"/>
      <c r="F374" s="409"/>
      <c r="G374" s="409"/>
      <c r="H374" s="409"/>
      <c r="I374" s="409"/>
      <c r="J374" s="409"/>
      <c r="K374" s="361"/>
      <c r="L374" s="361"/>
      <c r="M374" s="361"/>
      <c r="N374" s="108"/>
      <c r="O374" s="292"/>
      <c r="P374" s="292"/>
      <c r="Q374" s="292"/>
      <c r="R374" s="247"/>
      <c r="S374" s="108"/>
      <c r="T374" s="108"/>
    </row>
    <row r="375" spans="1:22" s="20" customFormat="1" ht="13.2" x14ac:dyDescent="0.25">
      <c r="A375" s="17"/>
      <c r="B375" s="410" t="s">
        <v>100</v>
      </c>
      <c r="C375" s="410"/>
      <c r="D375" s="410"/>
      <c r="E375" s="410"/>
      <c r="F375" s="362"/>
      <c r="G375" s="410" t="s">
        <v>421</v>
      </c>
      <c r="H375" s="410"/>
      <c r="I375" s="410"/>
      <c r="J375" s="410"/>
      <c r="K375" s="362"/>
      <c r="L375" s="362"/>
      <c r="M375" s="362"/>
      <c r="N375" s="108"/>
      <c r="O375" s="292"/>
      <c r="P375" s="292"/>
      <c r="Q375" s="292"/>
      <c r="R375" s="22"/>
      <c r="S375" s="22"/>
      <c r="T375" s="108"/>
    </row>
    <row r="376" spans="1:22" s="20" customFormat="1" ht="13.2" x14ac:dyDescent="0.25">
      <c r="A376" s="17" t="s">
        <v>257</v>
      </c>
      <c r="B376" s="414">
        <v>2020</v>
      </c>
      <c r="C376" s="411" t="s">
        <v>514</v>
      </c>
      <c r="D376" s="411"/>
      <c r="E376" s="411"/>
      <c r="F376" s="362"/>
      <c r="G376" s="414">
        <v>2020</v>
      </c>
      <c r="H376" s="411" t="s">
        <v>514</v>
      </c>
      <c r="I376" s="411"/>
      <c r="J376" s="411"/>
      <c r="K376" s="362"/>
      <c r="L376" s="362"/>
      <c r="M376" s="362"/>
      <c r="N376" s="108"/>
      <c r="O376" s="292"/>
      <c r="P376" s="292"/>
      <c r="Q376" s="292"/>
      <c r="R376" s="247"/>
      <c r="S376" s="247"/>
      <c r="T376" s="27"/>
      <c r="U376" s="27"/>
    </row>
    <row r="377" spans="1:22" s="20" customFormat="1" ht="13.2" x14ac:dyDescent="0.25">
      <c r="A377" s="123"/>
      <c r="B377" s="415"/>
      <c r="C377" s="257">
        <v>2020</v>
      </c>
      <c r="D377" s="257">
        <v>2021</v>
      </c>
      <c r="E377" s="363" t="s">
        <v>525</v>
      </c>
      <c r="F377" s="125"/>
      <c r="G377" s="415"/>
      <c r="H377" s="257">
        <v>2020</v>
      </c>
      <c r="I377" s="257">
        <v>2021</v>
      </c>
      <c r="J377" s="363" t="s">
        <v>525</v>
      </c>
      <c r="K377" s="362"/>
      <c r="L377" s="362"/>
      <c r="M377" s="362"/>
      <c r="N377" s="108"/>
      <c r="O377" s="292"/>
      <c r="P377" s="292"/>
      <c r="Q377" s="292"/>
      <c r="R377" s="247"/>
      <c r="S377" s="247"/>
      <c r="T377" s="264"/>
      <c r="U377" s="264"/>
    </row>
    <row r="378" spans="1:22" ht="13.2" x14ac:dyDescent="0.25">
      <c r="A378" s="9"/>
      <c r="B378" s="9"/>
      <c r="C378" s="9"/>
      <c r="D378" s="9"/>
      <c r="E378" s="9"/>
      <c r="F378" s="9"/>
      <c r="G378" s="9"/>
      <c r="H378" s="9"/>
      <c r="I378" s="9"/>
      <c r="J378" s="9"/>
      <c r="K378" s="9"/>
      <c r="L378" s="9"/>
      <c r="M378" s="9"/>
      <c r="N378" s="108"/>
      <c r="O378" s="292"/>
      <c r="P378" s="292"/>
      <c r="Q378" s="292"/>
      <c r="R378" s="247"/>
      <c r="S378" s="247"/>
      <c r="T378" s="264"/>
      <c r="U378" s="264"/>
    </row>
    <row r="379" spans="1:22" s="21" customFormat="1" ht="13.2" x14ac:dyDescent="0.25">
      <c r="A379" s="86" t="s">
        <v>405</v>
      </c>
      <c r="B379" s="86"/>
      <c r="C379" s="86"/>
      <c r="D379" s="86"/>
      <c r="E379" s="86"/>
      <c r="F379" s="86"/>
      <c r="G379" s="86">
        <v>6640931</v>
      </c>
      <c r="H379" s="86">
        <v>4707851</v>
      </c>
      <c r="I379" s="86">
        <v>6829629</v>
      </c>
      <c r="J379" s="16">
        <v>45.068928477133198</v>
      </c>
      <c r="K379" s="16"/>
      <c r="L379" s="16"/>
      <c r="M379" s="16"/>
      <c r="N379" s="108"/>
      <c r="O379" s="292"/>
      <c r="P379" s="292"/>
      <c r="Q379" s="292"/>
      <c r="R379" s="219"/>
      <c r="S379" s="22"/>
      <c r="T379" s="27"/>
      <c r="U379" s="27"/>
    </row>
    <row r="380" spans="1:22" ht="13.2" x14ac:dyDescent="0.25">
      <c r="A380" s="9"/>
      <c r="B380" s="11"/>
      <c r="C380" s="11"/>
      <c r="D380" s="11"/>
      <c r="E380" s="12"/>
      <c r="F380" s="12"/>
      <c r="G380" s="11"/>
      <c r="H380" s="11"/>
      <c r="I380" s="11"/>
      <c r="J380" s="12"/>
      <c r="K380" s="12"/>
      <c r="L380" s="12"/>
      <c r="M380" s="12"/>
      <c r="N380" s="108"/>
      <c r="O380" s="292"/>
      <c r="P380" s="292"/>
      <c r="Q380" s="292"/>
      <c r="R380" s="220"/>
      <c r="S380" s="247"/>
      <c r="T380" s="27"/>
      <c r="U380" s="27"/>
    </row>
    <row r="381" spans="1:22" s="20" customFormat="1" ht="13.2" x14ac:dyDescent="0.25">
      <c r="A381" s="17" t="s">
        <v>254</v>
      </c>
      <c r="B381" s="18"/>
      <c r="C381" s="18"/>
      <c r="D381" s="18"/>
      <c r="E381" s="16"/>
      <c r="F381" s="16"/>
      <c r="G381" s="18">
        <v>1621550</v>
      </c>
      <c r="H381" s="18">
        <v>1152285</v>
      </c>
      <c r="I381" s="18">
        <v>1437541</v>
      </c>
      <c r="J381" s="16">
        <v>24.755681103199294</v>
      </c>
      <c r="K381" s="12"/>
      <c r="L381" s="16"/>
      <c r="M381" s="16"/>
      <c r="N381" s="108"/>
      <c r="O381" s="292"/>
      <c r="P381" s="292"/>
      <c r="Q381" s="292"/>
      <c r="R381" s="219"/>
      <c r="S381" s="22"/>
      <c r="T381" s="27"/>
      <c r="U381" s="27"/>
    </row>
    <row r="382" spans="1:22" ht="13.2" x14ac:dyDescent="0.25">
      <c r="A382" s="17"/>
      <c r="B382" s="11"/>
      <c r="C382" s="11"/>
      <c r="D382" s="11"/>
      <c r="E382" s="12"/>
      <c r="F382" s="12"/>
      <c r="G382" s="11"/>
      <c r="H382" s="11"/>
      <c r="I382" s="11"/>
      <c r="J382" s="12"/>
      <c r="K382" s="12"/>
      <c r="L382" s="12"/>
      <c r="M382" s="12"/>
      <c r="N382" s="108"/>
      <c r="O382" s="292"/>
      <c r="P382" s="292"/>
      <c r="Q382" s="292"/>
      <c r="R382" s="220"/>
      <c r="S382" s="247"/>
      <c r="T382" s="264"/>
      <c r="U382" s="264"/>
    </row>
    <row r="383" spans="1:22" ht="13.2" x14ac:dyDescent="0.25">
      <c r="A383" s="9" t="s">
        <v>77</v>
      </c>
      <c r="B383" s="11">
        <v>2787779.6094049998</v>
      </c>
      <c r="C383" s="11">
        <v>2035509.8660234003</v>
      </c>
      <c r="D383" s="11">
        <v>1579348.9104436999</v>
      </c>
      <c r="E383" s="12">
        <v>-22.410156943668497</v>
      </c>
      <c r="F383" s="12"/>
      <c r="G383" s="93">
        <v>556128.72787000006</v>
      </c>
      <c r="H383" s="93">
        <v>387056.84149000002</v>
      </c>
      <c r="I383" s="93">
        <v>457238.48661000002</v>
      </c>
      <c r="J383" s="12">
        <v>18.132128823722965</v>
      </c>
      <c r="K383" s="12"/>
      <c r="L383" s="12"/>
      <c r="M383" s="12"/>
      <c r="N383" s="108"/>
      <c r="O383" s="292"/>
      <c r="P383" s="292"/>
      <c r="Q383" s="292"/>
      <c r="R383" s="220"/>
      <c r="S383" s="247"/>
      <c r="T383" s="264"/>
      <c r="U383" s="264"/>
      <c r="V383" s="22"/>
    </row>
    <row r="384" spans="1:22" ht="13.2" x14ac:dyDescent="0.25">
      <c r="A384" s="9" t="s">
        <v>406</v>
      </c>
      <c r="B384" s="11">
        <v>1136892.7900670001</v>
      </c>
      <c r="C384" s="11">
        <v>799971.3627670001</v>
      </c>
      <c r="D384" s="11">
        <v>1063921.8870899999</v>
      </c>
      <c r="E384" s="12">
        <v>32.99499664713349</v>
      </c>
      <c r="F384" s="12"/>
      <c r="G384" s="93">
        <v>278172.81292</v>
      </c>
      <c r="H384" s="93">
        <v>195198.64422999998</v>
      </c>
      <c r="I384" s="93">
        <v>310431.46951999998</v>
      </c>
      <c r="J384" s="12">
        <v>59.033619697800106</v>
      </c>
      <c r="K384" s="12"/>
      <c r="L384" s="12"/>
      <c r="M384" s="12"/>
      <c r="N384" s="108"/>
      <c r="O384" s="292"/>
      <c r="P384" s="292"/>
      <c r="Q384" s="292"/>
      <c r="R384" s="220"/>
      <c r="S384" s="247"/>
      <c r="T384" s="193"/>
      <c r="U384" s="193"/>
      <c r="V384" s="247"/>
    </row>
    <row r="385" spans="1:22" ht="13.2" x14ac:dyDescent="0.25">
      <c r="A385" s="9" t="s">
        <v>295</v>
      </c>
      <c r="B385" s="11">
        <v>13834.6789453</v>
      </c>
      <c r="C385" s="11">
        <v>13639.8589453</v>
      </c>
      <c r="D385" s="11">
        <v>8181.1540000000005</v>
      </c>
      <c r="E385" s="12">
        <v>-40.020244836776342</v>
      </c>
      <c r="F385" s="12"/>
      <c r="G385" s="93">
        <v>4440.2801900000004</v>
      </c>
      <c r="H385" s="93">
        <v>4380.8698900000009</v>
      </c>
      <c r="I385" s="93">
        <v>2973.0828199999996</v>
      </c>
      <c r="J385" s="12">
        <v>-32.134875158321606</v>
      </c>
      <c r="K385" s="12"/>
      <c r="L385" s="12"/>
      <c r="M385" s="12"/>
      <c r="N385" s="108"/>
      <c r="O385" s="292"/>
      <c r="P385" s="292"/>
      <c r="Q385" s="292"/>
      <c r="R385" s="220"/>
      <c r="S385" s="247"/>
      <c r="T385" s="264"/>
      <c r="U385" s="28"/>
      <c r="V385" s="247"/>
    </row>
    <row r="386" spans="1:22" ht="13.2" x14ac:dyDescent="0.25">
      <c r="A386" s="9" t="s">
        <v>78</v>
      </c>
      <c r="B386" s="11">
        <v>35178.931711500001</v>
      </c>
      <c r="C386" s="11">
        <v>23422.357496200002</v>
      </c>
      <c r="D386" s="11">
        <v>17457.051047699999</v>
      </c>
      <c r="E386" s="12">
        <v>-25.468428826892449</v>
      </c>
      <c r="F386" s="12"/>
      <c r="G386" s="93">
        <v>8975.3515599999992</v>
      </c>
      <c r="H386" s="93">
        <v>5894.4502299999995</v>
      </c>
      <c r="I386" s="93">
        <v>6632.6237199999996</v>
      </c>
      <c r="J386" s="12">
        <v>12.523194890051698</v>
      </c>
      <c r="K386" s="12"/>
      <c r="L386" s="12"/>
      <c r="M386" s="12"/>
      <c r="N386" s="111"/>
      <c r="O386" s="292"/>
      <c r="P386" s="292"/>
      <c r="Q386" s="292"/>
      <c r="R386" s="247"/>
      <c r="S386" s="247"/>
      <c r="T386" s="27"/>
      <c r="U386" s="27"/>
      <c r="V386" s="247"/>
    </row>
    <row r="387" spans="1:22" ht="13.2" x14ac:dyDescent="0.25">
      <c r="A387" s="10" t="s">
        <v>30</v>
      </c>
      <c r="B387" s="11">
        <v>96049.839026200032</v>
      </c>
      <c r="C387" s="11">
        <v>74567.819198099998</v>
      </c>
      <c r="D387" s="11">
        <v>77569.920998000016</v>
      </c>
      <c r="E387" s="12">
        <v>4.0260018761236722</v>
      </c>
      <c r="F387" s="12"/>
      <c r="G387" s="93">
        <v>40564.82721000001</v>
      </c>
      <c r="H387" s="93">
        <v>29172.339889999999</v>
      </c>
      <c r="I387" s="93">
        <v>41854.423849999992</v>
      </c>
      <c r="J387" s="12">
        <v>43.472974769320047</v>
      </c>
      <c r="K387" s="12"/>
      <c r="L387" s="12"/>
      <c r="M387" s="12"/>
      <c r="N387" s="111"/>
      <c r="O387" s="292"/>
      <c r="P387" s="292"/>
      <c r="Q387" s="292"/>
      <c r="R387" s="247"/>
      <c r="S387" s="247"/>
      <c r="T387" s="264"/>
      <c r="U387" s="264"/>
      <c r="V387" s="22"/>
    </row>
    <row r="388" spans="1:22" ht="13.2" x14ac:dyDescent="0.25">
      <c r="A388" s="10" t="s">
        <v>461</v>
      </c>
      <c r="B388" s="11">
        <v>264198.49618949997</v>
      </c>
      <c r="C388" s="11">
        <v>193588.44683510001</v>
      </c>
      <c r="D388" s="11">
        <v>201065.56799539999</v>
      </c>
      <c r="E388" s="12">
        <v>3.8623798488703471</v>
      </c>
      <c r="F388" s="16"/>
      <c r="G388" s="93">
        <v>97390.898289999983</v>
      </c>
      <c r="H388" s="93">
        <v>70704.532080000004</v>
      </c>
      <c r="I388" s="93">
        <v>81287.095570000005</v>
      </c>
      <c r="J388" s="12">
        <v>14.967305742192252</v>
      </c>
      <c r="K388" s="12"/>
      <c r="L388" s="12"/>
      <c r="M388" s="12"/>
      <c r="N388" s="111"/>
      <c r="O388" s="292"/>
      <c r="P388" s="292"/>
      <c r="Q388" s="292"/>
      <c r="R388" s="247"/>
      <c r="S388" s="247"/>
      <c r="T388" s="264"/>
      <c r="U388" s="264"/>
      <c r="V388" s="22"/>
    </row>
    <row r="389" spans="1:22" ht="13.2" x14ac:dyDescent="0.25">
      <c r="A389" s="10" t="s">
        <v>422</v>
      </c>
      <c r="B389" s="11">
        <v>33422.316745099997</v>
      </c>
      <c r="C389" s="11">
        <v>32238.500828200002</v>
      </c>
      <c r="D389" s="11">
        <v>71339.71043620001</v>
      </c>
      <c r="E389" s="12">
        <v>121.28730742279737</v>
      </c>
      <c r="F389" s="16"/>
      <c r="G389" s="93">
        <v>44595.94713</v>
      </c>
      <c r="H389" s="93">
        <v>42214.75675</v>
      </c>
      <c r="I389" s="93">
        <v>126053.64806000001</v>
      </c>
      <c r="J389" s="12">
        <v>198.60091059271593</v>
      </c>
      <c r="K389" s="12"/>
      <c r="L389" s="12"/>
      <c r="M389" s="12"/>
      <c r="N389" s="111"/>
      <c r="O389" s="292"/>
      <c r="P389" s="292"/>
      <c r="Q389" s="292"/>
      <c r="R389" s="247"/>
      <c r="S389" s="247"/>
      <c r="T389" s="264"/>
      <c r="U389" s="264"/>
      <c r="V389" s="22"/>
    </row>
    <row r="390" spans="1:22" ht="13.2" x14ac:dyDescent="0.25">
      <c r="A390" s="10" t="s">
        <v>474</v>
      </c>
      <c r="B390" s="11">
        <v>29338.8720053</v>
      </c>
      <c r="C390" s="11">
        <v>19702.528165300002</v>
      </c>
      <c r="D390" s="11">
        <v>23035.177711299999</v>
      </c>
      <c r="E390" s="12">
        <v>16.914832035969084</v>
      </c>
      <c r="F390" s="16"/>
      <c r="G390" s="93">
        <v>13159.31367</v>
      </c>
      <c r="H390" s="93">
        <v>8883.0942200000009</v>
      </c>
      <c r="I390" s="93">
        <v>10193.74049</v>
      </c>
      <c r="J390" s="12">
        <v>14.754388927330325</v>
      </c>
      <c r="K390" s="12"/>
      <c r="L390" s="12"/>
      <c r="M390" s="12"/>
      <c r="N390" s="111"/>
      <c r="O390" s="292"/>
      <c r="P390" s="292"/>
      <c r="Q390" s="292"/>
      <c r="R390" s="247"/>
      <c r="S390" s="247"/>
      <c r="T390" s="264"/>
      <c r="U390" s="264"/>
      <c r="V390" s="22"/>
    </row>
    <row r="391" spans="1:22" ht="13.2" x14ac:dyDescent="0.25">
      <c r="A391" s="10" t="s">
        <v>368</v>
      </c>
      <c r="B391" s="11">
        <v>3927.7507070000001</v>
      </c>
      <c r="C391" s="11">
        <v>2662.1941579999998</v>
      </c>
      <c r="D391" s="11">
        <v>3670.0898649000001</v>
      </c>
      <c r="E391" s="12">
        <v>37.85958675745843</v>
      </c>
      <c r="F391" s="16"/>
      <c r="G391" s="93">
        <v>22602.709870000002</v>
      </c>
      <c r="H391" s="93">
        <v>16207.757589999999</v>
      </c>
      <c r="I391" s="93">
        <v>17609.603279999996</v>
      </c>
      <c r="J391" s="12">
        <v>8.6492266571466985</v>
      </c>
      <c r="K391" s="12"/>
      <c r="L391" s="12"/>
      <c r="M391" s="12"/>
      <c r="N391" s="111"/>
      <c r="O391" s="292"/>
      <c r="P391" s="292"/>
      <c r="Q391" s="292"/>
      <c r="R391" s="247"/>
      <c r="S391" s="247"/>
      <c r="T391" s="264"/>
      <c r="U391" s="264"/>
      <c r="V391" s="22"/>
    </row>
    <row r="392" spans="1:22" ht="13.2" x14ac:dyDescent="0.25">
      <c r="A392" s="10" t="s">
        <v>475</v>
      </c>
      <c r="B392" s="11">
        <v>9486.2630800000006</v>
      </c>
      <c r="C392" s="11">
        <v>5838.0570800000005</v>
      </c>
      <c r="D392" s="11">
        <v>8172.5648191999999</v>
      </c>
      <c r="E392" s="12">
        <v>39.987751185193957</v>
      </c>
      <c r="F392" s="16"/>
      <c r="G392" s="93">
        <v>8698.2369799999997</v>
      </c>
      <c r="H392" s="93">
        <v>5583.1936500000002</v>
      </c>
      <c r="I392" s="93">
        <v>8804.4569500000016</v>
      </c>
      <c r="J392" s="12">
        <v>57.695711485844697</v>
      </c>
      <c r="K392" s="12"/>
      <c r="L392" s="12"/>
      <c r="M392" s="12"/>
      <c r="N392" s="111"/>
      <c r="O392" s="292"/>
      <c r="P392" s="292"/>
      <c r="Q392" s="292"/>
      <c r="R392" s="247"/>
      <c r="S392" s="247"/>
      <c r="T392" s="264"/>
      <c r="U392" s="264"/>
      <c r="V392" s="22"/>
    </row>
    <row r="393" spans="1:22" ht="13.2" x14ac:dyDescent="0.25">
      <c r="A393" s="10" t="s">
        <v>170</v>
      </c>
      <c r="B393" s="11">
        <v>1965.1797591</v>
      </c>
      <c r="C393" s="11">
        <v>1798.08899</v>
      </c>
      <c r="D393" s="11">
        <v>1416.6599411</v>
      </c>
      <c r="E393" s="12">
        <v>-21.213023994991488</v>
      </c>
      <c r="F393" s="16"/>
      <c r="G393" s="93">
        <v>2180.6743000000001</v>
      </c>
      <c r="H393" s="93">
        <v>1967.1195</v>
      </c>
      <c r="I393" s="93">
        <v>1740.3206400000001</v>
      </c>
      <c r="J393" s="12">
        <v>-11.529490709639134</v>
      </c>
      <c r="K393" s="12"/>
      <c r="L393" s="12"/>
      <c r="M393" s="12"/>
      <c r="N393" s="111"/>
      <c r="O393" s="292"/>
      <c r="P393" s="292"/>
      <c r="Q393" s="292"/>
      <c r="R393" s="247"/>
      <c r="S393" s="247"/>
      <c r="T393" s="264"/>
      <c r="U393" s="264"/>
      <c r="V393" s="22"/>
    </row>
    <row r="394" spans="1:22" ht="13.2" x14ac:dyDescent="0.25">
      <c r="A394" s="10" t="s">
        <v>367</v>
      </c>
      <c r="B394" s="11">
        <v>2873.6032607000002</v>
      </c>
      <c r="C394" s="11">
        <v>1399.5492198999998</v>
      </c>
      <c r="D394" s="11">
        <v>2123.5373</v>
      </c>
      <c r="E394" s="12">
        <v>51.730090646739114</v>
      </c>
      <c r="F394" s="16"/>
      <c r="G394" s="93">
        <v>4578.8675700000003</v>
      </c>
      <c r="H394" s="93">
        <v>2257.4727200000002</v>
      </c>
      <c r="I394" s="93">
        <v>3694.9656</v>
      </c>
      <c r="J394" s="12">
        <v>63.677087535303627</v>
      </c>
      <c r="K394" s="12"/>
      <c r="L394" s="12"/>
      <c r="M394" s="12"/>
      <c r="N394" s="111"/>
      <c r="O394" s="292"/>
      <c r="P394" s="292"/>
      <c r="Q394" s="292"/>
      <c r="R394" s="247"/>
      <c r="S394" s="247"/>
      <c r="T394" s="264"/>
      <c r="U394" s="264"/>
      <c r="V394" s="22"/>
    </row>
    <row r="395" spans="1:22" ht="13.2" x14ac:dyDescent="0.25">
      <c r="A395" s="10" t="s">
        <v>98</v>
      </c>
      <c r="B395" s="11">
        <v>2421.1529052000001</v>
      </c>
      <c r="C395" s="11">
        <v>2171.0429052</v>
      </c>
      <c r="D395" s="11">
        <v>3967.7635139000004</v>
      </c>
      <c r="E395" s="12">
        <v>82.75841091839149</v>
      </c>
      <c r="F395" s="16"/>
      <c r="G395" s="93">
        <v>2893.2126400000002</v>
      </c>
      <c r="H395" s="93">
        <v>2505.6011400000002</v>
      </c>
      <c r="I395" s="93">
        <v>5342.2237699999996</v>
      </c>
      <c r="J395" s="12">
        <v>113.2112603524757</v>
      </c>
      <c r="K395" s="12"/>
      <c r="L395" s="12"/>
      <c r="M395" s="12"/>
      <c r="N395" s="111"/>
      <c r="O395" s="292"/>
      <c r="P395" s="292"/>
      <c r="Q395" s="292"/>
      <c r="R395" s="247"/>
      <c r="S395" s="247"/>
      <c r="T395" s="264"/>
      <c r="U395" s="264"/>
      <c r="V395" s="22"/>
    </row>
    <row r="396" spans="1:22" ht="13.2" x14ac:dyDescent="0.25">
      <c r="A396" s="9" t="s">
        <v>79</v>
      </c>
      <c r="B396" s="11"/>
      <c r="C396" s="11"/>
      <c r="D396" s="11"/>
      <c r="E396" s="12"/>
      <c r="F396" s="12"/>
      <c r="G396" s="93">
        <v>537168.1398</v>
      </c>
      <c r="H396" s="93">
        <v>380258.32661999995</v>
      </c>
      <c r="I396" s="93">
        <v>363684.85911999969</v>
      </c>
      <c r="J396" s="12">
        <v>-4.3584758938263803</v>
      </c>
      <c r="K396" s="12"/>
      <c r="L396" s="12"/>
      <c r="M396" s="12"/>
      <c r="N396" s="111"/>
      <c r="O396" s="292"/>
      <c r="P396" s="292"/>
      <c r="Q396" s="292"/>
      <c r="R396" s="247"/>
      <c r="S396" s="247"/>
      <c r="T396" s="264"/>
      <c r="U396" s="264"/>
      <c r="V396" s="247"/>
    </row>
    <row r="397" spans="1:22" ht="13.2" x14ac:dyDescent="0.25">
      <c r="A397" s="9"/>
      <c r="B397" s="11"/>
      <c r="C397" s="11"/>
      <c r="D397" s="11"/>
      <c r="E397" s="12"/>
      <c r="F397" s="12"/>
      <c r="G397" s="11"/>
      <c r="H397" s="11"/>
      <c r="I397" s="11"/>
      <c r="J397" s="12"/>
      <c r="K397" s="12"/>
      <c r="L397" s="12"/>
      <c r="M397" s="12"/>
      <c r="N397" s="111"/>
      <c r="O397" s="292"/>
      <c r="P397" s="292"/>
      <c r="Q397" s="292"/>
      <c r="R397" s="247"/>
      <c r="S397" s="247"/>
      <c r="T397" s="264"/>
      <c r="U397" s="264"/>
      <c r="V397" s="247"/>
    </row>
    <row r="398" spans="1:22" s="20" customFormat="1" ht="13.2" x14ac:dyDescent="0.25">
      <c r="A398" s="17" t="s">
        <v>255</v>
      </c>
      <c r="B398" s="18"/>
      <c r="C398" s="18"/>
      <c r="D398" s="18"/>
      <c r="E398" s="16"/>
      <c r="F398" s="16"/>
      <c r="G398" s="18">
        <v>5019382</v>
      </c>
      <c r="H398" s="18">
        <v>3555565</v>
      </c>
      <c r="I398" s="18">
        <v>5392089</v>
      </c>
      <c r="J398" s="16">
        <v>51.652100299108582</v>
      </c>
      <c r="K398" s="12"/>
      <c r="L398" s="16"/>
      <c r="M398" s="16"/>
      <c r="N398" s="179"/>
      <c r="O398" s="292"/>
      <c r="P398" s="292"/>
      <c r="Q398" s="292"/>
      <c r="R398" s="22"/>
      <c r="S398" s="22"/>
      <c r="T398" s="27"/>
      <c r="U398" s="27"/>
      <c r="V398" s="22"/>
    </row>
    <row r="399" spans="1:22" ht="13.2" x14ac:dyDescent="0.25">
      <c r="A399" s="9"/>
      <c r="B399" s="11"/>
      <c r="C399" s="11"/>
      <c r="D399" s="11"/>
      <c r="E399" s="12"/>
      <c r="F399" s="12"/>
      <c r="G399" s="11"/>
      <c r="H399" s="11"/>
      <c r="I399" s="11"/>
      <c r="J399" s="12"/>
      <c r="K399" s="12"/>
      <c r="L399" s="12"/>
      <c r="M399" s="12"/>
      <c r="N399" s="13"/>
      <c r="O399" s="292"/>
      <c r="P399" s="292"/>
      <c r="Q399" s="292"/>
      <c r="R399" s="247"/>
      <c r="S399" s="247"/>
      <c r="T399" s="264"/>
      <c r="U399" s="264"/>
    </row>
    <row r="400" spans="1:22" ht="11.25" customHeight="1" x14ac:dyDescent="0.25">
      <c r="A400" s="9" t="s">
        <v>80</v>
      </c>
      <c r="B400" s="206">
        <v>361.52414759999999</v>
      </c>
      <c r="C400" s="206">
        <v>361.52414759999999</v>
      </c>
      <c r="D400" s="206">
        <v>158.26574200000002</v>
      </c>
      <c r="E400" s="12">
        <v>-56.222636011824726</v>
      </c>
      <c r="F400" s="12"/>
      <c r="G400" s="207">
        <v>214.35414</v>
      </c>
      <c r="H400" s="207">
        <v>214.35414</v>
      </c>
      <c r="I400" s="207">
        <v>107.21289999999999</v>
      </c>
      <c r="J400" s="12">
        <v>-49.98328467087223</v>
      </c>
      <c r="K400" s="12"/>
      <c r="L400" s="12"/>
      <c r="M400" s="12"/>
      <c r="N400" s="13"/>
      <c r="O400" s="292"/>
      <c r="P400" s="292"/>
      <c r="Q400" s="292"/>
      <c r="R400" s="247"/>
      <c r="S400" s="247"/>
      <c r="T400" s="264"/>
      <c r="U400" s="264"/>
      <c r="V400" s="13"/>
    </row>
    <row r="401" spans="1:23" ht="13.2" x14ac:dyDescent="0.25">
      <c r="A401" s="9" t="s">
        <v>81</v>
      </c>
      <c r="B401" s="206">
        <v>166901.22843379999</v>
      </c>
      <c r="C401" s="206">
        <v>136231.07124729996</v>
      </c>
      <c r="D401" s="206">
        <v>97386.961083600007</v>
      </c>
      <c r="E401" s="12">
        <v>-28.513399922684542</v>
      </c>
      <c r="F401" s="12"/>
      <c r="G401" s="207">
        <v>88314.005099999995</v>
      </c>
      <c r="H401" s="207">
        <v>70126.792859999987</v>
      </c>
      <c r="I401" s="207">
        <v>56781.099990000002</v>
      </c>
      <c r="J401" s="12">
        <v>-19.03080452665661</v>
      </c>
      <c r="K401" s="12"/>
      <c r="L401" s="12"/>
      <c r="M401" s="12"/>
      <c r="O401" s="292"/>
      <c r="P401" s="292"/>
      <c r="Q401" s="292"/>
      <c r="R401" s="247"/>
      <c r="S401" s="247"/>
      <c r="T401" s="264"/>
      <c r="U401" s="264"/>
    </row>
    <row r="402" spans="1:23" ht="13.2" x14ac:dyDescent="0.25">
      <c r="A402" s="9" t="s">
        <v>82</v>
      </c>
      <c r="B402" s="206">
        <v>30916.1762838</v>
      </c>
      <c r="C402" s="206">
        <v>20635.442283799999</v>
      </c>
      <c r="D402" s="206">
        <v>30888.174922200003</v>
      </c>
      <c r="E402" s="12">
        <v>49.685063675368781</v>
      </c>
      <c r="F402" s="12"/>
      <c r="G402" s="207">
        <v>11814.858460000001</v>
      </c>
      <c r="H402" s="207">
        <v>7640.6629000000003</v>
      </c>
      <c r="I402" s="207">
        <v>12967.593849999999</v>
      </c>
      <c r="J402" s="12">
        <v>69.718177856007742</v>
      </c>
      <c r="K402" s="12"/>
      <c r="L402" s="12"/>
      <c r="M402" s="12"/>
      <c r="N402" s="13"/>
      <c r="O402" s="292"/>
      <c r="P402" s="292"/>
      <c r="Q402" s="292"/>
      <c r="R402" s="247"/>
      <c r="S402" s="247"/>
    </row>
    <row r="403" spans="1:23" ht="13.2" x14ac:dyDescent="0.25">
      <c r="A403" s="9" t="s">
        <v>83</v>
      </c>
      <c r="B403" s="206">
        <v>14083.8665084</v>
      </c>
      <c r="C403" s="206">
        <v>9430.8325084000007</v>
      </c>
      <c r="D403" s="206">
        <v>7699.3302899999999</v>
      </c>
      <c r="E403" s="12">
        <v>-18.360014525311101</v>
      </c>
      <c r="F403" s="12"/>
      <c r="G403" s="207">
        <v>5098.8377300000002</v>
      </c>
      <c r="H403" s="207">
        <v>3305.6076699999999</v>
      </c>
      <c r="I403" s="207">
        <v>3230.8039600000002</v>
      </c>
      <c r="J403" s="12">
        <v>-2.2629337013850659</v>
      </c>
      <c r="K403" s="12"/>
      <c r="L403" s="12"/>
      <c r="M403" s="12"/>
      <c r="O403" s="292"/>
      <c r="P403" s="292"/>
      <c r="Q403" s="292"/>
      <c r="R403" s="247"/>
      <c r="S403" s="247"/>
    </row>
    <row r="404" spans="1:23" ht="13.2" x14ac:dyDescent="0.25">
      <c r="A404" s="9" t="s">
        <v>472</v>
      </c>
      <c r="B404" s="206">
        <v>964095.33132999996</v>
      </c>
      <c r="C404" s="206">
        <v>772841.89032999997</v>
      </c>
      <c r="D404" s="206">
        <v>780862.96046500001</v>
      </c>
      <c r="E404" s="12">
        <v>1.0378668955916908</v>
      </c>
      <c r="F404" s="12"/>
      <c r="G404" s="207">
        <v>357745.92024000001</v>
      </c>
      <c r="H404" s="207">
        <v>277477.42157000001</v>
      </c>
      <c r="I404" s="207">
        <v>361252.22961000004</v>
      </c>
      <c r="J404" s="12">
        <v>30.191576513141968</v>
      </c>
      <c r="K404" s="12"/>
      <c r="L404" s="12"/>
      <c r="M404" s="12"/>
      <c r="N404" s="13"/>
      <c r="O404" s="292"/>
      <c r="P404" s="292"/>
      <c r="Q404" s="292"/>
      <c r="R404" s="247"/>
      <c r="S404" s="247"/>
    </row>
    <row r="405" spans="1:23" ht="13.2" x14ac:dyDescent="0.25">
      <c r="A405" s="9" t="s">
        <v>408</v>
      </c>
      <c r="B405" s="206">
        <v>31512.622030000002</v>
      </c>
      <c r="C405" s="206">
        <v>24902.749190000002</v>
      </c>
      <c r="D405" s="206">
        <v>31236.295003899999</v>
      </c>
      <c r="E405" s="12">
        <v>25.433118912201508</v>
      </c>
      <c r="F405" s="12"/>
      <c r="G405" s="207">
        <v>27317.379759999996</v>
      </c>
      <c r="H405" s="207">
        <v>21284.887750000002</v>
      </c>
      <c r="I405" s="207">
        <v>41466.173640000001</v>
      </c>
      <c r="J405" s="12">
        <v>94.815091942404052</v>
      </c>
      <c r="K405" s="12"/>
      <c r="L405" s="12"/>
      <c r="M405" s="12"/>
      <c r="O405" s="292"/>
      <c r="P405" s="292"/>
      <c r="Q405" s="292"/>
      <c r="R405" s="247"/>
      <c r="S405" s="247"/>
    </row>
    <row r="406" spans="1:23" x14ac:dyDescent="0.2">
      <c r="A406" s="9" t="s">
        <v>407</v>
      </c>
      <c r="B406" s="206">
        <v>63922.694704099995</v>
      </c>
      <c r="C406" s="206">
        <v>51963.117463699993</v>
      </c>
      <c r="D406" s="206">
        <v>42818.240768000003</v>
      </c>
      <c r="E406" s="12">
        <v>-17.598783795233899</v>
      </c>
      <c r="F406" s="12"/>
      <c r="G406" s="207">
        <v>70099.650500000032</v>
      </c>
      <c r="H406" s="207">
        <v>56024.805979999997</v>
      </c>
      <c r="I406" s="207">
        <v>68540.886210000011</v>
      </c>
      <c r="J406" s="12">
        <v>22.340247344128358</v>
      </c>
      <c r="K406" s="12"/>
      <c r="L406" s="12"/>
      <c r="M406" s="12"/>
      <c r="O406" s="292"/>
      <c r="P406" s="292"/>
      <c r="Q406" s="292"/>
      <c r="R406" s="13"/>
      <c r="S406" s="13"/>
    </row>
    <row r="407" spans="1:23" x14ac:dyDescent="0.2">
      <c r="A407" s="9" t="s">
        <v>84</v>
      </c>
      <c r="B407" s="206">
        <v>3114.3814652000001</v>
      </c>
      <c r="C407" s="206">
        <v>2754.0074651999998</v>
      </c>
      <c r="D407" s="206">
        <v>1187.4880000000001</v>
      </c>
      <c r="E407" s="12">
        <v>-56.881453118582485</v>
      </c>
      <c r="F407" s="12"/>
      <c r="G407" s="207">
        <v>2578.3617200000003</v>
      </c>
      <c r="H407" s="207">
        <v>2273.4940699999997</v>
      </c>
      <c r="I407" s="207">
        <v>1527.5856200000001</v>
      </c>
      <c r="J407" s="12">
        <v>-32.808902378179496</v>
      </c>
      <c r="K407" s="12"/>
      <c r="L407" s="12"/>
      <c r="M407" s="12"/>
      <c r="O407" s="292"/>
      <c r="P407" s="292"/>
      <c r="Q407" s="292"/>
      <c r="R407" s="13"/>
      <c r="S407" s="13"/>
    </row>
    <row r="408" spans="1:23" x14ac:dyDescent="0.2">
      <c r="A408" s="9" t="s">
        <v>85</v>
      </c>
      <c r="B408" s="206">
        <v>96101.321131799996</v>
      </c>
      <c r="C408" s="206">
        <v>77302.966026099995</v>
      </c>
      <c r="D408" s="206">
        <v>107583.73634059999</v>
      </c>
      <c r="E408" s="12">
        <v>39.171550421850867</v>
      </c>
      <c r="F408" s="12"/>
      <c r="G408" s="207">
        <v>94247.426270000011</v>
      </c>
      <c r="H408" s="207">
        <v>74640.610159999982</v>
      </c>
      <c r="I408" s="207">
        <v>146431.26130999997</v>
      </c>
      <c r="J408" s="12">
        <v>96.181758155659764</v>
      </c>
      <c r="K408" s="12"/>
      <c r="L408" s="12"/>
      <c r="M408" s="12"/>
      <c r="O408" s="292"/>
      <c r="P408" s="292"/>
      <c r="Q408" s="292"/>
    </row>
    <row r="409" spans="1:23" x14ac:dyDescent="0.2">
      <c r="A409" s="9" t="s">
        <v>86</v>
      </c>
      <c r="B409" s="206">
        <v>159462.8981315</v>
      </c>
      <c r="C409" s="206">
        <v>134780.01559339999</v>
      </c>
      <c r="D409" s="206">
        <v>64553.846132599996</v>
      </c>
      <c r="E409" s="12">
        <v>-52.104289461321954</v>
      </c>
      <c r="F409" s="12"/>
      <c r="G409" s="207">
        <v>147906.93234999996</v>
      </c>
      <c r="H409" s="207">
        <v>122481.45924999999</v>
      </c>
      <c r="I409" s="207">
        <v>84315.499219999998</v>
      </c>
      <c r="J409" s="12">
        <v>-31.160601991276479</v>
      </c>
      <c r="K409" s="12"/>
      <c r="L409" s="12"/>
      <c r="M409" s="12"/>
      <c r="O409" s="292"/>
      <c r="P409" s="292"/>
      <c r="Q409" s="292"/>
    </row>
    <row r="410" spans="1:23" x14ac:dyDescent="0.2">
      <c r="A410" s="9" t="s">
        <v>3</v>
      </c>
      <c r="B410" s="206">
        <v>409856.2198738</v>
      </c>
      <c r="C410" s="206">
        <v>312355.69395379996</v>
      </c>
      <c r="D410" s="206">
        <v>344014.24469109991</v>
      </c>
      <c r="E410" s="12">
        <v>10.135416561986062</v>
      </c>
      <c r="F410" s="12"/>
      <c r="G410" s="207">
        <v>162562.19822999998</v>
      </c>
      <c r="H410" s="207">
        <v>123722.80356999999</v>
      </c>
      <c r="I410" s="207">
        <v>127762.06266</v>
      </c>
      <c r="J410" s="12">
        <v>3.2647652441165889</v>
      </c>
      <c r="K410" s="12"/>
      <c r="L410" s="12"/>
      <c r="M410" s="12"/>
      <c r="O410" s="292"/>
      <c r="P410" s="292"/>
      <c r="Q410" s="292"/>
    </row>
    <row r="411" spans="1:23" x14ac:dyDescent="0.2">
      <c r="A411" s="9" t="s">
        <v>63</v>
      </c>
      <c r="B411" s="206">
        <v>13776.450921400001</v>
      </c>
      <c r="C411" s="206">
        <v>11643.283495399999</v>
      </c>
      <c r="D411" s="206">
        <v>8263.6277584999989</v>
      </c>
      <c r="E411" s="12">
        <v>-29.026655051689048</v>
      </c>
      <c r="F411" s="12"/>
      <c r="G411" s="207">
        <v>34012.70276</v>
      </c>
      <c r="H411" s="207">
        <v>28719.511060000001</v>
      </c>
      <c r="I411" s="207">
        <v>23725.603469999995</v>
      </c>
      <c r="J411" s="12">
        <v>-17.388553654576057</v>
      </c>
      <c r="K411" s="12"/>
      <c r="L411" s="12"/>
      <c r="M411" s="12"/>
      <c r="O411" s="292"/>
      <c r="P411" s="292"/>
      <c r="Q411" s="292"/>
    </row>
    <row r="412" spans="1:23" x14ac:dyDescent="0.2">
      <c r="A412" s="9" t="s">
        <v>64</v>
      </c>
      <c r="B412" s="206">
        <v>9330.2394999999997</v>
      </c>
      <c r="C412" s="206">
        <v>7760.2644999999993</v>
      </c>
      <c r="D412" s="206">
        <v>4875.0415076999998</v>
      </c>
      <c r="E412" s="12">
        <v>-37.179441400483192</v>
      </c>
      <c r="F412" s="16"/>
      <c r="G412" s="207">
        <v>30414.835409999996</v>
      </c>
      <c r="H412" s="207">
        <v>25481.709869999999</v>
      </c>
      <c r="I412" s="207">
        <v>16901.040069999999</v>
      </c>
      <c r="J412" s="12">
        <v>-33.673838387517904</v>
      </c>
      <c r="K412" s="12"/>
      <c r="L412" s="12"/>
      <c r="M412" s="12"/>
      <c r="O412" s="292"/>
      <c r="P412" s="292"/>
      <c r="Q412" s="292"/>
    </row>
    <row r="413" spans="1:23" x14ac:dyDescent="0.2">
      <c r="A413" s="9" t="s">
        <v>66</v>
      </c>
      <c r="B413" s="206">
        <v>52951.800030999999</v>
      </c>
      <c r="C413" s="206">
        <v>37603.5020267</v>
      </c>
      <c r="D413" s="206">
        <v>56445.186677399994</v>
      </c>
      <c r="E413" s="12">
        <v>50.106196591268656</v>
      </c>
      <c r="F413" s="12"/>
      <c r="G413" s="207">
        <v>203277.39782000001</v>
      </c>
      <c r="H413" s="207">
        <v>143294.82914000002</v>
      </c>
      <c r="I413" s="207">
        <v>228912.79014</v>
      </c>
      <c r="J413" s="12">
        <v>59.749511907614362</v>
      </c>
      <c r="K413" s="12"/>
      <c r="L413" s="12"/>
      <c r="M413" s="12"/>
      <c r="O413" s="292"/>
      <c r="P413" s="292"/>
      <c r="Q413" s="292"/>
    </row>
    <row r="414" spans="1:23" x14ac:dyDescent="0.2">
      <c r="A414" s="9"/>
      <c r="B414" s="206"/>
      <c r="C414" s="206"/>
      <c r="D414" s="206"/>
      <c r="E414" s="12"/>
      <c r="F414" s="12"/>
      <c r="G414" s="207"/>
      <c r="H414" s="207"/>
      <c r="I414" s="207"/>
      <c r="J414" s="12"/>
      <c r="K414" s="12"/>
      <c r="L414" s="12"/>
      <c r="M414" s="12"/>
      <c r="O414" s="292"/>
      <c r="P414" s="292"/>
      <c r="Q414" s="292"/>
    </row>
    <row r="415" spans="1:23" s="20" customFormat="1" ht="11.25" customHeight="1" x14ac:dyDescent="0.2">
      <c r="A415" s="17" t="s">
        <v>68</v>
      </c>
      <c r="B415" s="18">
        <v>464399.66700360004</v>
      </c>
      <c r="C415" s="18">
        <v>303089.54646610003</v>
      </c>
      <c r="D415" s="18">
        <v>473079.82636019995</v>
      </c>
      <c r="E415" s="16">
        <v>56.085827398574764</v>
      </c>
      <c r="F415" s="16"/>
      <c r="G415" s="18">
        <v>1540208.6096199998</v>
      </c>
      <c r="H415" s="18">
        <v>1022587.3071600001</v>
      </c>
      <c r="I415" s="18">
        <v>1791883.4056900002</v>
      </c>
      <c r="J415" s="16">
        <v>75.230358634759739</v>
      </c>
      <c r="K415" s="12"/>
      <c r="L415" s="16"/>
      <c r="M415" s="16"/>
      <c r="O415" s="292"/>
      <c r="P415" s="292"/>
      <c r="Q415" s="292"/>
      <c r="R415" s="179"/>
      <c r="S415" s="19"/>
      <c r="T415" s="19"/>
      <c r="U415" s="179"/>
      <c r="V415" s="179"/>
      <c r="W415" s="179"/>
    </row>
    <row r="416" spans="1:23" s="20" customFormat="1" ht="11.25" customHeight="1" x14ac:dyDescent="0.2">
      <c r="A416" s="17" t="s">
        <v>448</v>
      </c>
      <c r="B416" s="18">
        <v>105330.6699559</v>
      </c>
      <c r="C416" s="18">
        <v>63834.820144699988</v>
      </c>
      <c r="D416" s="18">
        <v>113929.05899340002</v>
      </c>
      <c r="E416" s="16">
        <v>78.474786543060702</v>
      </c>
      <c r="F416" s="16"/>
      <c r="G416" s="18">
        <v>286078.69693999994</v>
      </c>
      <c r="H416" s="18">
        <v>173847.5534</v>
      </c>
      <c r="I416" s="18">
        <v>332085.20670000004</v>
      </c>
      <c r="J416" s="16">
        <v>91.020926211090426</v>
      </c>
      <c r="K416" s="12"/>
      <c r="L416" s="16"/>
      <c r="M416" s="16"/>
      <c r="O416" s="292"/>
      <c r="P416" s="292"/>
      <c r="Q416" s="292"/>
    </row>
    <row r="417" spans="1:22" ht="11.25" customHeight="1" x14ac:dyDescent="0.25">
      <c r="A417" s="9" t="s">
        <v>449</v>
      </c>
      <c r="B417" s="11">
        <v>103059.0243542</v>
      </c>
      <c r="C417" s="11">
        <v>62234.085854099991</v>
      </c>
      <c r="D417" s="11">
        <v>111401.43489880001</v>
      </c>
      <c r="E417" s="12">
        <v>79.003890504580909</v>
      </c>
      <c r="F417" s="12"/>
      <c r="G417" s="11">
        <v>269183.78670999996</v>
      </c>
      <c r="H417" s="11">
        <v>162469.01045</v>
      </c>
      <c r="I417" s="11">
        <v>310480.07942000002</v>
      </c>
      <c r="J417" s="12">
        <v>91.101108180597038</v>
      </c>
      <c r="K417" s="12"/>
      <c r="L417" s="12"/>
      <c r="M417" s="12"/>
      <c r="O417" s="292"/>
      <c r="P417" s="292"/>
      <c r="Q417" s="292"/>
      <c r="R417" s="247"/>
    </row>
    <row r="418" spans="1:22" ht="11.25" customHeight="1" x14ac:dyDescent="0.25">
      <c r="A418" s="342" t="s">
        <v>450</v>
      </c>
      <c r="B418" s="206">
        <v>102101.7562742</v>
      </c>
      <c r="C418" s="206">
        <v>61708.08344409999</v>
      </c>
      <c r="D418" s="206">
        <v>109807.15714880002</v>
      </c>
      <c r="E418" s="12">
        <v>77.946147441561578</v>
      </c>
      <c r="F418" s="12"/>
      <c r="G418" s="207">
        <v>267954.01747999998</v>
      </c>
      <c r="H418" s="207">
        <v>161879.96590000001</v>
      </c>
      <c r="I418" s="207">
        <v>308509.23355</v>
      </c>
      <c r="J418" s="12">
        <v>90.579008239091792</v>
      </c>
      <c r="K418" s="12"/>
      <c r="L418" s="12"/>
      <c r="M418" s="12"/>
      <c r="O418" s="292"/>
      <c r="P418" s="292"/>
      <c r="Q418" s="292"/>
      <c r="R418" s="247"/>
    </row>
    <row r="419" spans="1:22" ht="11.25" customHeight="1" x14ac:dyDescent="0.25">
      <c r="A419" s="342" t="s">
        <v>457</v>
      </c>
      <c r="B419" s="206">
        <v>957.26807999999994</v>
      </c>
      <c r="C419" s="206">
        <v>526.00241000000005</v>
      </c>
      <c r="D419" s="206">
        <v>1594.2777499999997</v>
      </c>
      <c r="E419" s="12">
        <v>203.09324058039954</v>
      </c>
      <c r="F419" s="12"/>
      <c r="G419" s="207">
        <v>1229.7692299999999</v>
      </c>
      <c r="H419" s="207">
        <v>589.04454999999996</v>
      </c>
      <c r="I419" s="207">
        <v>1970.8458700000001</v>
      </c>
      <c r="J419" s="12">
        <v>234.58349966908281</v>
      </c>
      <c r="K419" s="12"/>
      <c r="L419" s="12"/>
      <c r="M419" s="12"/>
      <c r="O419" s="292"/>
      <c r="P419" s="292"/>
      <c r="Q419" s="292"/>
      <c r="R419" s="247"/>
    </row>
    <row r="420" spans="1:22" ht="11.25" customHeight="1" x14ac:dyDescent="0.25">
      <c r="A420" s="9" t="s">
        <v>451</v>
      </c>
      <c r="B420" s="206">
        <v>2271.6456017</v>
      </c>
      <c r="C420" s="206">
        <v>1600.7342906000001</v>
      </c>
      <c r="D420" s="206">
        <v>2527.6240946000003</v>
      </c>
      <c r="E420" s="12">
        <v>57.904038755399938</v>
      </c>
      <c r="F420" s="12"/>
      <c r="G420" s="207">
        <v>16894.910229999998</v>
      </c>
      <c r="H420" s="207">
        <v>11378.542950000001</v>
      </c>
      <c r="I420" s="207">
        <v>21605.127280000001</v>
      </c>
      <c r="J420" s="12">
        <v>89.876044542240777</v>
      </c>
      <c r="K420" s="12"/>
      <c r="L420" s="12"/>
      <c r="M420" s="12"/>
      <c r="O420" s="292"/>
      <c r="P420" s="292"/>
      <c r="Q420" s="292"/>
      <c r="R420" s="247"/>
    </row>
    <row r="421" spans="1:22" s="20" customFormat="1" ht="11.25" customHeight="1" x14ac:dyDescent="0.25">
      <c r="A421" s="17" t="s">
        <v>447</v>
      </c>
      <c r="B421" s="18">
        <v>126671.3648428</v>
      </c>
      <c r="C421" s="18">
        <v>81501.544728299996</v>
      </c>
      <c r="D421" s="18">
        <v>134759.78761469998</v>
      </c>
      <c r="E421" s="16">
        <v>65.346298728381015</v>
      </c>
      <c r="F421" s="16"/>
      <c r="G421" s="18">
        <v>171084.01556999999</v>
      </c>
      <c r="H421" s="18">
        <v>115874.11298999999</v>
      </c>
      <c r="I421" s="18">
        <v>208319.11360000001</v>
      </c>
      <c r="J421" s="16">
        <v>79.78054651255718</v>
      </c>
      <c r="K421" s="12"/>
      <c r="L421" s="16"/>
      <c r="M421" s="16"/>
      <c r="O421" s="292"/>
      <c r="P421" s="292"/>
      <c r="Q421" s="292"/>
      <c r="R421" s="22"/>
    </row>
    <row r="422" spans="1:22" ht="11.25" customHeight="1" x14ac:dyDescent="0.2">
      <c r="A422" s="9" t="s">
        <v>444</v>
      </c>
      <c r="B422" s="11">
        <v>119930.694527</v>
      </c>
      <c r="C422" s="11">
        <v>76408.728650699995</v>
      </c>
      <c r="D422" s="11">
        <v>113210.19557069999</v>
      </c>
      <c r="E422" s="12">
        <v>48.163956618407695</v>
      </c>
      <c r="F422" s="12"/>
      <c r="G422" s="11">
        <v>153299.63978</v>
      </c>
      <c r="H422" s="11">
        <v>102668.68708</v>
      </c>
      <c r="I422" s="11">
        <v>191101.63116000002</v>
      </c>
      <c r="J422" s="12">
        <v>86.134289426621962</v>
      </c>
      <c r="K422" s="12"/>
      <c r="L422" s="12"/>
      <c r="M422" s="12"/>
      <c r="O422" s="292"/>
      <c r="P422" s="292"/>
      <c r="Q422" s="292"/>
    </row>
    <row r="423" spans="1:22" ht="11.25" customHeight="1" x14ac:dyDescent="0.2">
      <c r="A423" s="342" t="s">
        <v>455</v>
      </c>
      <c r="B423" s="206">
        <v>11424.745387300001</v>
      </c>
      <c r="C423" s="206">
        <v>7389.6883346999994</v>
      </c>
      <c r="D423" s="206">
        <v>11701.199552999999</v>
      </c>
      <c r="E423" s="12">
        <v>58.344966973157682</v>
      </c>
      <c r="F423" s="12"/>
      <c r="G423" s="207">
        <v>15842.156760000002</v>
      </c>
      <c r="H423" s="207">
        <v>10417.415189999998</v>
      </c>
      <c r="I423" s="207">
        <v>17280.29753</v>
      </c>
      <c r="J423" s="12">
        <v>65.878936519568668</v>
      </c>
      <c r="K423" s="12"/>
      <c r="L423" s="12"/>
      <c r="M423" s="12"/>
      <c r="O423" s="292"/>
      <c r="P423" s="292"/>
      <c r="Q423" s="292"/>
    </row>
    <row r="424" spans="1:22" ht="11.25" customHeight="1" x14ac:dyDescent="0.2">
      <c r="A424" s="342" t="s">
        <v>456</v>
      </c>
      <c r="B424" s="206">
        <v>108505.94913969999</v>
      </c>
      <c r="C424" s="206">
        <v>69019.040315999999</v>
      </c>
      <c r="D424" s="206">
        <v>101508.99601769999</v>
      </c>
      <c r="E424" s="12">
        <v>47.07390243756862</v>
      </c>
      <c r="F424" s="12"/>
      <c r="G424" s="207">
        <v>137457.48301999999</v>
      </c>
      <c r="H424" s="207">
        <v>92251.271890000004</v>
      </c>
      <c r="I424" s="207">
        <v>173821.33363000001</v>
      </c>
      <c r="J424" s="12">
        <v>88.421612048085109</v>
      </c>
      <c r="K424" s="12"/>
      <c r="L424" s="12"/>
      <c r="M424" s="12"/>
      <c r="O424" s="292"/>
      <c r="P424" s="292"/>
      <c r="Q424" s="292"/>
    </row>
    <row r="425" spans="1:22" ht="11.25" customHeight="1" x14ac:dyDescent="0.2">
      <c r="A425" s="9" t="s">
        <v>446</v>
      </c>
      <c r="B425" s="206">
        <v>6740.6703158000009</v>
      </c>
      <c r="C425" s="206">
        <v>5092.8160776000004</v>
      </c>
      <c r="D425" s="206">
        <v>21549.592044000005</v>
      </c>
      <c r="E425" s="12">
        <v>323.13705650558842</v>
      </c>
      <c r="F425" s="12"/>
      <c r="G425" s="207">
        <v>17784.375789999998</v>
      </c>
      <c r="H425" s="207">
        <v>13205.425909999998</v>
      </c>
      <c r="I425" s="207">
        <v>17217.48244</v>
      </c>
      <c r="J425" s="12">
        <v>30.381879065042625</v>
      </c>
      <c r="K425" s="12"/>
      <c r="L425" s="12"/>
      <c r="M425" s="12"/>
      <c r="O425" s="292"/>
      <c r="P425" s="292"/>
      <c r="Q425" s="292"/>
    </row>
    <row r="426" spans="1:22" s="20" customFormat="1" ht="11.25" customHeight="1" x14ac:dyDescent="0.2">
      <c r="A426" s="17" t="s">
        <v>432</v>
      </c>
      <c r="B426" s="18">
        <v>228132.42418730006</v>
      </c>
      <c r="C426" s="18">
        <v>154879.22336900004</v>
      </c>
      <c r="D426" s="18">
        <v>218612.4426635</v>
      </c>
      <c r="E426" s="16">
        <v>41.150270454711318</v>
      </c>
      <c r="F426" s="16"/>
      <c r="G426" s="18">
        <v>1068550.9715599997</v>
      </c>
      <c r="H426" s="18">
        <v>722287.26774000004</v>
      </c>
      <c r="I426" s="18">
        <v>1234028.0172300001</v>
      </c>
      <c r="J426" s="16">
        <v>70.850030499805257</v>
      </c>
      <c r="K426" s="12"/>
      <c r="L426" s="16"/>
      <c r="M426" s="16"/>
      <c r="O426" s="292"/>
      <c r="P426" s="292"/>
      <c r="Q426" s="292"/>
    </row>
    <row r="427" spans="1:22" ht="11.25" customHeight="1" x14ac:dyDescent="0.2">
      <c r="A427" s="9" t="s">
        <v>454</v>
      </c>
      <c r="B427" s="11">
        <v>226934.83617660005</v>
      </c>
      <c r="C427" s="11">
        <v>154033.11553930005</v>
      </c>
      <c r="D427" s="11">
        <v>216931.6804597</v>
      </c>
      <c r="E427" s="12">
        <v>40.834443100225428</v>
      </c>
      <c r="F427" s="12"/>
      <c r="G427" s="11">
        <v>1061900.9051899998</v>
      </c>
      <c r="H427" s="11">
        <v>717559.04468000005</v>
      </c>
      <c r="I427" s="11">
        <v>1224805.5967900001</v>
      </c>
      <c r="J427" s="12">
        <v>70.690566284508321</v>
      </c>
      <c r="K427" s="12"/>
      <c r="L427" s="12"/>
      <c r="M427" s="12"/>
      <c r="O427" s="292"/>
      <c r="P427" s="292"/>
      <c r="Q427" s="292"/>
    </row>
    <row r="428" spans="1:22" ht="11.25" customHeight="1" x14ac:dyDescent="0.2">
      <c r="A428" s="342" t="s">
        <v>69</v>
      </c>
      <c r="B428" s="206">
        <v>224866.56493610004</v>
      </c>
      <c r="C428" s="206">
        <v>152443.08459020004</v>
      </c>
      <c r="D428" s="206">
        <v>213696</v>
      </c>
      <c r="E428" s="12">
        <v>40.180842295641696</v>
      </c>
      <c r="F428" s="12"/>
      <c r="G428" s="207">
        <v>1058832.7789799999</v>
      </c>
      <c r="H428" s="207">
        <v>715838.08392</v>
      </c>
      <c r="I428" s="207">
        <v>1210035.81859</v>
      </c>
      <c r="J428" s="12">
        <v>69.037642138809446</v>
      </c>
      <c r="K428" s="12"/>
      <c r="L428" s="12"/>
      <c r="M428" s="12"/>
      <c r="O428" s="292"/>
      <c r="P428" s="292"/>
      <c r="Q428" s="292"/>
      <c r="S428" s="339"/>
      <c r="T428" s="339"/>
    </row>
    <row r="429" spans="1:22" ht="11.25" customHeight="1" x14ac:dyDescent="0.2">
      <c r="A429" s="342" t="s">
        <v>453</v>
      </c>
      <c r="B429" s="206">
        <v>2068.2712405000002</v>
      </c>
      <c r="C429" s="206">
        <v>1590.0309491</v>
      </c>
      <c r="D429" s="206">
        <v>3235.6804597</v>
      </c>
      <c r="E429" s="12">
        <v>103.49795464871181</v>
      </c>
      <c r="F429" s="12"/>
      <c r="G429" s="207">
        <v>3068.1262100000004</v>
      </c>
      <c r="H429" s="207">
        <v>1720.9607599999999</v>
      </c>
      <c r="I429" s="207">
        <v>14769.778200000001</v>
      </c>
      <c r="J429" s="12">
        <v>758.2286443300427</v>
      </c>
      <c r="K429" s="12"/>
      <c r="L429" s="12"/>
      <c r="M429" s="12"/>
      <c r="O429" s="292"/>
      <c r="P429" s="292"/>
      <c r="Q429" s="292"/>
    </row>
    <row r="430" spans="1:22" ht="11.25" customHeight="1" x14ac:dyDescent="0.2">
      <c r="A430" s="9" t="s">
        <v>445</v>
      </c>
      <c r="B430" s="206">
        <v>1197.5880107</v>
      </c>
      <c r="C430" s="206">
        <v>846.10782969999991</v>
      </c>
      <c r="D430" s="206">
        <v>1680.7622038000002</v>
      </c>
      <c r="E430" s="12">
        <v>98.646336176316851</v>
      </c>
      <c r="F430" s="12"/>
      <c r="G430" s="207">
        <v>6650.0663699999996</v>
      </c>
      <c r="H430" s="207">
        <v>4728.2230600000003</v>
      </c>
      <c r="I430" s="207">
        <v>9222.4204399999981</v>
      </c>
      <c r="J430" s="12">
        <v>95.050451786426464</v>
      </c>
      <c r="K430" s="12"/>
      <c r="L430" s="12"/>
      <c r="M430" s="12"/>
      <c r="O430" s="292"/>
      <c r="P430" s="292"/>
      <c r="Q430" s="292"/>
    </row>
    <row r="431" spans="1:22" s="20" customFormat="1" ht="11.25" customHeight="1" x14ac:dyDescent="0.25">
      <c r="A431" s="17" t="s">
        <v>71</v>
      </c>
      <c r="B431" s="294">
        <v>4265.208017599999</v>
      </c>
      <c r="C431" s="294">
        <v>2873.9582241000003</v>
      </c>
      <c r="D431" s="294">
        <v>5778.5370885999992</v>
      </c>
      <c r="E431" s="16">
        <v>101.065451826795</v>
      </c>
      <c r="F431" s="16"/>
      <c r="G431" s="295">
        <v>14494.92555</v>
      </c>
      <c r="H431" s="295">
        <v>10578.373030000001</v>
      </c>
      <c r="I431" s="295">
        <v>17451.068160000003</v>
      </c>
      <c r="J431" s="16">
        <v>64.969302089359218</v>
      </c>
      <c r="K431" s="12"/>
      <c r="L431" s="16"/>
      <c r="M431" s="16"/>
      <c r="O431" s="292"/>
      <c r="P431" s="292"/>
      <c r="Q431" s="292"/>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480</v>
      </c>
      <c r="B433" s="9"/>
      <c r="C433" s="9"/>
      <c r="D433" s="9"/>
      <c r="E433" s="9"/>
      <c r="F433" s="9"/>
      <c r="G433" s="9"/>
      <c r="H433" s="9"/>
      <c r="I433" s="9"/>
      <c r="J433" s="9"/>
      <c r="K433" s="12"/>
      <c r="L433" s="9"/>
      <c r="M433" s="9"/>
      <c r="O433" s="174"/>
    </row>
    <row r="434" spans="1:22" s="20" customFormat="1" ht="11.25" customHeight="1" x14ac:dyDescent="0.25">
      <c r="A434" s="17"/>
      <c r="B434" s="294"/>
      <c r="C434" s="294"/>
      <c r="D434" s="294"/>
      <c r="E434" s="16"/>
      <c r="F434" s="16"/>
      <c r="G434" s="295"/>
      <c r="H434" s="295"/>
      <c r="I434" s="295"/>
      <c r="J434" s="16"/>
      <c r="K434" s="12"/>
      <c r="L434" s="16"/>
      <c r="M434" s="16"/>
      <c r="O434" s="292"/>
      <c r="P434" s="282"/>
      <c r="Q434" s="293"/>
      <c r="R434" s="22"/>
      <c r="S434" s="179"/>
      <c r="T434" s="179"/>
      <c r="U434" s="179"/>
      <c r="V434" s="179"/>
    </row>
    <row r="435" spans="1:22" ht="20.100000000000001" customHeight="1" x14ac:dyDescent="0.25">
      <c r="A435" s="408" t="s">
        <v>477</v>
      </c>
      <c r="B435" s="408"/>
      <c r="C435" s="408"/>
      <c r="D435" s="408"/>
      <c r="E435" s="408"/>
      <c r="F435" s="408"/>
      <c r="G435" s="408"/>
      <c r="H435" s="408"/>
      <c r="I435" s="408"/>
      <c r="J435" s="408"/>
      <c r="K435" s="12"/>
      <c r="L435" s="361"/>
      <c r="M435" s="361"/>
      <c r="N435" s="108"/>
      <c r="O435" s="177"/>
      <c r="P435" s="167"/>
      <c r="Q435" s="167"/>
      <c r="R435" s="247"/>
      <c r="S435" s="108"/>
    </row>
    <row r="436" spans="1:22" ht="20.100000000000001" customHeight="1" x14ac:dyDescent="0.25">
      <c r="A436" s="409" t="s">
        <v>224</v>
      </c>
      <c r="B436" s="409"/>
      <c r="C436" s="409"/>
      <c r="D436" s="409"/>
      <c r="E436" s="409"/>
      <c r="F436" s="409"/>
      <c r="G436" s="409"/>
      <c r="H436" s="409"/>
      <c r="I436" s="409"/>
      <c r="J436" s="409"/>
      <c r="K436" s="12"/>
      <c r="L436" s="361"/>
      <c r="M436" s="361"/>
      <c r="N436" s="108"/>
      <c r="O436" s="177"/>
      <c r="P436" s="167"/>
      <c r="Q436" s="167"/>
      <c r="R436" s="247"/>
      <c r="S436" s="108"/>
      <c r="T436" s="108"/>
    </row>
    <row r="437" spans="1:22" s="20" customFormat="1" ht="13.2" x14ac:dyDescent="0.25">
      <c r="A437" s="17"/>
      <c r="B437" s="412" t="s">
        <v>100</v>
      </c>
      <c r="C437" s="412"/>
      <c r="D437" s="412"/>
      <c r="E437" s="412"/>
      <c r="F437" s="362"/>
      <c r="G437" s="412" t="s">
        <v>421</v>
      </c>
      <c r="H437" s="412"/>
      <c r="I437" s="412"/>
      <c r="J437" s="412"/>
      <c r="K437" s="12"/>
      <c r="L437" s="362"/>
      <c r="M437" s="362"/>
      <c r="N437" s="108"/>
      <c r="O437" s="26"/>
      <c r="P437" s="26"/>
      <c r="Q437" s="22"/>
      <c r="R437" s="22"/>
      <c r="S437" s="22"/>
      <c r="T437" s="108"/>
    </row>
    <row r="438" spans="1:22" s="20" customFormat="1" ht="13.2" x14ac:dyDescent="0.25">
      <c r="A438" s="17" t="s">
        <v>257</v>
      </c>
      <c r="B438" s="414">
        <v>2020</v>
      </c>
      <c r="C438" s="413" t="s">
        <v>514</v>
      </c>
      <c r="D438" s="413"/>
      <c r="E438" s="413"/>
      <c r="F438" s="362"/>
      <c r="G438" s="414">
        <v>2020</v>
      </c>
      <c r="H438" s="413" t="s">
        <v>514</v>
      </c>
      <c r="I438" s="413"/>
      <c r="J438" s="413"/>
      <c r="K438" s="12"/>
      <c r="L438" s="362"/>
      <c r="M438" s="362"/>
      <c r="N438" s="108"/>
      <c r="O438" s="111"/>
      <c r="P438" s="111"/>
      <c r="Q438" s="247"/>
      <c r="R438" s="247"/>
      <c r="S438" s="247"/>
      <c r="T438" s="27"/>
      <c r="U438" s="27"/>
    </row>
    <row r="439" spans="1:22" s="20" customFormat="1" ht="13.2" x14ac:dyDescent="0.25">
      <c r="A439" s="123"/>
      <c r="B439" s="418"/>
      <c r="C439" s="257">
        <v>2020</v>
      </c>
      <c r="D439" s="257">
        <v>2021</v>
      </c>
      <c r="E439" s="363" t="s">
        <v>525</v>
      </c>
      <c r="F439" s="125"/>
      <c r="G439" s="418"/>
      <c r="H439" s="257">
        <v>2020</v>
      </c>
      <c r="I439" s="257">
        <v>2021</v>
      </c>
      <c r="J439" s="363" t="s">
        <v>525</v>
      </c>
      <c r="K439" s="12"/>
      <c r="L439" s="362"/>
      <c r="M439" s="362"/>
      <c r="N439" s="108"/>
      <c r="O439" s="111"/>
      <c r="P439" s="111"/>
      <c r="Q439" s="247"/>
      <c r="R439" s="247"/>
      <c r="S439" s="247"/>
      <c r="T439" s="264"/>
      <c r="U439" s="264"/>
    </row>
    <row r="440" spans="1:22" s="20" customFormat="1" ht="11.25" customHeight="1" x14ac:dyDescent="0.25">
      <c r="A440" s="17" t="s">
        <v>261</v>
      </c>
      <c r="B440" s="294"/>
      <c r="C440" s="294"/>
      <c r="D440" s="294"/>
      <c r="E440" s="16"/>
      <c r="F440" s="16"/>
      <c r="G440" s="295"/>
      <c r="H440" s="295"/>
      <c r="I440" s="295"/>
      <c r="J440" s="16"/>
      <c r="K440" s="12"/>
      <c r="L440" s="16"/>
      <c r="M440" s="16"/>
      <c r="O440" s="292"/>
      <c r="P440" s="282"/>
      <c r="Q440" s="293"/>
      <c r="R440" s="22"/>
      <c r="S440" s="179"/>
      <c r="T440" s="179"/>
      <c r="U440" s="179"/>
      <c r="V440" s="179"/>
    </row>
    <row r="441" spans="1:22" s="20" customFormat="1" ht="11.25" customHeight="1" x14ac:dyDescent="0.25">
      <c r="A441" s="17" t="s">
        <v>462</v>
      </c>
      <c r="B441" s="294">
        <v>158658.16023500002</v>
      </c>
      <c r="C441" s="294">
        <v>105325.12849500004</v>
      </c>
      <c r="D441" s="294">
        <v>172135.23884960002</v>
      </c>
      <c r="E441" s="16">
        <v>63.432260951641354</v>
      </c>
      <c r="F441" s="16"/>
      <c r="G441" s="295">
        <v>163591.60242999997</v>
      </c>
      <c r="H441" s="295">
        <v>105187.72460000002</v>
      </c>
      <c r="I441" s="295">
        <v>191845.59054000006</v>
      </c>
      <c r="J441" s="16">
        <v>82.384010367688887</v>
      </c>
      <c r="K441" s="12"/>
      <c r="L441" s="16"/>
      <c r="M441" s="16"/>
      <c r="O441" s="292"/>
      <c r="P441" s="282"/>
      <c r="Q441" s="293"/>
      <c r="R441" s="22"/>
      <c r="S441" s="179"/>
      <c r="T441" s="179"/>
      <c r="U441" s="179"/>
      <c r="V441" s="179"/>
    </row>
    <row r="442" spans="1:22" s="20" customFormat="1" ht="11.25" customHeight="1" x14ac:dyDescent="0.25">
      <c r="A442" s="17"/>
      <c r="B442" s="294"/>
      <c r="C442" s="294"/>
      <c r="D442" s="294"/>
      <c r="E442" s="344"/>
      <c r="F442" s="16"/>
      <c r="G442" s="295"/>
      <c r="H442" s="295"/>
      <c r="I442" s="295"/>
      <c r="J442" s="344"/>
      <c r="K442" s="347"/>
      <c r="L442" s="344"/>
      <c r="M442" s="344"/>
      <c r="O442" s="292"/>
      <c r="P442" s="282"/>
      <c r="Q442" s="293"/>
      <c r="R442" s="22"/>
      <c r="S442" s="179"/>
      <c r="T442" s="179"/>
      <c r="U442" s="179"/>
      <c r="V442" s="179"/>
    </row>
    <row r="443" spans="1:22" s="20" customFormat="1" ht="11.25" customHeight="1" x14ac:dyDescent="0.25">
      <c r="A443" s="17" t="s">
        <v>10</v>
      </c>
      <c r="B443" s="294"/>
      <c r="C443" s="294"/>
      <c r="D443" s="294"/>
      <c r="E443" s="16"/>
      <c r="F443" s="16"/>
      <c r="G443" s="295"/>
      <c r="H443" s="295"/>
      <c r="I443" s="295"/>
      <c r="J443" s="16"/>
      <c r="K443" s="12"/>
      <c r="L443" s="16"/>
      <c r="M443" s="16"/>
      <c r="O443" s="292"/>
      <c r="P443" s="282"/>
      <c r="Q443" s="293"/>
      <c r="R443" s="22"/>
      <c r="S443" s="179"/>
      <c r="T443" s="179"/>
      <c r="U443" s="179"/>
      <c r="V443" s="179"/>
    </row>
    <row r="444" spans="1:22" s="20" customFormat="1" ht="11.25" customHeight="1" x14ac:dyDescent="0.25">
      <c r="A444" s="17" t="s">
        <v>351</v>
      </c>
      <c r="B444" s="295">
        <v>213599.18656990008</v>
      </c>
      <c r="C444" s="295">
        <v>172282.95183759998</v>
      </c>
      <c r="D444" s="295">
        <v>304022.73958950001</v>
      </c>
      <c r="E444" s="16">
        <v>76.46710620333613</v>
      </c>
      <c r="F444" s="12"/>
      <c r="G444" s="295">
        <v>168462.19295999996</v>
      </c>
      <c r="H444" s="295">
        <v>113006.84738000004</v>
      </c>
      <c r="I444" s="295">
        <v>365201.60584000003</v>
      </c>
      <c r="J444" s="16">
        <v>223.16767904511374</v>
      </c>
      <c r="K444" s="12"/>
      <c r="L444" s="16"/>
      <c r="M444" s="16"/>
      <c r="O444" s="292"/>
      <c r="P444" s="282"/>
      <c r="Q444" s="293"/>
      <c r="R444" s="22"/>
      <c r="S444" s="179"/>
      <c r="T444" s="179"/>
      <c r="U444" s="179"/>
      <c r="V444" s="179"/>
    </row>
    <row r="445" spans="1:22" s="20" customFormat="1" ht="11.25" customHeight="1" x14ac:dyDescent="0.25">
      <c r="A445" s="9" t="s">
        <v>352</v>
      </c>
      <c r="B445" s="206">
        <v>1979.1911585</v>
      </c>
      <c r="C445" s="206">
        <v>755.43426660000011</v>
      </c>
      <c r="D445" s="206">
        <v>1356.7945983</v>
      </c>
      <c r="E445" s="12">
        <v>79.604587491980681</v>
      </c>
      <c r="F445" s="12"/>
      <c r="G445" s="207">
        <v>2133.3824300000001</v>
      </c>
      <c r="H445" s="207">
        <v>837.21413000000007</v>
      </c>
      <c r="I445" s="207">
        <v>2151.13967</v>
      </c>
      <c r="J445" s="16">
        <v>156.94020118843429</v>
      </c>
      <c r="K445" s="12"/>
      <c r="L445" s="16"/>
      <c r="M445" s="16"/>
      <c r="O445" s="292"/>
      <c r="P445" s="282"/>
      <c r="Q445" s="293"/>
      <c r="R445" s="22"/>
      <c r="S445" s="179"/>
      <c r="T445" s="179"/>
      <c r="U445" s="179"/>
      <c r="V445" s="179"/>
    </row>
    <row r="446" spans="1:22" s="20" customFormat="1" ht="11.25" customHeight="1" x14ac:dyDescent="0.25">
      <c r="A446" s="9" t="s">
        <v>353</v>
      </c>
      <c r="B446" s="206">
        <v>74410.367024899999</v>
      </c>
      <c r="C446" s="206">
        <v>69332.983574499987</v>
      </c>
      <c r="D446" s="206">
        <v>42686.561882499998</v>
      </c>
      <c r="E446" s="12">
        <v>-38.432532855545951</v>
      </c>
      <c r="F446" s="12"/>
      <c r="G446" s="207">
        <v>44497.648700000005</v>
      </c>
      <c r="H446" s="207">
        <v>20699.117720000002</v>
      </c>
      <c r="I446" s="207">
        <v>127261.84185</v>
      </c>
      <c r="J446" s="16">
        <v>514.81771141886134</v>
      </c>
      <c r="K446" s="12"/>
      <c r="L446" s="16"/>
      <c r="M446" s="16"/>
      <c r="O446" s="292"/>
      <c r="P446" s="282"/>
      <c r="Q446" s="293"/>
      <c r="R446" s="22"/>
      <c r="S446" s="179"/>
      <c r="T446" s="179"/>
      <c r="U446" s="179"/>
      <c r="V446" s="179"/>
    </row>
    <row r="447" spans="1:22" s="20" customFormat="1" ht="11.25" customHeight="1" x14ac:dyDescent="0.25">
      <c r="A447" s="9" t="s">
        <v>328</v>
      </c>
      <c r="B447" s="206">
        <v>137209.62838650006</v>
      </c>
      <c r="C447" s="206">
        <v>102194.5339965</v>
      </c>
      <c r="D447" s="206">
        <v>259979.38310870001</v>
      </c>
      <c r="E447" s="12">
        <v>154.39656402523826</v>
      </c>
      <c r="F447" s="12"/>
      <c r="G447" s="207">
        <v>121831.16182999997</v>
      </c>
      <c r="H447" s="207">
        <v>91470.515530000033</v>
      </c>
      <c r="I447" s="207">
        <v>235788.62432000003</v>
      </c>
      <c r="J447" s="16">
        <v>157.77554980836123</v>
      </c>
      <c r="K447" s="12"/>
      <c r="L447" s="16"/>
      <c r="M447" s="16"/>
      <c r="O447" s="292"/>
      <c r="P447" s="282"/>
      <c r="Q447" s="293"/>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1911514.7345000005</v>
      </c>
      <c r="H449" s="207">
        <v>1358094.1708699998</v>
      </c>
      <c r="I449" s="207">
        <v>1869236.5552799995</v>
      </c>
      <c r="J449" s="12">
        <v>37.636740910430376</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463</v>
      </c>
      <c r="B451" s="9"/>
      <c r="C451" s="9"/>
      <c r="D451" s="9"/>
      <c r="E451" s="9"/>
      <c r="F451" s="9"/>
      <c r="G451" s="9"/>
      <c r="H451" s="9"/>
      <c r="I451" s="9"/>
      <c r="J451" s="9"/>
      <c r="K451" s="9"/>
      <c r="L451" s="9"/>
      <c r="M451" s="9"/>
      <c r="O451" s="174"/>
    </row>
    <row r="452" spans="1:18" x14ac:dyDescent="0.25">
      <c r="O452" s="174"/>
    </row>
    <row r="453" spans="1:18" ht="20.100000000000001" customHeight="1" x14ac:dyDescent="0.25">
      <c r="A453" s="408" t="s">
        <v>279</v>
      </c>
      <c r="B453" s="408"/>
      <c r="C453" s="408"/>
      <c r="D453" s="408"/>
      <c r="E453" s="408"/>
      <c r="F453" s="408"/>
      <c r="G453" s="408"/>
      <c r="H453" s="408"/>
      <c r="I453" s="408"/>
      <c r="J453" s="408"/>
      <c r="K453" s="361"/>
      <c r="L453" s="361"/>
      <c r="M453" s="361"/>
      <c r="O453" s="174"/>
    </row>
    <row r="454" spans="1:18" ht="20.100000000000001" customHeight="1" x14ac:dyDescent="0.25">
      <c r="A454" s="409" t="s">
        <v>225</v>
      </c>
      <c r="B454" s="409"/>
      <c r="C454" s="409"/>
      <c r="D454" s="409"/>
      <c r="E454" s="409"/>
      <c r="F454" s="409"/>
      <c r="G454" s="409"/>
      <c r="H454" s="409"/>
      <c r="I454" s="409"/>
      <c r="J454" s="409"/>
      <c r="K454" s="361"/>
      <c r="L454" s="361"/>
      <c r="M454" s="361"/>
      <c r="O454" s="174"/>
      <c r="P454" s="175"/>
      <c r="Q454" s="175"/>
    </row>
    <row r="455" spans="1:18" s="20" customFormat="1" ht="13.2" x14ac:dyDescent="0.25">
      <c r="A455" s="17"/>
      <c r="B455" s="412" t="s">
        <v>100</v>
      </c>
      <c r="C455" s="412"/>
      <c r="D455" s="412"/>
      <c r="E455" s="412"/>
      <c r="F455" s="362"/>
      <c r="G455" s="412" t="s">
        <v>421</v>
      </c>
      <c r="H455" s="412"/>
      <c r="I455" s="412"/>
      <c r="J455" s="412"/>
      <c r="K455" s="362"/>
      <c r="L455" s="362"/>
      <c r="M455" s="362"/>
      <c r="N455" s="91"/>
      <c r="O455" s="165"/>
      <c r="P455" s="165"/>
      <c r="Q455" s="165"/>
      <c r="R455" s="91"/>
    </row>
    <row r="456" spans="1:18" s="20" customFormat="1" ht="13.2" x14ac:dyDescent="0.25">
      <c r="A456" s="17" t="s">
        <v>257</v>
      </c>
      <c r="B456" s="414">
        <v>2020</v>
      </c>
      <c r="C456" s="413" t="s">
        <v>514</v>
      </c>
      <c r="D456" s="413"/>
      <c r="E456" s="413"/>
      <c r="F456" s="362"/>
      <c r="G456" s="414">
        <v>2020</v>
      </c>
      <c r="H456" s="413" t="s">
        <v>514</v>
      </c>
      <c r="I456" s="413"/>
      <c r="J456" s="413"/>
      <c r="K456" s="362"/>
      <c r="L456" s="362"/>
      <c r="M456" s="362"/>
      <c r="N456" s="91"/>
      <c r="O456" s="165"/>
      <c r="P456" s="171"/>
      <c r="Q456" s="171"/>
    </row>
    <row r="457" spans="1:18" s="20" customFormat="1" ht="13.2" x14ac:dyDescent="0.25">
      <c r="A457" s="123"/>
      <c r="B457" s="415"/>
      <c r="C457" s="257">
        <v>2020</v>
      </c>
      <c r="D457" s="257">
        <v>2021</v>
      </c>
      <c r="E457" s="363" t="s">
        <v>525</v>
      </c>
      <c r="F457" s="125"/>
      <c r="G457" s="415"/>
      <c r="H457" s="257">
        <v>2020</v>
      </c>
      <c r="I457" s="257">
        <v>2021</v>
      </c>
      <c r="J457" s="363" t="s">
        <v>525</v>
      </c>
      <c r="K457" s="362"/>
      <c r="L457" s="362"/>
      <c r="M457" s="362"/>
      <c r="O457" s="165"/>
      <c r="P457" s="171"/>
      <c r="Q457" s="171"/>
    </row>
    <row r="458" spans="1:18" s="20" customFormat="1" ht="13.2" x14ac:dyDescent="0.25">
      <c r="A458" s="17"/>
      <c r="B458" s="17"/>
      <c r="C458" s="256"/>
      <c r="D458" s="256"/>
      <c r="E458" s="362"/>
      <c r="F458" s="362"/>
      <c r="G458" s="17"/>
      <c r="H458" s="256"/>
      <c r="I458" s="256"/>
      <c r="J458" s="362"/>
      <c r="K458" s="362"/>
      <c r="L458" s="362"/>
      <c r="M458" s="362"/>
      <c r="O458" s="165"/>
      <c r="P458" s="171"/>
      <c r="Q458" s="171"/>
    </row>
    <row r="459" spans="1:18" s="20" customFormat="1" ht="13.2" x14ac:dyDescent="0.25">
      <c r="A459" s="17" t="s">
        <v>382</v>
      </c>
      <c r="B459" s="17"/>
      <c r="C459" s="256"/>
      <c r="D459" s="256"/>
      <c r="E459" s="362"/>
      <c r="F459" s="362"/>
      <c r="G459" s="18">
        <v>1913694.8425199999</v>
      </c>
      <c r="H459" s="18">
        <v>1506236.8809699998</v>
      </c>
      <c r="I459" s="18">
        <v>1702087.9967600002</v>
      </c>
      <c r="J459" s="16">
        <v>13.002676953698966</v>
      </c>
      <c r="K459" s="16"/>
      <c r="L459" s="16"/>
      <c r="M459" s="16"/>
      <c r="O459" s="165"/>
      <c r="P459" s="171"/>
      <c r="Q459" s="171"/>
    </row>
    <row r="460" spans="1:18" s="20" customFormat="1" ht="13.2" x14ac:dyDescent="0.25">
      <c r="A460" s="17"/>
      <c r="B460" s="17"/>
      <c r="C460" s="256"/>
      <c r="D460" s="256"/>
      <c r="E460" s="362"/>
      <c r="F460" s="362"/>
      <c r="G460" s="17"/>
      <c r="H460" s="256"/>
      <c r="I460" s="256"/>
      <c r="J460" s="362"/>
      <c r="K460" s="362"/>
      <c r="L460" s="362"/>
      <c r="M460" s="362"/>
      <c r="O460" s="165"/>
      <c r="P460" s="171"/>
      <c r="Q460" s="171"/>
    </row>
    <row r="461" spans="1:18" s="21" customFormat="1" ht="13.2" x14ac:dyDescent="0.25">
      <c r="A461" s="86" t="s">
        <v>256</v>
      </c>
      <c r="B461" s="86"/>
      <c r="C461" s="86"/>
      <c r="D461" s="86"/>
      <c r="E461" s="86"/>
      <c r="F461" s="86"/>
      <c r="G461" s="86">
        <v>985051.61633000011</v>
      </c>
      <c r="H461" s="86">
        <v>755391.22347000008</v>
      </c>
      <c r="I461" s="86">
        <v>1013474.9001200001</v>
      </c>
      <c r="J461" s="16">
        <v>34.165564628147905</v>
      </c>
      <c r="K461" s="16"/>
      <c r="L461" s="16"/>
      <c r="M461" s="16"/>
      <c r="O461" s="165"/>
      <c r="P461" s="201"/>
      <c r="Q461" s="201"/>
    </row>
    <row r="462" spans="1:18" ht="13.2" x14ac:dyDescent="0.25">
      <c r="A462" s="83"/>
      <c r="B462" s="199"/>
      <c r="C462" s="88"/>
      <c r="E462" s="88"/>
      <c r="F462" s="88"/>
      <c r="G462" s="88"/>
      <c r="I462" s="92"/>
      <c r="J462" s="12"/>
      <c r="K462" s="12"/>
      <c r="L462" s="12"/>
      <c r="M462" s="12"/>
      <c r="O462" s="165"/>
    </row>
    <row r="463" spans="1:18" s="20" customFormat="1" ht="13.2" x14ac:dyDescent="0.25">
      <c r="A463" s="91" t="s">
        <v>178</v>
      </c>
      <c r="B463" s="21">
        <v>1172785.8167163001</v>
      </c>
      <c r="C463" s="21">
        <v>920292.66500189994</v>
      </c>
      <c r="D463" s="21">
        <v>991301.03990319988</v>
      </c>
      <c r="E463" s="16">
        <v>7.7158470996999</v>
      </c>
      <c r="F463" s="21"/>
      <c r="G463" s="21">
        <v>394298.31351000001</v>
      </c>
      <c r="H463" s="21">
        <v>302803.07172000001</v>
      </c>
      <c r="I463" s="21">
        <v>475720.49844</v>
      </c>
      <c r="J463" s="16">
        <v>57.105572191782642</v>
      </c>
      <c r="K463" s="16"/>
      <c r="L463" s="16"/>
      <c r="M463" s="16"/>
      <c r="O463" s="165"/>
      <c r="P463" s="171"/>
      <c r="Q463" s="171"/>
    </row>
    <row r="464" spans="1:18" ht="13.2" x14ac:dyDescent="0.25">
      <c r="A464" s="83" t="s">
        <v>179</v>
      </c>
      <c r="B464" s="93">
        <v>565154.84604940005</v>
      </c>
      <c r="C464" s="93">
        <v>431216.58749839995</v>
      </c>
      <c r="D464" s="93">
        <v>429662.77771639999</v>
      </c>
      <c r="E464" s="12">
        <v>-0.3603316354350028</v>
      </c>
      <c r="F464" s="93"/>
      <c r="G464" s="93">
        <v>157087.57333000004</v>
      </c>
      <c r="H464" s="93">
        <v>118471.50747999999</v>
      </c>
      <c r="I464" s="93">
        <v>185229.48096999998</v>
      </c>
      <c r="J464" s="12">
        <v>56.349391435970261</v>
      </c>
      <c r="K464" s="12"/>
      <c r="L464" s="12"/>
      <c r="M464" s="12"/>
      <c r="O464" s="167"/>
    </row>
    <row r="465" spans="1:17" ht="13.2" x14ac:dyDescent="0.25">
      <c r="A465" s="83" t="s">
        <v>180</v>
      </c>
      <c r="B465" s="93">
        <v>118100.65</v>
      </c>
      <c r="C465" s="93">
        <v>100497.60000000001</v>
      </c>
      <c r="D465" s="93">
        <v>90979.619000000006</v>
      </c>
      <c r="E465" s="12">
        <v>-9.4708540303449951</v>
      </c>
      <c r="F465" s="93"/>
      <c r="G465" s="93">
        <v>30128.293719999998</v>
      </c>
      <c r="H465" s="93">
        <v>25780.477569999999</v>
      </c>
      <c r="I465" s="93">
        <v>38766.222540000002</v>
      </c>
      <c r="J465" s="12">
        <v>50.370459332030151</v>
      </c>
      <c r="K465" s="12"/>
      <c r="L465" s="12"/>
      <c r="M465" s="12"/>
      <c r="O465" s="167"/>
    </row>
    <row r="466" spans="1:17" x14ac:dyDescent="0.2">
      <c r="A466" s="83" t="s">
        <v>383</v>
      </c>
      <c r="B466" s="93">
        <v>63355.957664900001</v>
      </c>
      <c r="C466" s="93">
        <v>47567.225160999995</v>
      </c>
      <c r="D466" s="93">
        <v>55480.116610600002</v>
      </c>
      <c r="E466" s="12">
        <v>16.635175633679225</v>
      </c>
      <c r="F466" s="93"/>
      <c r="G466" s="93">
        <v>19116.216370000002</v>
      </c>
      <c r="H466" s="93">
        <v>14487.30234</v>
      </c>
      <c r="I466" s="93">
        <v>20028.634170000001</v>
      </c>
      <c r="J466" s="12">
        <v>38.249576766960757</v>
      </c>
      <c r="K466" s="12"/>
      <c r="L466" s="12"/>
      <c r="M466" s="12"/>
      <c r="O466" s="175"/>
    </row>
    <row r="467" spans="1:17" x14ac:dyDescent="0.2">
      <c r="A467" s="83" t="s">
        <v>384</v>
      </c>
      <c r="B467" s="93">
        <v>41657.902999999998</v>
      </c>
      <c r="C467" s="93">
        <v>34223.993000000002</v>
      </c>
      <c r="D467" s="93">
        <v>61116.682999999997</v>
      </c>
      <c r="E467" s="12">
        <v>78.578469788723936</v>
      </c>
      <c r="F467" s="93"/>
      <c r="G467" s="93">
        <v>14807.224020000003</v>
      </c>
      <c r="H467" s="93">
        <v>12067.205240000003</v>
      </c>
      <c r="I467" s="93">
        <v>36460.890079999997</v>
      </c>
      <c r="J467" s="12">
        <v>202.14858664324822</v>
      </c>
      <c r="K467" s="12"/>
      <c r="L467" s="12"/>
      <c r="M467" s="12"/>
      <c r="O467" s="14"/>
      <c r="P467" s="14"/>
      <c r="Q467" s="14"/>
    </row>
    <row r="468" spans="1:17" x14ac:dyDescent="0.2">
      <c r="A468" s="83" t="s">
        <v>385</v>
      </c>
      <c r="B468" s="93">
        <v>140706.05160000001</v>
      </c>
      <c r="C468" s="93">
        <v>116673.73585</v>
      </c>
      <c r="D468" s="93">
        <v>107140.02215</v>
      </c>
      <c r="E468" s="12">
        <v>-8.17125947887439</v>
      </c>
      <c r="F468" s="93"/>
      <c r="G468" s="93">
        <v>55052.439620000005</v>
      </c>
      <c r="H468" s="93">
        <v>43643.558339999996</v>
      </c>
      <c r="I468" s="93">
        <v>63890.060869999987</v>
      </c>
      <c r="J468" s="12">
        <v>46.390586148526211</v>
      </c>
      <c r="K468" s="12"/>
      <c r="L468" s="12"/>
      <c r="M468" s="12"/>
      <c r="O468" s="14"/>
      <c r="P468" s="14"/>
      <c r="Q468" s="14"/>
    </row>
    <row r="469" spans="1:17" x14ac:dyDescent="0.2">
      <c r="A469" s="83" t="s">
        <v>181</v>
      </c>
      <c r="B469" s="93">
        <v>243810.40840199994</v>
      </c>
      <c r="C469" s="93">
        <v>190113.52349250001</v>
      </c>
      <c r="D469" s="93">
        <v>246921.82142619998</v>
      </c>
      <c r="E469" s="12">
        <v>29.881250365622236</v>
      </c>
      <c r="F469" s="93"/>
      <c r="G469" s="93">
        <v>118106.56645000001</v>
      </c>
      <c r="H469" s="93">
        <v>88353.020750000025</v>
      </c>
      <c r="I469" s="93">
        <v>131345.20981</v>
      </c>
      <c r="J469" s="12">
        <v>48.65955764166668</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ht="11.4" x14ac:dyDescent="0.2">
      <c r="A471" s="91" t="s">
        <v>318</v>
      </c>
      <c r="B471" s="21">
        <v>74039.360155600007</v>
      </c>
      <c r="C471" s="21">
        <v>56059.990829900002</v>
      </c>
      <c r="D471" s="21">
        <v>62529.397870399989</v>
      </c>
      <c r="E471" s="16">
        <v>11.540150015596296</v>
      </c>
      <c r="F471" s="21"/>
      <c r="G471" s="21">
        <v>371418.25964000006</v>
      </c>
      <c r="H471" s="21">
        <v>293807.57821000001</v>
      </c>
      <c r="I471" s="21">
        <v>331046.01915000001</v>
      </c>
      <c r="J471" s="16">
        <v>12.674431737558422</v>
      </c>
      <c r="K471" s="16"/>
      <c r="L471" s="16"/>
      <c r="M471" s="16"/>
    </row>
    <row r="472" spans="1:17" x14ac:dyDescent="0.2">
      <c r="A472" s="83" t="s">
        <v>174</v>
      </c>
      <c r="B472" s="13">
        <v>11155.898192000001</v>
      </c>
      <c r="C472" s="93">
        <v>9324.4477181000002</v>
      </c>
      <c r="D472" s="93">
        <v>9126.4857847000003</v>
      </c>
      <c r="E472" s="12">
        <v>-2.1230419150265618</v>
      </c>
      <c r="F472" s="13"/>
      <c r="G472" s="93">
        <v>77174.0628</v>
      </c>
      <c r="H472" s="93">
        <v>67774.083979999996</v>
      </c>
      <c r="I472" s="93">
        <v>70623.52291</v>
      </c>
      <c r="J472" s="12">
        <v>4.2043193543432693</v>
      </c>
      <c r="K472" s="12"/>
      <c r="L472" s="12"/>
      <c r="M472" s="12"/>
      <c r="O472" s="14"/>
      <c r="P472" s="14"/>
      <c r="Q472" s="14"/>
    </row>
    <row r="473" spans="1:17" x14ac:dyDescent="0.2">
      <c r="A473" s="83" t="s">
        <v>175</v>
      </c>
      <c r="B473" s="13">
        <v>8200.3836315000008</v>
      </c>
      <c r="C473" s="93">
        <v>7211.5817552000008</v>
      </c>
      <c r="D473" s="93">
        <v>5989.4773471999997</v>
      </c>
      <c r="E473" s="12">
        <v>-16.946412721713756</v>
      </c>
      <c r="F473" s="93"/>
      <c r="G473" s="93">
        <v>88961.75599000002</v>
      </c>
      <c r="H473" s="93">
        <v>71377.948069999999</v>
      </c>
      <c r="I473" s="93">
        <v>69908.033510000008</v>
      </c>
      <c r="J473" s="12">
        <v>-2.059339893826106</v>
      </c>
      <c r="K473" s="12"/>
      <c r="L473" s="12"/>
      <c r="M473" s="12"/>
      <c r="O473" s="14"/>
      <c r="P473" s="14"/>
      <c r="Q473" s="14"/>
    </row>
    <row r="474" spans="1:17" x14ac:dyDescent="0.2">
      <c r="A474" s="83" t="s">
        <v>176</v>
      </c>
      <c r="B474" s="13">
        <v>10834.1083442</v>
      </c>
      <c r="C474" s="93">
        <v>7413.9623398999993</v>
      </c>
      <c r="D474" s="93">
        <v>13333.911931399998</v>
      </c>
      <c r="E474" s="12">
        <v>79.848660137378687</v>
      </c>
      <c r="F474" s="93"/>
      <c r="G474" s="93">
        <v>83820.241680000036</v>
      </c>
      <c r="H474" s="93">
        <v>64319.512500000012</v>
      </c>
      <c r="I474" s="93">
        <v>90444.64705</v>
      </c>
      <c r="J474" s="12">
        <v>40.617743410290899</v>
      </c>
      <c r="K474" s="12"/>
      <c r="L474" s="12"/>
      <c r="M474" s="12"/>
      <c r="O474" s="14"/>
      <c r="P474" s="14"/>
      <c r="Q474" s="14"/>
    </row>
    <row r="475" spans="1:17" x14ac:dyDescent="0.2">
      <c r="A475" s="83" t="s">
        <v>177</v>
      </c>
      <c r="B475" s="13">
        <v>43848.969987900004</v>
      </c>
      <c r="C475" s="93">
        <v>32109.9990167</v>
      </c>
      <c r="D475" s="93">
        <v>34079.522807099995</v>
      </c>
      <c r="E475" s="12">
        <v>6.1336775170116624</v>
      </c>
      <c r="F475" s="93"/>
      <c r="G475" s="93">
        <v>121462.19916999999</v>
      </c>
      <c r="H475" s="93">
        <v>90336.033660000001</v>
      </c>
      <c r="I475" s="93">
        <v>100069.81568000001</v>
      </c>
      <c r="J475" s="12">
        <v>10.775082351562276</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3225.1577543000003</v>
      </c>
      <c r="C477" s="21">
        <v>2359.4429041000003</v>
      </c>
      <c r="D477" s="21">
        <v>6132.7927776999995</v>
      </c>
      <c r="E477" s="16">
        <v>159.92545812585905</v>
      </c>
      <c r="F477" s="21"/>
      <c r="G477" s="21">
        <v>175592.90018000003</v>
      </c>
      <c r="H477" s="21">
        <v>126147.59141999998</v>
      </c>
      <c r="I477" s="21">
        <v>166277.28083</v>
      </c>
      <c r="J477" s="16">
        <v>31.811696884794969</v>
      </c>
      <c r="K477" s="16"/>
      <c r="L477" s="16"/>
      <c r="M477" s="16"/>
    </row>
    <row r="478" spans="1:17" x14ac:dyDescent="0.2">
      <c r="A478" s="83" t="s">
        <v>183</v>
      </c>
      <c r="B478" s="93">
        <v>1190.4216202</v>
      </c>
      <c r="C478" s="93">
        <v>903.42469440000002</v>
      </c>
      <c r="D478" s="93">
        <v>620.5134564</v>
      </c>
      <c r="E478" s="12">
        <v>-31.315420062531345</v>
      </c>
      <c r="F478" s="93"/>
      <c r="G478" s="93">
        <v>20283.253420000001</v>
      </c>
      <c r="H478" s="93">
        <v>13840.63652</v>
      </c>
      <c r="I478" s="93">
        <v>14377.111580000001</v>
      </c>
      <c r="J478" s="12">
        <v>3.8760866180163305</v>
      </c>
      <c r="K478" s="12"/>
      <c r="L478" s="12"/>
      <c r="M478" s="12"/>
      <c r="O478" s="14"/>
      <c r="P478" s="14"/>
      <c r="Q478" s="14"/>
    </row>
    <row r="479" spans="1:17" x14ac:dyDescent="0.2">
      <c r="A479" s="83" t="s">
        <v>184</v>
      </c>
      <c r="B479" s="93">
        <v>148.96869560000002</v>
      </c>
      <c r="C479" s="93">
        <v>105.61002320000001</v>
      </c>
      <c r="D479" s="93">
        <v>1314.8877266</v>
      </c>
      <c r="E479" s="12">
        <v>1145.0406568985584</v>
      </c>
      <c r="F479" s="93"/>
      <c r="G479" s="93">
        <v>71490.278490000026</v>
      </c>
      <c r="H479" s="93">
        <v>47227.418909999993</v>
      </c>
      <c r="I479" s="93">
        <v>70514.834629999998</v>
      </c>
      <c r="J479" s="12">
        <v>49.309101063469512</v>
      </c>
      <c r="K479" s="12"/>
      <c r="L479" s="12"/>
      <c r="M479" s="12"/>
      <c r="O479" s="14"/>
      <c r="P479" s="14"/>
      <c r="Q479" s="14"/>
    </row>
    <row r="480" spans="1:17" x14ac:dyDescent="0.2">
      <c r="A480" s="83" t="s">
        <v>386</v>
      </c>
      <c r="B480" s="93">
        <v>1885.7674385</v>
      </c>
      <c r="C480" s="93">
        <v>1350.4081865000003</v>
      </c>
      <c r="D480" s="93">
        <v>4197.3915946999996</v>
      </c>
      <c r="E480" s="12">
        <v>210.82391506962318</v>
      </c>
      <c r="F480" s="93"/>
      <c r="G480" s="93">
        <v>83819.368270000006</v>
      </c>
      <c r="H480" s="93">
        <v>65079.535989999989</v>
      </c>
      <c r="I480" s="93">
        <v>81385.334620000009</v>
      </c>
      <c r="J480" s="12">
        <v>25.055185753791392</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344</v>
      </c>
      <c r="B482" s="21"/>
      <c r="C482" s="21"/>
      <c r="D482" s="21"/>
      <c r="E482" s="16"/>
      <c r="F482" s="21"/>
      <c r="G482" s="21">
        <v>43742.143000000004</v>
      </c>
      <c r="H482" s="21">
        <v>32632.982120000001</v>
      </c>
      <c r="I482" s="21">
        <v>40431.101699999999</v>
      </c>
      <c r="J482" s="16">
        <v>23.896435671506438</v>
      </c>
      <c r="K482" s="16"/>
      <c r="L482" s="16"/>
      <c r="M482" s="16"/>
    </row>
    <row r="483" spans="1:17" x14ac:dyDescent="0.2">
      <c r="A483" s="95" t="s">
        <v>185</v>
      </c>
      <c r="B483" s="93">
        <v>683.81818319999991</v>
      </c>
      <c r="C483" s="93">
        <v>539.13068109999995</v>
      </c>
      <c r="D483" s="93">
        <v>620.42444829999999</v>
      </c>
      <c r="E483" s="12">
        <v>15.078675736675677</v>
      </c>
      <c r="F483" s="93"/>
      <c r="G483" s="93">
        <v>17726.674429999999</v>
      </c>
      <c r="H483" s="93">
        <v>13851.708439999999</v>
      </c>
      <c r="I483" s="93">
        <v>15818.62687</v>
      </c>
      <c r="J483" s="12">
        <v>14.199825519862031</v>
      </c>
      <c r="K483" s="12"/>
      <c r="L483" s="12"/>
      <c r="M483" s="12"/>
    </row>
    <row r="484" spans="1:17" x14ac:dyDescent="0.2">
      <c r="A484" s="83" t="s">
        <v>186</v>
      </c>
      <c r="B484" s="93">
        <v>10760.796014199999</v>
      </c>
      <c r="C484" s="93">
        <v>7828.3073419000002</v>
      </c>
      <c r="D484" s="93">
        <v>9662.337722899998</v>
      </c>
      <c r="E484" s="12">
        <v>23.428185697099394</v>
      </c>
      <c r="F484" s="93"/>
      <c r="G484" s="93">
        <v>26015.468570000005</v>
      </c>
      <c r="H484" s="93">
        <v>18781.273680000002</v>
      </c>
      <c r="I484" s="93">
        <v>24612.474829999996</v>
      </c>
      <c r="J484" s="12">
        <v>31.04795366572813</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373</v>
      </c>
      <c r="B486" s="86"/>
      <c r="C486" s="86"/>
      <c r="D486" s="86"/>
      <c r="E486" s="16"/>
      <c r="F486" s="86"/>
      <c r="G486" s="86">
        <v>928643.22618999984</v>
      </c>
      <c r="H486" s="86">
        <v>750845.65749999986</v>
      </c>
      <c r="I486" s="86">
        <v>688613.09664000012</v>
      </c>
      <c r="J486" s="16">
        <v>-8.2883293308518233</v>
      </c>
      <c r="K486" s="16"/>
      <c r="L486" s="16"/>
      <c r="M486" s="16"/>
      <c r="O486" s="201"/>
      <c r="P486" s="201"/>
      <c r="Q486" s="201"/>
    </row>
    <row r="487" spans="1:17" x14ac:dyDescent="0.2">
      <c r="A487" s="83" t="s">
        <v>187</v>
      </c>
      <c r="B487" s="93">
        <v>2951.0010000000002</v>
      </c>
      <c r="C487" s="93">
        <v>1855</v>
      </c>
      <c r="D487" s="93">
        <v>5618.0010000000002</v>
      </c>
      <c r="E487" s="12">
        <v>202.85719676549866</v>
      </c>
      <c r="F487" s="93"/>
      <c r="G487" s="93">
        <v>62517.011579999999</v>
      </c>
      <c r="H487" s="93">
        <v>37365.168819999999</v>
      </c>
      <c r="I487" s="93">
        <v>107290.46164999998</v>
      </c>
      <c r="J487" s="12">
        <v>187.14031018259959</v>
      </c>
      <c r="K487" s="12"/>
      <c r="L487" s="12"/>
      <c r="M487" s="12"/>
    </row>
    <row r="488" spans="1:17" x14ac:dyDescent="0.2">
      <c r="A488" s="83" t="s">
        <v>188</v>
      </c>
      <c r="B488" s="93">
        <v>70</v>
      </c>
      <c r="C488" s="93">
        <v>35</v>
      </c>
      <c r="D488" s="93">
        <v>285</v>
      </c>
      <c r="E488" s="12">
        <v>714.28571428571422</v>
      </c>
      <c r="F488" s="93"/>
      <c r="G488" s="93">
        <v>9595.4501299999993</v>
      </c>
      <c r="H488" s="93">
        <v>4068.10815</v>
      </c>
      <c r="I488" s="93">
        <v>7382.9142499999989</v>
      </c>
      <c r="J488" s="12">
        <v>81.48274278303046</v>
      </c>
      <c r="K488" s="12"/>
      <c r="L488" s="12"/>
      <c r="M488" s="12"/>
    </row>
    <row r="489" spans="1:17" ht="11.25" customHeight="1" x14ac:dyDescent="0.2">
      <c r="A489" s="95" t="s">
        <v>189</v>
      </c>
      <c r="B489" s="93">
        <v>0</v>
      </c>
      <c r="C489" s="93">
        <v>0</v>
      </c>
      <c r="D489" s="93">
        <v>0</v>
      </c>
      <c r="E489" s="12" t="s">
        <v>528</v>
      </c>
      <c r="F489" s="93"/>
      <c r="G489" s="93">
        <v>0</v>
      </c>
      <c r="H489" s="93">
        <v>0</v>
      </c>
      <c r="I489" s="93">
        <v>0</v>
      </c>
      <c r="J489" s="12" t="s">
        <v>528</v>
      </c>
      <c r="K489" s="12"/>
      <c r="L489" s="12"/>
      <c r="M489" s="12"/>
    </row>
    <row r="490" spans="1:17" x14ac:dyDescent="0.2">
      <c r="A490" s="83" t="s">
        <v>190</v>
      </c>
      <c r="B490" s="88"/>
      <c r="C490" s="88"/>
      <c r="D490" s="88"/>
      <c r="E490" s="12"/>
      <c r="F490" s="88"/>
      <c r="G490" s="93">
        <v>856530.76447999978</v>
      </c>
      <c r="H490" s="93">
        <v>709412.38052999985</v>
      </c>
      <c r="I490" s="93">
        <v>573939.72074000014</v>
      </c>
      <c r="J490" s="12">
        <v>-19.096461170974848</v>
      </c>
      <c r="K490" s="12"/>
      <c r="L490" s="12"/>
      <c r="M490" s="12"/>
    </row>
    <row r="491" spans="1:17" x14ac:dyDescent="0.2">
      <c r="B491" s="93"/>
      <c r="C491" s="93"/>
      <c r="D491" s="93"/>
      <c r="F491" s="88"/>
      <c r="G491" s="88"/>
      <c r="H491" s="88"/>
      <c r="I491" s="93"/>
    </row>
    <row r="492" spans="1:17" x14ac:dyDescent="0.25">
      <c r="A492" s="96"/>
      <c r="B492" s="96"/>
      <c r="C492" s="97"/>
      <c r="D492" s="97"/>
      <c r="E492" s="97"/>
      <c r="F492" s="97"/>
      <c r="G492" s="97"/>
      <c r="H492" s="97"/>
      <c r="I492" s="97"/>
      <c r="J492" s="97"/>
      <c r="K492" s="88"/>
      <c r="L492" s="88"/>
      <c r="M492" s="88"/>
    </row>
    <row r="493" spans="1:17" ht="11.4" x14ac:dyDescent="0.2">
      <c r="A493" s="9" t="s">
        <v>413</v>
      </c>
      <c r="B493" s="88"/>
      <c r="C493" s="88"/>
      <c r="E493" s="88"/>
      <c r="F493" s="88"/>
      <c r="G493" s="88"/>
      <c r="I493" s="92"/>
      <c r="J493" s="88"/>
      <c r="K493" s="88"/>
      <c r="L493" s="88"/>
      <c r="M493" s="88"/>
    </row>
  </sheetData>
  <mergeCells count="98">
    <mergeCell ref="A435:J435"/>
    <mergeCell ref="A436:J436"/>
    <mergeCell ref="B437:E437"/>
    <mergeCell ref="G437:J437"/>
    <mergeCell ref="B438:B439"/>
    <mergeCell ref="C438:E438"/>
    <mergeCell ref="G438:G439"/>
    <mergeCell ref="H438:J438"/>
    <mergeCell ref="B297:B298"/>
    <mergeCell ref="G297:G298"/>
    <mergeCell ref="B336:B337"/>
    <mergeCell ref="G336:G337"/>
    <mergeCell ref="B376:B377"/>
    <mergeCell ref="G376:G377"/>
    <mergeCell ref="C98:E98"/>
    <mergeCell ref="H98:J98"/>
    <mergeCell ref="B97:E97"/>
    <mergeCell ref="G97:J97"/>
    <mergeCell ref="C4:E4"/>
    <mergeCell ref="H4:J4"/>
    <mergeCell ref="A42:J42"/>
    <mergeCell ref="B4:B5"/>
    <mergeCell ref="G4:G5"/>
    <mergeCell ref="B45:B46"/>
    <mergeCell ref="G45:G46"/>
    <mergeCell ref="B98:B99"/>
    <mergeCell ref="G98:G99"/>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A1:J1"/>
    <mergeCell ref="A2:J2"/>
    <mergeCell ref="A95:J95"/>
    <mergeCell ref="A96:J96"/>
    <mergeCell ref="B3:E3"/>
    <mergeCell ref="G3:J3"/>
    <mergeCell ref="C45:E45"/>
    <mergeCell ref="H45:J45"/>
    <mergeCell ref="B44:E44"/>
    <mergeCell ref="G44:J44"/>
    <mergeCell ref="A43:J43"/>
    <mergeCell ref="A41:J41"/>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C1" workbookViewId="0">
      <selection activeCell="K4" sqref="K4"/>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c r="K1">
        <v>14</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5">
      <c r="B3" t="s">
        <v>376</v>
      </c>
      <c r="C3" t="s">
        <v>377</v>
      </c>
      <c r="D3" s="105" t="s">
        <v>378</v>
      </c>
      <c r="E3" s="105" t="s">
        <v>379</v>
      </c>
      <c r="F3" t="s">
        <v>380</v>
      </c>
      <c r="G3" t="s">
        <v>229</v>
      </c>
      <c r="H3" t="s">
        <v>218</v>
      </c>
      <c r="I3" t="s">
        <v>150</v>
      </c>
      <c r="J3" t="s">
        <v>250</v>
      </c>
      <c r="K3" s="105" t="s">
        <v>458</v>
      </c>
    </row>
    <row r="4" spans="2:11" x14ac:dyDescent="0.25">
      <c r="B4" t="str">
        <f ca="1">"Participación enero - "&amp;LOWER(TEXT(TODAY()-20,"mmmm"))&amp;" "&amp;YEAR(TODAY())</f>
        <v>Participación enero - septiembre 2021</v>
      </c>
      <c r="C4" t="str">
        <f ca="1">"Participación enero - "&amp;LOWER(TEXT(TODAY()-20,"mmmm"))&amp;" "&amp;YEAR(TODAY())</f>
        <v>Participación enero - septiembre 2021</v>
      </c>
      <c r="D4" t="str">
        <f ca="1">"Participación enero - "&amp;LOWER(TEXT(TODAY()-20,"mmmm"))&amp;" "&amp;YEAR(TODAY())</f>
        <v>Participación enero - septiembre 2021</v>
      </c>
      <c r="E4" t="str">
        <f ca="1">"Participación enero - "&amp;LOWER(TEXT(TODAY()-20,"mmmm"))&amp;" "&amp;YEAR(TODAY())</f>
        <v>Participación enero - septiembre 2021</v>
      </c>
      <c r="F4" t="str">
        <f ca="1">"Miles de dólares  enero - "&amp;LOWER(TEXT(TODAY()-20,"mmmm"))&amp;" "&amp;YEAR(TODAY())</f>
        <v>Miles de dólares  enero - septiembre 2021</v>
      </c>
      <c r="G4" t="str">
        <f ca="1">"Miles de dólares  enero - "&amp;LOWER(TEXT(TODAY()-20,"mmmm"))&amp;" "&amp;YEAR(TODAY())</f>
        <v>Miles de dólares  enero - septiembre 2021</v>
      </c>
      <c r="H4" t="str">
        <f ca="1">"Miles de dólares  enero - "&amp;LOWER(TEXT(TODAY()-20,"mmmm"))&amp;" "&amp;YEAR(TODAY())</f>
        <v>Miles de dólares  enero - septiembre 2021</v>
      </c>
      <c r="I4" t="str">
        <f ca="1">"Miles de dólares  enero - "&amp;LOWER(TEXT(TODAY()-20,"mmmm"))&amp;" "&amp;YEAR(TODAY())</f>
        <v>Miles de dólares  enero - septiembre 2021</v>
      </c>
      <c r="J4" t="str">
        <f ca="1">"Millones de dólares  enero - "&amp;LOWER(TEXT(TODAY()-20,"mmmm"))&amp;" "&amp;YEAR(TODAY())</f>
        <v>Millones de dólares  enero - septiembre 2021</v>
      </c>
      <c r="K4" t="str">
        <f ca="1">"Millones de dólares  enero - "&amp;LOWER(TEXT(TODAY()-20,"mmmm"))&amp;" "&amp;YEAR(TODAY())</f>
        <v>Millones de dólares  enero - septiembre 2021</v>
      </c>
    </row>
    <row r="5" spans="2:11" s="225" customFormat="1" ht="132" x14ac:dyDescent="0.25">
      <c r="B5" s="255" t="str">
        <f ca="1">CONCATENATE(B2,CHAR(10),B3,CHAR(10),B4)</f>
        <v>Gráfico  Nº 5
Exportaciones silvoagropecuarias por clase
Participación enero - septiembre 2021</v>
      </c>
      <c r="C5" s="255" t="str">
        <f ca="1">CONCATENATE(C2,CHAR(10),C3,CHAR(10),C4)</f>
        <v>Gráfico  Nº 6
Exportaciones silvoagropecuarias por sector
Participación enero - septiembre 2021</v>
      </c>
      <c r="D5" s="255" t="str">
        <f ca="1">CONCATENATE(D2,CHAR(10),D3,CHAR(10),D4)</f>
        <v>Gráfico  Nº 7
Exportación de productos silvoagropecuarios por zona económica
Participación enero - septiembre 2021</v>
      </c>
      <c r="E5" s="255" t="str">
        <f ca="1">CONCATENATE(E2,CHAR(10),E3,CHAR(10),E4)</f>
        <v>Gráfico  Nº 8
Importación de productos silvoagropecuarios por zona económica
Participación enero - septiembre 2021</v>
      </c>
      <c r="F5" s="255" t="str">
        <f t="shared" ref="F5:G5" ca="1" si="2">CONCATENATE(F2,CHAR(10),F3,CHAR(10),F4)</f>
        <v>Gráfico  Nº 9
Exportación de productos silvoagropecuarios por país de  destino
Miles de dólares  enero - septiembre 2021</v>
      </c>
      <c r="G5" s="255" t="str">
        <f t="shared" ca="1" si="2"/>
        <v>Gráfico  Nº 10
Importación de productos silvoagropecuarios por país de origen
Miles de dólares  enero - septiembre 2021</v>
      </c>
      <c r="H5" s="255" t="str">
        <f t="shared" ref="H5" ca="1" si="3">CONCATENATE(H2,CHAR(10),H3,CHAR(10),H4)</f>
        <v>Gráfico  Nº 11
Principales productos silvoagropecuarios exportados
Miles de dólares  enero - septiembre 2021</v>
      </c>
      <c r="I5" s="255" t="str">
        <f t="shared" ref="I5:K5" ca="1" si="4">CONCATENATE(I2,CHAR(10),I3,CHAR(10),I4)</f>
        <v>Gráfico  Nº 12
Principales productos silvoagropecuarios importados
Miles de dólares  enero - septiembre 2021</v>
      </c>
      <c r="J5" s="255" t="str">
        <f t="shared" ca="1" si="4"/>
        <v>Gráfico  Nº 13
Principales rubros exportados
Millones de dólares  enero - septiembre 2021</v>
      </c>
      <c r="K5" s="255" t="str">
        <f t="shared" ca="1" si="4"/>
        <v>Gráfico  Nº 14
Principales rubros importados
Millones de dólares  enero - septiembre 2021</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2" width="13" style="1" customWidth="1"/>
    <col min="13" max="13" width="11.44140625" style="34"/>
    <col min="14" max="15" width="14.33203125" style="34" bestFit="1" customWidth="1"/>
    <col min="16" max="17" width="11.44140625" style="34"/>
    <col min="18" max="16384" width="11.44140625" style="1"/>
  </cols>
  <sheetData>
    <row r="1" spans="1:22" s="34" customFormat="1" ht="15.9" customHeight="1" x14ac:dyDescent="0.25">
      <c r="A1" s="371" t="s">
        <v>125</v>
      </c>
      <c r="B1" s="371"/>
      <c r="C1" s="371"/>
      <c r="D1" s="371"/>
      <c r="E1" s="371"/>
      <c r="F1" s="371"/>
      <c r="G1" s="357"/>
      <c r="H1" s="357"/>
      <c r="I1" s="357"/>
      <c r="J1" s="357"/>
      <c r="K1" s="357"/>
      <c r="L1" s="357"/>
      <c r="M1" s="132"/>
      <c r="N1" s="132"/>
      <c r="O1" s="132"/>
      <c r="P1" s="132"/>
      <c r="Q1" s="132"/>
      <c r="R1"/>
      <c r="S1"/>
      <c r="T1"/>
      <c r="U1"/>
      <c r="V1"/>
    </row>
    <row r="2" spans="1:22" s="34" customFormat="1" ht="15.9" customHeight="1" x14ac:dyDescent="0.25">
      <c r="A2" s="369" t="s">
        <v>126</v>
      </c>
      <c r="B2" s="369"/>
      <c r="C2" s="369"/>
      <c r="D2" s="369"/>
      <c r="E2" s="369"/>
      <c r="F2" s="369"/>
      <c r="G2" s="357"/>
      <c r="H2" s="357"/>
      <c r="I2" s="357"/>
      <c r="J2" s="357"/>
      <c r="K2" s="357"/>
      <c r="L2" s="357"/>
      <c r="M2" s="132"/>
      <c r="N2" s="132"/>
      <c r="O2" s="132"/>
      <c r="P2" s="132"/>
      <c r="Q2" s="132"/>
      <c r="R2"/>
      <c r="S2"/>
      <c r="T2"/>
      <c r="U2"/>
      <c r="V2"/>
    </row>
    <row r="3" spans="1:22" s="34" customFormat="1" ht="15.9" customHeight="1" x14ac:dyDescent="0.25">
      <c r="A3" s="369" t="s">
        <v>127</v>
      </c>
      <c r="B3" s="369"/>
      <c r="C3" s="369"/>
      <c r="D3" s="369"/>
      <c r="E3" s="369"/>
      <c r="F3" s="369"/>
      <c r="G3" s="357"/>
      <c r="H3" s="357"/>
      <c r="I3" s="357"/>
      <c r="J3" s="357"/>
      <c r="K3" s="357"/>
      <c r="L3" s="357"/>
      <c r="M3" s="132"/>
      <c r="N3" s="132"/>
      <c r="O3" s="132"/>
      <c r="P3" s="132"/>
      <c r="Q3" s="132"/>
      <c r="R3"/>
      <c r="S3"/>
      <c r="T3"/>
      <c r="U3"/>
      <c r="V3"/>
    </row>
    <row r="4" spans="1:22" s="34" customFormat="1" ht="15.9" customHeight="1" thickBot="1" x14ac:dyDescent="0.3">
      <c r="A4" s="369" t="s">
        <v>237</v>
      </c>
      <c r="B4" s="369"/>
      <c r="C4" s="369"/>
      <c r="D4" s="369"/>
      <c r="E4" s="369"/>
      <c r="F4" s="369"/>
      <c r="G4" s="357"/>
      <c r="H4" s="357"/>
      <c r="I4" s="357"/>
      <c r="J4" s="357"/>
      <c r="K4" s="357"/>
      <c r="L4" s="357"/>
      <c r="M4" s="359"/>
      <c r="N4" s="359"/>
      <c r="O4" s="359"/>
      <c r="P4" s="359"/>
      <c r="Q4" s="359"/>
      <c r="R4"/>
      <c r="S4"/>
      <c r="T4"/>
      <c r="U4"/>
      <c r="V4"/>
    </row>
    <row r="5" spans="1:22" s="34" customFormat="1" ht="13.8" thickTop="1" x14ac:dyDescent="0.25">
      <c r="A5" s="321" t="s">
        <v>128</v>
      </c>
      <c r="B5" s="317">
        <v>2020</v>
      </c>
      <c r="C5" s="372" t="s">
        <v>514</v>
      </c>
      <c r="D5" s="372"/>
      <c r="E5" s="319" t="s">
        <v>143</v>
      </c>
      <c r="F5" s="319" t="s">
        <v>134</v>
      </c>
      <c r="G5" s="357"/>
      <c r="H5" s="357"/>
      <c r="I5" s="357"/>
      <c r="J5" s="357"/>
      <c r="K5" s="357"/>
      <c r="L5" s="357"/>
      <c r="M5" s="36"/>
      <c r="N5" s="36"/>
      <c r="O5" s="36"/>
      <c r="P5" s="36"/>
      <c r="Q5" s="36"/>
      <c r="R5"/>
      <c r="S5"/>
      <c r="T5"/>
      <c r="U5"/>
      <c r="V5"/>
    </row>
    <row r="6" spans="1:22" s="34" customFormat="1" ht="13.8" thickBot="1" x14ac:dyDescent="0.3">
      <c r="A6" s="322"/>
      <c r="B6" s="318" t="s">
        <v>362</v>
      </c>
      <c r="C6" s="318">
        <v>2020</v>
      </c>
      <c r="D6" s="318">
        <v>2021</v>
      </c>
      <c r="E6" s="318" t="s">
        <v>508</v>
      </c>
      <c r="F6" s="320">
        <v>2021</v>
      </c>
      <c r="G6" s="357"/>
      <c r="H6" s="357"/>
      <c r="I6" s="357"/>
      <c r="J6" s="357"/>
      <c r="K6" s="357"/>
      <c r="L6" s="357"/>
      <c r="R6"/>
      <c r="S6"/>
      <c r="T6"/>
      <c r="U6"/>
      <c r="V6"/>
    </row>
    <row r="7" spans="1:22" s="115" customFormat="1" ht="13.8" thickTop="1" x14ac:dyDescent="0.25">
      <c r="A7" s="36" t="s">
        <v>438</v>
      </c>
      <c r="B7" s="302">
        <v>73485136.68607381</v>
      </c>
      <c r="C7" s="302">
        <v>53031194.350340322</v>
      </c>
      <c r="D7" s="302">
        <v>68659715.271480992</v>
      </c>
      <c r="E7" s="27">
        <v>0.29470429833983885</v>
      </c>
      <c r="F7" s="282"/>
      <c r="G7" s="357"/>
      <c r="H7" s="357"/>
      <c r="I7" s="357"/>
      <c r="J7" s="357"/>
      <c r="K7" s="357"/>
      <c r="L7" s="357"/>
      <c r="M7" s="301"/>
    </row>
    <row r="8" spans="1:22" s="115" customFormat="1" x14ac:dyDescent="0.25">
      <c r="A8" s="36" t="s">
        <v>439</v>
      </c>
      <c r="B8" s="302">
        <v>41770466.080254003</v>
      </c>
      <c r="C8" s="302">
        <v>29034515.338292789</v>
      </c>
      <c r="D8" s="302">
        <v>42708300.30480136</v>
      </c>
      <c r="E8" s="27">
        <v>0.47094931006045099</v>
      </c>
      <c r="F8" s="282"/>
      <c r="G8" s="357"/>
      <c r="H8" s="357"/>
      <c r="I8" s="357"/>
      <c r="J8" s="357"/>
      <c r="K8" s="357"/>
      <c r="L8" s="357"/>
    </row>
    <row r="9" spans="1:22" s="34" customFormat="1" x14ac:dyDescent="0.25">
      <c r="A9" s="36"/>
      <c r="B9" s="36"/>
      <c r="C9" s="36"/>
      <c r="D9" s="36"/>
      <c r="E9" s="36"/>
      <c r="F9" s="282"/>
      <c r="G9" s="357"/>
      <c r="H9" s="357"/>
      <c r="I9" s="357"/>
      <c r="J9" s="357"/>
      <c r="K9" s="357"/>
      <c r="L9" s="357"/>
      <c r="R9"/>
      <c r="S9"/>
      <c r="T9"/>
      <c r="U9"/>
      <c r="V9"/>
    </row>
    <row r="10" spans="1:22" s="34" customFormat="1" ht="15.9" customHeight="1" x14ac:dyDescent="0.25">
      <c r="A10" s="373" t="s">
        <v>130</v>
      </c>
      <c r="B10" s="373"/>
      <c r="C10" s="373"/>
      <c r="D10" s="373"/>
      <c r="E10" s="373"/>
      <c r="F10" s="373"/>
      <c r="G10" s="357"/>
      <c r="H10" s="357"/>
      <c r="I10" s="357"/>
      <c r="J10" s="357"/>
      <c r="K10" s="357"/>
      <c r="L10" s="357"/>
      <c r="R10"/>
      <c r="S10"/>
      <c r="T10"/>
      <c r="U10"/>
      <c r="V10"/>
    </row>
    <row r="11" spans="1:22" s="34" customFormat="1" ht="15.9" customHeight="1" x14ac:dyDescent="0.25">
      <c r="A11" s="327" t="s">
        <v>242</v>
      </c>
      <c r="B11" s="328">
        <v>15909272</v>
      </c>
      <c r="C11" s="328">
        <v>12143377</v>
      </c>
      <c r="D11" s="328">
        <v>13173385</v>
      </c>
      <c r="E11" s="329">
        <v>8.4820556917569137E-2</v>
      </c>
      <c r="F11" s="329">
        <v>0.1918648358489741</v>
      </c>
      <c r="G11" s="357"/>
      <c r="H11" s="350"/>
      <c r="I11" s="350"/>
      <c r="J11" s="353"/>
      <c r="K11" s="357"/>
      <c r="L11" s="357"/>
      <c r="M11" s="348"/>
      <c r="N11" s="349"/>
      <c r="O11" s="341"/>
      <c r="R11"/>
      <c r="S11"/>
      <c r="T11"/>
      <c r="U11"/>
      <c r="V11"/>
    </row>
    <row r="12" spans="1:22" s="34" customFormat="1" ht="15.9" customHeight="1" x14ac:dyDescent="0.25">
      <c r="A12" s="111" t="s">
        <v>265</v>
      </c>
      <c r="B12" s="323">
        <v>9929607</v>
      </c>
      <c r="C12" s="323">
        <v>7740206</v>
      </c>
      <c r="D12" s="323">
        <v>7975306</v>
      </c>
      <c r="E12" s="31">
        <v>3.0373868602463553E-2</v>
      </c>
      <c r="F12" s="31">
        <v>0.60541053039898252</v>
      </c>
      <c r="G12" s="350"/>
      <c r="H12" s="350"/>
      <c r="I12" s="357"/>
      <c r="J12" s="357"/>
      <c r="K12" s="357"/>
      <c r="L12" s="357"/>
      <c r="R12"/>
      <c r="S12"/>
      <c r="T12"/>
      <c r="U12"/>
      <c r="V12"/>
    </row>
    <row r="13" spans="1:22" s="34" customFormat="1" ht="15.9" customHeight="1" x14ac:dyDescent="0.25">
      <c r="A13" s="111" t="s">
        <v>266</v>
      </c>
      <c r="B13" s="323">
        <v>1660401</v>
      </c>
      <c r="C13" s="323">
        <v>1207880</v>
      </c>
      <c r="D13" s="323">
        <v>1335454</v>
      </c>
      <c r="E13" s="31">
        <v>0.10561810775904891</v>
      </c>
      <c r="F13" s="31">
        <v>0.10137515908022122</v>
      </c>
      <c r="G13" s="350"/>
      <c r="H13" s="350"/>
      <c r="I13" s="357"/>
      <c r="J13" s="357"/>
      <c r="K13" s="357"/>
      <c r="L13" s="357"/>
      <c r="M13" s="33"/>
      <c r="N13" s="33"/>
      <c r="O13" s="33"/>
      <c r="P13" s="33"/>
      <c r="Q13" s="33"/>
      <c r="R13"/>
      <c r="S13"/>
      <c r="T13"/>
      <c r="U13"/>
      <c r="V13"/>
    </row>
    <row r="14" spans="1:22" s="34" customFormat="1" ht="15.9" customHeight="1" x14ac:dyDescent="0.25">
      <c r="A14" s="324" t="s">
        <v>267</v>
      </c>
      <c r="B14" s="325">
        <v>4319264</v>
      </c>
      <c r="C14" s="325">
        <v>3195291</v>
      </c>
      <c r="D14" s="325">
        <v>3862625</v>
      </c>
      <c r="E14" s="326">
        <v>0.20884920966509779</v>
      </c>
      <c r="F14" s="326">
        <v>0.29321431052079627</v>
      </c>
      <c r="G14" s="350"/>
      <c r="H14" s="350"/>
      <c r="I14" s="357"/>
      <c r="J14" s="357"/>
      <c r="K14" s="357"/>
      <c r="L14" s="357"/>
      <c r="M14" s="33"/>
      <c r="N14" s="33"/>
      <c r="O14" s="33"/>
      <c r="P14" s="33"/>
      <c r="Q14" s="33"/>
      <c r="R14"/>
      <c r="S14"/>
      <c r="T14"/>
      <c r="U14"/>
      <c r="V14"/>
    </row>
    <row r="15" spans="1:22" s="34" customFormat="1" ht="15.9" customHeight="1" x14ac:dyDescent="0.25">
      <c r="A15" s="369" t="s">
        <v>132</v>
      </c>
      <c r="B15" s="369"/>
      <c r="C15" s="369"/>
      <c r="D15" s="369"/>
      <c r="E15" s="369"/>
      <c r="F15" s="369"/>
      <c r="G15" s="357"/>
      <c r="H15" s="357"/>
      <c r="I15" s="357"/>
      <c r="J15" s="357"/>
      <c r="K15" s="357"/>
      <c r="L15" s="357"/>
      <c r="R15"/>
      <c r="S15"/>
      <c r="T15"/>
      <c r="U15"/>
      <c r="V15"/>
    </row>
    <row r="16" spans="1:22" s="34" customFormat="1" ht="15.9" customHeight="1" x14ac:dyDescent="0.25">
      <c r="A16" s="331" t="s">
        <v>242</v>
      </c>
      <c r="B16" s="332">
        <v>6640931</v>
      </c>
      <c r="C16" s="332">
        <v>4707851</v>
      </c>
      <c r="D16" s="332">
        <v>6829629</v>
      </c>
      <c r="E16" s="333">
        <v>0.45068928477133197</v>
      </c>
      <c r="F16" s="334"/>
      <c r="G16" s="353"/>
      <c r="H16" s="357"/>
      <c r="I16" s="357"/>
      <c r="J16" s="357"/>
      <c r="K16" s="357"/>
      <c r="L16" s="357"/>
      <c r="M16" s="28"/>
      <c r="N16" s="28"/>
      <c r="O16" s="28"/>
      <c r="P16" s="28"/>
      <c r="Q16" s="28"/>
      <c r="R16"/>
      <c r="S16"/>
      <c r="T16"/>
      <c r="U16"/>
      <c r="V16"/>
    </row>
    <row r="17" spans="1:24" s="34" customFormat="1" ht="15.9" customHeight="1" x14ac:dyDescent="0.25">
      <c r="A17" s="111" t="s">
        <v>265</v>
      </c>
      <c r="B17" s="23">
        <v>4316684</v>
      </c>
      <c r="C17" s="23">
        <v>3117113</v>
      </c>
      <c r="D17" s="23">
        <v>4084187</v>
      </c>
      <c r="E17" s="31">
        <v>0.31024669301369567</v>
      </c>
      <c r="F17" s="31">
        <v>0.59801008224604879</v>
      </c>
      <c r="G17" s="357"/>
      <c r="H17" s="357"/>
      <c r="I17" s="357"/>
      <c r="J17" s="357"/>
      <c r="K17" s="357"/>
      <c r="L17" s="357"/>
      <c r="M17" s="33"/>
      <c r="N17" s="33"/>
      <c r="O17" s="33"/>
      <c r="P17" s="33"/>
      <c r="Q17" s="33"/>
      <c r="R17"/>
      <c r="S17"/>
      <c r="T17"/>
      <c r="U17"/>
      <c r="V17"/>
    </row>
    <row r="18" spans="1:24" s="34" customFormat="1" ht="15.9" customHeight="1" x14ac:dyDescent="0.25">
      <c r="A18" s="111" t="s">
        <v>266</v>
      </c>
      <c r="B18" s="23">
        <v>2110613</v>
      </c>
      <c r="C18" s="23">
        <v>1444267</v>
      </c>
      <c r="D18" s="23">
        <v>2333092</v>
      </c>
      <c r="E18" s="31">
        <v>0.61541598610229276</v>
      </c>
      <c r="F18" s="31">
        <v>0.34161328528972806</v>
      </c>
      <c r="G18" s="357"/>
      <c r="H18" s="357"/>
      <c r="I18" s="357"/>
      <c r="J18" s="357"/>
      <c r="K18" s="357"/>
      <c r="L18" s="357"/>
      <c r="M18" s="33"/>
      <c r="N18" s="33"/>
      <c r="O18" s="33"/>
      <c r="P18" s="33"/>
      <c r="Q18" s="33"/>
      <c r="R18"/>
      <c r="S18"/>
      <c r="T18"/>
      <c r="U18"/>
      <c r="V18"/>
    </row>
    <row r="19" spans="1:24" s="34" customFormat="1" ht="15.9" customHeight="1" x14ac:dyDescent="0.25">
      <c r="A19" s="324" t="s">
        <v>267</v>
      </c>
      <c r="B19" s="330">
        <v>213634</v>
      </c>
      <c r="C19" s="330">
        <v>146471</v>
      </c>
      <c r="D19" s="330">
        <v>412350</v>
      </c>
      <c r="E19" s="326">
        <v>1.8152330495456439</v>
      </c>
      <c r="F19" s="326">
        <v>6.0376632464223166E-2</v>
      </c>
      <c r="G19" s="357"/>
      <c r="H19" s="357"/>
      <c r="I19" s="357"/>
      <c r="J19" s="357"/>
      <c r="K19" s="357"/>
      <c r="L19" s="357"/>
      <c r="M19" s="33"/>
      <c r="N19" s="33"/>
      <c r="O19" s="33"/>
      <c r="P19" s="33"/>
      <c r="Q19" s="33"/>
      <c r="R19"/>
      <c r="S19"/>
      <c r="T19"/>
      <c r="U19"/>
      <c r="V19"/>
    </row>
    <row r="20" spans="1:24" s="34" customFormat="1" ht="15.9" customHeight="1" x14ac:dyDescent="0.25">
      <c r="A20" s="369" t="s">
        <v>144</v>
      </c>
      <c r="B20" s="369"/>
      <c r="C20" s="369"/>
      <c r="D20" s="369"/>
      <c r="E20" s="369"/>
      <c r="F20" s="369"/>
      <c r="G20" s="357"/>
      <c r="H20" s="357"/>
      <c r="I20" s="357"/>
      <c r="J20" s="357"/>
      <c r="K20" s="357"/>
      <c r="L20" s="357"/>
      <c r="S20" s="30"/>
      <c r="T20" s="30"/>
      <c r="U20" s="30"/>
    </row>
    <row r="21" spans="1:24" s="34" customFormat="1" ht="15.9" customHeight="1" x14ac:dyDescent="0.25">
      <c r="A21" s="335" t="s">
        <v>242</v>
      </c>
      <c r="B21" s="336">
        <v>9268341</v>
      </c>
      <c r="C21" s="336">
        <v>7435526</v>
      </c>
      <c r="D21" s="336">
        <v>6343756</v>
      </c>
      <c r="E21" s="329">
        <v>-0.14683157586968293</v>
      </c>
      <c r="F21" s="337"/>
      <c r="G21" s="357"/>
      <c r="H21" s="357"/>
      <c r="I21" s="357"/>
      <c r="J21" s="357"/>
      <c r="K21" s="357"/>
      <c r="L21" s="357"/>
      <c r="M21" s="33"/>
      <c r="N21" s="33"/>
      <c r="O21" s="33"/>
      <c r="P21" s="33"/>
      <c r="Q21" s="33"/>
    </row>
    <row r="22" spans="1:24" s="34" customFormat="1" ht="15.9" customHeight="1" x14ac:dyDescent="0.25">
      <c r="A22" s="111" t="s">
        <v>265</v>
      </c>
      <c r="B22" s="23">
        <v>5612923</v>
      </c>
      <c r="C22" s="23">
        <v>4623093</v>
      </c>
      <c r="D22" s="23">
        <v>3891119</v>
      </c>
      <c r="E22" s="31">
        <v>-0.15832993193085235</v>
      </c>
      <c r="F22" s="31">
        <v>0.61337778439145518</v>
      </c>
      <c r="G22" s="357"/>
      <c r="H22" s="357"/>
      <c r="I22" s="357"/>
      <c r="J22" s="357"/>
      <c r="K22" s="357"/>
      <c r="L22" s="357"/>
      <c r="M22" s="33"/>
      <c r="N22" s="33"/>
      <c r="O22" s="33"/>
      <c r="P22" s="33"/>
      <c r="Q22" s="33"/>
    </row>
    <row r="23" spans="1:24" s="34" customFormat="1" ht="15.9" customHeight="1" x14ac:dyDescent="0.25">
      <c r="A23" s="111" t="s">
        <v>266</v>
      </c>
      <c r="B23" s="23">
        <v>-450212</v>
      </c>
      <c r="C23" s="23">
        <v>-236387</v>
      </c>
      <c r="D23" s="23">
        <v>-997638</v>
      </c>
      <c r="E23" s="31">
        <v>-3.2203589875923804</v>
      </c>
      <c r="F23" s="31">
        <v>-0.15726298426358137</v>
      </c>
      <c r="G23" s="357"/>
      <c r="H23" s="357"/>
      <c r="I23" s="357"/>
      <c r="J23" s="357"/>
      <c r="K23" s="357"/>
      <c r="L23" s="357"/>
      <c r="M23" s="33"/>
      <c r="N23" s="33"/>
      <c r="O23" s="33"/>
      <c r="P23" s="33"/>
      <c r="Q23" s="33"/>
    </row>
    <row r="24" spans="1:24" s="34" customFormat="1" ht="15.9" customHeight="1" thickBot="1" x14ac:dyDescent="0.3">
      <c r="A24" s="112" t="s">
        <v>267</v>
      </c>
      <c r="B24" s="64">
        <v>4105630</v>
      </c>
      <c r="C24" s="64">
        <v>3048820</v>
      </c>
      <c r="D24" s="64">
        <v>3450275</v>
      </c>
      <c r="E24" s="65">
        <v>0.13167553348508604</v>
      </c>
      <c r="F24" s="65">
        <v>0.54388519987212625</v>
      </c>
      <c r="G24" s="357"/>
      <c r="H24" s="357"/>
      <c r="I24" s="357"/>
      <c r="J24" s="357"/>
      <c r="K24" s="357"/>
      <c r="L24" s="357"/>
      <c r="M24" s="33"/>
      <c r="N24" s="33"/>
      <c r="O24" s="33"/>
      <c r="P24" s="33"/>
      <c r="Q24" s="33"/>
    </row>
    <row r="25" spans="1:24" ht="27" customHeight="1" thickTop="1" x14ac:dyDescent="0.25">
      <c r="A25" s="370" t="s">
        <v>443</v>
      </c>
      <c r="B25" s="370"/>
      <c r="C25" s="370"/>
      <c r="D25" s="370"/>
      <c r="E25" s="370"/>
      <c r="F25" s="370"/>
      <c r="G25" s="358"/>
      <c r="H25" s="357"/>
      <c r="I25" s="357"/>
      <c r="J25" s="357"/>
      <c r="K25" s="357"/>
      <c r="L25" s="357"/>
      <c r="M25" s="33"/>
      <c r="N25" s="33"/>
      <c r="O25" s="33"/>
      <c r="P25" s="33"/>
      <c r="Q25" s="33"/>
      <c r="R25" s="37"/>
      <c r="S25" s="198"/>
      <c r="T25" s="25"/>
      <c r="U25" s="217" t="s">
        <v>372</v>
      </c>
    </row>
    <row r="26" spans="1:24" ht="33" customHeight="1" x14ac:dyDescent="0.25">
      <c r="H26" s="357"/>
      <c r="I26" s="357"/>
      <c r="J26" s="357"/>
      <c r="K26" s="357"/>
      <c r="L26" s="357"/>
      <c r="M26" s="33"/>
      <c r="N26" s="33"/>
      <c r="O26" s="33"/>
      <c r="P26" s="33"/>
      <c r="Q26" s="33"/>
      <c r="R26" s="34"/>
      <c r="S26" s="197"/>
      <c r="U26" s="105" t="s">
        <v>195</v>
      </c>
    </row>
    <row r="27" spans="1:24" x14ac:dyDescent="0.25">
      <c r="A27" s="7"/>
      <c r="B27" s="7"/>
      <c r="C27" s="7"/>
      <c r="D27" s="7"/>
      <c r="E27" s="7"/>
      <c r="F27" s="7"/>
      <c r="G27" s="7"/>
      <c r="H27" s="357"/>
      <c r="I27" s="357"/>
      <c r="J27" s="357"/>
      <c r="K27" s="357"/>
      <c r="L27" s="357"/>
      <c r="M27" s="33"/>
      <c r="N27" s="33"/>
      <c r="O27" s="33"/>
      <c r="P27" s="33"/>
      <c r="Q27" s="33"/>
      <c r="R27" s="34"/>
      <c r="S27" s="197"/>
      <c r="U27" s="192" t="s">
        <v>265</v>
      </c>
      <c r="V27" s="192" t="s">
        <v>266</v>
      </c>
      <c r="W27" s="192" t="s">
        <v>267</v>
      </c>
      <c r="X27" s="192" t="s">
        <v>192</v>
      </c>
    </row>
    <row r="28" spans="1:24" ht="14.4" x14ac:dyDescent="0.3">
      <c r="A28" s="7"/>
      <c r="B28" s="7"/>
      <c r="C28" s="7"/>
      <c r="D28" s="7"/>
      <c r="E28" s="7"/>
      <c r="F28" s="7"/>
      <c r="G28" s="7"/>
      <c r="H28" s="357"/>
      <c r="I28" s="357"/>
      <c r="J28" s="357"/>
      <c r="K28" s="357"/>
      <c r="L28" s="357"/>
      <c r="M28" s="33"/>
      <c r="N28" s="33"/>
      <c r="O28" s="33"/>
      <c r="P28" s="33"/>
      <c r="Q28" s="33"/>
      <c r="R28">
        <v>4</v>
      </c>
      <c r="S28" s="197" t="s">
        <v>515</v>
      </c>
      <c r="T28" s="110" t="s">
        <v>516</v>
      </c>
      <c r="U28" s="138">
        <v>4661104</v>
      </c>
      <c r="V28" s="138">
        <v>-577501</v>
      </c>
      <c r="W28" s="138">
        <v>3513486</v>
      </c>
      <c r="X28" s="138">
        <v>7597089</v>
      </c>
    </row>
    <row r="29" spans="1:24" ht="14.4" x14ac:dyDescent="0.3">
      <c r="A29" s="7"/>
      <c r="B29" s="7"/>
      <c r="C29" s="7"/>
      <c r="D29" s="7"/>
      <c r="E29" s="7"/>
      <c r="F29" s="7"/>
      <c r="G29" s="7"/>
      <c r="H29" s="357"/>
      <c r="I29" s="357"/>
      <c r="J29" s="357"/>
      <c r="K29" s="357"/>
      <c r="L29" s="357"/>
      <c r="M29" s="33"/>
      <c r="N29" s="33"/>
      <c r="O29" s="33"/>
      <c r="P29" s="33"/>
      <c r="Q29" s="33"/>
      <c r="R29">
        <v>3</v>
      </c>
      <c r="S29" s="197"/>
      <c r="T29" s="110" t="s">
        <v>517</v>
      </c>
      <c r="U29" s="138">
        <v>5193102</v>
      </c>
      <c r="V29" s="138">
        <v>-565487</v>
      </c>
      <c r="W29" s="138">
        <v>4462457</v>
      </c>
      <c r="X29" s="138">
        <v>9090072</v>
      </c>
    </row>
    <row r="30" spans="1:24" ht="14.4" x14ac:dyDescent="0.3">
      <c r="A30" s="7"/>
      <c r="B30" s="7"/>
      <c r="C30" s="7"/>
      <c r="D30" s="7"/>
      <c r="E30" s="7"/>
      <c r="F30" s="7"/>
      <c r="G30" s="7"/>
      <c r="H30" s="357"/>
      <c r="I30" s="357"/>
      <c r="J30" s="357"/>
      <c r="K30" s="357"/>
      <c r="L30" s="357"/>
      <c r="M30" s="33"/>
      <c r="R30">
        <v>2</v>
      </c>
      <c r="S30" s="197"/>
      <c r="T30" s="110" t="s">
        <v>518</v>
      </c>
      <c r="U30" s="138">
        <v>5331731</v>
      </c>
      <c r="V30" s="138">
        <v>-564116</v>
      </c>
      <c r="W30" s="138">
        <v>3725321</v>
      </c>
      <c r="X30" s="138">
        <v>8492936</v>
      </c>
    </row>
    <row r="31" spans="1:24" ht="14.4" x14ac:dyDescent="0.3">
      <c r="A31" s="7"/>
      <c r="B31" s="7"/>
      <c r="C31" s="7"/>
      <c r="D31" s="7"/>
      <c r="E31" s="7"/>
      <c r="F31" s="7"/>
      <c r="G31" s="7"/>
      <c r="H31" s="357"/>
      <c r="I31" s="357"/>
      <c r="J31" s="357"/>
      <c r="K31" s="357"/>
      <c r="L31" s="357"/>
      <c r="M31" s="33"/>
      <c r="R31">
        <v>1</v>
      </c>
      <c r="S31" s="197"/>
      <c r="T31" s="110" t="s">
        <v>519</v>
      </c>
      <c r="U31" s="138">
        <v>4623093</v>
      </c>
      <c r="V31" s="138">
        <v>-236387</v>
      </c>
      <c r="W31" s="138">
        <v>3048820</v>
      </c>
      <c r="X31" s="138">
        <v>7435526</v>
      </c>
    </row>
    <row r="32" spans="1:24" ht="14.4" x14ac:dyDescent="0.3">
      <c r="A32" s="7"/>
      <c r="B32" s="7"/>
      <c r="C32" s="7"/>
      <c r="D32" s="7"/>
      <c r="E32" s="7"/>
      <c r="F32" s="7"/>
      <c r="G32" s="7"/>
      <c r="H32" s="357"/>
      <c r="I32" s="357"/>
      <c r="J32" s="357"/>
      <c r="K32" s="357"/>
      <c r="L32" s="357"/>
      <c r="M32" s="33"/>
      <c r="R32">
        <v>0</v>
      </c>
      <c r="S32" s="197"/>
      <c r="T32" s="110" t="s">
        <v>520</v>
      </c>
      <c r="U32" s="138">
        <v>3891119</v>
      </c>
      <c r="V32" s="138">
        <v>-997638</v>
      </c>
      <c r="W32" s="138">
        <v>3450275</v>
      </c>
      <c r="X32" s="138">
        <v>6343756</v>
      </c>
    </row>
    <row r="33" spans="1:18" x14ac:dyDescent="0.25">
      <c r="A33" s="7"/>
      <c r="B33" s="7"/>
      <c r="C33" s="7"/>
      <c r="D33" s="7"/>
      <c r="E33" s="7"/>
      <c r="F33" s="7"/>
      <c r="G33" s="7"/>
      <c r="H33" s="357"/>
      <c r="I33" s="357"/>
      <c r="J33" s="357"/>
      <c r="K33" s="357"/>
      <c r="L33" s="357"/>
      <c r="M33" s="33"/>
    </row>
    <row r="34" spans="1:18" x14ac:dyDescent="0.25">
      <c r="A34" s="7"/>
      <c r="B34" s="7"/>
      <c r="C34" s="7"/>
      <c r="D34" s="7"/>
      <c r="E34" s="7"/>
      <c r="F34" s="7"/>
      <c r="G34" s="7"/>
      <c r="H34" s="357"/>
      <c r="I34" s="357"/>
      <c r="J34" s="357"/>
      <c r="K34" s="357"/>
      <c r="L34" s="357"/>
      <c r="M34" s="33"/>
    </row>
    <row r="35" spans="1:18" x14ac:dyDescent="0.25">
      <c r="A35" s="7"/>
      <c r="B35" s="7"/>
      <c r="C35" s="7"/>
      <c r="D35" s="7"/>
      <c r="E35" s="7"/>
      <c r="F35" s="7"/>
      <c r="G35" s="7"/>
      <c r="H35" s="357"/>
      <c r="I35" s="357"/>
      <c r="J35" s="357"/>
      <c r="K35" s="357"/>
      <c r="L35" s="357"/>
      <c r="M35" s="33"/>
      <c r="R35" s="6"/>
    </row>
    <row r="36" spans="1:18" x14ac:dyDescent="0.25">
      <c r="A36" s="7"/>
      <c r="B36" s="7"/>
      <c r="C36" s="7"/>
      <c r="D36" s="7"/>
      <c r="E36" s="7"/>
      <c r="F36" s="7"/>
      <c r="G36" s="7"/>
      <c r="H36" s="357"/>
      <c r="I36" s="357"/>
      <c r="J36" s="357"/>
      <c r="K36" s="357"/>
      <c r="L36" s="357"/>
      <c r="M36" s="33"/>
      <c r="R36" s="6"/>
    </row>
    <row r="37" spans="1:18" x14ac:dyDescent="0.25">
      <c r="A37" s="7"/>
      <c r="B37" s="7"/>
      <c r="C37" s="7"/>
      <c r="D37" s="7"/>
      <c r="E37" s="7"/>
      <c r="F37" s="7"/>
      <c r="G37" s="7"/>
      <c r="H37" s="357"/>
      <c r="I37" s="357"/>
      <c r="J37" s="357"/>
      <c r="K37" s="357"/>
      <c r="L37" s="357"/>
      <c r="M37" s="33"/>
      <c r="R37" s="6"/>
    </row>
    <row r="38" spans="1:18" x14ac:dyDescent="0.25">
      <c r="A38" s="7"/>
      <c r="B38" s="7"/>
      <c r="C38" s="7"/>
      <c r="D38" s="7"/>
      <c r="E38" s="7"/>
      <c r="F38" s="7"/>
      <c r="G38" s="7"/>
      <c r="H38" s="357"/>
      <c r="I38" s="357"/>
      <c r="J38" s="357"/>
      <c r="K38" s="357"/>
      <c r="L38" s="357"/>
      <c r="M38" s="33"/>
    </row>
    <row r="39" spans="1:18" x14ac:dyDescent="0.25">
      <c r="A39" s="7"/>
      <c r="B39" s="7"/>
      <c r="C39" s="7"/>
      <c r="D39" s="7"/>
      <c r="E39" s="7"/>
      <c r="F39" s="7"/>
      <c r="G39" s="7"/>
      <c r="H39" s="357"/>
      <c r="I39" s="357"/>
      <c r="J39" s="357"/>
      <c r="K39" s="357"/>
      <c r="L39" s="357"/>
      <c r="M39" s="33"/>
      <c r="R39" s="6"/>
    </row>
    <row r="40" spans="1:18" x14ac:dyDescent="0.25">
      <c r="A40" s="7"/>
      <c r="B40" s="7"/>
      <c r="C40" s="7"/>
      <c r="D40" s="7"/>
      <c r="E40" s="7"/>
      <c r="F40" s="7"/>
      <c r="G40" s="7"/>
      <c r="H40" s="357"/>
      <c r="I40" s="357"/>
      <c r="J40" s="357"/>
      <c r="K40" s="357"/>
      <c r="L40" s="357"/>
      <c r="M40" s="33"/>
      <c r="R40" s="6"/>
    </row>
    <row r="41" spans="1:18" x14ac:dyDescent="0.25">
      <c r="A41" s="7"/>
      <c r="B41" s="7"/>
      <c r="C41" s="7"/>
      <c r="D41" s="7"/>
      <c r="E41" s="7"/>
      <c r="F41" s="7"/>
      <c r="G41" s="7"/>
      <c r="H41" s="357"/>
      <c r="I41" s="357"/>
      <c r="J41" s="357"/>
      <c r="K41" s="357"/>
      <c r="L41" s="357"/>
      <c r="M41" s="33"/>
      <c r="R41" s="6"/>
    </row>
    <row r="42" spans="1:18" x14ac:dyDescent="0.25">
      <c r="A42" s="7"/>
      <c r="B42" s="7"/>
      <c r="C42" s="7"/>
      <c r="D42" s="7"/>
      <c r="E42" s="7"/>
      <c r="F42" s="7"/>
      <c r="G42" s="7"/>
      <c r="H42" s="357"/>
      <c r="I42" s="357"/>
      <c r="J42" s="357"/>
      <c r="K42" s="357"/>
      <c r="L42" s="357"/>
      <c r="M42" s="33"/>
      <c r="R42" s="6"/>
    </row>
    <row r="43" spans="1:18" x14ac:dyDescent="0.25">
      <c r="A43" s="7"/>
      <c r="B43" s="7"/>
      <c r="C43" s="7"/>
      <c r="D43" s="7"/>
      <c r="E43" s="7"/>
      <c r="F43" s="7"/>
      <c r="G43" s="7"/>
      <c r="H43" s="357"/>
      <c r="I43" s="357"/>
      <c r="J43" s="357"/>
      <c r="K43" s="357"/>
      <c r="L43" s="357"/>
      <c r="M43" s="33"/>
    </row>
    <row r="44" spans="1:18" x14ac:dyDescent="0.25">
      <c r="A44" s="7"/>
      <c r="B44" s="7"/>
      <c r="C44" s="7"/>
      <c r="D44" s="7"/>
      <c r="E44" s="7"/>
      <c r="F44" s="7"/>
      <c r="G44" s="7"/>
      <c r="H44" s="357"/>
      <c r="I44" s="357"/>
      <c r="J44" s="357"/>
      <c r="K44" s="357"/>
      <c r="L44" s="357"/>
      <c r="M44" s="33"/>
      <c r="R44" s="6"/>
    </row>
    <row r="45" spans="1:18" x14ac:dyDescent="0.25">
      <c r="A45" s="7"/>
      <c r="B45" s="7"/>
      <c r="C45" s="7"/>
      <c r="D45" s="7"/>
      <c r="E45" s="7"/>
      <c r="F45" s="7"/>
      <c r="G45" s="7"/>
      <c r="H45" s="357"/>
      <c r="I45" s="357"/>
      <c r="J45" s="357"/>
      <c r="K45" s="357"/>
      <c r="L45" s="357"/>
      <c r="M45" s="33"/>
      <c r="R45" s="6"/>
    </row>
    <row r="46" spans="1:18" x14ac:dyDescent="0.25">
      <c r="A46" s="7"/>
      <c r="B46" s="7"/>
      <c r="C46" s="7"/>
      <c r="D46" s="7"/>
      <c r="E46" s="7"/>
      <c r="F46" s="7"/>
      <c r="G46" s="7"/>
      <c r="H46" s="357"/>
      <c r="I46" s="357"/>
      <c r="J46" s="357"/>
      <c r="K46" s="357"/>
      <c r="L46" s="357"/>
      <c r="M46" s="33"/>
      <c r="R46" s="6"/>
    </row>
    <row r="47" spans="1:18" x14ac:dyDescent="0.25">
      <c r="A47" s="7"/>
      <c r="B47" s="7"/>
      <c r="C47" s="7"/>
      <c r="D47" s="7"/>
      <c r="E47" s="7"/>
      <c r="F47" s="7"/>
      <c r="G47" s="7"/>
      <c r="H47" s="357"/>
      <c r="I47" s="357"/>
      <c r="J47" s="357"/>
      <c r="K47" s="357"/>
      <c r="L47" s="357"/>
      <c r="M47" s="33"/>
      <c r="R47" s="6"/>
    </row>
    <row r="48" spans="1:18" x14ac:dyDescent="0.25">
      <c r="A48" s="7"/>
      <c r="B48" s="7"/>
      <c r="C48" s="7"/>
      <c r="D48" s="7"/>
      <c r="E48" s="7"/>
      <c r="F48" s="7"/>
      <c r="G48" s="7"/>
      <c r="H48" s="357"/>
      <c r="I48" s="357"/>
      <c r="J48" s="357"/>
      <c r="K48" s="357"/>
      <c r="L48" s="357"/>
      <c r="M48" s="33"/>
    </row>
    <row r="49" spans="1:18" x14ac:dyDescent="0.25">
      <c r="A49" s="7"/>
      <c r="B49" s="7"/>
      <c r="C49" s="7"/>
      <c r="D49" s="7"/>
      <c r="E49" s="7"/>
      <c r="F49" s="7"/>
      <c r="G49" s="7"/>
      <c r="H49" s="357"/>
      <c r="I49" s="357"/>
      <c r="J49" s="357"/>
      <c r="K49" s="357"/>
      <c r="L49" s="357"/>
      <c r="M49" s="33"/>
      <c r="R49" s="6"/>
    </row>
    <row r="50" spans="1:18" x14ac:dyDescent="0.25">
      <c r="A50" s="7"/>
      <c r="B50" s="7"/>
      <c r="C50" s="7"/>
      <c r="D50" s="7"/>
      <c r="E50" s="7"/>
      <c r="F50" s="7"/>
      <c r="G50" s="7"/>
      <c r="H50" s="357"/>
      <c r="I50" s="357"/>
      <c r="J50" s="357"/>
      <c r="K50" s="357"/>
      <c r="L50" s="357"/>
      <c r="M50" s="33"/>
      <c r="R50" s="6"/>
    </row>
    <row r="51" spans="1:18" x14ac:dyDescent="0.25">
      <c r="A51" s="7"/>
      <c r="B51" s="7"/>
      <c r="C51" s="7"/>
      <c r="D51" s="7"/>
      <c r="E51" s="7"/>
      <c r="F51" s="7"/>
      <c r="G51" s="7"/>
      <c r="H51" s="357"/>
      <c r="I51" s="357"/>
      <c r="J51" s="357"/>
      <c r="K51" s="357"/>
      <c r="L51" s="357"/>
      <c r="M51" s="33"/>
      <c r="R51" s="6"/>
    </row>
    <row r="52" spans="1:18" x14ac:dyDescent="0.25">
      <c r="H52" s="357"/>
      <c r="I52" s="357"/>
      <c r="J52" s="357"/>
      <c r="K52" s="357"/>
      <c r="L52" s="357"/>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14" width="13" style="1" customWidth="1"/>
    <col min="15" max="15" width="11.44140625" style="34"/>
    <col min="16" max="16" width="11.44140625" style="34" customWidth="1"/>
    <col min="17" max="16384" width="11.44140625" style="1"/>
  </cols>
  <sheetData>
    <row r="1" spans="1:29" s="34" customFormat="1" ht="15.9" customHeight="1" x14ac:dyDescent="0.25">
      <c r="A1" s="371" t="s">
        <v>135</v>
      </c>
      <c r="B1" s="371"/>
      <c r="C1" s="371"/>
      <c r="D1" s="371"/>
      <c r="E1" s="371"/>
      <c r="F1" s="371"/>
      <c r="G1" s="371"/>
      <c r="H1" s="371"/>
      <c r="I1" s="357"/>
      <c r="J1" s="357"/>
      <c r="K1" s="357"/>
      <c r="L1" s="357"/>
      <c r="M1" s="357"/>
      <c r="N1" s="357"/>
      <c r="O1" s="132"/>
      <c r="P1" s="133"/>
    </row>
    <row r="2" spans="1:29" s="34" customFormat="1" ht="15.9" customHeight="1" x14ac:dyDescent="0.25">
      <c r="A2" s="369" t="s">
        <v>440</v>
      </c>
      <c r="B2" s="369"/>
      <c r="C2" s="369"/>
      <c r="D2" s="369"/>
      <c r="E2" s="369"/>
      <c r="F2" s="369"/>
      <c r="G2" s="369"/>
      <c r="H2" s="369"/>
      <c r="I2" s="357"/>
      <c r="J2" s="357"/>
      <c r="K2" s="357"/>
      <c r="L2" s="357"/>
      <c r="M2" s="357"/>
      <c r="N2" s="357"/>
      <c r="O2" s="132"/>
      <c r="P2" s="287"/>
      <c r="Q2" s="29"/>
      <c r="R2" s="29"/>
      <c r="S2" s="29"/>
      <c r="T2" s="29"/>
      <c r="U2" s="29"/>
      <c r="V2" s="29"/>
      <c r="W2" s="29"/>
      <c r="X2" s="29"/>
      <c r="Y2" s="29"/>
      <c r="Z2" s="29"/>
      <c r="AA2" s="29"/>
      <c r="AB2" s="29"/>
      <c r="AC2" s="29"/>
    </row>
    <row r="3" spans="1:29" s="34" customFormat="1" ht="15.9" customHeight="1" x14ac:dyDescent="0.3">
      <c r="A3" s="369" t="s">
        <v>127</v>
      </c>
      <c r="B3" s="369"/>
      <c r="C3" s="369"/>
      <c r="D3" s="369"/>
      <c r="E3" s="369"/>
      <c r="F3" s="369"/>
      <c r="G3" s="369"/>
      <c r="H3" s="369"/>
      <c r="I3" s="357"/>
      <c r="J3" s="357"/>
      <c r="K3" s="357"/>
      <c r="L3" s="357"/>
      <c r="M3" s="357"/>
      <c r="N3" s="357"/>
      <c r="O3" s="132"/>
      <c r="P3" s="340"/>
      <c r="Q3" s="340"/>
      <c r="R3" s="340"/>
      <c r="S3" s="340"/>
      <c r="T3" s="340"/>
      <c r="U3" s="340"/>
      <c r="V3" s="340"/>
      <c r="W3" s="340"/>
      <c r="X3" s="340"/>
      <c r="Y3" s="340"/>
      <c r="Z3" s="29"/>
      <c r="AA3" s="29"/>
      <c r="AB3" s="29"/>
      <c r="AC3" s="29"/>
    </row>
    <row r="4" spans="1:29" s="34" customFormat="1" ht="15.9" customHeight="1" thickBot="1" x14ac:dyDescent="0.35">
      <c r="A4" s="369" t="s">
        <v>237</v>
      </c>
      <c r="B4" s="369"/>
      <c r="C4" s="369"/>
      <c r="D4" s="369"/>
      <c r="E4" s="369"/>
      <c r="F4" s="369"/>
      <c r="G4" s="369"/>
      <c r="H4" s="369"/>
      <c r="I4" s="357"/>
      <c r="J4" s="357"/>
      <c r="K4" s="357"/>
      <c r="L4" s="357"/>
      <c r="M4" s="357"/>
      <c r="N4" s="357"/>
      <c r="O4" s="359"/>
      <c r="P4" s="288"/>
      <c r="Q4" s="283"/>
      <c r="R4" s="283"/>
      <c r="S4" s="283"/>
      <c r="T4" s="283"/>
      <c r="U4" s="283"/>
      <c r="V4" s="283"/>
      <c r="W4" s="283"/>
      <c r="X4" s="283"/>
      <c r="Y4" s="283"/>
      <c r="Z4" s="29"/>
      <c r="AA4" s="29"/>
      <c r="AB4" s="29"/>
      <c r="AC4" s="29"/>
    </row>
    <row r="5" spans="1:29" s="34" customFormat="1" ht="14.4" thickTop="1" x14ac:dyDescent="0.3">
      <c r="A5" s="38" t="s">
        <v>128</v>
      </c>
      <c r="B5" s="374">
        <v>2016</v>
      </c>
      <c r="C5" s="374">
        <v>2017</v>
      </c>
      <c r="D5" s="374">
        <v>2018</v>
      </c>
      <c r="E5" s="374">
        <v>2019</v>
      </c>
      <c r="F5" s="374">
        <v>2020</v>
      </c>
      <c r="G5" s="62" t="s">
        <v>142</v>
      </c>
      <c r="H5" s="62" t="s">
        <v>134</v>
      </c>
      <c r="I5" s="282"/>
      <c r="J5" s="282"/>
      <c r="K5" s="282"/>
      <c r="L5" s="282"/>
      <c r="M5" s="282"/>
      <c r="N5" s="282"/>
      <c r="O5" s="36"/>
      <c r="P5" s="283"/>
      <c r="Q5" s="283"/>
      <c r="R5" s="283"/>
      <c r="S5" s="283"/>
      <c r="T5" s="283"/>
      <c r="U5" s="283"/>
      <c r="V5" s="283"/>
      <c r="W5" s="283"/>
      <c r="X5" s="283"/>
      <c r="Y5" s="283"/>
      <c r="Z5" s="29"/>
      <c r="AA5" s="29"/>
      <c r="AB5" s="29"/>
      <c r="AC5" s="29"/>
    </row>
    <row r="6" spans="1:29" s="34" customFormat="1" ht="14.4" thickBot="1" x14ac:dyDescent="0.35">
      <c r="A6" s="284"/>
      <c r="B6" s="375"/>
      <c r="C6" s="375"/>
      <c r="D6" s="375"/>
      <c r="E6" s="375"/>
      <c r="F6" s="375"/>
      <c r="G6" s="285" t="s">
        <v>521</v>
      </c>
      <c r="H6" s="286">
        <v>2020</v>
      </c>
      <c r="I6" s="282"/>
      <c r="J6" s="282"/>
      <c r="K6" s="282"/>
      <c r="L6" s="282"/>
      <c r="M6" s="282"/>
      <c r="N6" s="282"/>
      <c r="P6" s="283"/>
      <c r="Q6" s="283"/>
      <c r="R6" s="283"/>
      <c r="S6" s="283"/>
      <c r="T6" s="283"/>
      <c r="U6" s="283"/>
      <c r="V6" s="283"/>
      <c r="W6" s="283"/>
      <c r="X6" s="283"/>
      <c r="Y6" s="283"/>
      <c r="Z6" s="29"/>
      <c r="AA6" s="29"/>
      <c r="AB6" s="29"/>
      <c r="AC6" s="29"/>
    </row>
    <row r="7" spans="1:29" s="34" customFormat="1" ht="13.8" thickTop="1" x14ac:dyDescent="0.25">
      <c r="A7" s="36" t="s">
        <v>438</v>
      </c>
      <c r="B7" s="109">
        <v>60718332.353969805</v>
      </c>
      <c r="C7" s="109">
        <v>68823195.5098975</v>
      </c>
      <c r="D7" s="109">
        <v>74708370.904220402</v>
      </c>
      <c r="E7" s="109">
        <v>68762563.590578899</v>
      </c>
      <c r="F7" s="109">
        <v>73485136.68607381</v>
      </c>
      <c r="G7" s="27">
        <v>6.8679421605246066E-2</v>
      </c>
      <c r="H7" s="282"/>
      <c r="I7" s="282"/>
      <c r="J7" s="282"/>
      <c r="K7" s="282"/>
      <c r="L7" s="282"/>
      <c r="M7" s="282"/>
      <c r="N7" s="282"/>
      <c r="P7" s="289"/>
    </row>
    <row r="8" spans="1:29" s="34" customFormat="1" x14ac:dyDescent="0.25">
      <c r="A8" s="36" t="s">
        <v>439</v>
      </c>
      <c r="B8" s="109">
        <v>30697544.7045395</v>
      </c>
      <c r="C8" s="109">
        <v>37139236.240640603</v>
      </c>
      <c r="D8" s="109">
        <v>39130378.801938199</v>
      </c>
      <c r="E8" s="109">
        <v>35339672.676475801</v>
      </c>
      <c r="F8" s="109">
        <v>41770466.080254003</v>
      </c>
      <c r="G8" s="27">
        <v>0.18197093851576399</v>
      </c>
      <c r="H8" s="282"/>
      <c r="I8" s="282"/>
      <c r="J8" s="282"/>
      <c r="K8" s="282"/>
      <c r="L8" s="282"/>
      <c r="M8" s="282"/>
      <c r="N8" s="282"/>
    </row>
    <row r="9" spans="1:29" s="34" customFormat="1" ht="15.9" customHeight="1" x14ac:dyDescent="0.25">
      <c r="A9" s="369" t="s">
        <v>130</v>
      </c>
      <c r="B9" s="369"/>
      <c r="C9" s="369"/>
      <c r="D9" s="369"/>
      <c r="E9" s="369"/>
      <c r="F9" s="369"/>
      <c r="G9" s="369"/>
      <c r="H9" s="369"/>
      <c r="I9" s="357"/>
      <c r="J9" s="357"/>
      <c r="K9" s="357"/>
      <c r="L9" s="357"/>
      <c r="M9" s="357"/>
      <c r="N9" s="357"/>
      <c r="P9" s="290"/>
      <c r="Q9" s="30"/>
      <c r="R9" s="289"/>
    </row>
    <row r="10" spans="1:29" s="34" customFormat="1" ht="15.9" customHeight="1" x14ac:dyDescent="0.25">
      <c r="A10" s="26" t="s">
        <v>242</v>
      </c>
      <c r="B10" s="113">
        <v>15210095</v>
      </c>
      <c r="C10" s="113">
        <v>15381835</v>
      </c>
      <c r="D10" s="113">
        <v>17900757</v>
      </c>
      <c r="E10" s="113">
        <v>16899290</v>
      </c>
      <c r="F10" s="113">
        <v>15909272</v>
      </c>
      <c r="G10" s="27">
        <v>-5.8583407941990462E-2</v>
      </c>
      <c r="H10" s="27">
        <v>0.21649646061031239</v>
      </c>
      <c r="I10" s="27"/>
      <c r="J10" s="27"/>
      <c r="K10" s="27"/>
      <c r="L10" s="27"/>
      <c r="M10" s="27"/>
      <c r="N10" s="27"/>
      <c r="O10" s="30"/>
      <c r="P10" s="290"/>
      <c r="Q10" s="30"/>
      <c r="R10" s="289"/>
    </row>
    <row r="11" spans="1:29" s="34" customFormat="1" ht="15.9" customHeight="1" x14ac:dyDescent="0.25">
      <c r="A11" s="111" t="s">
        <v>265</v>
      </c>
      <c r="B11" s="109">
        <v>9250572</v>
      </c>
      <c r="C11" s="109">
        <v>9238481</v>
      </c>
      <c r="D11" s="109">
        <v>10212418</v>
      </c>
      <c r="E11" s="109">
        <v>10425282</v>
      </c>
      <c r="F11" s="109">
        <v>9929607</v>
      </c>
      <c r="G11" s="31">
        <v>-4.754547646768692E-2</v>
      </c>
      <c r="H11" s="31">
        <v>0.62413962122214017</v>
      </c>
      <c r="I11" s="31"/>
      <c r="J11" s="31"/>
      <c r="K11" s="31"/>
      <c r="L11" s="31"/>
      <c r="M11" s="31"/>
      <c r="N11" s="31"/>
      <c r="O11" s="289"/>
      <c r="P11" s="133"/>
    </row>
    <row r="12" spans="1:29" s="34" customFormat="1" ht="15.9" customHeight="1" x14ac:dyDescent="0.25">
      <c r="A12" s="111" t="s">
        <v>266</v>
      </c>
      <c r="B12" s="109">
        <v>1236616</v>
      </c>
      <c r="C12" s="109">
        <v>1182554</v>
      </c>
      <c r="D12" s="109">
        <v>1380778</v>
      </c>
      <c r="E12" s="109">
        <v>1458595</v>
      </c>
      <c r="F12" s="109">
        <v>1660401</v>
      </c>
      <c r="G12" s="31">
        <v>0.1383564320459072</v>
      </c>
      <c r="H12" s="31">
        <v>0.10436687486391584</v>
      </c>
      <c r="I12" s="31"/>
      <c r="J12" s="31"/>
      <c r="K12" s="31"/>
      <c r="L12" s="31"/>
      <c r="M12" s="31"/>
      <c r="N12" s="31"/>
      <c r="O12" s="33"/>
    </row>
    <row r="13" spans="1:29" s="34" customFormat="1" ht="15.9" customHeight="1" x14ac:dyDescent="0.25">
      <c r="A13" s="111" t="s">
        <v>267</v>
      </c>
      <c r="B13" s="109">
        <v>4722907</v>
      </c>
      <c r="C13" s="109">
        <v>4960800</v>
      </c>
      <c r="D13" s="109">
        <v>6307561</v>
      </c>
      <c r="E13" s="109">
        <v>5015413</v>
      </c>
      <c r="F13" s="109">
        <v>4319264</v>
      </c>
      <c r="G13" s="31">
        <v>-0.13880192917313092</v>
      </c>
      <c r="H13" s="31">
        <v>0.271493503913944</v>
      </c>
      <c r="I13" s="31"/>
      <c r="J13" s="31"/>
      <c r="K13" s="31"/>
      <c r="L13" s="31"/>
      <c r="M13" s="31"/>
      <c r="N13" s="31"/>
      <c r="O13" s="33"/>
    </row>
    <row r="14" spans="1:29" s="34" customFormat="1" ht="15.9" customHeight="1" x14ac:dyDescent="0.25">
      <c r="A14" s="369" t="s">
        <v>132</v>
      </c>
      <c r="B14" s="369"/>
      <c r="C14" s="369"/>
      <c r="D14" s="369"/>
      <c r="E14" s="369"/>
      <c r="F14" s="369"/>
      <c r="G14" s="369"/>
      <c r="H14" s="369"/>
      <c r="I14" s="357"/>
      <c r="J14" s="357"/>
      <c r="K14" s="357"/>
      <c r="L14" s="357"/>
      <c r="M14" s="357"/>
      <c r="N14" s="357"/>
    </row>
    <row r="15" spans="1:29" s="34" customFormat="1" ht="15.9" customHeight="1" x14ac:dyDescent="0.25">
      <c r="A15" s="32" t="s">
        <v>242</v>
      </c>
      <c r="B15" s="113">
        <v>5142751</v>
      </c>
      <c r="C15" s="113">
        <v>5844993</v>
      </c>
      <c r="D15" s="113">
        <v>6560187</v>
      </c>
      <c r="E15" s="113">
        <v>6345535</v>
      </c>
      <c r="F15" s="113">
        <v>6640931</v>
      </c>
      <c r="G15" s="27">
        <v>4.6551787989507584E-2</v>
      </c>
      <c r="H15" s="28"/>
      <c r="I15" s="28"/>
      <c r="J15" s="28"/>
      <c r="K15" s="28"/>
      <c r="L15" s="28"/>
      <c r="M15" s="28"/>
      <c r="N15" s="28"/>
      <c r="O15" s="28"/>
    </row>
    <row r="16" spans="1:29" s="34" customFormat="1" ht="15.9" customHeight="1" x14ac:dyDescent="0.25">
      <c r="A16" s="111" t="s">
        <v>265</v>
      </c>
      <c r="B16" s="23">
        <v>3325911</v>
      </c>
      <c r="C16" s="23">
        <v>3619177</v>
      </c>
      <c r="D16" s="23">
        <v>4085984</v>
      </c>
      <c r="E16" s="23">
        <v>3945256</v>
      </c>
      <c r="F16" s="23">
        <v>4316684</v>
      </c>
      <c r="G16" s="31">
        <v>9.4145474970445522E-2</v>
      </c>
      <c r="H16" s="31">
        <v>0.6500118733352297</v>
      </c>
      <c r="I16" s="31"/>
      <c r="J16" s="31"/>
      <c r="K16" s="31"/>
      <c r="L16" s="31"/>
      <c r="M16" s="31"/>
      <c r="N16" s="31"/>
      <c r="O16" s="33"/>
    </row>
    <row r="17" spans="1:24" s="34" customFormat="1" ht="15.9" customHeight="1" x14ac:dyDescent="0.25">
      <c r="A17" s="111" t="s">
        <v>266</v>
      </c>
      <c r="B17" s="23">
        <v>1562037</v>
      </c>
      <c r="C17" s="23">
        <v>1965208</v>
      </c>
      <c r="D17" s="23">
        <v>2142776</v>
      </c>
      <c r="E17" s="23">
        <v>2140199</v>
      </c>
      <c r="F17" s="23">
        <v>2110613</v>
      </c>
      <c r="G17" s="31">
        <v>-1.3823948146877931E-2</v>
      </c>
      <c r="H17" s="31">
        <v>0.31781884196658572</v>
      </c>
      <c r="I17" s="31"/>
      <c r="J17" s="31"/>
      <c r="K17" s="31"/>
      <c r="L17" s="31"/>
      <c r="M17" s="31"/>
      <c r="N17" s="31"/>
      <c r="O17" s="33"/>
    </row>
    <row r="18" spans="1:24" s="34" customFormat="1" ht="15.9" customHeight="1" x14ac:dyDescent="0.25">
      <c r="A18" s="111" t="s">
        <v>267</v>
      </c>
      <c r="B18" s="23">
        <v>254803</v>
      </c>
      <c r="C18" s="23">
        <v>260608</v>
      </c>
      <c r="D18" s="23">
        <v>331427</v>
      </c>
      <c r="E18" s="23">
        <v>260080</v>
      </c>
      <c r="F18" s="23">
        <v>213634</v>
      </c>
      <c r="G18" s="31">
        <v>-0.17858351276530299</v>
      </c>
      <c r="H18" s="31">
        <v>3.2169284698184634E-2</v>
      </c>
      <c r="I18" s="31"/>
      <c r="J18" s="31"/>
      <c r="K18" s="31"/>
      <c r="L18" s="31"/>
      <c r="M18" s="31"/>
      <c r="N18" s="31"/>
      <c r="O18" s="33"/>
    </row>
    <row r="19" spans="1:24" s="34" customFormat="1" ht="15.9" customHeight="1" x14ac:dyDescent="0.25">
      <c r="A19" s="369" t="s">
        <v>144</v>
      </c>
      <c r="B19" s="369"/>
      <c r="C19" s="369"/>
      <c r="D19" s="369"/>
      <c r="E19" s="369"/>
      <c r="F19" s="369"/>
      <c r="G19" s="369"/>
      <c r="H19" s="369"/>
      <c r="I19" s="357"/>
      <c r="J19" s="31"/>
      <c r="K19" s="31"/>
      <c r="L19" s="31"/>
      <c r="M19" s="31"/>
      <c r="N19" s="357"/>
    </row>
    <row r="20" spans="1:24" s="34" customFormat="1" ht="15.9" customHeight="1" x14ac:dyDescent="0.25">
      <c r="A20" s="32" t="s">
        <v>242</v>
      </c>
      <c r="B20" s="113">
        <v>10067344</v>
      </c>
      <c r="C20" s="113">
        <v>9536842</v>
      </c>
      <c r="D20" s="113">
        <v>11340570</v>
      </c>
      <c r="E20" s="113">
        <v>10553755</v>
      </c>
      <c r="F20" s="113">
        <v>9268341</v>
      </c>
      <c r="G20" s="27">
        <v>-0.1217968391345071</v>
      </c>
      <c r="H20" s="33"/>
      <c r="I20" s="33"/>
      <c r="J20" s="31"/>
      <c r="K20" s="31"/>
      <c r="L20" s="31"/>
      <c r="M20" s="31"/>
      <c r="N20" s="33"/>
      <c r="O20" s="33"/>
    </row>
    <row r="21" spans="1:24" s="34" customFormat="1" ht="15.9" customHeight="1" x14ac:dyDescent="0.25">
      <c r="A21" s="111" t="s">
        <v>265</v>
      </c>
      <c r="B21" s="23">
        <v>5924661</v>
      </c>
      <c r="C21" s="23">
        <v>5619304</v>
      </c>
      <c r="D21" s="23">
        <v>6126434</v>
      </c>
      <c r="E21" s="23">
        <v>6480026</v>
      </c>
      <c r="F21" s="23">
        <v>5612923</v>
      </c>
      <c r="G21" s="31">
        <v>-0.13381165445941112</v>
      </c>
      <c r="H21" s="31">
        <v>0.60560169290275356</v>
      </c>
      <c r="I21" s="31"/>
      <c r="J21" s="31"/>
      <c r="K21" s="31"/>
      <c r="L21" s="31"/>
      <c r="M21" s="31"/>
      <c r="N21" s="33"/>
      <c r="O21" s="33"/>
    </row>
    <row r="22" spans="1:24" s="34" customFormat="1" ht="15.9" customHeight="1" x14ac:dyDescent="0.25">
      <c r="A22" s="111" t="s">
        <v>266</v>
      </c>
      <c r="B22" s="23">
        <v>-325421</v>
      </c>
      <c r="C22" s="23">
        <v>-782654</v>
      </c>
      <c r="D22" s="23">
        <v>-761998</v>
      </c>
      <c r="E22" s="23">
        <v>-681604</v>
      </c>
      <c r="F22" s="23">
        <v>-450212</v>
      </c>
      <c r="G22" s="31">
        <v>0.3394815758123485</v>
      </c>
      <c r="H22" s="31">
        <v>-4.8575252032699273E-2</v>
      </c>
      <c r="I22" s="31"/>
      <c r="J22" s="31"/>
      <c r="K22" s="31"/>
      <c r="L22" s="31"/>
      <c r="M22" s="31"/>
      <c r="N22" s="33"/>
      <c r="O22" s="33"/>
      <c r="P22" s="289"/>
    </row>
    <row r="23" spans="1:24" s="34" customFormat="1" ht="15.9" customHeight="1" thickBot="1" x14ac:dyDescent="0.3">
      <c r="A23" s="112" t="s">
        <v>267</v>
      </c>
      <c r="B23" s="64">
        <v>4468104</v>
      </c>
      <c r="C23" s="64">
        <v>4700192</v>
      </c>
      <c r="D23" s="64">
        <v>5976134</v>
      </c>
      <c r="E23" s="64">
        <v>4755333</v>
      </c>
      <c r="F23" s="64">
        <v>4105630</v>
      </c>
      <c r="G23" s="65">
        <v>-0.13662618369733517</v>
      </c>
      <c r="H23" s="65">
        <v>0.44297355912994568</v>
      </c>
      <c r="I23" s="31"/>
      <c r="J23" s="31"/>
      <c r="K23" s="31"/>
      <c r="L23" s="31"/>
      <c r="M23" s="31"/>
      <c r="N23" s="33"/>
      <c r="O23" s="33"/>
    </row>
    <row r="24" spans="1:24" ht="27" customHeight="1" thickTop="1" x14ac:dyDescent="0.25">
      <c r="A24" s="370" t="s">
        <v>442</v>
      </c>
      <c r="B24" s="370"/>
      <c r="C24" s="370"/>
      <c r="D24" s="370"/>
      <c r="E24" s="370"/>
      <c r="F24" s="370"/>
      <c r="G24" s="370"/>
      <c r="H24" s="370"/>
      <c r="I24" s="358"/>
      <c r="J24" s="31"/>
      <c r="K24" s="31"/>
      <c r="L24" s="31"/>
      <c r="M24" s="31"/>
      <c r="N24" s="33"/>
      <c r="O24" s="33"/>
      <c r="T24" s="25"/>
      <c r="U24" s="217" t="s">
        <v>372</v>
      </c>
    </row>
    <row r="25" spans="1:24" ht="33" customHeight="1" x14ac:dyDescent="0.25">
      <c r="J25" s="31"/>
      <c r="K25" s="31"/>
      <c r="L25" s="31"/>
      <c r="M25" s="31"/>
      <c r="N25" s="33"/>
      <c r="O25" s="33"/>
      <c r="U25" s="105" t="s">
        <v>195</v>
      </c>
    </row>
    <row r="26" spans="1:24" x14ac:dyDescent="0.25">
      <c r="A26" s="7"/>
      <c r="B26" s="7"/>
      <c r="C26" s="7"/>
      <c r="D26" s="7"/>
      <c r="E26" s="7"/>
      <c r="F26" s="7"/>
      <c r="G26" s="7"/>
      <c r="H26" s="7"/>
      <c r="I26" s="7"/>
      <c r="J26" s="31"/>
      <c r="K26" s="31"/>
      <c r="L26" s="31"/>
      <c r="M26" s="31"/>
      <c r="N26" s="33"/>
      <c r="O26" s="33"/>
      <c r="U26" s="192" t="s">
        <v>265</v>
      </c>
      <c r="V26" s="192" t="s">
        <v>266</v>
      </c>
      <c r="W26" s="192" t="s">
        <v>267</v>
      </c>
      <c r="X26" s="192" t="s">
        <v>192</v>
      </c>
    </row>
    <row r="27" spans="1:24" ht="14.4" x14ac:dyDescent="0.3">
      <c r="A27" s="7"/>
      <c r="B27" s="7"/>
      <c r="C27" s="7"/>
      <c r="D27" s="7"/>
      <c r="E27" s="7"/>
      <c r="F27" s="7"/>
      <c r="G27" s="7"/>
      <c r="H27" s="7"/>
      <c r="I27" s="7"/>
      <c r="J27" s="31"/>
      <c r="K27" s="31"/>
      <c r="L27" s="31"/>
      <c r="M27" s="31"/>
      <c r="N27" s="33"/>
      <c r="O27" s="33"/>
      <c r="T27" s="268">
        <v>2016</v>
      </c>
      <c r="U27" s="138">
        <v>5924661</v>
      </c>
      <c r="V27" s="138">
        <v>-325421</v>
      </c>
      <c r="W27" s="138">
        <v>4468104</v>
      </c>
      <c r="X27" s="138">
        <v>10067344</v>
      </c>
    </row>
    <row r="28" spans="1:24" ht="14.4" x14ac:dyDescent="0.3">
      <c r="A28" s="7"/>
      <c r="B28" s="7"/>
      <c r="C28" s="7"/>
      <c r="D28" s="7"/>
      <c r="E28" s="7"/>
      <c r="F28" s="7"/>
      <c r="G28" s="7"/>
      <c r="H28" s="7"/>
      <c r="I28" s="7"/>
      <c r="J28" s="31"/>
      <c r="K28" s="31"/>
      <c r="L28" s="31"/>
      <c r="M28" s="31"/>
      <c r="N28" s="33"/>
      <c r="O28" s="33"/>
      <c r="T28" s="268">
        <v>2017</v>
      </c>
      <c r="U28" s="138">
        <v>5619304</v>
      </c>
      <c r="V28" s="138">
        <v>-782654</v>
      </c>
      <c r="W28" s="138">
        <v>4700192</v>
      </c>
      <c r="X28" s="138">
        <v>9536842</v>
      </c>
    </row>
    <row r="29" spans="1:24" ht="14.4" x14ac:dyDescent="0.3">
      <c r="A29" s="7"/>
      <c r="B29" s="7"/>
      <c r="C29" s="7"/>
      <c r="D29" s="7"/>
      <c r="E29" s="7"/>
      <c r="F29" s="7"/>
      <c r="G29" s="7"/>
      <c r="H29" s="7"/>
      <c r="I29" s="7"/>
      <c r="J29" s="31"/>
      <c r="K29" s="31"/>
      <c r="L29" s="31"/>
      <c r="M29" s="31"/>
      <c r="N29" s="33"/>
      <c r="T29" s="268">
        <v>2018</v>
      </c>
      <c r="U29" s="138">
        <v>6126434</v>
      </c>
      <c r="V29" s="138">
        <v>-761998</v>
      </c>
      <c r="W29" s="138">
        <v>5976134</v>
      </c>
      <c r="X29" s="138">
        <v>11340570</v>
      </c>
    </row>
    <row r="30" spans="1:24" ht="14.4" x14ac:dyDescent="0.3">
      <c r="A30" s="7"/>
      <c r="B30" s="7"/>
      <c r="C30" s="7"/>
      <c r="D30" s="7"/>
      <c r="E30" s="7"/>
      <c r="F30" s="7"/>
      <c r="G30" s="7"/>
      <c r="H30" s="7"/>
      <c r="I30" s="7"/>
      <c r="J30" s="31"/>
      <c r="K30" s="31"/>
      <c r="L30" s="31"/>
      <c r="M30" s="31"/>
      <c r="N30" s="33"/>
      <c r="T30" s="268">
        <v>2019</v>
      </c>
      <c r="U30" s="138">
        <v>6480026</v>
      </c>
      <c r="V30" s="138">
        <v>-681604</v>
      </c>
      <c r="W30" s="138">
        <v>4755333</v>
      </c>
      <c r="X30" s="138">
        <v>10553755</v>
      </c>
    </row>
    <row r="31" spans="1:24" ht="14.4" x14ac:dyDescent="0.3">
      <c r="A31" s="7"/>
      <c r="B31" s="7"/>
      <c r="C31" s="7"/>
      <c r="D31" s="7"/>
      <c r="E31" s="7"/>
      <c r="F31" s="7"/>
      <c r="G31" s="7"/>
      <c r="H31" s="7"/>
      <c r="I31" s="7"/>
      <c r="J31" s="31"/>
      <c r="K31" s="31"/>
      <c r="L31" s="31"/>
      <c r="M31" s="31"/>
      <c r="N31" s="33"/>
      <c r="T31" s="268">
        <v>2020</v>
      </c>
      <c r="U31" s="138">
        <v>5612923</v>
      </c>
      <c r="V31" s="138">
        <v>-450212</v>
      </c>
      <c r="W31" s="138">
        <v>4105630</v>
      </c>
      <c r="X31" s="138">
        <v>9268341</v>
      </c>
    </row>
    <row r="32" spans="1:24" x14ac:dyDescent="0.25">
      <c r="A32" s="7"/>
      <c r="B32" s="7"/>
      <c r="C32" s="7"/>
      <c r="D32" s="7"/>
      <c r="E32" s="7"/>
      <c r="F32" s="7"/>
      <c r="G32" s="7"/>
      <c r="H32" s="7"/>
      <c r="I32" s="7"/>
      <c r="J32" s="31"/>
      <c r="K32" s="31"/>
      <c r="L32" s="31"/>
      <c r="M32" s="31"/>
      <c r="N32" s="33"/>
    </row>
    <row r="33" spans="1:14" x14ac:dyDescent="0.25">
      <c r="A33" s="7"/>
      <c r="B33" s="7"/>
      <c r="C33" s="7"/>
      <c r="D33" s="7"/>
      <c r="E33" s="7"/>
      <c r="F33" s="7"/>
      <c r="G33" s="7"/>
      <c r="H33" s="7"/>
      <c r="I33" s="7"/>
      <c r="J33" s="31"/>
      <c r="K33" s="31"/>
      <c r="L33" s="31"/>
      <c r="M33" s="31"/>
      <c r="N33" s="33"/>
    </row>
    <row r="34" spans="1:14" x14ac:dyDescent="0.25">
      <c r="A34" s="7"/>
      <c r="B34" s="7"/>
      <c r="C34" s="7"/>
      <c r="D34" s="7"/>
      <c r="E34" s="7"/>
      <c r="F34" s="7"/>
      <c r="G34" s="7"/>
      <c r="H34" s="7"/>
      <c r="I34" s="7"/>
      <c r="J34" s="31"/>
      <c r="K34" s="31"/>
      <c r="L34" s="31"/>
      <c r="M34" s="31"/>
      <c r="N34" s="33"/>
    </row>
    <row r="35" spans="1:14" x14ac:dyDescent="0.25">
      <c r="A35" s="7"/>
      <c r="B35" s="7"/>
      <c r="C35" s="7"/>
      <c r="D35" s="7"/>
      <c r="E35" s="7"/>
      <c r="F35" s="7"/>
      <c r="G35" s="7"/>
      <c r="H35" s="7"/>
      <c r="I35" s="7"/>
      <c r="J35" s="31"/>
      <c r="K35" s="31"/>
      <c r="L35" s="31"/>
      <c r="M35" s="31"/>
      <c r="N35" s="33"/>
    </row>
    <row r="36" spans="1:14" x14ac:dyDescent="0.25">
      <c r="A36" s="7"/>
      <c r="B36" s="7"/>
      <c r="C36" s="7"/>
      <c r="D36" s="7"/>
      <c r="E36" s="7"/>
      <c r="F36" s="7"/>
      <c r="G36" s="7"/>
      <c r="H36" s="7"/>
      <c r="I36" s="7"/>
      <c r="J36" s="31"/>
      <c r="K36" s="31"/>
      <c r="L36" s="31"/>
      <c r="M36" s="31"/>
      <c r="N36" s="33"/>
    </row>
    <row r="37" spans="1:14" x14ac:dyDescent="0.25">
      <c r="A37" s="7"/>
      <c r="B37" s="7"/>
      <c r="C37" s="7"/>
      <c r="D37" s="7"/>
      <c r="E37" s="7"/>
      <c r="F37" s="7"/>
      <c r="G37" s="7"/>
      <c r="H37" s="7"/>
      <c r="I37" s="7"/>
      <c r="J37" s="31"/>
      <c r="K37" s="31"/>
      <c r="L37" s="31"/>
      <c r="M37" s="31"/>
      <c r="N37" s="33"/>
    </row>
    <row r="38" spans="1:14" x14ac:dyDescent="0.25">
      <c r="A38" s="7"/>
      <c r="B38" s="7"/>
      <c r="C38" s="7"/>
      <c r="D38" s="7"/>
      <c r="E38" s="7"/>
      <c r="F38" s="7"/>
      <c r="G38" s="7"/>
      <c r="H38" s="7"/>
      <c r="I38" s="7"/>
      <c r="J38" s="31"/>
      <c r="K38" s="31"/>
      <c r="L38" s="31"/>
      <c r="M38" s="31"/>
      <c r="N38" s="33"/>
    </row>
    <row r="39" spans="1:14" x14ac:dyDescent="0.25">
      <c r="A39" s="7"/>
      <c r="B39" s="7"/>
      <c r="C39" s="7"/>
      <c r="D39" s="7"/>
      <c r="E39" s="7"/>
      <c r="F39" s="7"/>
      <c r="G39" s="7"/>
      <c r="H39" s="7"/>
      <c r="I39" s="7"/>
      <c r="J39" s="31"/>
      <c r="K39" s="31"/>
      <c r="L39" s="31"/>
      <c r="M39" s="31"/>
      <c r="N39" s="33"/>
    </row>
    <row r="40" spans="1:14" x14ac:dyDescent="0.25">
      <c r="A40" s="7"/>
      <c r="B40" s="7"/>
      <c r="C40" s="7"/>
      <c r="D40" s="7"/>
      <c r="E40" s="7"/>
      <c r="F40" s="7"/>
      <c r="G40" s="7"/>
      <c r="H40" s="7"/>
      <c r="I40" s="7"/>
      <c r="J40" s="31"/>
      <c r="K40" s="31"/>
      <c r="L40" s="31"/>
      <c r="M40" s="31"/>
      <c r="N40" s="33"/>
    </row>
    <row r="41" spans="1:14" x14ac:dyDescent="0.25">
      <c r="A41" s="7"/>
      <c r="B41" s="7"/>
      <c r="C41" s="7"/>
      <c r="D41" s="7"/>
      <c r="E41" s="7"/>
      <c r="F41" s="7"/>
      <c r="G41" s="7"/>
      <c r="H41" s="7"/>
      <c r="I41" s="7"/>
      <c r="J41" s="31"/>
      <c r="K41" s="31"/>
      <c r="L41" s="31"/>
      <c r="M41" s="31"/>
      <c r="N41" s="33"/>
    </row>
    <row r="42" spans="1:14" x14ac:dyDescent="0.25">
      <c r="A42" s="7"/>
      <c r="B42" s="7"/>
      <c r="C42" s="7"/>
      <c r="D42" s="7"/>
      <c r="E42" s="7"/>
      <c r="F42" s="7"/>
      <c r="G42" s="7"/>
      <c r="H42" s="7"/>
      <c r="I42" s="7"/>
      <c r="J42" s="31"/>
      <c r="K42" s="31"/>
      <c r="L42" s="31"/>
      <c r="M42" s="31"/>
      <c r="N42" s="33"/>
    </row>
    <row r="43" spans="1:14" x14ac:dyDescent="0.25">
      <c r="A43" s="7"/>
      <c r="B43" s="7"/>
      <c r="C43" s="7"/>
      <c r="D43" s="7"/>
      <c r="E43" s="7"/>
      <c r="F43" s="7"/>
      <c r="G43" s="7"/>
      <c r="H43" s="7"/>
      <c r="I43" s="7"/>
      <c r="J43" s="31"/>
      <c r="K43" s="31"/>
      <c r="L43" s="31"/>
      <c r="M43" s="31"/>
      <c r="N43" s="33"/>
    </row>
    <row r="44" spans="1:14" x14ac:dyDescent="0.25">
      <c r="A44" s="7"/>
      <c r="B44" s="7"/>
      <c r="C44" s="7"/>
      <c r="D44" s="7"/>
      <c r="E44" s="7"/>
      <c r="F44" s="7"/>
      <c r="G44" s="7"/>
      <c r="H44" s="7"/>
      <c r="I44" s="7"/>
      <c r="J44" s="31"/>
      <c r="K44" s="31"/>
      <c r="L44" s="31"/>
      <c r="M44" s="31"/>
      <c r="N44" s="33"/>
    </row>
    <row r="45" spans="1:14" x14ac:dyDescent="0.25">
      <c r="J45" s="31"/>
      <c r="K45" s="31"/>
      <c r="L45" s="31"/>
      <c r="M45" s="31"/>
      <c r="N45" s="33"/>
    </row>
    <row r="46" spans="1:14" x14ac:dyDescent="0.25">
      <c r="J46" s="31"/>
      <c r="K46" s="31"/>
      <c r="L46" s="31"/>
      <c r="M46" s="31"/>
      <c r="N46" s="33"/>
    </row>
    <row r="47" spans="1:14" x14ac:dyDescent="0.25">
      <c r="J47" s="31"/>
      <c r="K47" s="31"/>
      <c r="L47" s="31"/>
      <c r="M47" s="31"/>
      <c r="N47" s="33"/>
    </row>
    <row r="48" spans="1:14" x14ac:dyDescent="0.25">
      <c r="N48" s="33"/>
    </row>
  </sheetData>
  <mergeCells count="13">
    <mergeCell ref="A14:H14"/>
    <mergeCell ref="A19:H19"/>
    <mergeCell ref="A24:H24"/>
    <mergeCell ref="B5:B6"/>
    <mergeCell ref="C5:C6"/>
    <mergeCell ref="D5:D6"/>
    <mergeCell ref="E5:E6"/>
    <mergeCell ref="F5:F6"/>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5.33203125" bestFit="1"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371" t="s">
        <v>193</v>
      </c>
      <c r="B1" s="371"/>
      <c r="C1" s="371"/>
      <c r="D1" s="371"/>
      <c r="E1" s="371"/>
      <c r="F1" s="371"/>
      <c r="G1" s="357"/>
      <c r="H1" s="357"/>
      <c r="I1" s="357"/>
      <c r="J1" s="357"/>
      <c r="K1" s="357"/>
      <c r="L1" s="357"/>
      <c r="M1" s="357"/>
      <c r="N1" s="357"/>
      <c r="O1" s="357"/>
      <c r="P1" s="357"/>
      <c r="Q1" s="32" t="s">
        <v>194</v>
      </c>
      <c r="R1" s="32"/>
      <c r="S1" s="32"/>
      <c r="T1" s="32"/>
      <c r="U1" s="32"/>
      <c r="V1" s="29"/>
      <c r="W1" s="29"/>
      <c r="X1" s="29"/>
      <c r="AA1" s="30"/>
      <c r="AB1" s="30"/>
      <c r="AC1" s="30"/>
      <c r="AD1" s="29"/>
    </row>
    <row r="2" spans="1:30" ht="13.5" customHeight="1" x14ac:dyDescent="0.25">
      <c r="A2" s="369" t="s">
        <v>243</v>
      </c>
      <c r="B2" s="369"/>
      <c r="C2" s="369"/>
      <c r="D2" s="369"/>
      <c r="E2" s="369"/>
      <c r="F2" s="369"/>
      <c r="G2" s="357"/>
      <c r="H2" s="357"/>
      <c r="I2" s="357"/>
      <c r="J2" s="357"/>
      <c r="K2" s="357"/>
      <c r="L2" s="357"/>
      <c r="M2" s="357"/>
      <c r="N2" s="357"/>
      <c r="O2" s="357"/>
      <c r="P2" s="357"/>
      <c r="Q2" s="22" t="s">
        <v>128</v>
      </c>
      <c r="R2" s="36" t="s">
        <v>265</v>
      </c>
      <c r="S2" s="36" t="s">
        <v>266</v>
      </c>
      <c r="T2" s="36" t="s">
        <v>267</v>
      </c>
      <c r="U2" s="36" t="s">
        <v>192</v>
      </c>
    </row>
    <row r="3" spans="1:30" s="34" customFormat="1" ht="15.9" customHeight="1" x14ac:dyDescent="0.25">
      <c r="A3" s="369" t="s">
        <v>127</v>
      </c>
      <c r="B3" s="369"/>
      <c r="C3" s="369"/>
      <c r="D3" s="369"/>
      <c r="E3" s="369"/>
      <c r="F3" s="369"/>
      <c r="G3" s="357"/>
      <c r="H3" s="357"/>
      <c r="I3" s="357"/>
      <c r="J3" s="357"/>
      <c r="K3" s="357"/>
      <c r="L3" s="357"/>
      <c r="M3" s="357"/>
      <c r="N3" s="357"/>
      <c r="O3" s="357"/>
      <c r="P3" s="357"/>
      <c r="Q3" s="244" t="s">
        <v>516</v>
      </c>
      <c r="R3" s="184">
        <v>7291030</v>
      </c>
      <c r="S3" s="184">
        <v>887030</v>
      </c>
      <c r="T3" s="184">
        <v>3715359</v>
      </c>
      <c r="U3" s="212">
        <v>11893419</v>
      </c>
      <c r="V3" s="29"/>
      <c r="W3" s="29"/>
      <c r="X3" s="29"/>
      <c r="Z3" s="35"/>
      <c r="AA3" s="30"/>
      <c r="AB3" s="30"/>
      <c r="AC3" s="30"/>
      <c r="AD3" s="29"/>
    </row>
    <row r="4" spans="1:30" s="34" customFormat="1" ht="15.9" customHeight="1" x14ac:dyDescent="0.25">
      <c r="A4" s="369" t="s">
        <v>237</v>
      </c>
      <c r="B4" s="369"/>
      <c r="C4" s="369"/>
      <c r="D4" s="369"/>
      <c r="E4" s="369"/>
      <c r="F4" s="369"/>
      <c r="G4" s="357"/>
      <c r="H4" s="357"/>
      <c r="I4" s="357"/>
      <c r="J4" s="357"/>
      <c r="K4" s="357"/>
      <c r="L4" s="357"/>
      <c r="M4" s="357"/>
      <c r="N4" s="357"/>
      <c r="O4" s="357"/>
      <c r="P4" s="357"/>
      <c r="Q4" s="244" t="s">
        <v>517</v>
      </c>
      <c r="R4" s="184">
        <v>8182390</v>
      </c>
      <c r="S4" s="184">
        <v>1039856</v>
      </c>
      <c r="T4" s="184">
        <v>4724575</v>
      </c>
      <c r="U4" s="212">
        <v>13946821</v>
      </c>
      <c r="V4" s="29"/>
      <c r="W4" s="29"/>
      <c r="X4" s="29"/>
      <c r="AD4" s="29"/>
    </row>
    <row r="5" spans="1:30" ht="13.8" thickBot="1" x14ac:dyDescent="0.3">
      <c r="B5" s="41"/>
      <c r="C5" s="41"/>
      <c r="D5" s="41"/>
      <c r="E5" s="41"/>
      <c r="F5" s="41"/>
      <c r="G5" s="41"/>
      <c r="H5" s="41"/>
      <c r="I5" s="41"/>
      <c r="J5" s="41"/>
      <c r="K5" s="41"/>
      <c r="L5" s="41"/>
      <c r="M5" s="41"/>
      <c r="N5" s="41"/>
      <c r="O5" s="41"/>
      <c r="P5" s="41"/>
      <c r="Q5" s="244" t="s">
        <v>518</v>
      </c>
      <c r="R5" s="184">
        <v>8294138</v>
      </c>
      <c r="S5" s="184">
        <v>1072438</v>
      </c>
      <c r="T5" s="184">
        <v>3927427</v>
      </c>
      <c r="U5" s="212">
        <v>13294003</v>
      </c>
    </row>
    <row r="6" spans="1:30" ht="15" customHeight="1" thickTop="1" x14ac:dyDescent="0.25">
      <c r="A6" s="53" t="s">
        <v>128</v>
      </c>
      <c r="B6" s="376" t="s">
        <v>514</v>
      </c>
      <c r="C6" s="376"/>
      <c r="D6" s="376"/>
      <c r="E6" s="376"/>
      <c r="F6" s="376"/>
      <c r="G6" s="106"/>
      <c r="H6" s="106"/>
      <c r="I6" s="106"/>
      <c r="J6" s="106"/>
      <c r="K6" s="106"/>
      <c r="L6" s="106"/>
      <c r="M6" s="106"/>
      <c r="N6" s="106"/>
      <c r="O6" s="106"/>
      <c r="P6" s="106"/>
      <c r="Q6" s="244" t="s">
        <v>519</v>
      </c>
      <c r="R6" s="184">
        <v>7740206</v>
      </c>
      <c r="S6" s="184">
        <v>1207880</v>
      </c>
      <c r="T6" s="184">
        <v>3195291</v>
      </c>
      <c r="U6" s="212">
        <v>12143377</v>
      </c>
    </row>
    <row r="7" spans="1:30" ht="15" customHeight="1" x14ac:dyDescent="0.25">
      <c r="A7" s="55"/>
      <c r="B7" s="54">
        <v>2017</v>
      </c>
      <c r="C7" s="54">
        <v>2018</v>
      </c>
      <c r="D7" s="54">
        <v>2019</v>
      </c>
      <c r="E7" s="54">
        <v>2020</v>
      </c>
      <c r="F7" s="54">
        <v>2021</v>
      </c>
      <c r="G7" s="106"/>
      <c r="H7" s="106"/>
      <c r="I7" s="106"/>
      <c r="J7" s="106"/>
      <c r="K7" s="106"/>
      <c r="L7" s="106"/>
      <c r="M7" s="106"/>
      <c r="N7" s="106"/>
      <c r="O7" s="106"/>
      <c r="P7" s="106"/>
      <c r="Q7" s="244" t="s">
        <v>520</v>
      </c>
      <c r="R7" s="184">
        <v>7975306</v>
      </c>
      <c r="S7" s="184">
        <v>1335454</v>
      </c>
      <c r="T7" s="184">
        <v>3862625</v>
      </c>
      <c r="U7" s="212">
        <v>13173385</v>
      </c>
    </row>
    <row r="8" spans="1:30" s="105" customFormat="1" ht="20.100000000000001" customHeight="1" x14ac:dyDescent="0.25">
      <c r="A8" s="114" t="s">
        <v>265</v>
      </c>
      <c r="B8" s="168">
        <v>7291030</v>
      </c>
      <c r="C8" s="168">
        <v>8182390</v>
      </c>
      <c r="D8" s="168">
        <v>8294138</v>
      </c>
      <c r="E8" s="168">
        <v>7740206</v>
      </c>
      <c r="F8" s="168">
        <v>7975306</v>
      </c>
      <c r="G8" s="168"/>
      <c r="H8" s="168"/>
      <c r="I8" s="168"/>
      <c r="J8" s="168"/>
      <c r="K8" s="168"/>
      <c r="L8" s="168"/>
      <c r="M8" s="168"/>
      <c r="N8" s="168"/>
      <c r="O8" s="139"/>
      <c r="P8" s="139"/>
    </row>
    <row r="9" spans="1:30" s="105" customFormat="1" ht="20.100000000000001" customHeight="1" x14ac:dyDescent="0.25">
      <c r="A9" s="114" t="s">
        <v>266</v>
      </c>
      <c r="B9" s="168">
        <v>887030</v>
      </c>
      <c r="C9" s="168">
        <v>1039856</v>
      </c>
      <c r="D9" s="168">
        <v>1072438</v>
      </c>
      <c r="E9" s="168">
        <v>1207880</v>
      </c>
      <c r="F9" s="168">
        <v>1335454</v>
      </c>
      <c r="G9" s="168"/>
      <c r="H9" s="168"/>
      <c r="I9" s="168"/>
      <c r="J9" s="168"/>
      <c r="K9" s="168"/>
      <c r="L9" s="168"/>
      <c r="M9" s="168"/>
      <c r="N9" s="168"/>
      <c r="O9" s="139"/>
      <c r="P9" s="139"/>
    </row>
    <row r="10" spans="1:30" s="105" customFormat="1" ht="20.100000000000001" customHeight="1" x14ac:dyDescent="0.25">
      <c r="A10" s="114" t="s">
        <v>267</v>
      </c>
      <c r="B10" s="168">
        <v>3715359</v>
      </c>
      <c r="C10" s="168">
        <v>4724575</v>
      </c>
      <c r="D10" s="168">
        <v>3927427</v>
      </c>
      <c r="E10" s="168">
        <v>3195291</v>
      </c>
      <c r="F10" s="168">
        <v>3862625</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3">
      <c r="A11" s="186" t="s">
        <v>192</v>
      </c>
      <c r="B11" s="187">
        <v>11893419</v>
      </c>
      <c r="C11" s="187">
        <v>13946821</v>
      </c>
      <c r="D11" s="187">
        <v>13294003</v>
      </c>
      <c r="E11" s="187">
        <v>12143377</v>
      </c>
      <c r="F11" s="187">
        <v>13173385</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5">
      <c r="A12" s="377" t="s">
        <v>414</v>
      </c>
      <c r="B12" s="378"/>
      <c r="C12" s="378"/>
      <c r="D12" s="378"/>
      <c r="E12" s="378"/>
      <c r="Q12" s="244" t="s">
        <v>516</v>
      </c>
      <c r="R12" s="216">
        <v>2629926</v>
      </c>
      <c r="S12" s="216">
        <v>1464531</v>
      </c>
      <c r="T12" s="216">
        <v>201873</v>
      </c>
      <c r="U12" s="213">
        <v>4296330</v>
      </c>
    </row>
    <row r="13" spans="1:30" x14ac:dyDescent="0.25">
      <c r="A13" s="6"/>
      <c r="B13" s="24"/>
      <c r="C13" s="25"/>
      <c r="D13" s="25"/>
      <c r="E13" s="25"/>
      <c r="Q13" s="244" t="s">
        <v>517</v>
      </c>
      <c r="R13" s="216">
        <v>2989288</v>
      </c>
      <c r="S13" s="216">
        <v>1605343</v>
      </c>
      <c r="T13" s="216">
        <v>262118</v>
      </c>
      <c r="U13" s="213">
        <v>4856749</v>
      </c>
    </row>
    <row r="14" spans="1:30" x14ac:dyDescent="0.25">
      <c r="A14" s="6"/>
      <c r="B14" s="24"/>
      <c r="C14" s="25"/>
      <c r="D14" s="25"/>
      <c r="E14" s="25"/>
      <c r="Q14" s="244" t="s">
        <v>518</v>
      </c>
      <c r="R14" s="216">
        <v>2962407</v>
      </c>
      <c r="S14" s="216">
        <v>1636554</v>
      </c>
      <c r="T14" s="216">
        <v>202106</v>
      </c>
      <c r="U14" s="213">
        <v>4801067</v>
      </c>
    </row>
    <row r="15" spans="1:30" x14ac:dyDescent="0.25">
      <c r="A15" s="6"/>
      <c r="B15" s="24"/>
      <c r="C15" s="25"/>
      <c r="D15" s="25"/>
      <c r="E15" s="25"/>
      <c r="Q15" s="244" t="s">
        <v>519</v>
      </c>
      <c r="R15" s="216">
        <v>3117113</v>
      </c>
      <c r="S15" s="216">
        <v>1444267</v>
      </c>
      <c r="T15" s="216">
        <v>146471</v>
      </c>
      <c r="U15" s="213">
        <v>4707851</v>
      </c>
    </row>
    <row r="16" spans="1:30" x14ac:dyDescent="0.25">
      <c r="Q16" s="244" t="s">
        <v>520</v>
      </c>
      <c r="R16" s="216">
        <v>4084187</v>
      </c>
      <c r="S16" s="216">
        <v>2333092</v>
      </c>
      <c r="T16" s="216">
        <v>412350</v>
      </c>
      <c r="U16" s="213">
        <v>6829629</v>
      </c>
    </row>
    <row r="17" spans="17:22" x14ac:dyDescent="0.25">
      <c r="R17" s="214"/>
      <c r="S17" s="214"/>
      <c r="T17" s="214"/>
    </row>
    <row r="19" spans="17:22" x14ac:dyDescent="0.25">
      <c r="Q19" s="215"/>
      <c r="R19" s="215"/>
      <c r="S19" s="215"/>
      <c r="U19" s="215"/>
    </row>
    <row r="20" spans="17:22" x14ac:dyDescent="0.25">
      <c r="Q20" s="215"/>
      <c r="R20" s="215"/>
      <c r="S20" s="215"/>
      <c r="U20" s="215"/>
    </row>
    <row r="21" spans="17:22" x14ac:dyDescent="0.25">
      <c r="Q21" s="215"/>
      <c r="R21" s="215"/>
      <c r="S21" s="215"/>
      <c r="U21" s="215"/>
    </row>
    <row r="22" spans="17:22" x14ac:dyDescent="0.25">
      <c r="Q22" s="215"/>
      <c r="R22" s="215"/>
      <c r="S22" s="215"/>
    </row>
    <row r="23" spans="17:22" x14ac:dyDescent="0.25">
      <c r="Q23" s="215"/>
      <c r="R23" s="215"/>
      <c r="S23" s="215"/>
      <c r="T23" s="215"/>
      <c r="U23" s="215"/>
      <c r="V23" s="40"/>
    </row>
    <row r="24" spans="17:22" x14ac:dyDescent="0.25">
      <c r="Q24" s="215"/>
      <c r="R24" s="215"/>
      <c r="S24" s="215"/>
      <c r="T24" s="215"/>
      <c r="U24" s="215"/>
      <c r="V24" s="40"/>
    </row>
    <row r="25" spans="17:22" x14ac:dyDescent="0.25">
      <c r="Q25" s="215"/>
      <c r="R25" s="215"/>
      <c r="S25" s="215"/>
      <c r="T25" s="215"/>
      <c r="U25" s="215"/>
      <c r="V25" s="40"/>
    </row>
    <row r="26" spans="17:22" x14ac:dyDescent="0.25">
      <c r="Q26" s="215"/>
      <c r="R26" s="215"/>
      <c r="S26" s="215"/>
      <c r="T26" s="215"/>
      <c r="U26" s="215"/>
      <c r="V26" s="40"/>
    </row>
    <row r="27" spans="17:22" x14ac:dyDescent="0.25">
      <c r="Q27" s="215"/>
      <c r="R27" s="215"/>
      <c r="S27" s="215"/>
    </row>
    <row r="28" spans="17:22" x14ac:dyDescent="0.25">
      <c r="Q28" s="215"/>
      <c r="R28" s="215"/>
      <c r="S28" s="215"/>
      <c r="T28" s="215"/>
      <c r="U28" s="215"/>
      <c r="V28" s="40"/>
    </row>
    <row r="29" spans="17:22" x14ac:dyDescent="0.25">
      <c r="Q29" s="215"/>
      <c r="R29" s="215"/>
      <c r="S29" s="215"/>
      <c r="T29" s="215"/>
      <c r="U29" s="215"/>
      <c r="V29" s="40"/>
    </row>
    <row r="30" spans="17:22" x14ac:dyDescent="0.25">
      <c r="Q30" s="215"/>
      <c r="R30" s="215"/>
      <c r="S30" s="215"/>
      <c r="T30" s="215"/>
      <c r="U30" s="215"/>
      <c r="V30" s="40"/>
    </row>
    <row r="31" spans="17:22" x14ac:dyDescent="0.25">
      <c r="Q31" s="215"/>
      <c r="R31" s="215"/>
      <c r="S31" s="215"/>
      <c r="T31" s="215"/>
      <c r="U31" s="215"/>
      <c r="V31" s="40"/>
    </row>
    <row r="32" spans="17:22" x14ac:dyDescent="0.25">
      <c r="Q32" s="215"/>
      <c r="R32" s="214"/>
      <c r="S32" s="214"/>
      <c r="T32" s="214"/>
      <c r="U32" s="214"/>
    </row>
    <row r="33" spans="1:30" x14ac:dyDescent="0.25">
      <c r="Q33" s="215"/>
      <c r="R33" s="214"/>
      <c r="S33" s="214"/>
      <c r="T33" s="214"/>
      <c r="U33" s="214"/>
      <c r="V33" s="40"/>
    </row>
    <row r="34" spans="1:30" x14ac:dyDescent="0.25">
      <c r="Q34" s="215"/>
      <c r="R34" s="214"/>
      <c r="S34" s="214"/>
      <c r="T34" s="214"/>
      <c r="U34" s="214"/>
      <c r="V34" s="40"/>
    </row>
    <row r="35" spans="1:30" x14ac:dyDescent="0.25">
      <c r="Q35" s="215"/>
      <c r="R35" s="214"/>
      <c r="S35" s="214"/>
      <c r="T35" s="214"/>
      <c r="U35" s="214"/>
      <c r="V35" s="40"/>
    </row>
    <row r="36" spans="1:30" x14ac:dyDescent="0.25">
      <c r="Q36" s="215"/>
      <c r="R36" s="214"/>
      <c r="S36" s="214"/>
      <c r="T36" s="214"/>
      <c r="U36" s="214"/>
      <c r="V36" s="40"/>
    </row>
    <row r="37" spans="1:30" s="34" customFormat="1" ht="15.9" customHeight="1" x14ac:dyDescent="0.25">
      <c r="A37" s="371" t="s">
        <v>196</v>
      </c>
      <c r="B37" s="371"/>
      <c r="C37" s="371"/>
      <c r="D37" s="371"/>
      <c r="E37" s="371"/>
      <c r="F37" s="371"/>
      <c r="G37" s="357"/>
      <c r="H37" s="357"/>
      <c r="I37" s="357"/>
      <c r="J37" s="357"/>
      <c r="K37" s="357"/>
      <c r="L37" s="357"/>
      <c r="M37" s="357"/>
      <c r="N37" s="357"/>
      <c r="O37" s="357"/>
      <c r="P37" s="357"/>
      <c r="Q37" s="215"/>
      <c r="R37" s="214"/>
      <c r="S37" s="214"/>
      <c r="T37" s="214"/>
      <c r="U37" s="214"/>
      <c r="V37" s="40"/>
      <c r="W37" s="29"/>
      <c r="X37" s="29"/>
      <c r="AA37" s="30"/>
      <c r="AB37" s="30"/>
      <c r="AC37" s="30"/>
      <c r="AD37" s="29"/>
    </row>
    <row r="38" spans="1:30" ht="13.5" customHeight="1" x14ac:dyDescent="0.25">
      <c r="A38" s="369" t="s">
        <v>244</v>
      </c>
      <c r="B38" s="369"/>
      <c r="C38" s="369"/>
      <c r="D38" s="369"/>
      <c r="E38" s="369"/>
      <c r="F38" s="369"/>
      <c r="G38" s="357"/>
      <c r="H38" s="357"/>
      <c r="I38" s="357"/>
      <c r="J38" s="357"/>
      <c r="K38" s="357"/>
      <c r="L38" s="357"/>
      <c r="M38" s="357"/>
      <c r="N38" s="357"/>
      <c r="O38" s="357"/>
      <c r="P38" s="357"/>
      <c r="R38" s="214"/>
      <c r="S38" s="214"/>
      <c r="T38" s="214"/>
      <c r="U38" s="214"/>
      <c r="V38" s="40"/>
    </row>
    <row r="39" spans="1:30" s="34" customFormat="1" ht="15.9" customHeight="1" x14ac:dyDescent="0.25">
      <c r="A39" s="369" t="s">
        <v>127</v>
      </c>
      <c r="B39" s="369"/>
      <c r="C39" s="369"/>
      <c r="D39" s="369"/>
      <c r="E39" s="369"/>
      <c r="F39" s="369"/>
      <c r="G39" s="357"/>
      <c r="H39" s="357"/>
      <c r="I39" s="357"/>
      <c r="J39" s="357"/>
      <c r="K39" s="357"/>
      <c r="L39" s="357"/>
      <c r="M39" s="357"/>
      <c r="N39" s="357"/>
      <c r="O39" s="357"/>
      <c r="P39" s="357"/>
      <c r="Q39" s="105"/>
      <c r="R39" s="214"/>
      <c r="S39" s="214"/>
      <c r="T39" s="214"/>
      <c r="U39" s="214"/>
      <c r="V39" s="40"/>
      <c r="W39" s="29"/>
      <c r="X39" s="29"/>
      <c r="Z39" s="35"/>
      <c r="AA39" s="30"/>
      <c r="AB39" s="30"/>
      <c r="AC39" s="30"/>
      <c r="AD39" s="29"/>
    </row>
    <row r="40" spans="1:30" s="34" customFormat="1" ht="15.9" customHeight="1" x14ac:dyDescent="0.25">
      <c r="A40" s="369" t="s">
        <v>237</v>
      </c>
      <c r="B40" s="369"/>
      <c r="C40" s="369"/>
      <c r="D40" s="369"/>
      <c r="E40" s="369"/>
      <c r="F40" s="369"/>
      <c r="G40" s="357"/>
      <c r="H40" s="357"/>
      <c r="I40" s="357"/>
      <c r="J40" s="357"/>
      <c r="K40" s="357"/>
      <c r="L40" s="357"/>
      <c r="M40" s="357"/>
      <c r="N40" s="357"/>
      <c r="O40" s="357"/>
      <c r="P40" s="357"/>
      <c r="Q40" s="105"/>
      <c r="R40" s="214"/>
      <c r="S40" s="214"/>
      <c r="T40" s="214"/>
      <c r="U40" s="214"/>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128</v>
      </c>
      <c r="B42" s="379" t="s">
        <v>514</v>
      </c>
      <c r="C42" s="379"/>
      <c r="D42" s="379"/>
      <c r="E42" s="379"/>
      <c r="F42" s="379"/>
      <c r="G42" s="106"/>
      <c r="H42" s="106"/>
      <c r="I42" s="106"/>
      <c r="J42" s="106"/>
      <c r="K42" s="106"/>
      <c r="L42" s="106"/>
      <c r="M42" s="106"/>
      <c r="N42" s="106"/>
      <c r="O42" s="106"/>
      <c r="P42" s="106"/>
      <c r="V42" s="40"/>
    </row>
    <row r="43" spans="1:30" ht="15" customHeight="1" x14ac:dyDescent="0.25">
      <c r="A43" s="55"/>
      <c r="B43" s="54">
        <v>2017</v>
      </c>
      <c r="C43" s="54">
        <v>2018</v>
      </c>
      <c r="D43" s="54">
        <v>2019</v>
      </c>
      <c r="E43" s="54">
        <v>2020</v>
      </c>
      <c r="F43" s="54">
        <v>2021</v>
      </c>
      <c r="G43" s="106"/>
      <c r="H43" s="106"/>
      <c r="I43" s="106"/>
      <c r="J43" s="106"/>
      <c r="K43" s="106"/>
      <c r="L43" s="106"/>
      <c r="M43" s="106"/>
      <c r="N43" s="106"/>
      <c r="O43" s="106"/>
      <c r="P43" s="106"/>
    </row>
    <row r="44" spans="1:30" ht="20.100000000000001" customHeight="1" x14ac:dyDescent="0.25">
      <c r="A44" s="114" t="s">
        <v>265</v>
      </c>
      <c r="B44" s="168">
        <v>2629926</v>
      </c>
      <c r="C44" s="168">
        <v>2989288</v>
      </c>
      <c r="D44" s="168">
        <v>2962407</v>
      </c>
      <c r="E44" s="168">
        <v>3117113</v>
      </c>
      <c r="F44" s="168">
        <v>4084187</v>
      </c>
      <c r="G44" s="168"/>
      <c r="H44" s="168"/>
      <c r="I44" s="168"/>
      <c r="J44" s="168"/>
      <c r="K44" s="168"/>
      <c r="L44" s="168"/>
      <c r="M44" s="168"/>
      <c r="N44" s="168"/>
      <c r="O44" s="52"/>
      <c r="P44" s="52"/>
    </row>
    <row r="45" spans="1:30" ht="20.100000000000001" customHeight="1" x14ac:dyDescent="0.25">
      <c r="A45" s="114" t="s">
        <v>266</v>
      </c>
      <c r="B45" s="168">
        <v>1464531</v>
      </c>
      <c r="C45" s="168">
        <v>1605343</v>
      </c>
      <c r="D45" s="168">
        <v>1636554</v>
      </c>
      <c r="E45" s="168">
        <v>1444267</v>
      </c>
      <c r="F45" s="168">
        <v>2333092</v>
      </c>
      <c r="G45" s="168"/>
      <c r="H45" s="168"/>
      <c r="I45" s="168"/>
      <c r="J45" s="168"/>
      <c r="K45" s="168"/>
      <c r="L45" s="168"/>
      <c r="M45" s="168"/>
      <c r="N45" s="168"/>
      <c r="O45" s="42"/>
      <c r="P45" s="42"/>
    </row>
    <row r="46" spans="1:30" ht="20.100000000000001" customHeight="1" x14ac:dyDescent="0.25">
      <c r="A46" s="114" t="s">
        <v>267</v>
      </c>
      <c r="B46" s="168">
        <v>201873</v>
      </c>
      <c r="C46" s="168">
        <v>262118</v>
      </c>
      <c r="D46" s="168">
        <v>202106</v>
      </c>
      <c r="E46" s="168">
        <v>146471</v>
      </c>
      <c r="F46" s="168">
        <v>412350</v>
      </c>
      <c r="G46" s="168"/>
      <c r="H46" s="168"/>
      <c r="I46" s="168"/>
      <c r="J46" s="168"/>
      <c r="K46" s="168"/>
      <c r="L46" s="168"/>
      <c r="M46" s="168"/>
      <c r="N46" s="168"/>
      <c r="O46" s="42"/>
      <c r="P46" s="42"/>
    </row>
    <row r="47" spans="1:30" s="2" customFormat="1" ht="20.100000000000001" customHeight="1" thickBot="1" x14ac:dyDescent="0.3">
      <c r="A47" s="190" t="s">
        <v>192</v>
      </c>
      <c r="B47" s="191">
        <v>4296330</v>
      </c>
      <c r="C47" s="191">
        <v>4856749</v>
      </c>
      <c r="D47" s="191">
        <v>4801067</v>
      </c>
      <c r="E47" s="191">
        <v>4707851</v>
      </c>
      <c r="F47" s="191">
        <v>6829629</v>
      </c>
      <c r="G47" s="224"/>
      <c r="H47" s="224"/>
      <c r="I47" s="224"/>
      <c r="J47" s="224"/>
      <c r="K47" s="224"/>
      <c r="L47" s="224"/>
      <c r="M47" s="224"/>
      <c r="N47" s="224"/>
      <c r="O47" s="189"/>
      <c r="P47" s="189"/>
    </row>
    <row r="48" spans="1:30" ht="30.75" customHeight="1" thickTop="1" x14ac:dyDescent="0.25">
      <c r="A48" s="377" t="s">
        <v>415</v>
      </c>
      <c r="B48" s="378"/>
      <c r="C48" s="378"/>
      <c r="D48" s="378"/>
      <c r="E48" s="378"/>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71" t="s">
        <v>424</v>
      </c>
      <c r="B1" s="371"/>
      <c r="C1" s="371"/>
      <c r="D1" s="371"/>
      <c r="E1" s="371"/>
      <c r="F1" s="371"/>
      <c r="U1" s="32"/>
    </row>
    <row r="2" spans="1:21" ht="15.9" customHeight="1" x14ac:dyDescent="0.25">
      <c r="A2" s="369" t="s">
        <v>136</v>
      </c>
      <c r="B2" s="369"/>
      <c r="C2" s="369"/>
      <c r="D2" s="369"/>
      <c r="E2" s="369"/>
      <c r="F2" s="369"/>
      <c r="G2" s="359"/>
      <c r="H2" s="359"/>
      <c r="U2" s="29"/>
    </row>
    <row r="3" spans="1:21" ht="15.9" customHeight="1" x14ac:dyDescent="0.25">
      <c r="A3" s="369" t="s">
        <v>127</v>
      </c>
      <c r="B3" s="369"/>
      <c r="C3" s="369"/>
      <c r="D3" s="369"/>
      <c r="E3" s="369"/>
      <c r="F3" s="369"/>
      <c r="G3" s="359"/>
      <c r="H3" s="359"/>
      <c r="R3" s="35" t="s">
        <v>123</v>
      </c>
      <c r="U3" s="56"/>
    </row>
    <row r="4" spans="1:21" ht="15.9" customHeight="1" thickBot="1" x14ac:dyDescent="0.3">
      <c r="A4" s="369" t="s">
        <v>237</v>
      </c>
      <c r="B4" s="369"/>
      <c r="C4" s="369"/>
      <c r="D4" s="369"/>
      <c r="E4" s="369"/>
      <c r="F4" s="369"/>
      <c r="G4" s="359"/>
      <c r="H4" s="359"/>
      <c r="M4" s="36"/>
      <c r="N4" s="385"/>
      <c r="O4" s="385"/>
      <c r="R4" s="35"/>
      <c r="U4" s="29"/>
    </row>
    <row r="5" spans="1:21" ht="18" customHeight="1" thickTop="1" x14ac:dyDescent="0.25">
      <c r="A5" s="61" t="s">
        <v>137</v>
      </c>
      <c r="B5" s="374">
        <v>2020</v>
      </c>
      <c r="C5" s="380" t="s">
        <v>514</v>
      </c>
      <c r="D5" s="380"/>
      <c r="E5" s="62" t="s">
        <v>142</v>
      </c>
      <c r="F5" s="62" t="s">
        <v>134</v>
      </c>
      <c r="G5" s="36"/>
      <c r="H5" s="36"/>
      <c r="M5" s="36"/>
      <c r="N5" s="36"/>
      <c r="O5" s="36"/>
      <c r="S5" s="30">
        <v>13173385</v>
      </c>
      <c r="U5" s="29"/>
    </row>
    <row r="6" spans="1:21" ht="18" customHeight="1" thickBot="1" x14ac:dyDescent="0.3">
      <c r="A6" s="63"/>
      <c r="B6" s="384"/>
      <c r="C6" s="50">
        <v>2020</v>
      </c>
      <c r="D6" s="50">
        <v>2021</v>
      </c>
      <c r="E6" s="50" t="s">
        <v>508</v>
      </c>
      <c r="F6" s="51">
        <v>2021</v>
      </c>
      <c r="G6" s="36"/>
      <c r="H6" s="36"/>
      <c r="M6" s="23"/>
      <c r="N6" s="23"/>
      <c r="O6" s="23"/>
      <c r="R6" s="34" t="s">
        <v>6</v>
      </c>
      <c r="S6" s="30">
        <v>5374230</v>
      </c>
      <c r="T6" s="57">
        <v>40.796120359345757</v>
      </c>
      <c r="U6" s="32"/>
    </row>
    <row r="7" spans="1:21" ht="18" customHeight="1" thickTop="1" x14ac:dyDescent="0.25">
      <c r="A7" s="369" t="s">
        <v>140</v>
      </c>
      <c r="B7" s="369"/>
      <c r="C7" s="369"/>
      <c r="D7" s="369"/>
      <c r="E7" s="369"/>
      <c r="F7" s="369"/>
      <c r="G7" s="36"/>
      <c r="H7" s="36"/>
      <c r="M7" s="23"/>
      <c r="N7" s="23"/>
      <c r="O7" s="23"/>
      <c r="R7" s="34" t="s">
        <v>7</v>
      </c>
      <c r="S7" s="30">
        <v>7799155</v>
      </c>
      <c r="T7" s="57">
        <v>59.203879640654243</v>
      </c>
      <c r="U7" s="29"/>
    </row>
    <row r="8" spans="1:21" ht="18" customHeight="1" x14ac:dyDescent="0.25">
      <c r="A8" s="58" t="s">
        <v>129</v>
      </c>
      <c r="B8" s="23">
        <v>15909272</v>
      </c>
      <c r="C8" s="23">
        <v>12143377</v>
      </c>
      <c r="D8" s="23">
        <v>13173385</v>
      </c>
      <c r="E8" s="31">
        <v>8.4820556917569137E-2</v>
      </c>
      <c r="F8" s="58"/>
      <c r="G8" s="28"/>
      <c r="H8" s="28"/>
      <c r="M8" s="23"/>
      <c r="N8" s="23"/>
      <c r="O8" s="23"/>
      <c r="T8" s="57">
        <v>100</v>
      </c>
      <c r="U8" s="29"/>
    </row>
    <row r="9" spans="1:21" s="35" customFormat="1" ht="18" customHeight="1" x14ac:dyDescent="0.25">
      <c r="A9" s="26" t="s">
        <v>139</v>
      </c>
      <c r="B9" s="22">
        <v>6675377</v>
      </c>
      <c r="C9" s="22">
        <v>5298211</v>
      </c>
      <c r="D9" s="22">
        <v>5374230</v>
      </c>
      <c r="E9" s="27">
        <v>1.4348050691072893E-2</v>
      </c>
      <c r="F9" s="27">
        <v>0.40796120359345756</v>
      </c>
      <c r="G9" s="28"/>
      <c r="H9" s="28"/>
      <c r="M9" s="22"/>
      <c r="N9" s="22"/>
      <c r="O9" s="22"/>
      <c r="P9" s="32"/>
      <c r="Q9" s="32"/>
      <c r="R9" s="35" t="s">
        <v>122</v>
      </c>
      <c r="S9" s="30">
        <v>13173385</v>
      </c>
      <c r="T9" s="57"/>
      <c r="U9" s="29"/>
    </row>
    <row r="10" spans="1:21" ht="18" customHeight="1" x14ac:dyDescent="0.25">
      <c r="A10" s="111" t="s">
        <v>268</v>
      </c>
      <c r="B10" s="23">
        <v>6240998</v>
      </c>
      <c r="C10" s="23">
        <v>4964444</v>
      </c>
      <c r="D10" s="23">
        <v>5061886</v>
      </c>
      <c r="E10" s="31">
        <v>1.9627978480571035E-2</v>
      </c>
      <c r="F10" s="31">
        <v>0.94188116251072251</v>
      </c>
      <c r="G10" s="58"/>
      <c r="H10" s="23"/>
      <c r="I10" s="23"/>
      <c r="J10" s="23"/>
      <c r="M10" s="23"/>
      <c r="N10" s="23"/>
      <c r="O10" s="23"/>
      <c r="R10" s="34" t="s">
        <v>8</v>
      </c>
      <c r="S10" s="30">
        <v>7975306</v>
      </c>
      <c r="T10" s="57">
        <v>60.541053039898252</v>
      </c>
      <c r="U10" s="32"/>
    </row>
    <row r="11" spans="1:21" ht="18" customHeight="1" x14ac:dyDescent="0.25">
      <c r="A11" s="111" t="s">
        <v>269</v>
      </c>
      <c r="B11" s="23">
        <v>80726</v>
      </c>
      <c r="C11" s="23">
        <v>46146</v>
      </c>
      <c r="D11" s="23">
        <v>86074</v>
      </c>
      <c r="E11" s="31">
        <v>0.86525375980583363</v>
      </c>
      <c r="F11" s="31">
        <v>1.6016061835835087E-2</v>
      </c>
      <c r="G11" s="58"/>
      <c r="H11" s="23"/>
      <c r="I11" s="23"/>
      <c r="J11" s="23"/>
      <c r="M11" s="23"/>
      <c r="N11" s="23"/>
      <c r="O11" s="23"/>
      <c r="R11" s="34" t="s">
        <v>9</v>
      </c>
      <c r="S11" s="30">
        <v>1335454</v>
      </c>
      <c r="T11" s="57">
        <v>10.137515908022122</v>
      </c>
      <c r="U11" s="29"/>
    </row>
    <row r="12" spans="1:21" ht="18" customHeight="1" x14ac:dyDescent="0.25">
      <c r="A12" s="111" t="s">
        <v>270</v>
      </c>
      <c r="B12" s="23">
        <v>353653</v>
      </c>
      <c r="C12" s="23">
        <v>287621</v>
      </c>
      <c r="D12" s="23">
        <v>226270</v>
      </c>
      <c r="E12" s="31">
        <v>-0.21330500902228974</v>
      </c>
      <c r="F12" s="31">
        <v>4.2102775653442448E-2</v>
      </c>
      <c r="G12" s="28"/>
      <c r="H12" s="33"/>
      <c r="M12" s="23"/>
      <c r="N12" s="23"/>
      <c r="O12" s="23"/>
      <c r="R12" s="34" t="s">
        <v>10</v>
      </c>
      <c r="S12" s="30">
        <v>3862625</v>
      </c>
      <c r="T12" s="57">
        <v>29.321431052079628</v>
      </c>
      <c r="U12" s="29"/>
    </row>
    <row r="13" spans="1:21" s="35" customFormat="1" ht="18" customHeight="1" x14ac:dyDescent="0.25">
      <c r="A13" s="26" t="s">
        <v>138</v>
      </c>
      <c r="B13" s="22">
        <v>9233896</v>
      </c>
      <c r="C13" s="22">
        <v>6845166</v>
      </c>
      <c r="D13" s="22">
        <v>7799155</v>
      </c>
      <c r="E13" s="27">
        <v>0.13936681740077597</v>
      </c>
      <c r="F13" s="27">
        <v>0.59203879640654244</v>
      </c>
      <c r="G13" s="28"/>
      <c r="H13" s="28"/>
      <c r="M13" s="22"/>
      <c r="N13" s="22"/>
      <c r="O13" s="22"/>
      <c r="P13" s="32"/>
      <c r="Q13" s="32"/>
      <c r="R13" s="34"/>
      <c r="S13" s="34"/>
      <c r="T13" s="57">
        <v>100</v>
      </c>
      <c r="U13" s="29"/>
    </row>
    <row r="14" spans="1:21" ht="18" customHeight="1" x14ac:dyDescent="0.25">
      <c r="A14" s="111" t="s">
        <v>268</v>
      </c>
      <c r="B14" s="23">
        <v>3688609</v>
      </c>
      <c r="C14" s="23">
        <v>2775761</v>
      </c>
      <c r="D14" s="23">
        <v>2913420</v>
      </c>
      <c r="E14" s="31">
        <v>4.9593246680820144E-2</v>
      </c>
      <c r="F14" s="31">
        <v>0.37355585316614426</v>
      </c>
      <c r="G14" s="28"/>
      <c r="H14" s="33"/>
      <c r="M14" s="23"/>
      <c r="N14" s="23"/>
      <c r="O14" s="23"/>
      <c r="T14" s="57"/>
      <c r="U14" s="29"/>
    </row>
    <row r="15" spans="1:21" ht="18" customHeight="1" x14ac:dyDescent="0.25">
      <c r="A15" s="111" t="s">
        <v>269</v>
      </c>
      <c r="B15" s="23">
        <v>1579676</v>
      </c>
      <c r="C15" s="23">
        <v>1161735</v>
      </c>
      <c r="D15" s="23">
        <v>1249380</v>
      </c>
      <c r="E15" s="31">
        <v>7.5443194876628497E-2</v>
      </c>
      <c r="F15" s="31">
        <v>0.16019427745698092</v>
      </c>
      <c r="G15" s="28"/>
      <c r="H15" s="33"/>
      <c r="J15" s="30"/>
      <c r="U15" s="29"/>
    </row>
    <row r="16" spans="1:21" ht="18" customHeight="1" x14ac:dyDescent="0.25">
      <c r="A16" s="111" t="s">
        <v>270</v>
      </c>
      <c r="B16" s="23">
        <v>3965611</v>
      </c>
      <c r="C16" s="23">
        <v>2907670</v>
      </c>
      <c r="D16" s="23">
        <v>3636355</v>
      </c>
      <c r="E16" s="31">
        <v>0.25060787503396192</v>
      </c>
      <c r="F16" s="31">
        <v>0.46624986937687479</v>
      </c>
      <c r="G16" s="28"/>
      <c r="H16" s="33"/>
      <c r="M16" s="23"/>
      <c r="N16" s="23"/>
      <c r="O16" s="23"/>
    </row>
    <row r="17" spans="1:15" ht="18" customHeight="1" x14ac:dyDescent="0.25">
      <c r="A17" s="369" t="s">
        <v>141</v>
      </c>
      <c r="B17" s="369"/>
      <c r="C17" s="369"/>
      <c r="D17" s="369"/>
      <c r="E17" s="369"/>
      <c r="F17" s="369"/>
      <c r="G17" s="28"/>
      <c r="H17" s="33"/>
      <c r="M17" s="23"/>
      <c r="N17" s="23"/>
      <c r="O17" s="23"/>
    </row>
    <row r="18" spans="1:15" ht="18" customHeight="1" x14ac:dyDescent="0.25">
      <c r="A18" s="58" t="s">
        <v>129</v>
      </c>
      <c r="B18" s="23">
        <v>6640931</v>
      </c>
      <c r="C18" s="23">
        <v>4707851</v>
      </c>
      <c r="D18" s="23">
        <v>6829629</v>
      </c>
      <c r="E18" s="31">
        <v>0.45068928477133197</v>
      </c>
      <c r="F18" s="59"/>
      <c r="G18" s="28"/>
      <c r="K18" s="115"/>
      <c r="M18" s="23"/>
      <c r="N18" s="23"/>
      <c r="O18" s="23"/>
    </row>
    <row r="19" spans="1:15" ht="18" customHeight="1" x14ac:dyDescent="0.25">
      <c r="A19" s="26" t="s">
        <v>139</v>
      </c>
      <c r="B19" s="22">
        <v>1621550</v>
      </c>
      <c r="C19" s="22">
        <v>1152285</v>
      </c>
      <c r="D19" s="22">
        <v>1437541</v>
      </c>
      <c r="E19" s="27">
        <v>0.24755681103199295</v>
      </c>
      <c r="F19" s="27">
        <v>0.21048595758276181</v>
      </c>
      <c r="G19" s="28"/>
      <c r="H19" s="22"/>
      <c r="I19" s="30"/>
      <c r="K19" s="223"/>
      <c r="L19" s="34"/>
      <c r="M19" s="23"/>
      <c r="N19" s="23"/>
      <c r="O19" s="23"/>
    </row>
    <row r="20" spans="1:15" ht="18" customHeight="1" x14ac:dyDescent="0.25">
      <c r="A20" s="111" t="s">
        <v>268</v>
      </c>
      <c r="B20" s="23">
        <v>1526115</v>
      </c>
      <c r="C20" s="23">
        <v>1077907</v>
      </c>
      <c r="D20" s="23">
        <v>1366387</v>
      </c>
      <c r="E20" s="31">
        <v>0.26762976768867813</v>
      </c>
      <c r="F20" s="31">
        <v>0.95050297695857022</v>
      </c>
      <c r="G20" s="28"/>
      <c r="H20" s="23"/>
      <c r="M20" s="23"/>
      <c r="N20" s="23"/>
      <c r="O20" s="23"/>
    </row>
    <row r="21" spans="1:15" ht="18" customHeight="1" x14ac:dyDescent="0.25">
      <c r="A21" s="111" t="s">
        <v>269</v>
      </c>
      <c r="B21" s="23">
        <v>77959</v>
      </c>
      <c r="C21" s="23">
        <v>61744</v>
      </c>
      <c r="D21" s="23">
        <v>49606</v>
      </c>
      <c r="E21" s="31">
        <v>-0.19658590308370044</v>
      </c>
      <c r="F21" s="31">
        <v>3.450753752414714E-2</v>
      </c>
      <c r="G21" s="28"/>
      <c r="H21" s="23"/>
      <c r="J21" s="115"/>
      <c r="K21" s="30"/>
      <c r="M21" s="23"/>
      <c r="N21" s="23"/>
      <c r="O21" s="23"/>
    </row>
    <row r="22" spans="1:15" ht="18" customHeight="1" x14ac:dyDescent="0.25">
      <c r="A22" s="111" t="s">
        <v>270</v>
      </c>
      <c r="B22" s="23">
        <v>17476</v>
      </c>
      <c r="C22" s="23">
        <v>12634</v>
      </c>
      <c r="D22" s="23">
        <v>21548</v>
      </c>
      <c r="E22" s="31">
        <v>0.7055564350166218</v>
      </c>
      <c r="F22" s="31">
        <v>1.4989485517282637E-2</v>
      </c>
      <c r="G22" s="28"/>
      <c r="H22" s="23"/>
      <c r="J22" s="115"/>
      <c r="K22" s="30"/>
      <c r="M22" s="23"/>
      <c r="N22" s="23"/>
      <c r="O22" s="23"/>
    </row>
    <row r="23" spans="1:15" ht="18" customHeight="1" x14ac:dyDescent="0.25">
      <c r="A23" s="26" t="s">
        <v>138</v>
      </c>
      <c r="B23" s="22">
        <v>5019382</v>
      </c>
      <c r="C23" s="22">
        <v>3555565</v>
      </c>
      <c r="D23" s="22">
        <v>5392089</v>
      </c>
      <c r="E23" s="27">
        <v>0.51652100299108583</v>
      </c>
      <c r="F23" s="27">
        <v>0.789514188838076</v>
      </c>
      <c r="G23" s="28"/>
      <c r="H23" s="22"/>
      <c r="J23" s="115"/>
      <c r="K23" s="30"/>
      <c r="M23" s="23"/>
      <c r="N23" s="23"/>
      <c r="O23" s="23"/>
    </row>
    <row r="24" spans="1:15" ht="18" customHeight="1" x14ac:dyDescent="0.25">
      <c r="A24" s="111" t="s">
        <v>268</v>
      </c>
      <c r="B24" s="23">
        <v>2790570</v>
      </c>
      <c r="C24" s="23">
        <v>2039206</v>
      </c>
      <c r="D24" s="23">
        <v>2717801</v>
      </c>
      <c r="E24" s="31">
        <v>0.33277412875403467</v>
      </c>
      <c r="F24" s="31">
        <v>0.50403489259913925</v>
      </c>
      <c r="G24" s="28"/>
      <c r="H24" s="23"/>
      <c r="M24" s="23"/>
      <c r="N24" s="23"/>
      <c r="O24" s="23"/>
    </row>
    <row r="25" spans="1:15" ht="18" customHeight="1" x14ac:dyDescent="0.25">
      <c r="A25" s="111" t="s">
        <v>269</v>
      </c>
      <c r="B25" s="23">
        <v>2032654</v>
      </c>
      <c r="C25" s="23">
        <v>1382523</v>
      </c>
      <c r="D25" s="23">
        <v>2283486</v>
      </c>
      <c r="E25" s="31">
        <v>0.6516802975429703</v>
      </c>
      <c r="F25" s="31">
        <v>0.42348818797315846</v>
      </c>
      <c r="G25" s="28"/>
      <c r="H25" s="23"/>
    </row>
    <row r="26" spans="1:15" ht="18" customHeight="1" x14ac:dyDescent="0.25">
      <c r="A26" s="111" t="s">
        <v>270</v>
      </c>
      <c r="B26" s="23">
        <v>196158</v>
      </c>
      <c r="C26" s="23">
        <v>133836</v>
      </c>
      <c r="D26" s="23">
        <v>390802</v>
      </c>
      <c r="E26" s="31">
        <v>1.9200065752114528</v>
      </c>
      <c r="F26" s="31">
        <v>7.2476919427702319E-2</v>
      </c>
      <c r="G26" s="28"/>
      <c r="H26" s="23"/>
      <c r="M26" s="23"/>
      <c r="N26" s="23"/>
      <c r="O26" s="23"/>
    </row>
    <row r="27" spans="1:15" ht="18" customHeight="1" x14ac:dyDescent="0.25">
      <c r="A27" s="369" t="s">
        <v>131</v>
      </c>
      <c r="B27" s="369"/>
      <c r="C27" s="369"/>
      <c r="D27" s="369"/>
      <c r="E27" s="369"/>
      <c r="F27" s="369"/>
      <c r="G27" s="28"/>
      <c r="H27" s="33"/>
      <c r="M27" s="23"/>
      <c r="N27" s="23"/>
      <c r="O27" s="23"/>
    </row>
    <row r="28" spans="1:15" ht="18" customHeight="1" x14ac:dyDescent="0.25">
      <c r="A28" s="58" t="s">
        <v>129</v>
      </c>
      <c r="B28" s="23">
        <v>9268341</v>
      </c>
      <c r="C28" s="23">
        <v>7435526</v>
      </c>
      <c r="D28" s="23">
        <v>6343756</v>
      </c>
      <c r="E28" s="31">
        <v>-0.14683157586968293</v>
      </c>
      <c r="F28" s="28"/>
      <c r="G28" s="28"/>
      <c r="H28" s="28"/>
      <c r="M28" s="23"/>
      <c r="N28" s="23"/>
      <c r="O28" s="23"/>
    </row>
    <row r="29" spans="1:15" ht="18" customHeight="1" x14ac:dyDescent="0.25">
      <c r="A29" s="26" t="s">
        <v>320</v>
      </c>
      <c r="B29" s="22">
        <v>5053827</v>
      </c>
      <c r="C29" s="22">
        <v>4145926</v>
      </c>
      <c r="D29" s="22">
        <v>3936689</v>
      </c>
      <c r="E29" s="27">
        <v>-5.0468098079898195E-2</v>
      </c>
      <c r="F29" s="27">
        <v>0.62056122587312623</v>
      </c>
      <c r="G29" s="28"/>
      <c r="H29" s="33"/>
      <c r="M29" s="23"/>
      <c r="N29" s="23"/>
      <c r="O29" s="23"/>
    </row>
    <row r="30" spans="1:15" ht="18" customHeight="1" x14ac:dyDescent="0.25">
      <c r="A30" s="111" t="s">
        <v>321</v>
      </c>
      <c r="B30" s="23">
        <v>4714883</v>
      </c>
      <c r="C30" s="23">
        <v>3886537</v>
      </c>
      <c r="D30" s="23">
        <v>3695499</v>
      </c>
      <c r="E30" s="31">
        <v>-4.9153783946994462E-2</v>
      </c>
      <c r="F30" s="31">
        <v>0.93873277772259889</v>
      </c>
      <c r="G30" s="28"/>
      <c r="H30" s="33"/>
      <c r="M30" s="23"/>
      <c r="N30" s="23"/>
      <c r="O30" s="23"/>
    </row>
    <row r="31" spans="1:15" ht="18" customHeight="1" x14ac:dyDescent="0.25">
      <c r="A31" s="111" t="s">
        <v>322</v>
      </c>
      <c r="B31" s="23">
        <v>2767</v>
      </c>
      <c r="C31" s="23">
        <v>-15598</v>
      </c>
      <c r="D31" s="23">
        <v>36468</v>
      </c>
      <c r="E31" s="31">
        <v>-3.3379920502628542</v>
      </c>
      <c r="F31" s="31">
        <v>9.2636222978243893E-3</v>
      </c>
      <c r="G31" s="28"/>
      <c r="H31" s="33"/>
      <c r="M31" s="23"/>
      <c r="N31" s="23"/>
      <c r="O31" s="23"/>
    </row>
    <row r="32" spans="1:15" ht="18" customHeight="1" x14ac:dyDescent="0.25">
      <c r="A32" s="111" t="s">
        <v>323</v>
      </c>
      <c r="B32" s="23">
        <v>336177</v>
      </c>
      <c r="C32" s="23">
        <v>274987</v>
      </c>
      <c r="D32" s="23">
        <v>204722</v>
      </c>
      <c r="E32" s="31">
        <v>-0.25552117009167707</v>
      </c>
      <c r="F32" s="31">
        <v>5.2003599979576744E-2</v>
      </c>
      <c r="G32" s="28"/>
      <c r="H32" s="33"/>
      <c r="M32" s="23"/>
      <c r="N32" s="23"/>
      <c r="O32" s="23"/>
    </row>
    <row r="33" spans="1:15" ht="18" customHeight="1" x14ac:dyDescent="0.25">
      <c r="A33" s="26" t="s">
        <v>324</v>
      </c>
      <c r="B33" s="22">
        <v>4214514</v>
      </c>
      <c r="C33" s="22">
        <v>3289601</v>
      </c>
      <c r="D33" s="22">
        <v>2407066</v>
      </c>
      <c r="E33" s="27">
        <v>-0.26828025648095316</v>
      </c>
      <c r="F33" s="27">
        <v>0.37943861649155486</v>
      </c>
      <c r="G33" s="28"/>
      <c r="H33" s="33"/>
      <c r="M33" s="23"/>
      <c r="N33" s="23"/>
      <c r="O33" s="23"/>
    </row>
    <row r="34" spans="1:15" ht="18" customHeight="1" x14ac:dyDescent="0.25">
      <c r="A34" s="111" t="s">
        <v>321</v>
      </c>
      <c r="B34" s="23">
        <v>898039</v>
      </c>
      <c r="C34" s="23">
        <v>736555</v>
      </c>
      <c r="D34" s="23">
        <v>195619</v>
      </c>
      <c r="E34" s="31">
        <v>-0.73441358758001773</v>
      </c>
      <c r="F34" s="31">
        <v>8.1268648221527781E-2</v>
      </c>
      <c r="G34" s="28"/>
      <c r="H34" s="33"/>
      <c r="M34" s="23"/>
      <c r="N34" s="23"/>
      <c r="O34" s="23"/>
    </row>
    <row r="35" spans="1:15" ht="18" customHeight="1" x14ac:dyDescent="0.25">
      <c r="A35" s="111" t="s">
        <v>322</v>
      </c>
      <c r="B35" s="23">
        <v>-452978</v>
      </c>
      <c r="C35" s="23">
        <v>-220788</v>
      </c>
      <c r="D35" s="23">
        <v>-1034106</v>
      </c>
      <c r="E35" s="31">
        <v>-3.6837056361758793</v>
      </c>
      <c r="F35" s="31">
        <v>-0.42961264875994259</v>
      </c>
      <c r="G35" s="33"/>
      <c r="H35" s="33"/>
      <c r="M35" s="23"/>
      <c r="N35" s="23"/>
      <c r="O35" s="23"/>
    </row>
    <row r="36" spans="1:15" ht="18" customHeight="1" thickBot="1" x14ac:dyDescent="0.3">
      <c r="A36" s="64" t="s">
        <v>323</v>
      </c>
      <c r="B36" s="64">
        <v>3769453</v>
      </c>
      <c r="C36" s="64">
        <v>2773834</v>
      </c>
      <c r="D36" s="64">
        <v>3245553</v>
      </c>
      <c r="E36" s="65">
        <v>0.17006028478993335</v>
      </c>
      <c r="F36" s="65">
        <v>1.3483440005384149</v>
      </c>
      <c r="G36" s="28"/>
      <c r="H36" s="33"/>
      <c r="M36" s="23"/>
      <c r="N36" s="23"/>
      <c r="O36" s="23"/>
    </row>
    <row r="37" spans="1:15" ht="25.5" customHeight="1" thickTop="1" x14ac:dyDescent="0.25">
      <c r="A37" s="377" t="s">
        <v>414</v>
      </c>
      <c r="B37" s="378"/>
      <c r="C37" s="378"/>
      <c r="D37" s="378"/>
      <c r="E37" s="378"/>
      <c r="F37" s="58"/>
      <c r="G37" s="58"/>
      <c r="H37" s="58"/>
      <c r="M37" s="23"/>
      <c r="N37" s="23"/>
      <c r="O37" s="23"/>
    </row>
    <row r="39" spans="1:15" ht="15.9" customHeight="1" x14ac:dyDescent="0.25">
      <c r="A39" s="383"/>
      <c r="B39" s="383"/>
      <c r="C39" s="383"/>
      <c r="D39" s="383"/>
      <c r="E39" s="383"/>
      <c r="F39" s="359"/>
      <c r="G39" s="359"/>
      <c r="H39" s="359"/>
    </row>
    <row r="40" spans="1:15" ht="15.9" customHeight="1" x14ac:dyDescent="0.25"/>
    <row r="41" spans="1:15" ht="15.9" customHeight="1" x14ac:dyDescent="0.25">
      <c r="G41" s="359"/>
    </row>
    <row r="42" spans="1:15" ht="15.9" customHeight="1" x14ac:dyDescent="0.25">
      <c r="H42" s="60"/>
      <c r="I42" s="30"/>
      <c r="J42" s="30"/>
      <c r="K42" s="30"/>
    </row>
    <row r="43" spans="1:15" ht="15.9" customHeight="1" x14ac:dyDescent="0.25">
      <c r="G43" s="359"/>
      <c r="I43" s="30"/>
      <c r="J43" s="30"/>
      <c r="K43" s="30"/>
    </row>
    <row r="44" spans="1:15" ht="15.9" customHeight="1" x14ac:dyDescent="0.25">
      <c r="I44" s="30"/>
      <c r="J44" s="30"/>
      <c r="K44" s="30"/>
    </row>
    <row r="45" spans="1:15" ht="15.9" customHeight="1" x14ac:dyDescent="0.25">
      <c r="G45" s="359"/>
      <c r="I45" s="30"/>
      <c r="J45" s="30"/>
      <c r="K45" s="30"/>
    </row>
    <row r="46" spans="1:15" ht="15.9" customHeight="1" x14ac:dyDescent="0.25">
      <c r="I46" s="30"/>
      <c r="J46" s="30"/>
      <c r="K46" s="30"/>
    </row>
    <row r="47" spans="1:15" ht="15.9" customHeight="1" x14ac:dyDescent="0.25">
      <c r="G47" s="359"/>
      <c r="I47" s="30"/>
      <c r="J47" s="30"/>
      <c r="K47" s="30"/>
    </row>
    <row r="48" spans="1:15" ht="15.9" customHeight="1" x14ac:dyDescent="0.25">
      <c r="I48" s="30"/>
      <c r="J48" s="30"/>
      <c r="K48" s="30"/>
    </row>
    <row r="49" spans="7:11" ht="15.9" customHeight="1" x14ac:dyDescent="0.25">
      <c r="G49" s="359"/>
      <c r="I49" s="30"/>
      <c r="J49" s="30"/>
      <c r="K49" s="30"/>
    </row>
    <row r="50" spans="7:11" ht="15.9" customHeight="1" x14ac:dyDescent="0.25">
      <c r="I50" s="30"/>
      <c r="J50" s="30"/>
      <c r="K50" s="30"/>
    </row>
    <row r="51" spans="7:11" ht="15.9" customHeight="1" x14ac:dyDescent="0.25">
      <c r="G51" s="359"/>
    </row>
    <row r="52" spans="7:11" ht="15.9" customHeight="1" x14ac:dyDescent="0.25">
      <c r="I52" s="30"/>
      <c r="J52" s="30"/>
      <c r="K52" s="30"/>
    </row>
    <row r="53" spans="7:11" ht="15.9" customHeight="1" x14ac:dyDescent="0.25">
      <c r="G53" s="359"/>
      <c r="I53" s="30"/>
      <c r="J53" s="30"/>
      <c r="K53" s="30"/>
    </row>
    <row r="54" spans="7:11" ht="15.9" customHeight="1" x14ac:dyDescent="0.25">
      <c r="I54" s="30"/>
      <c r="J54" s="30"/>
      <c r="K54" s="30"/>
    </row>
    <row r="55" spans="7:11" ht="15.9" customHeight="1" x14ac:dyDescent="0.25">
      <c r="G55" s="359"/>
      <c r="I55" s="30"/>
      <c r="J55" s="30"/>
      <c r="K55" s="30"/>
    </row>
    <row r="56" spans="7:11" ht="15.9" customHeight="1" x14ac:dyDescent="0.25">
      <c r="I56" s="30"/>
      <c r="J56" s="30"/>
      <c r="K56" s="30"/>
    </row>
    <row r="57" spans="7:11" ht="15.9" customHeight="1" x14ac:dyDescent="0.25">
      <c r="G57" s="359"/>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59"/>
      <c r="I60" s="30"/>
      <c r="J60" s="30"/>
      <c r="K60" s="30"/>
    </row>
    <row r="61" spans="7:11" ht="15.9" customHeight="1" x14ac:dyDescent="0.25"/>
    <row r="62" spans="7:11" ht="15.9" customHeight="1" x14ac:dyDescent="0.25">
      <c r="G62" s="359"/>
      <c r="I62" s="30"/>
      <c r="J62" s="30"/>
      <c r="K62" s="30"/>
    </row>
    <row r="63" spans="7:11" ht="15.9" customHeight="1" x14ac:dyDescent="0.25">
      <c r="I63" s="30"/>
      <c r="J63" s="30"/>
      <c r="K63" s="30"/>
    </row>
    <row r="64" spans="7:11" ht="15.9" customHeight="1" x14ac:dyDescent="0.25">
      <c r="G64" s="359"/>
      <c r="I64" s="30"/>
      <c r="J64" s="30"/>
      <c r="K64" s="30"/>
    </row>
    <row r="65" spans="1:11" ht="15.9" customHeight="1" x14ac:dyDescent="0.25">
      <c r="I65" s="30"/>
      <c r="J65" s="30"/>
      <c r="K65" s="30"/>
    </row>
    <row r="66" spans="1:11" ht="15.9" customHeight="1" x14ac:dyDescent="0.25">
      <c r="G66" s="359"/>
      <c r="I66" s="30"/>
      <c r="J66" s="30"/>
      <c r="K66" s="30"/>
    </row>
    <row r="67" spans="1:11" ht="15.9" customHeight="1" x14ac:dyDescent="0.25">
      <c r="I67" s="30"/>
      <c r="J67" s="30"/>
      <c r="K67" s="30"/>
    </row>
    <row r="68" spans="1:11" ht="15.9" customHeight="1" x14ac:dyDescent="0.25">
      <c r="G68" s="359"/>
      <c r="I68" s="30"/>
      <c r="J68" s="30"/>
      <c r="K68" s="30"/>
    </row>
    <row r="69" spans="1:11" ht="15.9" customHeight="1" x14ac:dyDescent="0.25">
      <c r="I69" s="30"/>
      <c r="J69" s="30"/>
      <c r="K69" s="30"/>
    </row>
    <row r="70" spans="1:11" ht="15.9" customHeight="1" x14ac:dyDescent="0.25">
      <c r="G70" s="359"/>
      <c r="I70" s="30"/>
      <c r="J70" s="30"/>
      <c r="K70" s="30"/>
    </row>
    <row r="71" spans="1:11" ht="15.9" customHeight="1" x14ac:dyDescent="0.25"/>
    <row r="72" spans="1:11" ht="15.9" customHeight="1" x14ac:dyDescent="0.25">
      <c r="G72" s="359"/>
    </row>
    <row r="73" spans="1:11" ht="15.9" customHeight="1" x14ac:dyDescent="0.25"/>
    <row r="74" spans="1:11" ht="15.9" customHeight="1" x14ac:dyDescent="0.25">
      <c r="G74" s="359"/>
    </row>
    <row r="75" spans="1:11" ht="15.9" customHeight="1" x14ac:dyDescent="0.25"/>
    <row r="76" spans="1:11" ht="15.9" customHeight="1" x14ac:dyDescent="0.25">
      <c r="G76" s="359"/>
    </row>
    <row r="77" spans="1:11" ht="15.9" customHeight="1" x14ac:dyDescent="0.25"/>
    <row r="78" spans="1:11" ht="15.9" customHeight="1" x14ac:dyDescent="0.25">
      <c r="G78" s="359"/>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381"/>
      <c r="B81" s="382"/>
      <c r="C81" s="382"/>
      <c r="D81" s="382"/>
      <c r="E81" s="382"/>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13" width="14.33203125" style="66" customWidth="1"/>
    <col min="14" max="16384" width="11.44140625" style="66"/>
  </cols>
  <sheetData>
    <row r="1" spans="1:256" ht="15.9" customHeight="1" x14ac:dyDescent="0.2">
      <c r="A1" s="371" t="s">
        <v>425</v>
      </c>
      <c r="B1" s="371"/>
      <c r="C1" s="371"/>
      <c r="D1" s="371"/>
      <c r="U1" s="67"/>
      <c r="V1" s="67"/>
      <c r="W1" s="67"/>
      <c r="X1" s="67"/>
      <c r="Y1" s="67"/>
      <c r="Z1" s="67"/>
    </row>
    <row r="2" spans="1:256" ht="15.9" customHeight="1" x14ac:dyDescent="0.2">
      <c r="A2" s="369" t="s">
        <v>145</v>
      </c>
      <c r="B2" s="369"/>
      <c r="C2" s="369"/>
      <c r="D2" s="369"/>
      <c r="E2" s="67"/>
      <c r="F2" s="67"/>
      <c r="G2" s="67"/>
      <c r="H2" s="67"/>
      <c r="I2" s="67"/>
      <c r="J2" s="67"/>
      <c r="K2" s="67"/>
      <c r="L2" s="67"/>
      <c r="M2" s="67"/>
      <c r="N2" s="67"/>
      <c r="O2" s="67"/>
      <c r="P2" s="67"/>
      <c r="Q2" s="386"/>
      <c r="R2" s="386"/>
      <c r="S2" s="386"/>
      <c r="T2" s="386"/>
      <c r="U2" s="67"/>
      <c r="V2" s="67" t="s">
        <v>164</v>
      </c>
      <c r="W2" s="67"/>
      <c r="X2" s="67"/>
      <c r="Y2" s="67"/>
      <c r="Z2" s="67"/>
      <c r="AA2" s="360"/>
      <c r="AB2" s="360"/>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c r="DM2" s="386"/>
      <c r="DN2" s="386"/>
      <c r="DO2" s="386"/>
      <c r="DP2" s="386"/>
      <c r="DQ2" s="386"/>
      <c r="DR2" s="386"/>
      <c r="DS2" s="386"/>
      <c r="DT2" s="386"/>
      <c r="DU2" s="386"/>
      <c r="DV2" s="386"/>
      <c r="DW2" s="386"/>
      <c r="DX2" s="386"/>
      <c r="DY2" s="386"/>
      <c r="DZ2" s="386"/>
      <c r="EA2" s="386"/>
      <c r="EB2" s="386"/>
      <c r="EC2" s="386"/>
      <c r="ED2" s="386"/>
      <c r="EE2" s="386"/>
      <c r="EF2" s="386"/>
      <c r="EG2" s="386"/>
      <c r="EH2" s="386"/>
      <c r="EI2" s="386"/>
      <c r="EJ2" s="386"/>
      <c r="EK2" s="386"/>
      <c r="EL2" s="386"/>
      <c r="EM2" s="386"/>
      <c r="EN2" s="386"/>
      <c r="EO2" s="386"/>
      <c r="EP2" s="386"/>
      <c r="EQ2" s="386"/>
      <c r="ER2" s="386"/>
      <c r="ES2" s="386"/>
      <c r="ET2" s="386"/>
      <c r="EU2" s="386"/>
      <c r="EV2" s="386"/>
      <c r="EW2" s="386"/>
      <c r="EX2" s="386"/>
      <c r="EY2" s="386"/>
      <c r="EZ2" s="386"/>
      <c r="FA2" s="386"/>
      <c r="FB2" s="386"/>
      <c r="FC2" s="386"/>
      <c r="FD2" s="386"/>
      <c r="FE2" s="386"/>
      <c r="FF2" s="386"/>
      <c r="FG2" s="386"/>
      <c r="FH2" s="386"/>
      <c r="FI2" s="386"/>
      <c r="FJ2" s="386"/>
      <c r="FK2" s="386"/>
      <c r="FL2" s="386"/>
      <c r="FM2" s="386"/>
      <c r="FN2" s="386"/>
      <c r="FO2" s="386"/>
      <c r="FP2" s="386"/>
      <c r="FQ2" s="386"/>
      <c r="FR2" s="386"/>
      <c r="FS2" s="386"/>
      <c r="FT2" s="386"/>
      <c r="FU2" s="386"/>
      <c r="FV2" s="386"/>
      <c r="FW2" s="386"/>
      <c r="FX2" s="386"/>
      <c r="FY2" s="386"/>
      <c r="FZ2" s="386"/>
      <c r="GA2" s="386"/>
      <c r="GB2" s="386"/>
      <c r="GC2" s="386"/>
      <c r="GD2" s="386"/>
      <c r="GE2" s="386"/>
      <c r="GF2" s="386"/>
      <c r="GG2" s="386"/>
      <c r="GH2" s="386"/>
      <c r="GI2" s="386"/>
      <c r="GJ2" s="386"/>
      <c r="GK2" s="386"/>
      <c r="GL2" s="386"/>
      <c r="GM2" s="386"/>
      <c r="GN2" s="386"/>
      <c r="GO2" s="386"/>
      <c r="GP2" s="386"/>
      <c r="GQ2" s="386"/>
      <c r="GR2" s="386"/>
      <c r="GS2" s="386"/>
      <c r="GT2" s="386"/>
      <c r="GU2" s="386"/>
      <c r="GV2" s="386"/>
      <c r="GW2" s="386"/>
      <c r="GX2" s="386"/>
      <c r="GY2" s="386"/>
      <c r="GZ2" s="386"/>
      <c r="HA2" s="386"/>
      <c r="HB2" s="386"/>
      <c r="HC2" s="386"/>
      <c r="HD2" s="386"/>
      <c r="HE2" s="386"/>
      <c r="HF2" s="386"/>
      <c r="HG2" s="386"/>
      <c r="HH2" s="386"/>
      <c r="HI2" s="386"/>
      <c r="HJ2" s="386"/>
      <c r="HK2" s="386"/>
      <c r="HL2" s="386"/>
      <c r="HM2" s="386"/>
      <c r="HN2" s="386"/>
      <c r="HO2" s="386"/>
      <c r="HP2" s="386"/>
      <c r="HQ2" s="386"/>
      <c r="HR2" s="386"/>
      <c r="HS2" s="386"/>
      <c r="HT2" s="386"/>
      <c r="HU2" s="386"/>
      <c r="HV2" s="386"/>
      <c r="HW2" s="386"/>
      <c r="HX2" s="386"/>
      <c r="HY2" s="386"/>
      <c r="HZ2" s="386"/>
      <c r="IA2" s="386"/>
      <c r="IB2" s="386"/>
      <c r="IC2" s="386"/>
      <c r="ID2" s="386"/>
      <c r="IE2" s="386"/>
      <c r="IF2" s="386"/>
      <c r="IG2" s="386"/>
      <c r="IH2" s="386"/>
      <c r="II2" s="386"/>
      <c r="IJ2" s="386"/>
      <c r="IK2" s="386"/>
      <c r="IL2" s="386"/>
      <c r="IM2" s="386"/>
      <c r="IN2" s="386"/>
      <c r="IO2" s="386"/>
      <c r="IP2" s="386"/>
      <c r="IQ2" s="386"/>
      <c r="IR2" s="386"/>
      <c r="IS2" s="386"/>
      <c r="IT2" s="386"/>
      <c r="IU2" s="386"/>
      <c r="IV2" s="386"/>
    </row>
    <row r="3" spans="1:256" ht="15.9" customHeight="1" thickBot="1" x14ac:dyDescent="0.25">
      <c r="A3" s="387" t="s">
        <v>237</v>
      </c>
      <c r="B3" s="387"/>
      <c r="C3" s="387"/>
      <c r="D3" s="387"/>
      <c r="E3" s="67"/>
      <c r="F3" s="67"/>
      <c r="M3" s="67"/>
      <c r="N3" s="67"/>
      <c r="O3" s="67"/>
      <c r="P3" s="67"/>
      <c r="Q3" s="386"/>
      <c r="R3" s="386"/>
      <c r="S3" s="386"/>
      <c r="T3" s="386"/>
      <c r="U3" s="67"/>
      <c r="V3" s="67"/>
      <c r="W3" s="67"/>
      <c r="X3" s="67"/>
      <c r="Y3" s="67"/>
      <c r="Z3" s="67"/>
      <c r="AA3" s="360"/>
      <c r="AB3" s="360"/>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c r="DK3" s="386"/>
      <c r="DL3" s="386"/>
      <c r="DM3" s="386"/>
      <c r="DN3" s="386"/>
      <c r="DO3" s="386"/>
      <c r="DP3" s="386"/>
      <c r="DQ3" s="386"/>
      <c r="DR3" s="386"/>
      <c r="DS3" s="386"/>
      <c r="DT3" s="386"/>
      <c r="DU3" s="386"/>
      <c r="DV3" s="386"/>
      <c r="DW3" s="386"/>
      <c r="DX3" s="386"/>
      <c r="DY3" s="386"/>
      <c r="DZ3" s="386"/>
      <c r="EA3" s="386"/>
      <c r="EB3" s="386"/>
      <c r="EC3" s="386"/>
      <c r="ED3" s="386"/>
      <c r="EE3" s="386"/>
      <c r="EF3" s="386"/>
      <c r="EG3" s="386"/>
      <c r="EH3" s="386"/>
      <c r="EI3" s="386"/>
      <c r="EJ3" s="386"/>
      <c r="EK3" s="386"/>
      <c r="EL3" s="386"/>
      <c r="EM3" s="386"/>
      <c r="EN3" s="386"/>
      <c r="EO3" s="386"/>
      <c r="EP3" s="386"/>
      <c r="EQ3" s="386"/>
      <c r="ER3" s="386"/>
      <c r="ES3" s="386"/>
      <c r="ET3" s="386"/>
      <c r="EU3" s="386"/>
      <c r="EV3" s="386"/>
      <c r="EW3" s="386"/>
      <c r="EX3" s="386"/>
      <c r="EY3" s="386"/>
      <c r="EZ3" s="386"/>
      <c r="FA3" s="386"/>
      <c r="FB3" s="386"/>
      <c r="FC3" s="386"/>
      <c r="FD3" s="386"/>
      <c r="FE3" s="386"/>
      <c r="FF3" s="386"/>
      <c r="FG3" s="386"/>
      <c r="FH3" s="386"/>
      <c r="FI3" s="386"/>
      <c r="FJ3" s="386"/>
      <c r="FK3" s="386"/>
      <c r="FL3" s="386"/>
      <c r="FM3" s="386"/>
      <c r="FN3" s="386"/>
      <c r="FO3" s="386"/>
      <c r="FP3" s="386"/>
      <c r="FQ3" s="386"/>
      <c r="FR3" s="386"/>
      <c r="FS3" s="386"/>
      <c r="FT3" s="386"/>
      <c r="FU3" s="386"/>
      <c r="FV3" s="386"/>
      <c r="FW3" s="386"/>
      <c r="FX3" s="386"/>
      <c r="FY3" s="386"/>
      <c r="FZ3" s="386"/>
      <c r="GA3" s="386"/>
      <c r="GB3" s="386"/>
      <c r="GC3" s="386"/>
      <c r="GD3" s="386"/>
      <c r="GE3" s="386"/>
      <c r="GF3" s="386"/>
      <c r="GG3" s="386"/>
      <c r="GH3" s="386"/>
      <c r="GI3" s="386"/>
      <c r="GJ3" s="386"/>
      <c r="GK3" s="386"/>
      <c r="GL3" s="386"/>
      <c r="GM3" s="386"/>
      <c r="GN3" s="386"/>
      <c r="GO3" s="386"/>
      <c r="GP3" s="386"/>
      <c r="GQ3" s="386"/>
      <c r="GR3" s="386"/>
      <c r="GS3" s="386"/>
      <c r="GT3" s="386"/>
      <c r="GU3" s="386"/>
      <c r="GV3" s="386"/>
      <c r="GW3" s="386"/>
      <c r="GX3" s="386"/>
      <c r="GY3" s="386"/>
      <c r="GZ3" s="386"/>
      <c r="HA3" s="386"/>
      <c r="HB3" s="386"/>
      <c r="HC3" s="386"/>
      <c r="HD3" s="386"/>
      <c r="HE3" s="386"/>
      <c r="HF3" s="386"/>
      <c r="HG3" s="386"/>
      <c r="HH3" s="386"/>
      <c r="HI3" s="386"/>
      <c r="HJ3" s="386"/>
      <c r="HK3" s="386"/>
      <c r="HL3" s="386"/>
      <c r="HM3" s="386"/>
      <c r="HN3" s="386"/>
      <c r="HO3" s="386"/>
      <c r="HP3" s="386"/>
      <c r="HQ3" s="386"/>
      <c r="HR3" s="386"/>
      <c r="HS3" s="386"/>
      <c r="HT3" s="386"/>
      <c r="HU3" s="386"/>
      <c r="HV3" s="386"/>
      <c r="HW3" s="386"/>
      <c r="HX3" s="386"/>
      <c r="HY3" s="386"/>
      <c r="HZ3" s="386"/>
      <c r="IA3" s="386"/>
      <c r="IB3" s="386"/>
      <c r="IC3" s="386"/>
      <c r="ID3" s="386"/>
      <c r="IE3" s="386"/>
      <c r="IF3" s="386"/>
      <c r="IG3" s="386"/>
      <c r="IH3" s="386"/>
      <c r="II3" s="386"/>
      <c r="IJ3" s="386"/>
      <c r="IK3" s="386"/>
      <c r="IL3" s="386"/>
      <c r="IM3" s="386"/>
      <c r="IN3" s="386"/>
      <c r="IO3" s="386"/>
      <c r="IP3" s="386"/>
      <c r="IQ3" s="386"/>
      <c r="IR3" s="386"/>
      <c r="IS3" s="386"/>
      <c r="IT3" s="386"/>
      <c r="IU3" s="386"/>
      <c r="IV3" s="386"/>
    </row>
    <row r="4" spans="1:256" s="67" customFormat="1" ht="14.1" customHeight="1" thickTop="1" x14ac:dyDescent="0.25">
      <c r="A4" s="38" t="s">
        <v>146</v>
      </c>
      <c r="B4" s="62" t="s">
        <v>4</v>
      </c>
      <c r="C4" s="62" t="s">
        <v>5</v>
      </c>
      <c r="D4" s="62" t="s">
        <v>33</v>
      </c>
      <c r="U4" s="66"/>
      <c r="V4" s="66" t="s">
        <v>32</v>
      </c>
      <c r="W4" s="68">
        <v>13173385</v>
      </c>
      <c r="X4" s="69">
        <v>100</v>
      </c>
      <c r="Y4" s="66"/>
      <c r="Z4" s="66"/>
    </row>
    <row r="5" spans="1:256" s="67" customFormat="1" ht="14.1" customHeight="1" thickBot="1" x14ac:dyDescent="0.3">
      <c r="A5" s="63"/>
      <c r="B5" s="39"/>
      <c r="C5" s="245"/>
      <c r="D5" s="39"/>
      <c r="E5" s="71"/>
      <c r="F5" s="71"/>
      <c r="U5" s="66"/>
      <c r="V5" s="66" t="s">
        <v>38</v>
      </c>
      <c r="W5" s="68">
        <v>5787924.8796499958</v>
      </c>
      <c r="X5" s="72">
        <v>43.936504396174527</v>
      </c>
      <c r="Y5" s="66"/>
      <c r="Z5" s="66"/>
    </row>
    <row r="6" spans="1:256" ht="14.1" customHeight="1" thickTop="1" x14ac:dyDescent="0.2">
      <c r="A6" s="388" t="s">
        <v>35</v>
      </c>
      <c r="B6" s="388"/>
      <c r="C6" s="388"/>
      <c r="D6" s="388"/>
      <c r="E6" s="67"/>
      <c r="F6" s="67"/>
      <c r="V6" s="66" t="s">
        <v>36</v>
      </c>
      <c r="W6" s="68">
        <v>420622.93808000005</v>
      </c>
      <c r="X6" s="72">
        <v>3.1929753672271786</v>
      </c>
    </row>
    <row r="7" spans="1:256" ht="14.1" customHeight="1" x14ac:dyDescent="0.25">
      <c r="A7" s="246">
        <v>2020</v>
      </c>
      <c r="B7" s="247">
        <v>7061949.2525200043</v>
      </c>
      <c r="C7" s="167">
        <v>499925.54347999976</v>
      </c>
      <c r="D7" s="247">
        <v>6562023.7090400048</v>
      </c>
      <c r="E7" s="73"/>
      <c r="F7" s="73"/>
      <c r="V7" s="66" t="s">
        <v>37</v>
      </c>
      <c r="W7" s="68">
        <v>3630155.3060700018</v>
      </c>
      <c r="X7" s="72">
        <v>27.55673887971848</v>
      </c>
    </row>
    <row r="8" spans="1:256" ht="14.1" customHeight="1" x14ac:dyDescent="0.25">
      <c r="A8" s="248" t="s">
        <v>522</v>
      </c>
      <c r="B8" s="247">
        <v>5137720.3289399985</v>
      </c>
      <c r="C8" s="167">
        <v>374542.27353999973</v>
      </c>
      <c r="D8" s="247">
        <v>4763178.055399999</v>
      </c>
      <c r="E8" s="73"/>
      <c r="F8" s="73"/>
      <c r="V8" s="66" t="s">
        <v>39</v>
      </c>
      <c r="W8" s="68">
        <v>1643447.0960500005</v>
      </c>
      <c r="X8" s="72">
        <v>12.475511009888503</v>
      </c>
    </row>
    <row r="9" spans="1:256" ht="14.1" customHeight="1" x14ac:dyDescent="0.25">
      <c r="A9" s="248" t="s">
        <v>523</v>
      </c>
      <c r="B9" s="247">
        <v>5787924.8796499958</v>
      </c>
      <c r="C9" s="167">
        <v>640841.62793000008</v>
      </c>
      <c r="D9" s="247">
        <v>5147083.2517199954</v>
      </c>
      <c r="E9" s="73"/>
      <c r="F9" s="73"/>
      <c r="V9" s="66" t="s">
        <v>40</v>
      </c>
      <c r="W9" s="68">
        <v>1691234.7801500019</v>
      </c>
      <c r="X9" s="72">
        <v>12.838270346991315</v>
      </c>
    </row>
    <row r="10" spans="1:256" ht="14.1" customHeight="1" x14ac:dyDescent="0.25">
      <c r="A10" s="166" t="s">
        <v>524</v>
      </c>
      <c r="B10" s="251">
        <v>12.655506899577507</v>
      </c>
      <c r="C10" s="251">
        <v>71.099946041620996</v>
      </c>
      <c r="D10" s="251">
        <v>8.0598539851930227</v>
      </c>
      <c r="E10" s="75"/>
      <c r="F10" s="75"/>
      <c r="V10" s="67" t="s">
        <v>165</v>
      </c>
    </row>
    <row r="11" spans="1:256" ht="14.1" customHeight="1" x14ac:dyDescent="0.25">
      <c r="A11" s="166"/>
      <c r="B11" s="249"/>
      <c r="C11" s="250"/>
      <c r="D11" s="249"/>
      <c r="E11" s="75"/>
      <c r="F11" s="75"/>
      <c r="G11"/>
      <c r="H11" s="307"/>
      <c r="I11" s="307"/>
      <c r="J11" s="351"/>
      <c r="K11" s="351"/>
      <c r="L11" s="351"/>
      <c r="M11" s="351"/>
      <c r="V11" s="66" t="s">
        <v>34</v>
      </c>
      <c r="W11" s="68">
        <v>6829629</v>
      </c>
      <c r="X11" s="69">
        <v>100</v>
      </c>
    </row>
    <row r="12" spans="1:256" ht="14.1" customHeight="1" x14ac:dyDescent="0.25">
      <c r="A12" s="388" t="s">
        <v>504</v>
      </c>
      <c r="B12" s="388"/>
      <c r="C12" s="388"/>
      <c r="D12" s="388"/>
      <c r="E12" s="67"/>
      <c r="F12" s="67"/>
      <c r="G12"/>
      <c r="H12" s="307"/>
      <c r="I12" s="307"/>
      <c r="J12" s="351"/>
      <c r="K12" s="351"/>
      <c r="L12" s="351"/>
      <c r="M12" s="351"/>
      <c r="V12" s="66" t="s">
        <v>38</v>
      </c>
      <c r="W12" s="68">
        <v>640841.62793000008</v>
      </c>
      <c r="X12" s="72">
        <v>9.3832568054575152</v>
      </c>
    </row>
    <row r="13" spans="1:256" ht="14.1" customHeight="1" x14ac:dyDescent="0.25">
      <c r="A13" s="246">
        <v>2020</v>
      </c>
      <c r="B13" s="247">
        <v>2104109.7674399996</v>
      </c>
      <c r="C13" s="167">
        <v>699178.74503000011</v>
      </c>
      <c r="D13" s="247">
        <v>1404931.0224099995</v>
      </c>
      <c r="E13" s="73"/>
      <c r="F13" s="73"/>
      <c r="G13"/>
      <c r="H13" s="307"/>
      <c r="I13" s="307"/>
      <c r="J13" s="351"/>
      <c r="K13" s="351"/>
      <c r="L13" s="351"/>
      <c r="M13" s="351"/>
      <c r="V13" s="66" t="s">
        <v>36</v>
      </c>
      <c r="W13" s="68">
        <v>3542103.1823799983</v>
      </c>
      <c r="X13" s="72">
        <v>51.863771551573279</v>
      </c>
    </row>
    <row r="14" spans="1:256" ht="14.1" customHeight="1" x14ac:dyDescent="0.25">
      <c r="A14" s="248" t="s">
        <v>522</v>
      </c>
      <c r="B14" s="247">
        <v>1649648.3566300005</v>
      </c>
      <c r="C14" s="167">
        <v>491075.848</v>
      </c>
      <c r="D14" s="247">
        <v>1158572.5086300005</v>
      </c>
      <c r="E14" s="73"/>
      <c r="F14" s="73"/>
      <c r="G14"/>
      <c r="H14" s="307"/>
      <c r="I14" s="307"/>
      <c r="J14" s="351"/>
      <c r="K14" s="351"/>
      <c r="L14" s="351"/>
      <c r="M14" s="351"/>
      <c r="V14" s="66" t="s">
        <v>37</v>
      </c>
      <c r="W14" s="68">
        <v>1204719.9133499993</v>
      </c>
      <c r="X14" s="72">
        <v>17.63960990194342</v>
      </c>
    </row>
    <row r="15" spans="1:256" ht="14.1" customHeight="1" x14ac:dyDescent="0.25">
      <c r="A15" s="248" t="s">
        <v>523</v>
      </c>
      <c r="B15" s="247">
        <v>1643447.0960500005</v>
      </c>
      <c r="C15" s="167">
        <v>810987.61092999997</v>
      </c>
      <c r="D15" s="247">
        <v>832459.48512000055</v>
      </c>
      <c r="E15" s="73"/>
      <c r="F15" s="73"/>
      <c r="G15"/>
      <c r="H15"/>
      <c r="I15"/>
      <c r="J15"/>
      <c r="K15"/>
      <c r="V15" s="66" t="s">
        <v>39</v>
      </c>
      <c r="W15" s="68">
        <v>810987.61092999997</v>
      </c>
      <c r="X15" s="72">
        <v>11.874548543266405</v>
      </c>
    </row>
    <row r="16" spans="1:256" ht="14.1" customHeight="1" x14ac:dyDescent="0.25">
      <c r="A16" s="246" t="s">
        <v>524</v>
      </c>
      <c r="B16" s="251">
        <v>-0.37591408830111028</v>
      </c>
      <c r="C16" s="251">
        <v>65.145081810254297</v>
      </c>
      <c r="D16" s="251">
        <v>-28.147830289502128</v>
      </c>
      <c r="E16" s="75"/>
      <c r="F16" s="75"/>
      <c r="G16"/>
      <c r="H16" s="307"/>
      <c r="I16" s="307"/>
      <c r="J16" s="307"/>
      <c r="K16" s="307"/>
      <c r="L16" s="351"/>
      <c r="M16" s="351"/>
      <c r="V16" s="66" t="s">
        <v>40</v>
      </c>
      <c r="W16" s="68">
        <v>630976.66541000269</v>
      </c>
      <c r="X16" s="72">
        <v>9.2388131977593915</v>
      </c>
    </row>
    <row r="17" spans="1:13" ht="14.1" customHeight="1" x14ac:dyDescent="0.25">
      <c r="A17" s="166"/>
      <c r="B17" s="251"/>
      <c r="C17" s="252"/>
      <c r="D17" s="251"/>
      <c r="E17" s="75"/>
      <c r="F17" s="75"/>
      <c r="G17" s="40"/>
      <c r="H17" s="40"/>
      <c r="I17" s="40"/>
      <c r="J17" s="307"/>
      <c r="K17" s="307"/>
      <c r="L17" s="351"/>
      <c r="M17" s="351"/>
    </row>
    <row r="18" spans="1:13" ht="14.1" customHeight="1" x14ac:dyDescent="0.25">
      <c r="A18" s="388" t="s">
        <v>36</v>
      </c>
      <c r="B18" s="388"/>
      <c r="C18" s="388"/>
      <c r="D18" s="388"/>
      <c r="E18" s="67"/>
      <c r="F18" s="67"/>
      <c r="G18" s="40"/>
      <c r="H18" s="40"/>
      <c r="I18" s="40"/>
      <c r="J18" s="307"/>
      <c r="K18" s="307"/>
      <c r="L18" s="351"/>
      <c r="M18" s="351"/>
    </row>
    <row r="19" spans="1:13" ht="14.1" customHeight="1" x14ac:dyDescent="0.25">
      <c r="A19" s="246">
        <v>2020</v>
      </c>
      <c r="B19" s="247">
        <v>644501.10451999994</v>
      </c>
      <c r="C19" s="167">
        <v>3419155.805219999</v>
      </c>
      <c r="D19" s="247">
        <v>-2774654.700699999</v>
      </c>
      <c r="E19" s="73"/>
      <c r="F19" s="73"/>
      <c r="G19" s="221"/>
      <c r="H19" s="307"/>
      <c r="I19" s="307"/>
      <c r="J19" s="307"/>
      <c r="K19" s="307"/>
      <c r="L19" s="351"/>
      <c r="M19" s="351"/>
    </row>
    <row r="20" spans="1:13" ht="14.1" customHeight="1" x14ac:dyDescent="0.25">
      <c r="A20" s="248" t="s">
        <v>522</v>
      </c>
      <c r="B20" s="247">
        <v>454203.9883199996</v>
      </c>
      <c r="C20" s="167">
        <v>2434081.0742099984</v>
      </c>
      <c r="D20" s="247">
        <v>-1979877.0858899988</v>
      </c>
      <c r="E20" s="73"/>
      <c r="F20" s="73"/>
      <c r="G20"/>
      <c r="H20"/>
      <c r="I20"/>
      <c r="J20"/>
      <c r="K20"/>
    </row>
    <row r="21" spans="1:13" ht="14.1" customHeight="1" x14ac:dyDescent="0.25">
      <c r="A21" s="248" t="s">
        <v>523</v>
      </c>
      <c r="B21" s="247">
        <v>420622.93808000005</v>
      </c>
      <c r="C21" s="167">
        <v>3542103.1823799983</v>
      </c>
      <c r="D21" s="247">
        <v>-3121480.244299998</v>
      </c>
      <c r="E21" s="73"/>
      <c r="F21" s="73"/>
      <c r="G21"/>
      <c r="H21"/>
      <c r="I21"/>
      <c r="J21"/>
      <c r="K21"/>
    </row>
    <row r="22" spans="1:13" ht="14.1" customHeight="1" x14ac:dyDescent="0.25">
      <c r="A22" s="246" t="s">
        <v>524</v>
      </c>
      <c r="B22" s="251">
        <v>-7.3933851537077988</v>
      </c>
      <c r="C22" s="251">
        <v>45.521166895791175</v>
      </c>
      <c r="D22" s="251">
        <v>57.660304599001066</v>
      </c>
      <c r="E22" s="75"/>
      <c r="F22" s="75"/>
      <c r="G22"/>
      <c r="H22"/>
      <c r="I22"/>
      <c r="J22"/>
      <c r="K22"/>
    </row>
    <row r="23" spans="1:13" ht="14.1" customHeight="1" x14ac:dyDescent="0.25">
      <c r="A23" s="166"/>
      <c r="B23" s="251"/>
      <c r="C23" s="252"/>
      <c r="D23" s="251"/>
      <c r="E23" s="75"/>
      <c r="F23" s="75"/>
      <c r="G23"/>
      <c r="H23"/>
      <c r="I23"/>
      <c r="J23"/>
      <c r="K23"/>
    </row>
    <row r="24" spans="1:13" ht="14.1" customHeight="1" x14ac:dyDescent="0.25">
      <c r="A24" s="388" t="s">
        <v>37</v>
      </c>
      <c r="B24" s="388"/>
      <c r="C24" s="388"/>
      <c r="D24" s="388"/>
      <c r="E24" s="67"/>
      <c r="F24" s="67"/>
      <c r="G24"/>
      <c r="H24"/>
      <c r="I24"/>
      <c r="J24"/>
      <c r="K24"/>
    </row>
    <row r="25" spans="1:13" ht="14.1" customHeight="1" x14ac:dyDescent="0.25">
      <c r="A25" s="246">
        <v>2020</v>
      </c>
      <c r="B25" s="247">
        <v>4096237.5117599983</v>
      </c>
      <c r="C25" s="167">
        <v>1382619.6980700004</v>
      </c>
      <c r="D25" s="247">
        <v>2713617.8136899979</v>
      </c>
      <c r="E25" s="73"/>
      <c r="F25" s="73"/>
      <c r="G25" s="68"/>
      <c r="H25" s="68"/>
      <c r="I25" s="68"/>
      <c r="J25" s="68"/>
    </row>
    <row r="26" spans="1:13" ht="14.1" customHeight="1" x14ac:dyDescent="0.25">
      <c r="A26" s="248" t="s">
        <v>522</v>
      </c>
      <c r="B26" s="247">
        <v>3296636.3191199992</v>
      </c>
      <c r="C26" s="167">
        <v>941959.62334000017</v>
      </c>
      <c r="D26" s="247">
        <v>2354676.6957799988</v>
      </c>
      <c r="E26" s="73"/>
      <c r="F26" s="73"/>
    </row>
    <row r="27" spans="1:13" ht="14.1" customHeight="1" x14ac:dyDescent="0.25">
      <c r="A27" s="248" t="s">
        <v>523</v>
      </c>
      <c r="B27" s="247">
        <v>3630155.3060700018</v>
      </c>
      <c r="C27" s="167">
        <v>1204719.9133499993</v>
      </c>
      <c r="D27" s="247">
        <v>2425435.3927200027</v>
      </c>
      <c r="E27" s="73"/>
      <c r="F27" s="73"/>
    </row>
    <row r="28" spans="1:13" ht="14.1" customHeight="1" x14ac:dyDescent="0.25">
      <c r="A28" s="246" t="s">
        <v>524</v>
      </c>
      <c r="B28" s="251">
        <v>10.11694814546702</v>
      </c>
      <c r="C28" s="251">
        <v>27.895069331985155</v>
      </c>
      <c r="D28" s="251">
        <v>3.0050281241079224</v>
      </c>
      <c r="E28" s="70"/>
      <c r="F28" s="75"/>
    </row>
    <row r="29" spans="1:13" ht="14.1" customHeight="1" x14ac:dyDescent="0.25">
      <c r="A29" s="166"/>
      <c r="B29" s="251"/>
      <c r="C29" s="252"/>
      <c r="D29" s="251"/>
      <c r="E29" s="75"/>
      <c r="F29" s="76"/>
      <c r="G29" s="77"/>
      <c r="H29" s="78"/>
    </row>
    <row r="30" spans="1:13" ht="14.1" customHeight="1" x14ac:dyDescent="0.2">
      <c r="A30" s="388" t="s">
        <v>147</v>
      </c>
      <c r="B30" s="388"/>
      <c r="C30" s="388"/>
      <c r="D30" s="388"/>
      <c r="E30" s="67"/>
      <c r="F30" s="67"/>
    </row>
    <row r="31" spans="1:13" ht="14.1" customHeight="1" x14ac:dyDescent="0.25">
      <c r="A31" s="246">
        <v>2020</v>
      </c>
      <c r="B31" s="247">
        <v>2002474.3637599964</v>
      </c>
      <c r="C31" s="167">
        <v>640051.20820000023</v>
      </c>
      <c r="D31" s="247">
        <v>1362423.1555599961</v>
      </c>
      <c r="E31" s="79"/>
      <c r="F31" s="73"/>
      <c r="G31" s="73"/>
      <c r="H31" s="73"/>
    </row>
    <row r="32" spans="1:13" ht="14.1" customHeight="1" x14ac:dyDescent="0.25">
      <c r="A32" s="248" t="s">
        <v>522</v>
      </c>
      <c r="B32" s="247">
        <v>1605168.0069900025</v>
      </c>
      <c r="C32" s="167">
        <v>466192.18091000151</v>
      </c>
      <c r="D32" s="247">
        <v>1138975.826080001</v>
      </c>
      <c r="E32" s="80"/>
      <c r="F32" s="73"/>
      <c r="G32" s="73"/>
      <c r="H32" s="73"/>
    </row>
    <row r="33" spans="1:8" ht="14.1" customHeight="1" x14ac:dyDescent="0.25">
      <c r="A33" s="248" t="s">
        <v>523</v>
      </c>
      <c r="B33" s="247">
        <v>1691234.7801500019</v>
      </c>
      <c r="C33" s="167">
        <v>630976.66541000269</v>
      </c>
      <c r="D33" s="247">
        <v>1060258.1147399992</v>
      </c>
      <c r="E33" s="80"/>
      <c r="F33" s="73"/>
      <c r="G33" s="73"/>
      <c r="H33" s="73"/>
    </row>
    <row r="34" spans="1:8" ht="14.1" customHeight="1" x14ac:dyDescent="0.25">
      <c r="A34" s="246" t="s">
        <v>524</v>
      </c>
      <c r="B34" s="251">
        <v>5.3618545090112546</v>
      </c>
      <c r="C34" s="251">
        <v>35.346900108522597</v>
      </c>
      <c r="D34" s="251">
        <v>-6.9112714719261064</v>
      </c>
      <c r="E34" s="75"/>
      <c r="F34" s="73"/>
      <c r="G34" s="73"/>
      <c r="H34" s="73"/>
    </row>
    <row r="35" spans="1:8" ht="14.1" customHeight="1" x14ac:dyDescent="0.25">
      <c r="A35" s="166"/>
      <c r="B35" s="247"/>
      <c r="C35" s="167"/>
      <c r="D35" s="115"/>
      <c r="E35" s="75"/>
      <c r="F35" s="81"/>
      <c r="G35" s="81"/>
      <c r="H35" s="73"/>
    </row>
    <row r="36" spans="1:8" ht="14.1" customHeight="1" x14ac:dyDescent="0.25">
      <c r="A36" s="369" t="s">
        <v>131</v>
      </c>
      <c r="B36" s="369"/>
      <c r="C36" s="369"/>
      <c r="D36" s="369"/>
      <c r="E36" s="77"/>
      <c r="F36" s="77"/>
      <c r="G36" s="77"/>
      <c r="H36" s="78"/>
    </row>
    <row r="37" spans="1:8" ht="14.1" customHeight="1" x14ac:dyDescent="0.25">
      <c r="A37" s="246">
        <v>2020</v>
      </c>
      <c r="B37" s="247">
        <v>15909272</v>
      </c>
      <c r="C37" s="167">
        <v>6640931</v>
      </c>
      <c r="D37" s="247">
        <v>9268341</v>
      </c>
      <c r="E37" s="79"/>
      <c r="F37" s="73"/>
      <c r="G37" s="73"/>
      <c r="H37" s="73"/>
    </row>
    <row r="38" spans="1:8" ht="14.1" customHeight="1" x14ac:dyDescent="0.25">
      <c r="A38" s="248" t="s">
        <v>522</v>
      </c>
      <c r="B38" s="247">
        <v>12143377</v>
      </c>
      <c r="C38" s="167">
        <v>4707851</v>
      </c>
      <c r="D38" s="247">
        <v>7435526</v>
      </c>
      <c r="E38" s="81"/>
      <c r="F38" s="73"/>
      <c r="G38" s="73"/>
      <c r="H38" s="73"/>
    </row>
    <row r="39" spans="1:8" ht="14.1" customHeight="1" x14ac:dyDescent="0.25">
      <c r="A39" s="248" t="s">
        <v>523</v>
      </c>
      <c r="B39" s="247">
        <v>13173385</v>
      </c>
      <c r="C39" s="167">
        <v>6829629</v>
      </c>
      <c r="D39" s="247">
        <v>6343756</v>
      </c>
      <c r="E39" s="81"/>
      <c r="F39" s="73"/>
      <c r="G39" s="73"/>
      <c r="H39" s="73"/>
    </row>
    <row r="40" spans="1:8" ht="14.1" customHeight="1" thickBot="1" x14ac:dyDescent="0.3">
      <c r="A40" s="253" t="s">
        <v>524</v>
      </c>
      <c r="B40" s="253">
        <v>8.4820556917569068</v>
      </c>
      <c r="C40" s="253">
        <v>45.068928477133198</v>
      </c>
      <c r="D40" s="253">
        <v>-14.683157586968287</v>
      </c>
      <c r="E40" s="75"/>
      <c r="F40" s="73"/>
      <c r="G40" s="73"/>
      <c r="H40" s="73"/>
    </row>
    <row r="41" spans="1:8" ht="26.25" customHeight="1" thickTop="1" x14ac:dyDescent="0.2">
      <c r="A41" s="391" t="s">
        <v>416</v>
      </c>
      <c r="B41" s="392"/>
      <c r="C41" s="392"/>
      <c r="D41" s="392"/>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9"/>
      <c r="B83" s="390"/>
      <c r="C83" s="390"/>
      <c r="D83" s="390"/>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93" t="s">
        <v>426</v>
      </c>
      <c r="B1" s="393"/>
      <c r="C1" s="393"/>
      <c r="D1" s="393"/>
      <c r="E1" s="393"/>
      <c r="F1" s="393"/>
    </row>
    <row r="2" spans="1:6" ht="15.9" customHeight="1" x14ac:dyDescent="0.2">
      <c r="A2" s="398" t="s">
        <v>148</v>
      </c>
      <c r="B2" s="398"/>
      <c r="C2" s="398"/>
      <c r="D2" s="398"/>
      <c r="E2" s="398"/>
      <c r="F2" s="398"/>
    </row>
    <row r="3" spans="1:6" ht="15.9" customHeight="1" thickBot="1" x14ac:dyDescent="0.25">
      <c r="A3" s="398" t="s">
        <v>238</v>
      </c>
      <c r="B3" s="398"/>
      <c r="C3" s="398"/>
      <c r="D3" s="398"/>
      <c r="E3" s="398"/>
      <c r="F3" s="398"/>
    </row>
    <row r="4" spans="1:6" ht="12.75" customHeight="1" thickTop="1" x14ac:dyDescent="0.2">
      <c r="A4" s="396" t="s">
        <v>22</v>
      </c>
      <c r="B4" s="400">
        <v>2020</v>
      </c>
      <c r="C4" s="394" t="s">
        <v>514</v>
      </c>
      <c r="D4" s="394"/>
      <c r="E4" s="99" t="s">
        <v>143</v>
      </c>
      <c r="F4" s="100" t="s">
        <v>134</v>
      </c>
    </row>
    <row r="5" spans="1:6" ht="13.5" customHeight="1" thickBot="1" x14ac:dyDescent="0.25">
      <c r="A5" s="397"/>
      <c r="B5" s="401"/>
      <c r="C5" s="364">
        <v>2020</v>
      </c>
      <c r="D5" s="364">
        <v>2021</v>
      </c>
      <c r="E5" s="48" t="s">
        <v>508</v>
      </c>
      <c r="F5" s="49">
        <v>2021</v>
      </c>
    </row>
    <row r="6" spans="1:6" ht="10.8" thickTop="1" x14ac:dyDescent="0.2">
      <c r="A6" s="46"/>
      <c r="B6" s="44"/>
      <c r="C6" s="44"/>
      <c r="D6" s="44"/>
      <c r="E6" s="44"/>
      <c r="F6" s="47"/>
    </row>
    <row r="7" spans="1:6" ht="12.75" customHeight="1" x14ac:dyDescent="0.2">
      <c r="A7" s="43" t="s">
        <v>16</v>
      </c>
      <c r="B7" s="44">
        <v>4529176.1501000011</v>
      </c>
      <c r="C7" s="44">
        <v>3191598.0530099957</v>
      </c>
      <c r="D7" s="44">
        <v>3702436.5745599968</v>
      </c>
      <c r="E7" s="3">
        <v>0.16005728574380768</v>
      </c>
      <c r="F7" s="45">
        <v>0.28105430567466122</v>
      </c>
    </row>
    <row r="8" spans="1:6" x14ac:dyDescent="0.2">
      <c r="A8" s="43" t="s">
        <v>12</v>
      </c>
      <c r="B8" s="44">
        <v>3277244.4829099989</v>
      </c>
      <c r="C8" s="44">
        <v>2647852.7720399993</v>
      </c>
      <c r="D8" s="44">
        <v>2915903.9537900016</v>
      </c>
      <c r="E8" s="3">
        <v>0.10123341621576876</v>
      </c>
      <c r="F8" s="45">
        <v>0.22134811620475692</v>
      </c>
    </row>
    <row r="9" spans="1:6" x14ac:dyDescent="0.2">
      <c r="A9" s="43" t="s">
        <v>13</v>
      </c>
      <c r="B9" s="44">
        <v>825169.64515</v>
      </c>
      <c r="C9" s="44">
        <v>658421.51752000011</v>
      </c>
      <c r="D9" s="44">
        <v>618374.97834000003</v>
      </c>
      <c r="E9" s="3">
        <v>-6.0822038943743412E-2</v>
      </c>
      <c r="F9" s="45">
        <v>4.6941236313977008E-2</v>
      </c>
    </row>
    <row r="10" spans="1:6" x14ac:dyDescent="0.2">
      <c r="A10" s="43" t="s">
        <v>529</v>
      </c>
      <c r="B10" s="44">
        <v>705632.19898999995</v>
      </c>
      <c r="C10" s="44">
        <v>547620.62974000047</v>
      </c>
      <c r="D10" s="44">
        <v>519532.17208000034</v>
      </c>
      <c r="E10" s="3">
        <v>-5.129181797503863E-2</v>
      </c>
      <c r="F10" s="45">
        <v>3.9438016279035371E-2</v>
      </c>
    </row>
    <row r="11" spans="1:6" x14ac:dyDescent="0.2">
      <c r="A11" s="43" t="s">
        <v>101</v>
      </c>
      <c r="B11" s="44">
        <v>531532.06640999985</v>
      </c>
      <c r="C11" s="44">
        <v>409307.75495000009</v>
      </c>
      <c r="D11" s="44">
        <v>468782.27341999975</v>
      </c>
      <c r="E11" s="3">
        <v>0.14530513470790435</v>
      </c>
      <c r="F11" s="45">
        <v>3.55855593243498E-2</v>
      </c>
    </row>
    <row r="12" spans="1:6" x14ac:dyDescent="0.2">
      <c r="A12" s="43" t="s">
        <v>14</v>
      </c>
      <c r="B12" s="44">
        <v>512779.7011200001</v>
      </c>
      <c r="C12" s="44">
        <v>394875.89545999997</v>
      </c>
      <c r="D12" s="44">
        <v>462173.87687000039</v>
      </c>
      <c r="E12" s="3">
        <v>0.17042818309181282</v>
      </c>
      <c r="F12" s="45">
        <v>3.5083911756165966E-2</v>
      </c>
    </row>
    <row r="13" spans="1:6" x14ac:dyDescent="0.2">
      <c r="A13" s="43" t="s">
        <v>15</v>
      </c>
      <c r="B13" s="44">
        <v>499797.21235999983</v>
      </c>
      <c r="C13" s="44">
        <v>403511.56147999986</v>
      </c>
      <c r="D13" s="44">
        <v>360751.93821999989</v>
      </c>
      <c r="E13" s="3">
        <v>-0.10596876853581642</v>
      </c>
      <c r="F13" s="45">
        <v>2.7384908147753968E-2</v>
      </c>
    </row>
    <row r="14" spans="1:6" x14ac:dyDescent="0.2">
      <c r="A14" s="43" t="s">
        <v>26</v>
      </c>
      <c r="B14" s="44">
        <v>442753.72949000011</v>
      </c>
      <c r="C14" s="44">
        <v>315993.00384999963</v>
      </c>
      <c r="D14" s="44">
        <v>287910.25091</v>
      </c>
      <c r="E14" s="3">
        <v>-8.8871438917458995E-2</v>
      </c>
      <c r="F14" s="45">
        <v>2.185544952265496E-2</v>
      </c>
    </row>
    <row r="15" spans="1:6" x14ac:dyDescent="0.2">
      <c r="A15" s="43" t="s">
        <v>17</v>
      </c>
      <c r="B15" s="44">
        <v>315979.25528000004</v>
      </c>
      <c r="C15" s="44">
        <v>250673.77971000006</v>
      </c>
      <c r="D15" s="44">
        <v>271746.29903000011</v>
      </c>
      <c r="E15" s="3">
        <v>8.4063516113964787E-2</v>
      </c>
      <c r="F15" s="45">
        <v>2.0628433696426553E-2</v>
      </c>
    </row>
    <row r="16" spans="1:6" x14ac:dyDescent="0.2">
      <c r="A16" s="43" t="s">
        <v>18</v>
      </c>
      <c r="B16" s="44">
        <v>306213.32772999973</v>
      </c>
      <c r="C16" s="44">
        <v>253907.65161999996</v>
      </c>
      <c r="D16" s="44">
        <v>252077.47540999984</v>
      </c>
      <c r="E16" s="3">
        <v>-7.2080388216861479E-3</v>
      </c>
      <c r="F16" s="45">
        <v>1.913536083626189E-2</v>
      </c>
    </row>
    <row r="17" spans="1:9" x14ac:dyDescent="0.2">
      <c r="A17" s="43" t="s">
        <v>166</v>
      </c>
      <c r="B17" s="44">
        <v>316435.42803000013</v>
      </c>
      <c r="C17" s="44">
        <v>230251.12201000014</v>
      </c>
      <c r="D17" s="44">
        <v>237636.56451000003</v>
      </c>
      <c r="E17" s="3">
        <v>3.2075598309914542E-2</v>
      </c>
      <c r="F17" s="45">
        <v>1.803914214228158E-2</v>
      </c>
    </row>
    <row r="18" spans="1:9" x14ac:dyDescent="0.2">
      <c r="A18" s="43" t="s">
        <v>316</v>
      </c>
      <c r="B18" s="44">
        <v>327078.71950999997</v>
      </c>
      <c r="C18" s="44">
        <v>244553.9878200001</v>
      </c>
      <c r="D18" s="44">
        <v>237204.27646000005</v>
      </c>
      <c r="E18" s="3">
        <v>-3.0053533068574119E-2</v>
      </c>
      <c r="F18" s="45">
        <v>1.8006326882574225E-2</v>
      </c>
    </row>
    <row r="19" spans="1:9" x14ac:dyDescent="0.2">
      <c r="A19" s="43" t="s">
        <v>19</v>
      </c>
      <c r="B19" s="44">
        <v>275676.17869000003</v>
      </c>
      <c r="C19" s="44">
        <v>216548.48687000011</v>
      </c>
      <c r="D19" s="44">
        <v>226117.00647999998</v>
      </c>
      <c r="E19" s="3">
        <v>4.41864995147443E-2</v>
      </c>
      <c r="F19" s="45">
        <v>1.7164685195187112E-2</v>
      </c>
    </row>
    <row r="20" spans="1:9" x14ac:dyDescent="0.2">
      <c r="A20" s="43" t="s">
        <v>350</v>
      </c>
      <c r="B20" s="44">
        <v>224615.64729000002</v>
      </c>
      <c r="C20" s="44">
        <v>176613.27351000006</v>
      </c>
      <c r="D20" s="44">
        <v>178302.70401999992</v>
      </c>
      <c r="E20" s="3">
        <v>9.5657052067731618E-3</v>
      </c>
      <c r="F20" s="45">
        <v>1.3535071207590146E-2</v>
      </c>
    </row>
    <row r="21" spans="1:9" x14ac:dyDescent="0.2">
      <c r="A21" s="43" t="s">
        <v>349</v>
      </c>
      <c r="B21" s="44">
        <v>118886.91592999994</v>
      </c>
      <c r="C21" s="44">
        <v>100938.50225999999</v>
      </c>
      <c r="D21" s="44">
        <v>173963.50884999998</v>
      </c>
      <c r="E21" s="3">
        <v>0.72346037394036522</v>
      </c>
      <c r="F21" s="45">
        <v>1.3205680153582392E-2</v>
      </c>
    </row>
    <row r="22" spans="1:9" x14ac:dyDescent="0.2">
      <c r="A22" s="46" t="s">
        <v>20</v>
      </c>
      <c r="B22" s="44">
        <v>2700301.3410099987</v>
      </c>
      <c r="C22" s="44">
        <v>2100709.0081500057</v>
      </c>
      <c r="D22" s="44">
        <v>2260471.1470500026</v>
      </c>
      <c r="E22" s="3">
        <v>7.6051532258954696E-2</v>
      </c>
      <c r="F22" s="45">
        <v>0.17159379666274102</v>
      </c>
      <c r="I22" s="5"/>
    </row>
    <row r="23" spans="1:9" ht="10.8" thickBot="1" x14ac:dyDescent="0.25">
      <c r="A23" s="101" t="s">
        <v>21</v>
      </c>
      <c r="B23" s="102">
        <v>15909272</v>
      </c>
      <c r="C23" s="102">
        <v>12143377</v>
      </c>
      <c r="D23" s="102">
        <v>13173385</v>
      </c>
      <c r="E23" s="103">
        <v>8.4820556917569137E-2</v>
      </c>
      <c r="F23" s="104">
        <v>1</v>
      </c>
    </row>
    <row r="24" spans="1:9" s="46" customFormat="1" ht="31.5" customHeight="1" thickTop="1" x14ac:dyDescent="0.2">
      <c r="A24" s="395" t="s">
        <v>417</v>
      </c>
      <c r="B24" s="395"/>
      <c r="C24" s="395"/>
      <c r="D24" s="395"/>
      <c r="E24" s="395"/>
      <c r="F24" s="395"/>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93" t="s">
        <v>168</v>
      </c>
      <c r="B49" s="393"/>
      <c r="C49" s="393"/>
      <c r="D49" s="393"/>
      <c r="E49" s="393"/>
      <c r="F49" s="393"/>
    </row>
    <row r="50" spans="1:9" ht="15.9" customHeight="1" x14ac:dyDescent="0.2">
      <c r="A50" s="398" t="s">
        <v>163</v>
      </c>
      <c r="B50" s="398"/>
      <c r="C50" s="398"/>
      <c r="D50" s="398"/>
      <c r="E50" s="398"/>
      <c r="F50" s="398"/>
    </row>
    <row r="51" spans="1:9" ht="15.9" customHeight="1" thickBot="1" x14ac:dyDescent="0.25">
      <c r="A51" s="399" t="s">
        <v>239</v>
      </c>
      <c r="B51" s="399"/>
      <c r="C51" s="399"/>
      <c r="D51" s="399"/>
      <c r="E51" s="399"/>
      <c r="F51" s="399"/>
    </row>
    <row r="52" spans="1:9" ht="12.75" customHeight="1" thickTop="1" x14ac:dyDescent="0.2">
      <c r="A52" s="396" t="s">
        <v>22</v>
      </c>
      <c r="B52" s="400">
        <v>2020</v>
      </c>
      <c r="C52" s="394" t="s">
        <v>514</v>
      </c>
      <c r="D52" s="394"/>
      <c r="E52" s="99" t="s">
        <v>143</v>
      </c>
      <c r="F52" s="100" t="s">
        <v>134</v>
      </c>
    </row>
    <row r="53" spans="1:9" ht="13.5" customHeight="1" thickBot="1" x14ac:dyDescent="0.25">
      <c r="A53" s="397"/>
      <c r="B53" s="401"/>
      <c r="C53" s="364">
        <v>2020</v>
      </c>
      <c r="D53" s="364">
        <v>2021</v>
      </c>
      <c r="E53" s="48" t="s">
        <v>508</v>
      </c>
      <c r="F53" s="49">
        <v>2021</v>
      </c>
    </row>
    <row r="54" spans="1:9" ht="10.8" thickTop="1" x14ac:dyDescent="0.2">
      <c r="A54" s="46"/>
      <c r="B54" s="44"/>
      <c r="C54" s="44"/>
      <c r="D54" s="44"/>
      <c r="E54" s="44"/>
      <c r="F54" s="47"/>
    </row>
    <row r="55" spans="1:9" ht="12.75" customHeight="1" x14ac:dyDescent="0.2">
      <c r="A55" s="46" t="s">
        <v>25</v>
      </c>
      <c r="B55" s="44">
        <v>1676905.4519499992</v>
      </c>
      <c r="C55" s="44">
        <v>1269403.5503399982</v>
      </c>
      <c r="D55" s="44">
        <v>1680961.8661299988</v>
      </c>
      <c r="E55" s="3">
        <v>0.32421393155846179</v>
      </c>
      <c r="F55" s="45">
        <v>0.246127844737979</v>
      </c>
      <c r="I55" s="44"/>
    </row>
    <row r="56" spans="1:9" x14ac:dyDescent="0.2">
      <c r="A56" s="46" t="s">
        <v>26</v>
      </c>
      <c r="B56" s="44">
        <v>939523.48067999945</v>
      </c>
      <c r="C56" s="44">
        <v>622565.77879999974</v>
      </c>
      <c r="D56" s="44">
        <v>1003832.7093099994</v>
      </c>
      <c r="E56" s="3">
        <v>0.61241228395960745</v>
      </c>
      <c r="F56" s="45">
        <v>0.14698202630186785</v>
      </c>
      <c r="I56" s="44"/>
    </row>
    <row r="57" spans="1:9" x14ac:dyDescent="0.2">
      <c r="A57" s="46" t="s">
        <v>12</v>
      </c>
      <c r="B57" s="44">
        <v>932700.75108000007</v>
      </c>
      <c r="C57" s="44">
        <v>671886.26197000011</v>
      </c>
      <c r="D57" s="44">
        <v>853203.78011999954</v>
      </c>
      <c r="E57" s="3">
        <v>0.26986341053970725</v>
      </c>
      <c r="F57" s="45">
        <v>0.12492681229390346</v>
      </c>
      <c r="I57" s="44"/>
    </row>
    <row r="58" spans="1:9" x14ac:dyDescent="0.2">
      <c r="A58" s="46" t="s">
        <v>27</v>
      </c>
      <c r="B58" s="44">
        <v>742209.52336000022</v>
      </c>
      <c r="C58" s="44">
        <v>498037.99027000013</v>
      </c>
      <c r="D58" s="44">
        <v>788736.6322300001</v>
      </c>
      <c r="E58" s="3">
        <v>0.58368768575747454</v>
      </c>
      <c r="F58" s="45">
        <v>0.11548747848968079</v>
      </c>
      <c r="I58" s="44"/>
    </row>
    <row r="59" spans="1:9" x14ac:dyDescent="0.2">
      <c r="A59" s="46" t="s">
        <v>16</v>
      </c>
      <c r="B59" s="44">
        <v>186547.32441999982</v>
      </c>
      <c r="C59" s="44">
        <v>129440.01544999988</v>
      </c>
      <c r="D59" s="44">
        <v>253133.9656599999</v>
      </c>
      <c r="E59" s="3">
        <v>0.95560827754830235</v>
      </c>
      <c r="F59" s="45">
        <v>3.7064087325973327E-2</v>
      </c>
      <c r="I59" s="44"/>
    </row>
    <row r="60" spans="1:9" x14ac:dyDescent="0.2">
      <c r="A60" s="46" t="s">
        <v>166</v>
      </c>
      <c r="B60" s="44">
        <v>152227.42187999986</v>
      </c>
      <c r="C60" s="44">
        <v>115220.43868999995</v>
      </c>
      <c r="D60" s="44">
        <v>219891.78429999985</v>
      </c>
      <c r="E60" s="3">
        <v>0.90844425520386762</v>
      </c>
      <c r="F60" s="45">
        <v>3.2196739281152735E-2</v>
      </c>
      <c r="I60" s="44"/>
    </row>
    <row r="61" spans="1:9" x14ac:dyDescent="0.2">
      <c r="A61" s="46" t="s">
        <v>17</v>
      </c>
      <c r="B61" s="44">
        <v>133491.86705000003</v>
      </c>
      <c r="C61" s="44">
        <v>96698.100219999964</v>
      </c>
      <c r="D61" s="44">
        <v>203371.84043000016</v>
      </c>
      <c r="E61" s="3">
        <v>1.1031627298499602</v>
      </c>
      <c r="F61" s="45">
        <v>2.9777875259402838E-2</v>
      </c>
      <c r="I61" s="44"/>
    </row>
    <row r="62" spans="1:9" x14ac:dyDescent="0.2">
      <c r="A62" s="46" t="s">
        <v>18</v>
      </c>
      <c r="B62" s="44">
        <v>327222.81083000015</v>
      </c>
      <c r="C62" s="44">
        <v>193002.25898000004</v>
      </c>
      <c r="D62" s="44">
        <v>201290.66983999999</v>
      </c>
      <c r="E62" s="3">
        <v>4.2944631341640595E-2</v>
      </c>
      <c r="F62" s="45">
        <v>2.9473148518023452E-2</v>
      </c>
      <c r="I62" s="44"/>
    </row>
    <row r="63" spans="1:9" x14ac:dyDescent="0.2">
      <c r="A63" s="46" t="s">
        <v>14</v>
      </c>
      <c r="B63" s="44">
        <v>122696.13616000004</v>
      </c>
      <c r="C63" s="44">
        <v>77071.102390000015</v>
      </c>
      <c r="D63" s="44">
        <v>150225.46338999999</v>
      </c>
      <c r="E63" s="3">
        <v>0.94918015613452233</v>
      </c>
      <c r="F63" s="45">
        <v>2.1996138207507315E-2</v>
      </c>
      <c r="I63" s="44"/>
    </row>
    <row r="64" spans="1:9" x14ac:dyDescent="0.2">
      <c r="A64" s="46" t="s">
        <v>348</v>
      </c>
      <c r="B64" s="44">
        <v>130145.88817000001</v>
      </c>
      <c r="C64" s="44">
        <v>92814.67220999999</v>
      </c>
      <c r="D64" s="44">
        <v>140055.36063000004</v>
      </c>
      <c r="E64" s="3">
        <v>0.50897867002228414</v>
      </c>
      <c r="F64" s="45">
        <v>2.0507023240940326E-2</v>
      </c>
      <c r="I64" s="44"/>
    </row>
    <row r="65" spans="1:9" x14ac:dyDescent="0.2">
      <c r="A65" s="46" t="s">
        <v>19</v>
      </c>
      <c r="B65" s="44">
        <v>114374.52805999997</v>
      </c>
      <c r="C65" s="44">
        <v>78824.012000000061</v>
      </c>
      <c r="D65" s="44">
        <v>127305.4795200001</v>
      </c>
      <c r="E65" s="3">
        <v>0.61505962827672356</v>
      </c>
      <c r="F65" s="45">
        <v>1.8640174967044343E-2</v>
      </c>
      <c r="I65" s="44"/>
    </row>
    <row r="66" spans="1:9" x14ac:dyDescent="0.2">
      <c r="A66" s="46" t="s">
        <v>29</v>
      </c>
      <c r="B66" s="44">
        <v>139591.96900000007</v>
      </c>
      <c r="C66" s="44">
        <v>99767.757090000043</v>
      </c>
      <c r="D66" s="44">
        <v>118898.82405999998</v>
      </c>
      <c r="E66" s="3">
        <v>0.19175600943641433</v>
      </c>
      <c r="F66" s="45">
        <v>1.7409265431548328E-2</v>
      </c>
      <c r="I66" s="44"/>
    </row>
    <row r="67" spans="1:9" x14ac:dyDescent="0.2">
      <c r="A67" s="46" t="s">
        <v>529</v>
      </c>
      <c r="B67" s="44">
        <v>121089.44063000001</v>
      </c>
      <c r="C67" s="44">
        <v>87959.911339999991</v>
      </c>
      <c r="D67" s="44">
        <v>115405.09667999996</v>
      </c>
      <c r="E67" s="3">
        <v>0.31201924742640347</v>
      </c>
      <c r="F67" s="45">
        <v>1.6897710941546015E-2</v>
      </c>
      <c r="I67" s="44"/>
    </row>
    <row r="68" spans="1:9" x14ac:dyDescent="0.2">
      <c r="A68" s="46" t="s">
        <v>347</v>
      </c>
      <c r="B68" s="44">
        <v>94165.649090000035</v>
      </c>
      <c r="C68" s="44">
        <v>60245.441039999998</v>
      </c>
      <c r="D68" s="44">
        <v>111510.61333999991</v>
      </c>
      <c r="E68" s="3">
        <v>0.850938617346371</v>
      </c>
      <c r="F68" s="45">
        <v>1.6327477428129684E-2</v>
      </c>
      <c r="I68" s="44"/>
    </row>
    <row r="69" spans="1:9" x14ac:dyDescent="0.2">
      <c r="A69" s="46" t="s">
        <v>28</v>
      </c>
      <c r="B69" s="44">
        <v>92801.496910000016</v>
      </c>
      <c r="C69" s="44">
        <v>72623.87404000001</v>
      </c>
      <c r="D69" s="44">
        <v>111063.07306</v>
      </c>
      <c r="E69" s="3">
        <v>0.52929149715737167</v>
      </c>
      <c r="F69" s="45">
        <v>1.6261948205385679E-2</v>
      </c>
      <c r="I69" s="44"/>
    </row>
    <row r="70" spans="1:9" x14ac:dyDescent="0.2">
      <c r="A70" s="46" t="s">
        <v>20</v>
      </c>
      <c r="B70" s="44">
        <v>735237.26072999928</v>
      </c>
      <c r="C70" s="44">
        <v>542289.83517000219</v>
      </c>
      <c r="D70" s="44">
        <v>750741.84130000323</v>
      </c>
      <c r="E70" s="3">
        <v>0.38439224306067532</v>
      </c>
      <c r="F70" s="45">
        <v>0.109924249369915</v>
      </c>
      <c r="I70" s="44"/>
    </row>
    <row r="71" spans="1:9" ht="12.75" customHeight="1" thickBot="1" x14ac:dyDescent="0.25">
      <c r="A71" s="101" t="s">
        <v>21</v>
      </c>
      <c r="B71" s="102">
        <v>6640931</v>
      </c>
      <c r="C71" s="102">
        <v>4707851</v>
      </c>
      <c r="D71" s="102">
        <v>6829629</v>
      </c>
      <c r="E71" s="103">
        <v>0.45068928477133197</v>
      </c>
      <c r="F71" s="104">
        <v>1</v>
      </c>
      <c r="I71" s="5"/>
    </row>
    <row r="72" spans="1:9" ht="22.5" customHeight="1" thickTop="1" x14ac:dyDescent="0.2">
      <c r="A72" s="395" t="s">
        <v>418</v>
      </c>
      <c r="B72" s="395"/>
      <c r="C72" s="395"/>
      <c r="D72" s="395"/>
      <c r="E72" s="395"/>
      <c r="F72" s="395"/>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38" bestFit="1" customWidth="1"/>
    <col min="2" max="4" width="10.44140625" style="238" bestFit="1" customWidth="1"/>
    <col min="5" max="5" width="10.88671875" style="238" bestFit="1" customWidth="1"/>
    <col min="6" max="6" width="11.6640625" style="238" bestFit="1" customWidth="1"/>
    <col min="7" max="7" width="11" style="238"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403" t="s">
        <v>152</v>
      </c>
      <c r="B1" s="403"/>
      <c r="C1" s="403"/>
      <c r="D1" s="403"/>
      <c r="E1" s="403"/>
      <c r="F1" s="403"/>
      <c r="G1" s="403"/>
      <c r="H1" s="4"/>
      <c r="I1" s="4"/>
      <c r="J1" s="4"/>
    </row>
    <row r="2" spans="1:20" s="10" customFormat="1" ht="15.9" customHeight="1" x14ac:dyDescent="0.2">
      <c r="A2" s="404" t="s">
        <v>149</v>
      </c>
      <c r="B2" s="404"/>
      <c r="C2" s="404"/>
      <c r="D2" s="404"/>
      <c r="E2" s="404"/>
      <c r="F2" s="404"/>
      <c r="G2" s="404"/>
      <c r="H2" s="4"/>
      <c r="I2" s="4"/>
      <c r="J2" s="4"/>
    </row>
    <row r="3" spans="1:20" s="10" customFormat="1" ht="15.9" customHeight="1" thickBot="1" x14ac:dyDescent="0.25">
      <c r="A3" s="404" t="s">
        <v>240</v>
      </c>
      <c r="B3" s="404"/>
      <c r="C3" s="404"/>
      <c r="D3" s="404"/>
      <c r="E3" s="404"/>
      <c r="F3" s="404"/>
      <c r="G3" s="404"/>
      <c r="H3" s="4"/>
      <c r="I3" s="4"/>
      <c r="J3" s="4"/>
    </row>
    <row r="4" spans="1:20" ht="12.75" customHeight="1" thickTop="1" x14ac:dyDescent="0.2">
      <c r="A4" s="406" t="s">
        <v>24</v>
      </c>
      <c r="B4" s="233" t="s">
        <v>91</v>
      </c>
      <c r="C4" s="234">
        <f>+'prin paises exp e imp'!B4</f>
        <v>2020</v>
      </c>
      <c r="D4" s="402" t="str">
        <f>+'prin paises exp e imp'!C4</f>
        <v>enero - septiembre</v>
      </c>
      <c r="E4" s="402"/>
      <c r="F4" s="233" t="s">
        <v>143</v>
      </c>
      <c r="G4" s="233" t="s">
        <v>134</v>
      </c>
    </row>
    <row r="5" spans="1:20" ht="12.75" customHeight="1" thickBot="1" x14ac:dyDescent="0.25">
      <c r="A5" s="407"/>
      <c r="B5" s="235" t="s">
        <v>31</v>
      </c>
      <c r="C5" s="236" t="s">
        <v>133</v>
      </c>
      <c r="D5" s="237">
        <f>+balanza_periodos!C6</f>
        <v>2020</v>
      </c>
      <c r="E5" s="237">
        <f>+balanza_periodos!D6</f>
        <v>2021</v>
      </c>
      <c r="F5" s="236" t="str">
        <f>+'prin paises exp e imp'!E5</f>
        <v>2021-2020</v>
      </c>
      <c r="G5" s="236">
        <f>+'prin paises exp e imp'!F5</f>
        <v>2021</v>
      </c>
      <c r="O5" s="5"/>
      <c r="P5" s="5"/>
      <c r="R5" s="5"/>
      <c r="S5" s="5"/>
    </row>
    <row r="6" spans="1:20" ht="10.8" thickTop="1" x14ac:dyDescent="0.2">
      <c r="C6" s="231"/>
      <c r="D6" s="231"/>
      <c r="E6" s="231"/>
      <c r="F6" s="231"/>
      <c r="G6" s="231"/>
      <c r="Q6" s="5"/>
      <c r="T6" s="5"/>
    </row>
    <row r="7" spans="1:20" ht="12.75" customHeight="1" x14ac:dyDescent="0.2">
      <c r="A7" s="227" t="e">
        <f>VLOOKUP(B7,#REF!,2,FALSE)</f>
        <v>#REF!</v>
      </c>
      <c r="B7" s="254" t="e">
        <f>#REF!</f>
        <v>#REF!</v>
      </c>
      <c r="C7" s="228" t="e">
        <f>#REF!/1000</f>
        <v>#REF!</v>
      </c>
      <c r="D7" s="232" t="e">
        <f>#REF!/1000</f>
        <v>#REF!</v>
      </c>
      <c r="E7" s="228" t="e">
        <f>#REF!/1000</f>
        <v>#REF!</v>
      </c>
      <c r="F7" s="229" t="str">
        <f>IFERROR(((E7-D7)/D7),"")</f>
        <v/>
      </c>
      <c r="G7" s="239" t="str">
        <f>IFERROR((E7/$E$23),"")</f>
        <v/>
      </c>
      <c r="N7" s="5"/>
      <c r="O7" s="5"/>
      <c r="Q7" s="5"/>
      <c r="R7" s="5"/>
      <c r="T7" s="5"/>
    </row>
    <row r="8" spans="1:20" ht="12.75" customHeight="1" x14ac:dyDescent="0.2">
      <c r="A8" s="227" t="e">
        <f>VLOOKUP(B8,#REF!,2,FALSE)</f>
        <v>#REF!</v>
      </c>
      <c r="B8" s="254" t="e">
        <f>#REF!</f>
        <v>#REF!</v>
      </c>
      <c r="C8" s="228" t="e">
        <f>#REF!/1000</f>
        <v>#REF!</v>
      </c>
      <c r="D8" s="232" t="e">
        <f>#REF!/1000</f>
        <v>#REF!</v>
      </c>
      <c r="E8" s="228" t="e">
        <f>#REF!/1000</f>
        <v>#REF!</v>
      </c>
      <c r="F8" s="229" t="str">
        <f t="shared" ref="F8:F23" si="0">IFERROR(((E8-D8)/D8),"")</f>
        <v/>
      </c>
      <c r="G8" s="239" t="str">
        <f t="shared" ref="G8:G23" si="1">IFERROR((E8/$E$23),"")</f>
        <v/>
      </c>
      <c r="O8" s="182"/>
      <c r="P8" s="182"/>
      <c r="Q8" s="182"/>
      <c r="R8" s="183"/>
      <c r="S8" s="183"/>
      <c r="T8" s="183"/>
    </row>
    <row r="9" spans="1:20" ht="12.75" customHeight="1" x14ac:dyDescent="0.2">
      <c r="A9" s="227" t="e">
        <f>VLOOKUP(B9,#REF!,2,FALSE)</f>
        <v>#REF!</v>
      </c>
      <c r="B9" s="254" t="e">
        <f>#REF!</f>
        <v>#REF!</v>
      </c>
      <c r="C9" s="228" t="e">
        <f>#REF!/1000</f>
        <v>#REF!</v>
      </c>
      <c r="D9" s="232" t="e">
        <f>#REF!/1000</f>
        <v>#REF!</v>
      </c>
      <c r="E9" s="228" t="e">
        <f>#REF!/1000</f>
        <v>#REF!</v>
      </c>
      <c r="F9" s="229" t="str">
        <f t="shared" si="0"/>
        <v/>
      </c>
      <c r="G9" s="239" t="str">
        <f t="shared" si="1"/>
        <v/>
      </c>
    </row>
    <row r="10" spans="1:20" x14ac:dyDescent="0.2">
      <c r="A10" s="227" t="e">
        <f>VLOOKUP(B10,#REF!,2,FALSE)</f>
        <v>#REF!</v>
      </c>
      <c r="B10" s="254" t="e">
        <f>#REF!</f>
        <v>#REF!</v>
      </c>
      <c r="C10" s="228" t="e">
        <f>#REF!/1000</f>
        <v>#REF!</v>
      </c>
      <c r="D10" s="232" t="e">
        <f>#REF!/1000</f>
        <v>#REF!</v>
      </c>
      <c r="E10" s="228" t="e">
        <f>#REF!/1000</f>
        <v>#REF!</v>
      </c>
      <c r="F10" s="229" t="str">
        <f t="shared" si="0"/>
        <v/>
      </c>
      <c r="G10" s="239" t="str">
        <f t="shared" si="1"/>
        <v/>
      </c>
    </row>
    <row r="11" spans="1:20" ht="12" customHeight="1" x14ac:dyDescent="0.2">
      <c r="A11" s="227" t="e">
        <f>VLOOKUP(B11,#REF!,2,FALSE)</f>
        <v>#REF!</v>
      </c>
      <c r="B11" s="254" t="e">
        <f>#REF!</f>
        <v>#REF!</v>
      </c>
      <c r="C11" s="228" t="e">
        <f>#REF!/1000</f>
        <v>#REF!</v>
      </c>
      <c r="D11" s="232" t="e">
        <f>#REF!/1000</f>
        <v>#REF!</v>
      </c>
      <c r="E11" s="228" t="e">
        <f>#REF!/1000</f>
        <v>#REF!</v>
      </c>
      <c r="F11" s="229" t="str">
        <f t="shared" si="0"/>
        <v/>
      </c>
      <c r="G11" s="239" t="str">
        <f t="shared" si="1"/>
        <v/>
      </c>
    </row>
    <row r="12" spans="1:20" x14ac:dyDescent="0.2">
      <c r="A12" s="227" t="e">
        <f>VLOOKUP(B12,#REF!,2,FALSE)</f>
        <v>#REF!</v>
      </c>
      <c r="B12" s="254" t="e">
        <f>#REF!</f>
        <v>#REF!</v>
      </c>
      <c r="C12" s="228" t="e">
        <f>#REF!/1000</f>
        <v>#REF!</v>
      </c>
      <c r="D12" s="232" t="e">
        <f>#REF!/1000</f>
        <v>#REF!</v>
      </c>
      <c r="E12" s="228" t="e">
        <f>#REF!/1000</f>
        <v>#REF!</v>
      </c>
      <c r="F12" s="229" t="str">
        <f t="shared" si="0"/>
        <v/>
      </c>
      <c r="G12" s="239" t="str">
        <f t="shared" si="1"/>
        <v/>
      </c>
    </row>
    <row r="13" spans="1:20" ht="12.75" customHeight="1" x14ac:dyDescent="0.2">
      <c r="A13" s="227" t="e">
        <f>VLOOKUP(B13,#REF!,2,FALSE)</f>
        <v>#REF!</v>
      </c>
      <c r="B13" s="254" t="e">
        <f>#REF!</f>
        <v>#REF!</v>
      </c>
      <c r="C13" s="228" t="e">
        <f>#REF!/1000</f>
        <v>#REF!</v>
      </c>
      <c r="D13" s="232" t="e">
        <f>#REF!/1000</f>
        <v>#REF!</v>
      </c>
      <c r="E13" s="228" t="e">
        <f>#REF!/1000</f>
        <v>#REF!</v>
      </c>
      <c r="F13" s="229" t="str">
        <f t="shared" si="0"/>
        <v/>
      </c>
      <c r="G13" s="239" t="str">
        <f t="shared" si="1"/>
        <v/>
      </c>
    </row>
    <row r="14" spans="1:20" ht="12.75" customHeight="1" x14ac:dyDescent="0.2">
      <c r="A14" s="227" t="e">
        <f>VLOOKUP(B14,#REF!,2,FALSE)</f>
        <v>#REF!</v>
      </c>
      <c r="B14" s="254" t="e">
        <f>#REF!</f>
        <v>#REF!</v>
      </c>
      <c r="C14" s="228" t="e">
        <f>#REF!/1000</f>
        <v>#REF!</v>
      </c>
      <c r="D14" s="232" t="e">
        <f>#REF!/1000</f>
        <v>#REF!</v>
      </c>
      <c r="E14" s="228" t="e">
        <f>#REF!/1000</f>
        <v>#REF!</v>
      </c>
      <c r="F14" s="229" t="str">
        <f t="shared" si="0"/>
        <v/>
      </c>
      <c r="G14" s="239" t="str">
        <f t="shared" si="1"/>
        <v/>
      </c>
      <c r="S14" s="10"/>
      <c r="T14" s="93"/>
    </row>
    <row r="15" spans="1:20" ht="12.75" customHeight="1" x14ac:dyDescent="0.2">
      <c r="A15" s="227" t="e">
        <f>VLOOKUP(B15,#REF!,2,FALSE)</f>
        <v>#REF!</v>
      </c>
      <c r="B15" s="254" t="e">
        <f>#REF!</f>
        <v>#REF!</v>
      </c>
      <c r="C15" s="228" t="e">
        <f>#REF!/1000</f>
        <v>#REF!</v>
      </c>
      <c r="D15" s="232" t="e">
        <f>#REF!/1000</f>
        <v>#REF!</v>
      </c>
      <c r="E15" s="228" t="e">
        <f>#REF!/1000</f>
        <v>#REF!</v>
      </c>
      <c r="F15" s="229" t="str">
        <f t="shared" si="0"/>
        <v/>
      </c>
      <c r="G15" s="239" t="str">
        <f t="shared" si="1"/>
        <v/>
      </c>
    </row>
    <row r="16" spans="1:20" x14ac:dyDescent="0.2">
      <c r="A16" s="227" t="e">
        <f>VLOOKUP(B16,#REF!,2,FALSE)</f>
        <v>#REF!</v>
      </c>
      <c r="B16" s="254" t="e">
        <f>#REF!</f>
        <v>#REF!</v>
      </c>
      <c r="C16" s="228" t="e">
        <f>#REF!/1000</f>
        <v>#REF!</v>
      </c>
      <c r="D16" s="232" t="e">
        <f>#REF!/1000</f>
        <v>#REF!</v>
      </c>
      <c r="E16" s="228" t="e">
        <f>#REF!/1000</f>
        <v>#REF!</v>
      </c>
      <c r="F16" s="229" t="str">
        <f t="shared" si="0"/>
        <v/>
      </c>
      <c r="G16" s="239" t="str">
        <f t="shared" si="1"/>
        <v/>
      </c>
      <c r="S16" s="5"/>
    </row>
    <row r="17" spans="1:20" ht="12.75" customHeight="1" x14ac:dyDescent="0.2">
      <c r="A17" s="227" t="e">
        <f>VLOOKUP(B17,#REF!,2,FALSE)</f>
        <v>#REF!</v>
      </c>
      <c r="B17" s="254" t="e">
        <f>#REF!</f>
        <v>#REF!</v>
      </c>
      <c r="C17" s="228" t="e">
        <f>#REF!/1000</f>
        <v>#REF!</v>
      </c>
      <c r="D17" s="232" t="e">
        <f>#REF!/1000</f>
        <v>#REF!</v>
      </c>
      <c r="E17" s="228" t="e">
        <f>#REF!/1000</f>
        <v>#REF!</v>
      </c>
      <c r="F17" s="229" t="str">
        <f t="shared" si="0"/>
        <v/>
      </c>
      <c r="G17" s="239" t="str">
        <f t="shared" si="1"/>
        <v/>
      </c>
      <c r="T17" s="5"/>
    </row>
    <row r="18" spans="1:20" ht="12.75" customHeight="1" x14ac:dyDescent="0.2">
      <c r="A18" s="227" t="e">
        <f>VLOOKUP(B18,#REF!,2,FALSE)</f>
        <v>#REF!</v>
      </c>
      <c r="B18" s="254" t="e">
        <f>#REF!</f>
        <v>#REF!</v>
      </c>
      <c r="C18" s="228" t="e">
        <f>#REF!/1000</f>
        <v>#REF!</v>
      </c>
      <c r="D18" s="232" t="e">
        <f>#REF!/1000</f>
        <v>#REF!</v>
      </c>
      <c r="E18" s="228" t="e">
        <f>#REF!/1000</f>
        <v>#REF!</v>
      </c>
      <c r="F18" s="229" t="str">
        <f t="shared" si="0"/>
        <v/>
      </c>
      <c r="G18" s="239" t="str">
        <f t="shared" si="1"/>
        <v/>
      </c>
      <c r="T18" s="5"/>
    </row>
    <row r="19" spans="1:20" ht="12.75" customHeight="1" x14ac:dyDescent="0.2">
      <c r="A19" s="227" t="e">
        <f>VLOOKUP(B19,#REF!,2,FALSE)</f>
        <v>#REF!</v>
      </c>
      <c r="B19" s="254" t="e">
        <f>#REF!</f>
        <v>#REF!</v>
      </c>
      <c r="C19" s="228" t="e">
        <f>#REF!/1000</f>
        <v>#REF!</v>
      </c>
      <c r="D19" s="232" t="e">
        <f>#REF!/1000</f>
        <v>#REF!</v>
      </c>
      <c r="E19" s="228" t="e">
        <f>#REF!/1000</f>
        <v>#REF!</v>
      </c>
      <c r="F19" s="229" t="str">
        <f t="shared" si="0"/>
        <v/>
      </c>
      <c r="G19" s="239" t="str">
        <f t="shared" si="1"/>
        <v/>
      </c>
      <c r="N19" s="5"/>
      <c r="O19" s="5"/>
      <c r="Q19" s="5"/>
      <c r="R19" s="5"/>
      <c r="T19" s="5"/>
    </row>
    <row r="20" spans="1:20" ht="12.75" customHeight="1" x14ac:dyDescent="0.2">
      <c r="A20" s="227" t="e">
        <f>VLOOKUP(B20,#REF!,2,FALSE)</f>
        <v>#REF!</v>
      </c>
      <c r="B20" s="254" t="e">
        <f>#REF!</f>
        <v>#REF!</v>
      </c>
      <c r="C20" s="228" t="e">
        <f>#REF!/1000</f>
        <v>#REF!</v>
      </c>
      <c r="D20" s="232" t="e">
        <f>#REF!/1000</f>
        <v>#REF!</v>
      </c>
      <c r="E20" s="228" t="e">
        <f>#REF!/1000</f>
        <v>#REF!</v>
      </c>
      <c r="F20" s="229" t="str">
        <f t="shared" si="0"/>
        <v/>
      </c>
      <c r="G20" s="239" t="str">
        <f t="shared" si="1"/>
        <v/>
      </c>
      <c r="Q20" s="5"/>
      <c r="T20" s="5"/>
    </row>
    <row r="21" spans="1:20" ht="12.75" customHeight="1" x14ac:dyDescent="0.2">
      <c r="A21" s="227" t="e">
        <f>VLOOKUP(B21,#REF!,2,FALSE)</f>
        <v>#REF!</v>
      </c>
      <c r="B21" s="254" t="e">
        <f>#REF!</f>
        <v>#REF!</v>
      </c>
      <c r="C21" s="228" t="e">
        <f>#REF!/1000</f>
        <v>#REF!</v>
      </c>
      <c r="D21" s="232" t="e">
        <f>#REF!/1000</f>
        <v>#REF!</v>
      </c>
      <c r="E21" s="228" t="e">
        <f>#REF!/1000</f>
        <v>#REF!</v>
      </c>
      <c r="F21" s="229" t="str">
        <f t="shared" si="0"/>
        <v/>
      </c>
      <c r="G21" s="239" t="str">
        <f t="shared" si="1"/>
        <v/>
      </c>
      <c r="I21" s="5"/>
      <c r="O21" s="182"/>
      <c r="P21" s="182"/>
      <c r="Q21" s="182"/>
      <c r="R21" s="183"/>
      <c r="S21" s="183"/>
      <c r="T21" s="183"/>
    </row>
    <row r="22" spans="1:20" ht="12.75" customHeight="1" x14ac:dyDescent="0.2">
      <c r="A22" s="227" t="s">
        <v>23</v>
      </c>
      <c r="B22" s="227"/>
      <c r="C22" s="231" t="e">
        <f>C23-SUM(C7:C21)</f>
        <v>#REF!</v>
      </c>
      <c r="D22" s="231" t="e">
        <f t="shared" ref="D22:E22" si="2">D23-SUM(D7:D21)</f>
        <v>#REF!</v>
      </c>
      <c r="E22" s="231" t="e">
        <f t="shared" si="2"/>
        <v>#REF!</v>
      </c>
      <c r="F22" s="229" t="str">
        <f t="shared" si="0"/>
        <v/>
      </c>
      <c r="G22" s="239" t="str">
        <f t="shared" si="1"/>
        <v/>
      </c>
      <c r="I22" s="5"/>
    </row>
    <row r="23" spans="1:20" ht="12.75" customHeight="1" x14ac:dyDescent="0.2">
      <c r="A23" s="227" t="s">
        <v>21</v>
      </c>
      <c r="B23" s="227"/>
      <c r="C23" s="231">
        <f>+balanza_periodos!B11</f>
        <v>15909272</v>
      </c>
      <c r="D23" s="231">
        <f>+balanza_periodos!C11</f>
        <v>12143377</v>
      </c>
      <c r="E23" s="231">
        <f>+balanza_periodos!D11</f>
        <v>13173385</v>
      </c>
      <c r="F23" s="229">
        <f t="shared" si="0"/>
        <v>8.4820556917569137E-2</v>
      </c>
      <c r="G23" s="239">
        <f t="shared" si="1"/>
        <v>1</v>
      </c>
    </row>
    <row r="24" spans="1:20" ht="10.8" thickBot="1" x14ac:dyDescent="0.25">
      <c r="A24" s="240"/>
      <c r="B24" s="240"/>
      <c r="C24" s="241"/>
      <c r="D24" s="241"/>
      <c r="E24" s="241"/>
      <c r="F24" s="240"/>
      <c r="G24" s="240"/>
    </row>
    <row r="25" spans="1:20" ht="33.75" customHeight="1" thickTop="1" x14ac:dyDescent="0.2">
      <c r="A25" s="405" t="s">
        <v>417</v>
      </c>
      <c r="B25" s="405"/>
      <c r="C25" s="405"/>
      <c r="D25" s="405"/>
      <c r="E25" s="405"/>
      <c r="F25" s="405"/>
      <c r="G25" s="405"/>
    </row>
    <row r="50" spans="1:20" ht="15.9" customHeight="1" x14ac:dyDescent="0.2">
      <c r="A50" s="403" t="s">
        <v>252</v>
      </c>
      <c r="B50" s="403"/>
      <c r="C50" s="403"/>
      <c r="D50" s="403"/>
      <c r="E50" s="403"/>
      <c r="F50" s="403"/>
      <c r="G50" s="403"/>
    </row>
    <row r="51" spans="1:20" ht="15.9" customHeight="1" x14ac:dyDescent="0.2">
      <c r="A51" s="404" t="s">
        <v>150</v>
      </c>
      <c r="B51" s="404"/>
      <c r="C51" s="404"/>
      <c r="D51" s="404"/>
      <c r="E51" s="404"/>
      <c r="F51" s="404"/>
      <c r="G51" s="404"/>
    </row>
    <row r="52" spans="1:20" ht="15.9" customHeight="1" thickBot="1" x14ac:dyDescent="0.25">
      <c r="A52" s="404" t="s">
        <v>241</v>
      </c>
      <c r="B52" s="404"/>
      <c r="C52" s="404"/>
      <c r="D52" s="404"/>
      <c r="E52" s="404"/>
      <c r="F52" s="404"/>
      <c r="G52" s="404"/>
    </row>
    <row r="53" spans="1:20" ht="12.75" customHeight="1" thickTop="1" x14ac:dyDescent="0.2">
      <c r="A53" s="406" t="s">
        <v>24</v>
      </c>
      <c r="B53" s="233" t="s">
        <v>91</v>
      </c>
      <c r="C53" s="234">
        <f>+C4</f>
        <v>2020</v>
      </c>
      <c r="D53" s="402" t="str">
        <f>+D4</f>
        <v>enero - septiembre</v>
      </c>
      <c r="E53" s="402"/>
      <c r="F53" s="233" t="s">
        <v>143</v>
      </c>
      <c r="G53" s="233" t="s">
        <v>134</v>
      </c>
      <c r="Q53" s="5"/>
      <c r="T53" s="5"/>
    </row>
    <row r="54" spans="1:20" ht="12.75" customHeight="1" thickBot="1" x14ac:dyDescent="0.25">
      <c r="A54" s="407"/>
      <c r="B54" s="235" t="s">
        <v>31</v>
      </c>
      <c r="C54" s="236" t="s">
        <v>133</v>
      </c>
      <c r="D54" s="237">
        <f>+balanza_periodos!C6</f>
        <v>2020</v>
      </c>
      <c r="E54" s="237">
        <f>+E5</f>
        <v>2021</v>
      </c>
      <c r="F54" s="236" t="str">
        <f>+F5</f>
        <v>2021-2020</v>
      </c>
      <c r="G54" s="236">
        <f>+G5</f>
        <v>2021</v>
      </c>
      <c r="O54" s="5"/>
      <c r="P54" s="5"/>
      <c r="Q54" s="5"/>
      <c r="R54" s="5"/>
      <c r="S54" s="5"/>
      <c r="T54" s="5"/>
    </row>
    <row r="55" spans="1:20" ht="10.8" thickTop="1" x14ac:dyDescent="0.2">
      <c r="C55" s="231"/>
      <c r="D55" s="231"/>
      <c r="E55" s="231"/>
      <c r="F55" s="231"/>
      <c r="G55" s="231"/>
      <c r="Q55" s="5"/>
      <c r="R55" s="5"/>
      <c r="T55" s="5"/>
    </row>
    <row r="56" spans="1:20" ht="12.75" customHeight="1" x14ac:dyDescent="0.2">
      <c r="A56" s="227" t="e">
        <f>VLOOKUP(B56,#REF!,2,FALSE)</f>
        <v>#REF!</v>
      </c>
      <c r="B56" s="254" t="e">
        <f>#REF!</f>
        <v>#REF!</v>
      </c>
      <c r="C56" s="228" t="e">
        <f>#REF!/1000</f>
        <v>#REF!</v>
      </c>
      <c r="D56" s="228" t="e">
        <f>#REF!/1000</f>
        <v>#REF!</v>
      </c>
      <c r="E56" s="228" t="e">
        <f>#REF!/1000</f>
        <v>#REF!</v>
      </c>
      <c r="F56" s="229" t="str">
        <f>IFERROR((E56-D56)/D56,"")</f>
        <v/>
      </c>
      <c r="G56" s="230" t="e">
        <f t="shared" ref="G56:G72" si="3">+E56/$E$72</f>
        <v>#REF!</v>
      </c>
      <c r="Q56" s="5"/>
      <c r="T56" s="5"/>
    </row>
    <row r="57" spans="1:20" ht="12.75" customHeight="1" x14ac:dyDescent="0.2">
      <c r="A57" s="227" t="e">
        <f>VLOOKUP(B57,#REF!,2,FALSE)</f>
        <v>#REF!</v>
      </c>
      <c r="B57" s="254" t="e">
        <f>#REF!</f>
        <v>#REF!</v>
      </c>
      <c r="C57" s="228" t="e">
        <f>#REF!/1000</f>
        <v>#REF!</v>
      </c>
      <c r="D57" s="228" t="e">
        <f>#REF!/1000</f>
        <v>#REF!</v>
      </c>
      <c r="E57" s="228" t="e">
        <f>#REF!/1000</f>
        <v>#REF!</v>
      </c>
      <c r="F57" s="229" t="str">
        <f t="shared" ref="F57:F72" si="4">IFERROR((E57-D57)/D57,"")</f>
        <v/>
      </c>
      <c r="G57" s="230" t="e">
        <f t="shared" si="3"/>
        <v>#REF!</v>
      </c>
      <c r="O57" s="5"/>
      <c r="P57" s="5"/>
      <c r="Q57" s="5"/>
      <c r="R57" s="5"/>
      <c r="S57" s="5"/>
      <c r="T57" s="5"/>
    </row>
    <row r="58" spans="1:20" ht="12.75" customHeight="1" x14ac:dyDescent="0.2">
      <c r="A58" s="227" t="e">
        <f>VLOOKUP(B58,#REF!,2,FALSE)</f>
        <v>#REF!</v>
      </c>
      <c r="B58" s="254" t="e">
        <f>#REF!</f>
        <v>#REF!</v>
      </c>
      <c r="C58" s="228" t="e">
        <f>#REF!/1000</f>
        <v>#REF!</v>
      </c>
      <c r="D58" s="228" t="e">
        <f>#REF!/1000</f>
        <v>#REF!</v>
      </c>
      <c r="E58" s="228" t="e">
        <f>#REF!/1000</f>
        <v>#REF!</v>
      </c>
      <c r="F58" s="229" t="str">
        <f t="shared" si="4"/>
        <v/>
      </c>
      <c r="G58" s="230" t="e">
        <f t="shared" si="3"/>
        <v>#REF!</v>
      </c>
      <c r="Q58" s="5"/>
      <c r="R58" s="182"/>
      <c r="S58" s="182"/>
      <c r="T58" s="182"/>
    </row>
    <row r="59" spans="1:20" ht="12.75" customHeight="1" x14ac:dyDescent="0.2">
      <c r="A59" s="227" t="e">
        <f>VLOOKUP(B59,#REF!,2,FALSE)</f>
        <v>#REF!</v>
      </c>
      <c r="B59" s="254" t="e">
        <f>#REF!</f>
        <v>#REF!</v>
      </c>
      <c r="C59" s="228" t="e">
        <f>#REF!/1000</f>
        <v>#REF!</v>
      </c>
      <c r="D59" s="228" t="e">
        <f>#REF!/1000</f>
        <v>#REF!</v>
      </c>
      <c r="E59" s="228" t="e">
        <f>#REF!/1000</f>
        <v>#REF!</v>
      </c>
      <c r="F59" s="229" t="str">
        <f t="shared" si="4"/>
        <v/>
      </c>
      <c r="G59" s="230" t="e">
        <f t="shared" si="3"/>
        <v>#REF!</v>
      </c>
      <c r="O59" s="5"/>
      <c r="Q59" s="5"/>
      <c r="R59" s="5"/>
      <c r="T59" s="5"/>
    </row>
    <row r="60" spans="1:20" ht="12.75" customHeight="1" x14ac:dyDescent="0.2">
      <c r="A60" s="227" t="e">
        <f>VLOOKUP(B60,#REF!,2,FALSE)</f>
        <v>#REF!</v>
      </c>
      <c r="B60" s="254" t="e">
        <f>#REF!</f>
        <v>#REF!</v>
      </c>
      <c r="C60" s="228" t="e">
        <f>#REF!/1000</f>
        <v>#REF!</v>
      </c>
      <c r="D60" s="228" t="e">
        <f>#REF!/1000</f>
        <v>#REF!</v>
      </c>
      <c r="E60" s="228" t="e">
        <f>#REF!/1000</f>
        <v>#REF!</v>
      </c>
      <c r="F60" s="229" t="str">
        <f t="shared" si="4"/>
        <v/>
      </c>
      <c r="G60" s="230" t="e">
        <f t="shared" si="3"/>
        <v>#REF!</v>
      </c>
      <c r="O60" s="5"/>
      <c r="Q60" s="5"/>
      <c r="R60" s="5"/>
      <c r="T60" s="5"/>
    </row>
    <row r="61" spans="1:20" ht="12.75" customHeight="1" x14ac:dyDescent="0.2">
      <c r="A61" s="227" t="e">
        <f>VLOOKUP(B61,#REF!,2,FALSE)</f>
        <v>#REF!</v>
      </c>
      <c r="B61" s="254" t="e">
        <f>#REF!</f>
        <v>#REF!</v>
      </c>
      <c r="C61" s="228" t="e">
        <f>#REF!/1000</f>
        <v>#REF!</v>
      </c>
      <c r="D61" s="228" t="e">
        <f>#REF!/1000</f>
        <v>#REF!</v>
      </c>
      <c r="E61" s="228" t="e">
        <f>#REF!/1000</f>
        <v>#REF!</v>
      </c>
      <c r="F61" s="229" t="str">
        <f t="shared" si="4"/>
        <v/>
      </c>
      <c r="G61" s="230" t="e">
        <f t="shared" si="3"/>
        <v>#REF!</v>
      </c>
      <c r="Q61" s="5"/>
      <c r="R61" s="5"/>
      <c r="T61" s="5"/>
    </row>
    <row r="62" spans="1:20" ht="12.75" customHeight="1" x14ac:dyDescent="0.2">
      <c r="A62" s="227" t="e">
        <f>VLOOKUP(B62,#REF!,2,FALSE)</f>
        <v>#REF!</v>
      </c>
      <c r="B62" s="254" t="e">
        <f>#REF!</f>
        <v>#REF!</v>
      </c>
      <c r="C62" s="228" t="e">
        <f>#REF!/1000</f>
        <v>#REF!</v>
      </c>
      <c r="D62" s="228" t="e">
        <f>#REF!/1000</f>
        <v>#REF!</v>
      </c>
      <c r="E62" s="228" t="e">
        <f>#REF!/1000</f>
        <v>#REF!</v>
      </c>
      <c r="F62" s="229" t="str">
        <f t="shared" si="4"/>
        <v/>
      </c>
      <c r="G62" s="230" t="e">
        <f t="shared" si="3"/>
        <v>#REF!</v>
      </c>
      <c r="I62" s="5"/>
      <c r="M62" s="5"/>
      <c r="N62" s="5"/>
      <c r="P62" s="5"/>
      <c r="Q62" s="5"/>
      <c r="R62" s="5"/>
      <c r="T62" s="5"/>
    </row>
    <row r="63" spans="1:20" ht="12.75" customHeight="1" x14ac:dyDescent="0.2">
      <c r="A63" s="227" t="e">
        <f>VLOOKUP(B63,#REF!,2,FALSE)</f>
        <v>#REF!</v>
      </c>
      <c r="B63" s="254" t="e">
        <f>#REF!</f>
        <v>#REF!</v>
      </c>
      <c r="C63" s="228" t="e">
        <f>#REF!/1000</f>
        <v>#REF!</v>
      </c>
      <c r="D63" s="228" t="e">
        <f>#REF!/1000</f>
        <v>#REF!</v>
      </c>
      <c r="E63" s="228" t="e">
        <f>#REF!/1000</f>
        <v>#REF!</v>
      </c>
      <c r="F63" s="229" t="str">
        <f t="shared" si="4"/>
        <v/>
      </c>
      <c r="G63" s="230" t="e">
        <f t="shared" si="3"/>
        <v>#REF!</v>
      </c>
      <c r="P63" s="182"/>
      <c r="Q63" s="182"/>
      <c r="R63" s="182"/>
      <c r="T63" s="5"/>
    </row>
    <row r="64" spans="1:20" ht="12.75" customHeight="1" x14ac:dyDescent="0.2">
      <c r="A64" s="227" t="e">
        <f>VLOOKUP(B64,#REF!,2,FALSE)</f>
        <v>#REF!</v>
      </c>
      <c r="B64" s="254" t="e">
        <f>#REF!</f>
        <v>#REF!</v>
      </c>
      <c r="C64" s="228" t="e">
        <f>#REF!/1000</f>
        <v>#REF!</v>
      </c>
      <c r="D64" s="228" t="e">
        <f>#REF!/1000</f>
        <v>#REF!</v>
      </c>
      <c r="E64" s="228" t="e">
        <f>#REF!/1000</f>
        <v>#REF!</v>
      </c>
      <c r="F64" s="229" t="str">
        <f t="shared" si="4"/>
        <v/>
      </c>
      <c r="G64" s="230" t="e">
        <f t="shared" si="3"/>
        <v>#REF!</v>
      </c>
      <c r="Q64" s="5"/>
      <c r="T64" s="5"/>
    </row>
    <row r="65" spans="1:20" ht="12.75" customHeight="1" x14ac:dyDescent="0.2">
      <c r="A65" s="227" t="e">
        <f>VLOOKUP(B65,#REF!,2,FALSE)</f>
        <v>#REF!</v>
      </c>
      <c r="B65" s="254" t="e">
        <f>#REF!</f>
        <v>#REF!</v>
      </c>
      <c r="C65" s="228" t="e">
        <f>#REF!/1000</f>
        <v>#REF!</v>
      </c>
      <c r="D65" s="228" t="e">
        <f>#REF!/1000</f>
        <v>#REF!</v>
      </c>
      <c r="E65" s="228" t="e">
        <f>#REF!/1000</f>
        <v>#REF!</v>
      </c>
      <c r="F65" s="229" t="str">
        <f t="shared" si="4"/>
        <v/>
      </c>
      <c r="G65" s="230" t="e">
        <f t="shared" si="3"/>
        <v>#REF!</v>
      </c>
      <c r="Q65" s="5"/>
      <c r="T65" s="5"/>
    </row>
    <row r="66" spans="1:20" ht="12.75" customHeight="1" x14ac:dyDescent="0.2">
      <c r="A66" s="227" t="e">
        <f>VLOOKUP(B66,#REF!,2,FALSE)</f>
        <v>#REF!</v>
      </c>
      <c r="B66" s="254" t="e">
        <f>#REF!</f>
        <v>#REF!</v>
      </c>
      <c r="C66" s="228" t="e">
        <f>#REF!/1000</f>
        <v>#REF!</v>
      </c>
      <c r="D66" s="228" t="e">
        <f>#REF!/1000</f>
        <v>#REF!</v>
      </c>
      <c r="E66" s="228" t="e">
        <f>#REF!/1000</f>
        <v>#REF!</v>
      </c>
      <c r="F66" s="229" t="str">
        <f t="shared" si="4"/>
        <v/>
      </c>
      <c r="G66" s="230" t="e">
        <f t="shared" si="3"/>
        <v>#REF!</v>
      </c>
      <c r="Q66" s="5"/>
      <c r="T66" s="5"/>
    </row>
    <row r="67" spans="1:20" ht="12.75" customHeight="1" x14ac:dyDescent="0.2">
      <c r="A67" s="227" t="e">
        <f>VLOOKUP(B67,#REF!,2,FALSE)</f>
        <v>#REF!</v>
      </c>
      <c r="B67" s="254" t="e">
        <f>#REF!</f>
        <v>#REF!</v>
      </c>
      <c r="C67" s="228" t="e">
        <f>#REF!/1000</f>
        <v>#REF!</v>
      </c>
      <c r="D67" s="228" t="e">
        <f>#REF!/1000</f>
        <v>#REF!</v>
      </c>
      <c r="E67" s="228" t="e">
        <f>#REF!/1000</f>
        <v>#REF!</v>
      </c>
      <c r="F67" s="229" t="str">
        <f t="shared" si="4"/>
        <v/>
      </c>
      <c r="G67" s="230" t="e">
        <f t="shared" si="3"/>
        <v>#REF!</v>
      </c>
    </row>
    <row r="68" spans="1:20" ht="12.75" customHeight="1" x14ac:dyDescent="0.2">
      <c r="A68" s="227" t="e">
        <f>VLOOKUP(B68,#REF!,2,FALSE)</f>
        <v>#REF!</v>
      </c>
      <c r="B68" s="254" t="e">
        <f>#REF!</f>
        <v>#REF!</v>
      </c>
      <c r="C68" s="228" t="e">
        <f>#REF!/1000</f>
        <v>#REF!</v>
      </c>
      <c r="D68" s="228" t="e">
        <f>#REF!/1000</f>
        <v>#REF!</v>
      </c>
      <c r="E68" s="228" t="e">
        <f>#REF!/1000</f>
        <v>#REF!</v>
      </c>
      <c r="F68" s="229" t="str">
        <f t="shared" si="4"/>
        <v/>
      </c>
      <c r="G68" s="230" t="e">
        <f t="shared" si="3"/>
        <v>#REF!</v>
      </c>
      <c r="O68" s="5"/>
      <c r="P68" s="5"/>
      <c r="R68" s="5"/>
      <c r="S68" s="5"/>
    </row>
    <row r="69" spans="1:20" ht="12.75" customHeight="1" x14ac:dyDescent="0.2">
      <c r="A69" s="227" t="e">
        <f>VLOOKUP(B69,#REF!,2,FALSE)</f>
        <v>#REF!</v>
      </c>
      <c r="B69" s="254" t="e">
        <f>#REF!</f>
        <v>#REF!</v>
      </c>
      <c r="C69" s="228" t="e">
        <f>#REF!/1000</f>
        <v>#REF!</v>
      </c>
      <c r="D69" s="228" t="e">
        <f>#REF!/1000</f>
        <v>#REF!</v>
      </c>
      <c r="E69" s="228" t="e">
        <f>#REF!/1000</f>
        <v>#REF!</v>
      </c>
      <c r="F69" s="229" t="str">
        <f t="shared" si="4"/>
        <v/>
      </c>
      <c r="G69" s="230" t="e">
        <f t="shared" si="3"/>
        <v>#REF!</v>
      </c>
      <c r="Q69" s="5"/>
      <c r="T69" s="5"/>
    </row>
    <row r="70" spans="1:20" ht="12.75" customHeight="1" x14ac:dyDescent="0.2">
      <c r="A70" s="227" t="e">
        <f>VLOOKUP(B70,#REF!,2,FALSE)</f>
        <v>#REF!</v>
      </c>
      <c r="B70" s="254" t="e">
        <f>#REF!</f>
        <v>#REF!</v>
      </c>
      <c r="C70" s="228" t="e">
        <f>#REF!/1000</f>
        <v>#REF!</v>
      </c>
      <c r="D70" s="228" t="e">
        <f>#REF!/1000</f>
        <v>#REF!</v>
      </c>
      <c r="E70" s="228" t="e">
        <f>#REF!/1000</f>
        <v>#REF!</v>
      </c>
      <c r="F70" s="229" t="str">
        <f t="shared" si="4"/>
        <v/>
      </c>
      <c r="G70" s="230" t="e">
        <f t="shared" si="3"/>
        <v>#REF!</v>
      </c>
      <c r="Q70" s="5"/>
      <c r="T70" s="5"/>
    </row>
    <row r="71" spans="1:20" ht="12.75" customHeight="1" x14ac:dyDescent="0.2">
      <c r="A71" s="227" t="s">
        <v>23</v>
      </c>
      <c r="B71" s="227"/>
      <c r="C71" s="231" t="e">
        <f>C72-SUM(C56:C70)</f>
        <v>#REF!</v>
      </c>
      <c r="D71" s="231" t="e">
        <f t="shared" ref="D71:E71" si="5">D72-SUM(D56:D70)</f>
        <v>#REF!</v>
      </c>
      <c r="E71" s="231" t="e">
        <f t="shared" si="5"/>
        <v>#REF!</v>
      </c>
      <c r="F71" s="229" t="str">
        <f t="shared" si="4"/>
        <v/>
      </c>
      <c r="G71" s="230" t="e">
        <f t="shared" si="3"/>
        <v>#REF!</v>
      </c>
      <c r="Q71" s="5"/>
      <c r="T71" s="5"/>
    </row>
    <row r="72" spans="1:20" ht="12.75" customHeight="1" x14ac:dyDescent="0.2">
      <c r="A72" s="227" t="s">
        <v>21</v>
      </c>
      <c r="B72" s="227"/>
      <c r="C72" s="231">
        <f>+balanza_periodos!B16</f>
        <v>6640931</v>
      </c>
      <c r="D72" s="231">
        <f>+balanza_periodos!C16</f>
        <v>4707851</v>
      </c>
      <c r="E72" s="231">
        <f>+balanza_periodos!D16</f>
        <v>6829629</v>
      </c>
      <c r="F72" s="229">
        <f t="shared" si="4"/>
        <v>0.45068928477133197</v>
      </c>
      <c r="G72" s="230">
        <f t="shared" si="3"/>
        <v>1</v>
      </c>
    </row>
    <row r="73" spans="1:20" ht="10.8" thickBot="1" x14ac:dyDescent="0.25">
      <c r="A73" s="242"/>
      <c r="B73" s="242"/>
      <c r="C73" s="243"/>
      <c r="D73" s="243"/>
      <c r="E73" s="243"/>
      <c r="F73" s="242"/>
      <c r="G73" s="242"/>
    </row>
    <row r="74" spans="1:20" ht="12.75" customHeight="1" thickTop="1" x14ac:dyDescent="0.2">
      <c r="A74" s="405" t="s">
        <v>418</v>
      </c>
      <c r="B74" s="405"/>
      <c r="C74" s="405"/>
      <c r="D74" s="405"/>
      <c r="E74" s="405"/>
      <c r="F74" s="405"/>
      <c r="G74" s="405"/>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2021-10-07T15:45:29Z</cp:lastPrinted>
  <dcterms:created xsi:type="dcterms:W3CDTF">2004-11-22T15:10:56Z</dcterms:created>
  <dcterms:modified xsi:type="dcterms:W3CDTF">2021-10-07T20:33:51Z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