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<sst xmlns="http://schemas.openxmlformats.org/spreadsheetml/2006/main" count="270" uniqueCount="144">
  <si>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</si>
  <si>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</si>
  <si>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</si>
  <si>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</si>
  <si>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</si>
  <si>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</si>
  <si>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</si>
  <si>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</si>
  <si>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</si>
  <si>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</si>
  <si>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</si>
  <si>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</si>
  <si>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</si>
  <si>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</si>
  <si>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</si>
  <si>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</si>
  <si>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</si>
  <si>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</si>
  <si>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</si>
  <si>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</si>
  <si>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</si>
  <si>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</si>
  <si>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</si>
  <si>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</si>
  <si>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</si>
  <si>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</si>
  <si>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</si>
  <si>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</si>
  <si>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</si>
  <si>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</si>
  <si>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</si>
  <si>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</si>
  <si>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</si>
  <si>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</si>
  <si>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</si>
  <si>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</si>
  <si>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</si>
  <si>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</si>
  <si>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</si>
  <si>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</si>
  <si>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</si>
  <si>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</si>
  <si>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</si>
  <si>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</si>
  <si>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</si>
  <si>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</si>
  <si>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</si>
  <si>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</si>
  <si>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</si>
  <si>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</si>
  <si>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</si>
  <si>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</si>
  <si>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</si>
  <si>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</si>
  <si>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</si>
  <si>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</si>
  <si>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</si>
  <si>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</si>
  <si>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</si>
  <si>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</si>
  <si>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</si>
  <si>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</si>
  <si>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</si>
  <si>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</si>
  <si>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</si>
  <si>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</si>
  <si>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</si>
  <si>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</si>
  <si>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</si>
  <si>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</si>
  <si>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</si>
  <si>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</si>
  <si>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</si>
  <si>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</si>
  <si>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</si>
  <si>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</si>
  <si>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</si>
  <si>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</si>
  <si>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</si>
  <si>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</si>
  <si>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</si>
  <si>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</si>
  <si>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</si>
  <si>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</si>
  <si>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</si>
  <si>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</si>
  <si>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</si>
  <si>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</si>
  <si>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</si>
  <si>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</si>
  <si>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</si>
  <si>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</si>
  <si>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</si>
  <si>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</si>
  <si>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</si>
  <si>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</si>
  <si>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</si>
  <si>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</si>
  <si>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</si>
  <si>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</si>
  <si>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</si>
  <si>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</si>
  <si>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</si>
  <si>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</si>
  <si>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</si>
  <si>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</si>
  <si>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</si>
  <si>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</si>
  <si>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</si>
  <si>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</si>
  <si>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</si>
  <si>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</si>
  <si>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</si>
  <si>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</si>
  <si>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</si>
  <si>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</si>
  <si>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</si>
  <si>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</si>
  <si>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</si>
  <si>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</si>
  <si>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</si>
  <si>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</si>
  <si>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</si>
  <si>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</si>
  <si>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</si>
  <si>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</si>
  <si>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</si>
  <si>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</si>
  <si>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</si>
  <si>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</si>
  <si>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</si>
  <si>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</si>
  <si>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</si>
  <si>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</si>
  <si>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</si>
  <si>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</si>
  <si>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</si>
  <si>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</si>
  <si>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</si>
  <si>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</si>
  <si>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</si>
  <si>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</si>
  <si>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15 de octubre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</si>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</sst>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Octubre</v>
      </c>
      <c r="G6" s="55"/>
      <c r="H6" s="86">
        <f>Datos!I22</f>
        <v>2021</v>
      </c>
      <c r="I6" s="4"/>
      <c r="J6" s="3"/>
      <c r="K6" s="3"/>
      <c r="L6" s="4" t="str">
        <f>Datos!D22</f>
        <v>Martes</v>
      </c>
      <c r="M6" s="4">
        <f>Datos!E22</f>
        <v>19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736</v>
      </c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871</v>
      </c>
      <c r="D19" s="112">
        <f>C19*$B$42</f>
        <v>320.04024</v>
      </c>
      <c r="E19" s="54"/>
      <c r="F19" s="72">
        <f>E20+'Primas HRW'!B9</f>
        <v>968.25</v>
      </c>
      <c r="G19" s="72">
        <f>F19*$B$42</f>
        <v>355.77378</v>
      </c>
      <c r="H19" s="72"/>
      <c r="I19" s="72"/>
      <c r="J19" s="88">
        <f>E20+'Primas HRW'!F9</f>
        <v>943.25</v>
      </c>
      <c r="K19" s="88">
        <f>E20+'Primas HRW'!G9</f>
        <v>918.25</v>
      </c>
      <c r="L19" s="54"/>
      <c r="M19" s="73">
        <f>L20+'Primas maíz'!B13</f>
        <v>670.25</v>
      </c>
      <c r="N19" s="73">
        <f>M19*$F$42</f>
        <v>263.86402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736</v>
      </c>
      <c r="C20" s="68">
        <f>B20+'Primas SRW'!B10</f>
        <v>871</v>
      </c>
      <c r="D20" s="97">
        <f>C20*$B$42</f>
        <v>320.04024</v>
      </c>
      <c r="E20" s="69">
        <f>Datos!K7</f>
        <v>748.25</v>
      </c>
      <c r="F20" s="68">
        <f>E20+'Primas HRW'!B10</f>
        <v>958.25</v>
      </c>
      <c r="G20" s="68">
        <f>F20*$B$42</f>
        <v>352.09938</v>
      </c>
      <c r="H20" s="68"/>
      <c r="I20" s="68"/>
      <c r="J20" s="99">
        <f>E20+'Primas HRW'!F10</f>
        <v>933.25</v>
      </c>
      <c r="K20" s="99">
        <f>E20+'Primas HRW'!G10</f>
        <v>908.25</v>
      </c>
      <c r="L20" s="69">
        <f>Datos!O7</f>
        <v>530.25</v>
      </c>
      <c r="M20" s="66">
        <f>L20+'Primas maíz'!B14</f>
        <v>655.25</v>
      </c>
      <c r="N20" s="66">
        <f>M20*$F$42</f>
        <v>257.95882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878.5</v>
      </c>
      <c r="D22" s="139">
        <f>C22*$B$42</f>
        <v>322.79604</v>
      </c>
      <c r="E22" s="78"/>
      <c r="F22" s="73">
        <f>E24+'Primas HRW'!B12</f>
        <v>960.25</v>
      </c>
      <c r="G22" s="73">
        <f>F22*$B$42</f>
        <v>352.83426</v>
      </c>
      <c r="H22" s="73"/>
      <c r="I22" s="87"/>
      <c r="J22" s="87">
        <f>E24+'Primas HRW'!F12</f>
        <v>935.25</v>
      </c>
      <c r="K22" s="88">
        <f>E24+'Primas HRW'!G12</f>
        <v>910.25</v>
      </c>
      <c r="L22" s="78"/>
      <c r="M22" s="73">
        <f>L24+'Primas maíz'!B16</f>
        <v>649</v>
      </c>
      <c r="N22" s="73">
        <f>M22*$F$42</f>
        <v>255.49831999999998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868.5</v>
      </c>
      <c r="D23" s="110">
        <f>C23*$B$42</f>
        <v>319.12164</v>
      </c>
      <c r="E23" s="102"/>
      <c r="F23" s="71">
        <f>E24+'Primas HRW'!B13</f>
        <v>960.25</v>
      </c>
      <c r="G23" s="71">
        <f>F23*$B$42</f>
        <v>352.83426</v>
      </c>
      <c r="H23" s="71"/>
      <c r="I23" s="103"/>
      <c r="J23" s="103">
        <f>E24+'Primas HRW'!F12</f>
        <v>935.25</v>
      </c>
      <c r="K23" s="101">
        <f>E24+'Primas HRW'!G13</f>
        <v>910.25</v>
      </c>
      <c r="L23" s="102"/>
      <c r="M23" s="71">
        <f>L24+'Primas maíz'!B17</f>
        <v>644</v>
      </c>
      <c r="N23" s="71">
        <f>M23*$F$42</f>
        <v>253.52991999999998</v>
      </c>
      <c r="O23"/>
      <c r="P23"/>
      <c r="Q23"/>
    </row>
    <row r="24" spans="1:17" ht="19.5" customHeight="1">
      <c r="A24" s="16" t="s">
        <v>11</v>
      </c>
      <c r="B24" s="52">
        <f>Datos!E8</f>
        <v>748.5</v>
      </c>
      <c r="C24" s="23"/>
      <c r="D24" s="112"/>
      <c r="E24" s="53">
        <f>Datos!K8</f>
        <v>755.25</v>
      </c>
      <c r="F24" s="24"/>
      <c r="G24" s="24"/>
      <c r="H24" s="24"/>
      <c r="I24" s="24"/>
      <c r="J24" s="24"/>
      <c r="K24" s="23"/>
      <c r="L24" s="53">
        <f>Datos!O8</f>
        <v>539</v>
      </c>
      <c r="M24" s="24">
        <f>L24+'Primas maíz'!B18</f>
        <v>639</v>
      </c>
      <c r="N24" s="24">
        <f>M24*$F$42</f>
        <v>251.56151999999997</v>
      </c>
      <c r="O24"/>
      <c r="P24"/>
      <c r="Q24"/>
    </row>
    <row r="25" spans="1:17" ht="19.5" customHeight="1">
      <c r="A25" s="67" t="s">
        <v>12</v>
      </c>
      <c r="B25" s="66">
        <f>Datos!E9</f>
        <v>752.25</v>
      </c>
      <c r="C25" s="68"/>
      <c r="D25" s="97"/>
      <c r="E25" s="69">
        <f>Datos!K9</f>
        <v>758</v>
      </c>
      <c r="F25" s="68"/>
      <c r="G25" s="68"/>
      <c r="H25" s="68"/>
      <c r="I25" s="68"/>
      <c r="J25" s="68"/>
      <c r="K25" s="68"/>
      <c r="L25" s="69">
        <f>Datos!O9</f>
        <v>543.25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740.5</v>
      </c>
      <c r="C26" s="23"/>
      <c r="D26" s="112"/>
      <c r="E26" s="53">
        <f>Datos!K10</f>
        <v>749.25</v>
      </c>
      <c r="F26" s="24"/>
      <c r="G26" s="24"/>
      <c r="H26" s="24"/>
      <c r="I26" s="24"/>
      <c r="J26" s="24"/>
      <c r="K26" s="23"/>
      <c r="L26" s="53">
        <f>Datos!O10</f>
        <v>543.5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742.25</v>
      </c>
      <c r="C27" s="70"/>
      <c r="D27" s="110"/>
      <c r="E27" s="69">
        <f>Datos!K11</f>
        <v>750.25</v>
      </c>
      <c r="F27" s="70"/>
      <c r="G27" s="70"/>
      <c r="H27" s="70"/>
      <c r="I27" s="70"/>
      <c r="J27" s="70"/>
      <c r="K27" s="70"/>
      <c r="L27" s="69">
        <f>Datos!O11</f>
        <v>528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748</v>
      </c>
      <c r="C28" s="56"/>
      <c r="D28" s="61"/>
      <c r="E28" s="53">
        <f>Datos!K12</f>
        <v>757</v>
      </c>
      <c r="F28" s="56"/>
      <c r="G28" s="56"/>
      <c r="H28" s="56"/>
      <c r="I28" s="56"/>
      <c r="J28" s="56"/>
      <c r="K28" s="56"/>
      <c r="L28" s="53">
        <f>Datos!O12</f>
        <v>525.75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750</v>
      </c>
      <c r="C30" s="23"/>
      <c r="D30" s="112"/>
      <c r="E30" s="53">
        <f>Datos!K13</f>
        <v>756.25</v>
      </c>
      <c r="F30" s="24"/>
      <c r="G30" s="24"/>
      <c r="H30" s="24"/>
      <c r="I30" s="24"/>
      <c r="J30" s="24"/>
      <c r="K30" s="23"/>
      <c r="L30" s="53">
        <f>Datos!O13</f>
        <v>532.25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740.25</v>
      </c>
      <c r="C31" s="70"/>
      <c r="D31" s="110"/>
      <c r="E31" s="69">
        <f>Datos!K14</f>
        <v>747.75</v>
      </c>
      <c r="F31" s="70"/>
      <c r="G31" s="70"/>
      <c r="H31" s="70"/>
      <c r="I31" s="70"/>
      <c r="J31" s="70"/>
      <c r="K31" s="70"/>
      <c r="L31" s="69">
        <f>Datos!O14</f>
        <v>534.75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716</v>
      </c>
      <c r="C32" s="23"/>
      <c r="D32" s="112"/>
      <c r="E32" s="53">
        <f>Datos!J15</f>
        <v>727.5</v>
      </c>
      <c r="F32" s="24"/>
      <c r="G32" s="24"/>
      <c r="H32" s="24"/>
      <c r="I32" s="24"/>
      <c r="J32" s="24"/>
      <c r="K32" s="23"/>
      <c r="L32" s="53">
        <f>Datos!O13</f>
        <v>532.25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503.25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534.75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500.25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454.25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Octubre</v>
      </c>
      <c r="F7" s="3">
        <f>Datos!I22</f>
        <v>2021</v>
      </c>
      <c r="G7" s="3"/>
      <c r="H7" s="3"/>
      <c r="I7" s="3"/>
      <c r="J7" s="4" t="str">
        <f>Datos!D22</f>
        <v>Martes</v>
      </c>
      <c r="K7" s="3">
        <f>Datos!E22</f>
        <v>19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>
        <v>320</v>
      </c>
      <c r="D17" s="54"/>
      <c r="E17" s="72">
        <v>355.7</v>
      </c>
      <c r="F17" s="151" t="s">
        <v>136</v>
      </c>
      <c r="G17" s="152"/>
      <c r="H17" s="88">
        <f>BUSHEL!J19*TONELADA!$B$49</f>
        <v>346.58778</v>
      </c>
      <c r="I17" s="88">
        <f>BUSHEL!K19*TONELADA!$B$49</f>
        <v>337.40178</v>
      </c>
      <c r="J17" s="54"/>
      <c r="K17" s="73">
        <f>BUSHEL!M19*$E$49</f>
        <v>263.86402</v>
      </c>
    </row>
    <row r="18" spans="1:11" ht="19.5" customHeight="1">
      <c r="A18" s="67" t="s">
        <v>15</v>
      </c>
      <c r="B18" s="66">
        <f>BUSHEL!B20*TONELADA!$B$49</f>
        <v>270.43584</v>
      </c>
      <c r="C18" s="68">
        <v>320</v>
      </c>
      <c r="D18" s="69">
        <f>IF(BUSHEL!E20&gt;0,BUSHEL!E20*TONELADA!$B$49,"")</f>
        <v>274.93698</v>
      </c>
      <c r="E18" s="68">
        <v>352</v>
      </c>
      <c r="F18" s="68"/>
      <c r="G18" s="68"/>
      <c r="H18" s="99">
        <f>BUSHEL!J20*TONELADA!$B$49</f>
        <v>342.91338</v>
      </c>
      <c r="I18" s="99">
        <f>BUSHEL!K20*TONELADA!$B$49</f>
        <v>333.72738</v>
      </c>
      <c r="J18" s="69">
        <f>BUSHEL!L20*$E$49</f>
        <v>208.74882</v>
      </c>
      <c r="K18" s="66">
        <f>BUSHEL!M20*$E$49</f>
        <v>257.95882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322.7</v>
      </c>
      <c r="D20" s="50"/>
      <c r="E20" s="56">
        <v>352.8</v>
      </c>
      <c r="F20" s="24"/>
      <c r="G20" s="64"/>
      <c r="H20" s="64">
        <f>BUSHEL!J22*TONELADA!$B$49</f>
        <v>343.64826</v>
      </c>
      <c r="I20" s="65">
        <f>BUSHEL!K22*TONELADA!$B$49</f>
        <v>334.46226</v>
      </c>
      <c r="J20" s="50"/>
      <c r="K20" s="63">
        <f>BUSHEL!M22*$E$49</f>
        <v>255.49831999999998</v>
      </c>
    </row>
    <row r="21" spans="1:11" ht="19.5" customHeight="1">
      <c r="A21" s="67" t="s">
        <v>41</v>
      </c>
      <c r="B21" s="66"/>
      <c r="C21" s="97">
        <v>319.1</v>
      </c>
      <c r="D21" s="98"/>
      <c r="E21" s="68">
        <v>352.8</v>
      </c>
      <c r="F21" s="68"/>
      <c r="G21" s="99"/>
      <c r="H21" s="99">
        <f>BUSHEL!J23*TONELADA!$B$49</f>
        <v>343.64826</v>
      </c>
      <c r="I21" s="99">
        <f>BUSHEL!K23*TONELADA!$B$49</f>
        <v>334.46226</v>
      </c>
      <c r="J21" s="69"/>
      <c r="K21" s="66">
        <f>BUSHEL!M23*$E$49</f>
        <v>253.52991999999998</v>
      </c>
    </row>
    <row r="22" spans="1:11" ht="19.5" customHeight="1">
      <c r="A22" s="16" t="s">
        <v>11</v>
      </c>
      <c r="B22" s="52">
        <f>BUSHEL!B24*TONELADA!$B$49</f>
        <v>275.02884</v>
      </c>
      <c r="C22" s="23"/>
      <c r="D22" s="53">
        <f>BUSHEL!E24*TONELADA!$B$49</f>
        <v>277.50906</v>
      </c>
      <c r="E22" s="24"/>
      <c r="F22" s="24"/>
      <c r="G22" s="24"/>
      <c r="H22" s="24"/>
      <c r="I22" s="23"/>
      <c r="J22" s="53">
        <f>BUSHEL!L24*TONELADA!$B$49</f>
        <v>198.05016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276.40674</v>
      </c>
      <c r="C24" s="89"/>
      <c r="D24" s="53">
        <f>BUSHEL!E25*TONELADA!$B$49</f>
        <v>278.51952</v>
      </c>
      <c r="E24" s="89"/>
      <c r="F24" s="89"/>
      <c r="G24" s="89"/>
      <c r="H24" s="89"/>
      <c r="I24" s="89"/>
      <c r="J24" s="53">
        <f>BUSHEL!L25*TONELADA!$B$49</f>
        <v>199.61177999999998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272.08932</v>
      </c>
      <c r="C26" s="23"/>
      <c r="D26" s="53">
        <f>BUSHEL!E26*TONELADA!$B$49</f>
        <v>275.30442</v>
      </c>
      <c r="E26" s="24"/>
      <c r="F26" s="24"/>
      <c r="G26" s="24"/>
      <c r="H26" s="24"/>
      <c r="I26" s="23"/>
      <c r="J26" s="53">
        <f>BUSHEL!L26*TONELADA!$B$49</f>
        <v>199.70364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272.73233999999997</v>
      </c>
      <c r="C28" s="89"/>
      <c r="D28" s="53">
        <f>BUSHEL!E27*TONELADA!$B$49</f>
        <v>275.67186</v>
      </c>
      <c r="E28" s="89"/>
      <c r="F28" s="89"/>
      <c r="G28" s="89"/>
      <c r="H28" s="89"/>
      <c r="I28" s="89"/>
      <c r="J28" s="53">
        <f>BUSHEL!L27*TONELADA!$B$49</f>
        <v>194.00832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274.84512</v>
      </c>
      <c r="C31" s="68"/>
      <c r="D31" s="69">
        <f>BUSHEL!E28*TONELADA!$B$49</f>
        <v>278.15208</v>
      </c>
      <c r="E31" s="68"/>
      <c r="F31" s="68"/>
      <c r="G31" s="68"/>
      <c r="H31" s="68"/>
      <c r="I31" s="68"/>
      <c r="J31" s="69">
        <f>BUSHEL!L28*TONELADA!$B$49</f>
        <v>193.18158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275.58</v>
      </c>
      <c r="C33" s="104"/>
      <c r="D33" s="106">
        <f>BUSHEL!E30*TONELADA!$B$49</f>
        <v>277.87649999999996</v>
      </c>
      <c r="E33" s="94"/>
      <c r="F33" s="94"/>
      <c r="G33" s="94"/>
      <c r="H33" s="94"/>
      <c r="I33" s="107"/>
      <c r="J33" s="125">
        <f>BUSHEL!L30*TONELADA!$B$49</f>
        <v>195.56994</v>
      </c>
      <c r="K33" s="94"/>
    </row>
    <row r="34" spans="1:11" ht="19.5" customHeight="1">
      <c r="A34" s="22" t="s">
        <v>12</v>
      </c>
      <c r="B34" s="96">
        <f>BUSHEL!B31*TONELADA!$B$49</f>
        <v>271.99746</v>
      </c>
      <c r="C34" s="105"/>
      <c r="D34" s="108">
        <f>BUSHEL!E31*TONELADA!$B$49</f>
        <v>274.75326</v>
      </c>
      <c r="E34" s="34"/>
      <c r="F34" s="34"/>
      <c r="G34" s="34"/>
      <c r="H34" s="34"/>
      <c r="I34" s="109"/>
      <c r="J34" s="126">
        <f>BUSHEL!L31*TONELADA!$B$49</f>
        <v>196.48854</v>
      </c>
      <c r="K34" s="34"/>
    </row>
    <row r="35" spans="1:11" ht="19.5" customHeight="1">
      <c r="A35" s="67" t="s">
        <v>13</v>
      </c>
      <c r="B35" s="66">
        <f>BUSHEL!B32*TONELADA!$B$49</f>
        <v>263.08704</v>
      </c>
      <c r="C35" s="70"/>
      <c r="D35" s="69">
        <f>BUSHEL!E32*TONELADA!$B$49</f>
        <v>267.3126</v>
      </c>
      <c r="E35" s="71"/>
      <c r="F35" s="71"/>
      <c r="G35" s="71"/>
      <c r="H35" s="71"/>
      <c r="I35" s="110"/>
      <c r="J35" s="122">
        <f>BUSHEL!L32*TONELADA!$B$49</f>
        <v>195.56994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184.91418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196.48854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183.81186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166.90962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>
        <v>135</v>
      </c>
      <c r="C9" s="44" t="s">
        <v>135</v>
      </c>
    </row>
    <row r="10" spans="1:3" ht="15">
      <c r="A10" s="43" t="s">
        <v>120</v>
      </c>
      <c r="B10" s="62">
        <v>135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130</v>
      </c>
      <c r="C12" s="44" t="s">
        <v>140</v>
      </c>
    </row>
    <row r="13" spans="1:3" ht="15">
      <c r="A13" s="43" t="s">
        <v>139</v>
      </c>
      <c r="B13" s="62">
        <v>120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134</v>
      </c>
      <c r="B9" s="44">
        <v>220</v>
      </c>
      <c r="C9" s="44" t="s">
        <v>135</v>
      </c>
      <c r="D9" s="44"/>
      <c r="E9" s="44"/>
      <c r="F9" s="44">
        <v>195</v>
      </c>
      <c r="G9" s="41">
        <v>170</v>
      </c>
      <c r="H9" s="44" t="s">
        <v>135</v>
      </c>
    </row>
    <row r="10" spans="1:8" ht="15">
      <c r="A10" s="79" t="s">
        <v>120</v>
      </c>
      <c r="B10" s="80">
        <v>210</v>
      </c>
      <c r="C10" s="80" t="s">
        <v>135</v>
      </c>
      <c r="D10" s="80"/>
      <c r="E10" s="80"/>
      <c r="F10" s="80">
        <v>185</v>
      </c>
      <c r="G10" s="81">
        <v>160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205</v>
      </c>
      <c r="C12" s="44" t="s">
        <v>140</v>
      </c>
      <c r="D12" s="44"/>
      <c r="E12" s="44"/>
      <c r="F12" s="41">
        <v>180</v>
      </c>
      <c r="G12" s="41">
        <v>155</v>
      </c>
      <c r="H12" s="44" t="s">
        <v>140</v>
      </c>
    </row>
    <row r="13" spans="1:8" ht="15">
      <c r="A13" s="79" t="s">
        <v>141</v>
      </c>
      <c r="B13" s="80">
        <v>205</v>
      </c>
      <c r="C13" s="80" t="s">
        <v>140</v>
      </c>
      <c r="D13" s="80"/>
      <c r="E13" s="80"/>
      <c r="F13" s="81">
        <v>180</v>
      </c>
      <c r="G13" s="81">
        <v>155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142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8" sqref="B18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140</v>
      </c>
      <c r="C13" s="41" t="s">
        <v>135</v>
      </c>
    </row>
    <row r="14" spans="1:3" ht="15">
      <c r="A14" s="42" t="s">
        <v>120</v>
      </c>
      <c r="B14" s="34">
        <v>125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110</v>
      </c>
      <c r="C16" s="41" t="s">
        <v>140</v>
      </c>
    </row>
    <row r="17" spans="1:3" ht="15">
      <c r="A17" s="135" t="s">
        <v>139</v>
      </c>
      <c r="B17" s="136">
        <v>105</v>
      </c>
      <c r="C17" s="136" t="s">
        <v>140</v>
      </c>
    </row>
    <row r="18" spans="1:3" ht="15">
      <c r="A18" s="134" t="s">
        <v>107</v>
      </c>
      <c r="B18" s="41">
        <v>100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44488</v>
      </c>
      <c r="E7">
        <v>736</v>
      </c>
      <c r="F7">
        <v>736</v>
      </c>
      <c r="G7" t="s">
        <v>55</v>
      </c>
      <c r="H7" t="s">
        <v>56</v>
      </c>
      <c r="I7" s="51">
        <v>44488</v>
      </c>
      <c r="J7">
        <v>748.25</v>
      </c>
      <c r="K7">
        <v>748.25</v>
      </c>
      <c r="L7" t="s">
        <v>49</v>
      </c>
      <c r="M7" t="s">
        <v>50</v>
      </c>
      <c r="N7" s="51">
        <v>44488</v>
      </c>
      <c r="O7">
        <v>530.25</v>
      </c>
      <c r="P7">
        <v>530.25</v>
      </c>
      <c r="Q7" s="47" t="s">
        <v>109</v>
      </c>
    </row>
    <row r="8" spans="2:17" ht="15">
      <c r="B8" t="s">
        <v>57</v>
      </c>
      <c r="C8" t="s">
        <v>58</v>
      </c>
      <c r="D8" s="51">
        <v>44488</v>
      </c>
      <c r="E8">
        <v>748.5</v>
      </c>
      <c r="F8">
        <v>748.5</v>
      </c>
      <c r="G8" t="s">
        <v>59</v>
      </c>
      <c r="H8" t="s">
        <v>60</v>
      </c>
      <c r="I8" s="51">
        <v>44488</v>
      </c>
      <c r="J8">
        <v>755.25</v>
      </c>
      <c r="K8">
        <v>755.25</v>
      </c>
      <c r="L8" t="s">
        <v>74</v>
      </c>
      <c r="M8" t="s">
        <v>75</v>
      </c>
      <c r="N8" s="51">
        <v>44488</v>
      </c>
      <c r="O8">
        <v>539</v>
      </c>
      <c r="P8">
        <v>539</v>
      </c>
      <c r="Q8" s="47" t="s">
        <v>109</v>
      </c>
    </row>
    <row r="9" spans="2:17" ht="15">
      <c r="B9" t="s">
        <v>63</v>
      </c>
      <c r="C9" t="s">
        <v>64</v>
      </c>
      <c r="D9" s="51">
        <v>44488</v>
      </c>
      <c r="E9">
        <v>752.25</v>
      </c>
      <c r="F9">
        <v>752.25</v>
      </c>
      <c r="G9" t="s">
        <v>65</v>
      </c>
      <c r="H9" t="s">
        <v>66</v>
      </c>
      <c r="I9" s="51">
        <v>44488</v>
      </c>
      <c r="J9">
        <v>758</v>
      </c>
      <c r="K9">
        <v>758</v>
      </c>
      <c r="L9" t="s">
        <v>76</v>
      </c>
      <c r="M9" t="s">
        <v>77</v>
      </c>
      <c r="N9" s="51">
        <v>44488</v>
      </c>
      <c r="O9">
        <v>543.25</v>
      </c>
      <c r="P9">
        <v>543.25</v>
      </c>
      <c r="Q9" s="47" t="s">
        <v>109</v>
      </c>
    </row>
    <row r="10" spans="2:17" ht="15">
      <c r="B10" t="s">
        <v>69</v>
      </c>
      <c r="C10" t="s">
        <v>70</v>
      </c>
      <c r="D10" s="51">
        <v>44488</v>
      </c>
      <c r="E10">
        <v>740.5</v>
      </c>
      <c r="F10">
        <v>740.5</v>
      </c>
      <c r="G10" t="s">
        <v>71</v>
      </c>
      <c r="H10" t="s">
        <v>72</v>
      </c>
      <c r="I10" s="51">
        <v>44488</v>
      </c>
      <c r="J10">
        <v>749.25</v>
      </c>
      <c r="K10">
        <v>749.25</v>
      </c>
      <c r="L10" t="s">
        <v>61</v>
      </c>
      <c r="M10" t="s">
        <v>62</v>
      </c>
      <c r="N10" s="51">
        <v>44488</v>
      </c>
      <c r="O10">
        <v>543.5</v>
      </c>
      <c r="P10">
        <v>543.5</v>
      </c>
      <c r="Q10" s="47" t="s">
        <v>109</v>
      </c>
    </row>
    <row r="11" spans="2:17" ht="15">
      <c r="B11" t="s">
        <v>85</v>
      </c>
      <c r="C11" t="s">
        <v>86</v>
      </c>
      <c r="D11" s="51">
        <v>44488</v>
      </c>
      <c r="E11">
        <v>742.25</v>
      </c>
      <c r="F11">
        <v>742.25</v>
      </c>
      <c r="G11" t="s">
        <v>87</v>
      </c>
      <c r="H11" t="s">
        <v>88</v>
      </c>
      <c r="I11" s="51">
        <v>44488</v>
      </c>
      <c r="J11">
        <v>750.25</v>
      </c>
      <c r="K11">
        <v>750.25</v>
      </c>
      <c r="L11" t="s">
        <v>78</v>
      </c>
      <c r="M11" t="s">
        <v>79</v>
      </c>
      <c r="N11" s="51">
        <v>44488</v>
      </c>
      <c r="O11">
        <v>528</v>
      </c>
      <c r="P11">
        <v>528</v>
      </c>
      <c r="Q11" s="47" t="s">
        <v>109</v>
      </c>
    </row>
    <row r="12" spans="2:17" ht="15">
      <c r="B12" t="s">
        <v>89</v>
      </c>
      <c r="C12" t="s">
        <v>90</v>
      </c>
      <c r="D12" s="51">
        <v>44488</v>
      </c>
      <c r="E12">
        <v>748</v>
      </c>
      <c r="F12">
        <v>748</v>
      </c>
      <c r="G12" t="s">
        <v>91</v>
      </c>
      <c r="H12" t="s">
        <v>92</v>
      </c>
      <c r="I12" s="51">
        <v>44488</v>
      </c>
      <c r="J12">
        <v>757</v>
      </c>
      <c r="K12">
        <v>757</v>
      </c>
      <c r="L12" t="s">
        <v>67</v>
      </c>
      <c r="M12" t="s">
        <v>68</v>
      </c>
      <c r="N12" s="51">
        <v>44488</v>
      </c>
      <c r="O12">
        <v>525.75</v>
      </c>
      <c r="P12">
        <v>525.75</v>
      </c>
      <c r="Q12" s="47" t="s">
        <v>109</v>
      </c>
    </row>
    <row r="13" spans="2:17" ht="15">
      <c r="B13" t="s">
        <v>93</v>
      </c>
      <c r="C13" t="s">
        <v>94</v>
      </c>
      <c r="D13" s="51">
        <v>44488</v>
      </c>
      <c r="E13">
        <v>750</v>
      </c>
      <c r="F13">
        <v>750</v>
      </c>
      <c r="G13" t="s">
        <v>95</v>
      </c>
      <c r="H13" t="s">
        <v>96</v>
      </c>
      <c r="I13" s="51">
        <v>44488</v>
      </c>
      <c r="J13">
        <v>756.25</v>
      </c>
      <c r="K13">
        <v>756.25</v>
      </c>
      <c r="L13" t="s">
        <v>123</v>
      </c>
      <c r="M13" t="s">
        <v>124</v>
      </c>
      <c r="N13" s="51">
        <v>44488</v>
      </c>
      <c r="O13">
        <v>532.25</v>
      </c>
      <c r="P13">
        <v>532.25</v>
      </c>
      <c r="Q13" s="47" t="s">
        <v>109</v>
      </c>
    </row>
    <row r="14" spans="2:17" ht="15">
      <c r="B14" t="s">
        <v>97</v>
      </c>
      <c r="C14" t="s">
        <v>98</v>
      </c>
      <c r="D14" s="51">
        <v>44488</v>
      </c>
      <c r="E14">
        <v>740.25</v>
      </c>
      <c r="F14">
        <v>740.25</v>
      </c>
      <c r="G14" t="s">
        <v>99</v>
      </c>
      <c r="H14" t="s">
        <v>100</v>
      </c>
      <c r="I14" s="51">
        <v>44488</v>
      </c>
      <c r="J14">
        <v>747.75</v>
      </c>
      <c r="K14">
        <v>747.75</v>
      </c>
      <c r="L14" t="s">
        <v>125</v>
      </c>
      <c r="M14" t="s">
        <v>126</v>
      </c>
      <c r="N14" s="51">
        <v>44488</v>
      </c>
      <c r="O14">
        <v>534.75</v>
      </c>
      <c r="P14">
        <v>534.75</v>
      </c>
      <c r="Q14" s="47" t="s">
        <v>109</v>
      </c>
    </row>
    <row r="15" spans="2:16" ht="15">
      <c r="B15" t="s">
        <v>103</v>
      </c>
      <c r="C15" t="s">
        <v>104</v>
      </c>
      <c r="D15" s="51">
        <v>44488</v>
      </c>
      <c r="E15">
        <v>716</v>
      </c>
      <c r="F15">
        <v>716</v>
      </c>
      <c r="G15" t="s">
        <v>105</v>
      </c>
      <c r="H15" t="s">
        <v>106</v>
      </c>
      <c r="I15" s="51">
        <v>44488</v>
      </c>
      <c r="J15">
        <v>727.5</v>
      </c>
      <c r="K15">
        <v>727.5</v>
      </c>
      <c r="L15" t="s">
        <v>80</v>
      </c>
      <c r="M15" t="s">
        <v>81</v>
      </c>
      <c r="N15" s="51">
        <v>44488</v>
      </c>
      <c r="O15">
        <v>534</v>
      </c>
      <c r="P15">
        <v>534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44488</v>
      </c>
      <c r="O16">
        <v>503.25</v>
      </c>
      <c r="P16">
        <v>503.25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44488</v>
      </c>
      <c r="O17">
        <v>491.75</v>
      </c>
      <c r="P17">
        <v>491.75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44488</v>
      </c>
      <c r="O18">
        <v>500.25</v>
      </c>
      <c r="P18">
        <v>500.25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131</v>
      </c>
      <c r="M19" t="s">
        <v>132</v>
      </c>
      <c r="N19" s="51">
        <v>44488</v>
      </c>
      <c r="O19">
        <v>454.25</v>
      </c>
      <c r="P19">
        <v>454.25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143</v>
      </c>
      <c r="E22">
        <v>19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2021-10-20T00:54:41Z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