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044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<sst xmlns="http://schemas.openxmlformats.org/spreadsheetml/2006/main" count="239" uniqueCount="147">
  <si>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</si>
  <si>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</si>
  <si>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</si>
  <si>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</si>
  <si>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</si>
  <si>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</si>
  <si>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</si>
  <si>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</si>
  <si>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</si>
  <si>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</si>
  <si>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</si>
  <si>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</si>
  <si>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</si>
  <si>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</si>
  <si>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</si>
  <si>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</si>
  <si>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</si>
  <si>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</si>
  <si>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</si>
  <si>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</si>
  <si>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</si>
  <si>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</si>
  <si>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</si>
  <si>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</si>
  <si>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</si>
  <si>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</si>
  <si>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</si>
  <si>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</si>
  <si>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</si>
  <si>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</si>
  <si>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</si>
  <si>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</si>
  <si>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</si>
  <si>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</si>
  <si>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</si>
  <si>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</si>
  <si>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</si>
  <si>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</si>
  <si>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</si>
  <si>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</si>
  <si>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</si>
  <si>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</si>
  <si>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</si>
  <si>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</si>
  <si>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</si>
  <si>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</si>
  <si>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</si>
  <si>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</si>
  <si>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</si>
  <si>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</si>
  <si>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</si>
  <si>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</si>
  <si>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</si>
  <si>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</si>
  <si>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</si>
  <si>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</si>
  <si>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</si>
  <si>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</si>
  <si>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</si>
  <si>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</si>
  <si>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</si>
  <si>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</si>
  <si>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</si>
  <si>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</si>
  <si>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</si>
  <si>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</si>
  <si>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</si>
  <si>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</si>
  <si>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</si>
  <si>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</si>
  <si>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</si>
  <si>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</si>
  <si>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</si>
  <si>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</si>
  <si>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</si>
  <si>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</si>
  <si>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</si>
  <si>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</si>
  <si>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</si>
  <si>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</si>
  <si>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</si>
  <si>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</si>
  <si>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</si>
  <si>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</si>
  <si>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</si>
  <si>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</si>
  <si>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</si>
  <si>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</si>
  <si>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</si>
  <si>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</si>
  <si>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</si>
  <si>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</si>
  <si>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</si>
  <si>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</si>
  <si>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</si>
  <si>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</si>
  <si>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</si>
  <si>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</si>
  <si>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</si>
  <si>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</si>
  <si>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</si>
  <si>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</si>
  <si>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</si>
  <si>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</si>
  <si>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</si>
  <si>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</si>
  <si>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</si>
  <si>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</si>
  <si>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</si>
  <si>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</si>
  <si>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</si>
  <si>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</si>
  <si>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</si>
  <si>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</si>
  <si>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</si>
  <si>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</si>
  <si>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</si>
  <si>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</si>
  <si>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</si>
  <si>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</si>
  <si>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</si>
  <si>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</si>
  <si>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</si>
  <si>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</si>
  <si>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</si>
  <si>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</si>
  <si>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</si>
  <si>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</si>
  <si>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</si>
  <si>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</si>
  <si>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</si>
  <si>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</si>
  <si>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</si>
  <si>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</si>
  <si>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</si>
  <si>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</si>
  <si>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</si>
  <si>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</si>
  <si>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</si>
  <si>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</si>
  <si>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</si>
  <si>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</si>
  <si>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</si>
  <si>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</si>
  <si>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</si>
  <si>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*Primas USWheat.org del 5 de abril de 2019.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</si>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</sst>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E17" sqref="E17:I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83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Abril</v>
      </c>
      <c r="F6" s="133">
        <f>Datos!I22</f>
        <v>2019</v>
      </c>
      <c r="G6" s="4"/>
      <c r="H6" s="3"/>
      <c r="I6" s="3"/>
      <c r="J6" s="4" t="str">
        <f>Datos!D22</f>
        <v>Martes</v>
      </c>
      <c r="K6" s="4">
        <f>Datos!E22</f>
        <v>9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/>
      <c r="C17" s="83"/>
      <c r="D17" s="89"/>
      <c r="E17" s="84"/>
      <c r="F17" s="84"/>
      <c r="G17" s="126"/>
      <c r="H17" s="126"/>
      <c r="I17" s="96"/>
      <c r="J17" s="89"/>
      <c r="K17" s="84"/>
      <c r="L17"/>
      <c r="M17"/>
      <c r="N17"/>
      <c r="O17"/>
    </row>
    <row r="18" spans="1:15" ht="19.5" customHeight="1">
      <c r="A18" s="59" t="s">
        <v>54</v>
      </c>
      <c r="B18" s="60"/>
      <c r="C18" s="108">
        <f>B19+'Primas SRW'!B9</f>
        <v>564.5</v>
      </c>
      <c r="D18" s="120"/>
      <c r="E18" s="109">
        <f>D19+'Primas HRW'!B9</f>
        <v>597.5</v>
      </c>
      <c r="F18" s="109"/>
      <c r="G18" s="134">
        <f>D19+'Primas HRW'!D9</f>
        <v>602.5</v>
      </c>
      <c r="H18" s="134">
        <f>D19+'Primas HRW'!E9</f>
        <v>592.5</v>
      </c>
      <c r="I18" s="135">
        <f>D19+'Primas HRW'!F9</f>
        <v>582.5</v>
      </c>
      <c r="J18" s="120"/>
      <c r="K18" s="109">
        <f>J19+'Primas maíz'!B10</f>
        <v>427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459.5</v>
      </c>
      <c r="C19" s="83">
        <f>B19+'Primas SRW'!B10</f>
        <v>559.5</v>
      </c>
      <c r="D19" s="89">
        <f>Datos!I6</f>
        <v>427.5</v>
      </c>
      <c r="E19" s="84">
        <f>D19+'Primas HRW'!B10</f>
        <v>597.5</v>
      </c>
      <c r="F19" s="84"/>
      <c r="G19" s="126">
        <f>D19+'Primas HRW'!D10</f>
        <v>602.5</v>
      </c>
      <c r="H19" s="126">
        <f>D19+'Primas HRW'!E10</f>
        <v>592.5</v>
      </c>
      <c r="I19" s="96">
        <f>D19+'Primas HRW'!F10</f>
        <v>582.5</v>
      </c>
      <c r="J19" s="89">
        <f>Datos!N6</f>
        <v>360</v>
      </c>
      <c r="K19" s="84">
        <f>J19+'Primas maíz'!B11</f>
        <v>425</v>
      </c>
      <c r="L19"/>
      <c r="M19"/>
      <c r="N19"/>
      <c r="O19"/>
    </row>
    <row r="20" spans="1:15" ht="19.5" customHeight="1">
      <c r="A20" s="16" t="s">
        <v>55</v>
      </c>
      <c r="B20" s="26"/>
      <c r="C20" s="23">
        <f>B21+'Primas SRW'!B11</f>
        <v>554</v>
      </c>
      <c r="D20" s="24"/>
      <c r="E20" s="25">
        <f>D21+'Primas HRW'!B11</f>
        <v>595</v>
      </c>
      <c r="F20" s="25"/>
      <c r="G20" s="128">
        <f>D21+'Primas HRW'!D11</f>
        <v>600</v>
      </c>
      <c r="H20" s="128">
        <f>D21+'Primas HRW'!E11</f>
        <v>590</v>
      </c>
      <c r="I20" s="129">
        <f>D21+'Primas HRW'!F11</f>
        <v>580</v>
      </c>
      <c r="J20" s="24"/>
      <c r="K20" s="25">
        <f>J21+'Primas maíz'!B12</f>
        <v>423.5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464</v>
      </c>
      <c r="C21" s="83">
        <f>B21+'Primas SRW'!B12</f>
        <v>554</v>
      </c>
      <c r="D21" s="89">
        <f>Datos!I7</f>
        <v>435</v>
      </c>
      <c r="E21" s="84">
        <f>D21+'Primas HRW'!B12</f>
        <v>595</v>
      </c>
      <c r="F21" s="84"/>
      <c r="G21" s="126">
        <f>D21+'Primas HRW'!D12</f>
        <v>600</v>
      </c>
      <c r="H21" s="126">
        <f>D21+'Primas HRW'!E12</f>
        <v>590</v>
      </c>
      <c r="I21" s="96">
        <f>D21+'Primas HRW'!F12</f>
        <v>580</v>
      </c>
      <c r="J21" s="89">
        <f>Datos!N7</f>
        <v>368.5</v>
      </c>
      <c r="K21" s="84">
        <f>J21+'Primas maíz'!B13</f>
        <v>423.5</v>
      </c>
      <c r="L21"/>
      <c r="M21"/>
      <c r="N21"/>
      <c r="O21"/>
    </row>
    <row r="22" spans="1:15" ht="19.5" customHeight="1">
      <c r="A22" s="59" t="s">
        <v>56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473</v>
      </c>
      <c r="C23" s="83"/>
      <c r="D23" s="89">
        <f>Datos!I8</f>
        <v>446.5</v>
      </c>
      <c r="E23" s="84"/>
      <c r="F23" s="84"/>
      <c r="G23" s="84"/>
      <c r="H23" s="84"/>
      <c r="I23" s="83"/>
      <c r="J23" s="89">
        <f>Datos!N8</f>
        <v>377.25</v>
      </c>
      <c r="K23" s="84"/>
      <c r="L23"/>
      <c r="M23"/>
      <c r="N23"/>
      <c r="O23"/>
    </row>
    <row r="24" spans="1:15" ht="19.5" customHeight="1">
      <c r="A24" s="16" t="s">
        <v>57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489.25</v>
      </c>
      <c r="C26" s="108"/>
      <c r="D26" s="120">
        <f>Datos!I9</f>
        <v>469.5</v>
      </c>
      <c r="E26" s="109"/>
      <c r="F26" s="109"/>
      <c r="G26" s="109"/>
      <c r="H26" s="109"/>
      <c r="I26" s="108"/>
      <c r="J26" s="120">
        <f>Datos!N9</f>
        <v>389.25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503.25</v>
      </c>
      <c r="C28" s="83"/>
      <c r="D28" s="89">
        <f>Datos!I10</f>
        <v>488.75</v>
      </c>
      <c r="E28" s="84"/>
      <c r="F28" s="84"/>
      <c r="G28" s="84"/>
      <c r="H28" s="84"/>
      <c r="I28" s="83"/>
      <c r="J28" s="89">
        <f>Datos!N10</f>
        <v>403.5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510.25</v>
      </c>
      <c r="C29" s="23"/>
      <c r="D29" s="24">
        <f>Datos!I11</f>
        <v>500</v>
      </c>
      <c r="E29" s="25"/>
      <c r="F29" s="25"/>
      <c r="G29" s="25"/>
      <c r="H29" s="25"/>
      <c r="I29" s="23"/>
      <c r="J29" s="24">
        <f>Datos!N11</f>
        <v>411.5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512</v>
      </c>
      <c r="C30" s="83"/>
      <c r="D30" s="89">
        <f>Datos!I12</f>
        <v>508</v>
      </c>
      <c r="E30" s="84"/>
      <c r="F30" s="84"/>
      <c r="G30" s="84"/>
      <c r="H30" s="84"/>
      <c r="I30" s="83"/>
      <c r="J30" s="89">
        <f>Datos!N12</f>
        <v>417.5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518.5</v>
      </c>
      <c r="C31" s="23"/>
      <c r="D31" s="24">
        <f>Datos!I13</f>
        <v>519.75</v>
      </c>
      <c r="E31" s="25"/>
      <c r="F31" s="25"/>
      <c r="G31" s="25"/>
      <c r="H31" s="25"/>
      <c r="I31" s="23"/>
      <c r="J31" s="24">
        <f>Datos!N13</f>
        <v>412.25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530</v>
      </c>
      <c r="C32" s="83"/>
      <c r="D32" s="89">
        <f>Datos!I14</f>
        <v>534</v>
      </c>
      <c r="E32" s="84"/>
      <c r="F32" s="84"/>
      <c r="G32" s="84"/>
      <c r="H32" s="84"/>
      <c r="I32" s="83"/>
      <c r="J32" s="89">
        <f>Datos!N14</f>
        <v>416.5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538.5</v>
      </c>
      <c r="C34" s="23"/>
      <c r="D34" s="64">
        <f>Datos!I15</f>
        <v>545.75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544.5</v>
      </c>
      <c r="C35" s="104"/>
      <c r="D35" s="105">
        <f>Datos!I16</f>
        <v>550.75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544.25</v>
      </c>
      <c r="C36" s="23"/>
      <c r="D36" s="64">
        <f>Datos!I17</f>
        <v>558.25</v>
      </c>
      <c r="E36" s="25"/>
      <c r="F36" s="25"/>
      <c r="G36" s="25"/>
      <c r="H36" s="25"/>
      <c r="I36" s="23"/>
      <c r="J36" s="64">
        <f>Datos!N15</f>
        <v>434.75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421.25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79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Abril</v>
      </c>
      <c r="F7" s="3">
        <f>Datos!I22</f>
        <v>2019</v>
      </c>
      <c r="G7" s="3"/>
      <c r="H7" s="3"/>
      <c r="I7" s="3"/>
      <c r="J7" s="4" t="str">
        <f>Datos!D22</f>
        <v>Martes</v>
      </c>
      <c r="K7" s="3">
        <f>Datos!E22</f>
        <v>9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9" t="s">
        <v>78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/>
      <c r="C17" s="81"/>
      <c r="D17" s="63"/>
      <c r="E17" s="25"/>
      <c r="F17" s="25"/>
      <c r="G17" s="128"/>
      <c r="H17" s="128"/>
      <c r="I17" s="129"/>
      <c r="J17" s="66"/>
      <c r="K17" s="95"/>
    </row>
    <row r="18" spans="1:11" ht="19.5" customHeight="1">
      <c r="A18" s="55" t="s">
        <v>54</v>
      </c>
      <c r="B18" s="56"/>
      <c r="C18" s="97">
        <v>207.4</v>
      </c>
      <c r="D18" s="58"/>
      <c r="E18" s="57">
        <v>219.5</v>
      </c>
      <c r="F18" s="98" t="s">
        <v>45</v>
      </c>
      <c r="G18" s="98">
        <f>BUSHEL!G18*TONELADA!$B$43</f>
        <v>221.3826</v>
      </c>
      <c r="H18" s="98">
        <f>BUSHEL!H18*TONELADA!$B$43</f>
        <v>217.7082</v>
      </c>
      <c r="I18" s="99">
        <f>BUSHEL!I18*TONELADA!$B$43</f>
        <v>214.03379999999999</v>
      </c>
      <c r="J18" s="58"/>
      <c r="K18" s="56">
        <f>BUSHEL!K18*$E$43</f>
        <v>168.10136</v>
      </c>
    </row>
    <row r="19" spans="1:11" ht="19.5" customHeight="1">
      <c r="A19" s="59" t="s">
        <v>12</v>
      </c>
      <c r="B19" s="60">
        <f>BUSHEL!B19*TONELADA!$B$43</f>
        <v>168.83867999999998</v>
      </c>
      <c r="C19" s="73">
        <v>205.5</v>
      </c>
      <c r="D19" s="66">
        <f>IF(BUSHEL!D19&gt;0,BUSHEL!D19*TONELADA!$B$43,"")</f>
        <v>157.0806</v>
      </c>
      <c r="E19" s="73">
        <v>219.5</v>
      </c>
      <c r="F19" s="73"/>
      <c r="G19" s="100">
        <f>BUSHEL!G19*TONELADA!$B$43</f>
        <v>221.3826</v>
      </c>
      <c r="H19" s="128">
        <f>BUSHEL!H19*TONELADA!$B$43</f>
        <v>217.7082</v>
      </c>
      <c r="I19" s="129">
        <f>BUSHEL!I19*TONELADA!$B$43</f>
        <v>214.03379999999999</v>
      </c>
      <c r="J19" s="66">
        <f>BUSHEL!J19*$E$43</f>
        <v>141.7248</v>
      </c>
      <c r="K19" s="95">
        <f>BUSHEL!K19*$E$43</f>
        <v>167.314</v>
      </c>
    </row>
    <row r="20" spans="1:11" ht="19.5" customHeight="1">
      <c r="A20" s="55" t="s">
        <v>55</v>
      </c>
      <c r="B20" s="56"/>
      <c r="C20" s="57">
        <v>203.5</v>
      </c>
      <c r="D20" s="65"/>
      <c r="E20" s="57">
        <v>218.6</v>
      </c>
      <c r="F20" s="57"/>
      <c r="G20" s="98">
        <f>BUSHEL!G20*TONELADA!$B$43</f>
        <v>220.464</v>
      </c>
      <c r="H20" s="98">
        <f>BUSHEL!H20*TONELADA!$B$43</f>
        <v>216.7896</v>
      </c>
      <c r="I20" s="98">
        <f>BUSHEL!I20*TONELADA!$B$43</f>
        <v>213.1152</v>
      </c>
      <c r="J20" s="65"/>
      <c r="K20" s="56">
        <f>BUSHEL!K20*$E$43</f>
        <v>166.72348</v>
      </c>
    </row>
    <row r="21" spans="1:11" ht="19.5" customHeight="1">
      <c r="A21" s="16" t="s">
        <v>13</v>
      </c>
      <c r="B21" s="63">
        <f>BUSHEL!B21*TONELADA!$B$43</f>
        <v>170.49215999999998</v>
      </c>
      <c r="C21" s="23">
        <v>201.7</v>
      </c>
      <c r="D21" s="64">
        <f>IF(BUSHEL!D21&gt;0,BUSHEL!D21*TONELADA!$B$43,"")</f>
        <v>159.8364</v>
      </c>
      <c r="E21" s="25">
        <v>218.6</v>
      </c>
      <c r="F21" s="25"/>
      <c r="G21" s="128">
        <f>BUSHEL!G21*TONELADA!$B$43</f>
        <v>220.464</v>
      </c>
      <c r="H21" s="128">
        <f>BUSHEL!H21*TONELADA!$B$43</f>
        <v>216.7896</v>
      </c>
      <c r="I21" s="129">
        <f>BUSHEL!I21*TONELADA!$B$43</f>
        <v>213.1152</v>
      </c>
      <c r="J21" s="64">
        <f>BUSHEL!J21*$E$43</f>
        <v>145.07108</v>
      </c>
      <c r="K21" s="95">
        <f>BUSHEL!K21*$E$43</f>
        <v>166.72348</v>
      </c>
    </row>
    <row r="22" spans="1:11" ht="19.5" customHeight="1">
      <c r="A22" s="55" t="s">
        <v>56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173.79912</v>
      </c>
      <c r="C23" s="108"/>
      <c r="D23" s="64">
        <f>IF(BUSHEL!D23&gt;0,BUSHEL!D23*TONELADA!$B$43,"")</f>
        <v>164.06196</v>
      </c>
      <c r="E23" s="108"/>
      <c r="F23" s="108"/>
      <c r="G23" s="108"/>
      <c r="H23" s="108"/>
      <c r="I23" s="108"/>
      <c r="J23" s="66">
        <f>BUSHEL!J23*$E$43</f>
        <v>148.51577999999998</v>
      </c>
      <c r="K23" s="109"/>
    </row>
    <row r="24" spans="1:11" ht="19.5" customHeight="1">
      <c r="A24" s="55" t="s">
        <v>57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179.77002</v>
      </c>
      <c r="C26" s="57"/>
      <c r="D26" s="65">
        <f>IF(BUSHEL!D28&gt;0,BUSHEL!D26*TONELADA!$B$43,"")</f>
        <v>172.51308</v>
      </c>
      <c r="E26" s="57"/>
      <c r="F26" s="57"/>
      <c r="G26" s="57"/>
      <c r="H26" s="57"/>
      <c r="I26" s="57"/>
      <c r="J26" s="65">
        <f>BUSHEL!J26*$E$43</f>
        <v>153.23994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184.91418</v>
      </c>
      <c r="C28" s="23"/>
      <c r="D28" s="64">
        <f>IF(BUSHEL!D28&gt;0,BUSHEL!D28*TONELADA!$B$43,"")</f>
        <v>179.5863</v>
      </c>
      <c r="E28" s="25"/>
      <c r="F28" s="25"/>
      <c r="G28" s="25"/>
      <c r="H28" s="25"/>
      <c r="I28" s="23"/>
      <c r="J28" s="64">
        <f>BUSHEL!J28*$E$43</f>
        <v>158.84987999999998</v>
      </c>
      <c r="K28" s="25"/>
    </row>
    <row r="29" spans="1:11" ht="19.5" customHeight="1">
      <c r="A29" s="55" t="s">
        <v>12</v>
      </c>
      <c r="B29" s="56">
        <f>BUSHEL!B29*TONELADA!$B$43</f>
        <v>187.48626</v>
      </c>
      <c r="C29" s="57"/>
      <c r="D29" s="65">
        <f>IF(BUSHEL!D29&gt;0,BUSHEL!D29*TONELADA!$B$43,"")</f>
        <v>183.72</v>
      </c>
      <c r="E29" s="57"/>
      <c r="F29" s="57"/>
      <c r="G29" s="57"/>
      <c r="H29" s="57"/>
      <c r="I29" s="57"/>
      <c r="J29" s="65">
        <f>BUSHEL!J29*$E$43</f>
        <v>161.99931999999998</v>
      </c>
      <c r="K29" s="56"/>
    </row>
    <row r="30" spans="1:11" ht="19.5" customHeight="1">
      <c r="A30" s="16" t="s">
        <v>13</v>
      </c>
      <c r="B30" s="63">
        <f>BUSHEL!B30*TONELADA!$B$43</f>
        <v>188.12928</v>
      </c>
      <c r="C30" s="23"/>
      <c r="D30" s="64">
        <f>IF(BUSHEL!D30&gt;0,BUSHEL!D30*TONELADA!$B$43,"")</f>
        <v>186.65952</v>
      </c>
      <c r="E30" s="25"/>
      <c r="F30" s="25"/>
      <c r="G30" s="25"/>
      <c r="H30" s="25"/>
      <c r="I30" s="23"/>
      <c r="J30" s="64">
        <f>BUSHEL!J30*$E$43</f>
        <v>164.3614</v>
      </c>
      <c r="K30" s="25"/>
    </row>
    <row r="31" spans="1:11" ht="19.5" customHeight="1">
      <c r="A31" s="55" t="s">
        <v>14</v>
      </c>
      <c r="B31" s="56">
        <f>BUSHEL!B31*TONELADA!$B$43</f>
        <v>190.51764</v>
      </c>
      <c r="C31" s="74"/>
      <c r="D31" s="65">
        <f>IF(BUSHEL!D31&gt;0,BUSHEL!D31*TONELADA!$B$43,"")</f>
        <v>190.97693999999998</v>
      </c>
      <c r="E31" s="74"/>
      <c r="F31" s="74"/>
      <c r="G31" s="74"/>
      <c r="H31" s="74"/>
      <c r="I31" s="74"/>
      <c r="J31" s="65">
        <f>BUSHEL!J31*$E$43</f>
        <v>162.29458</v>
      </c>
      <c r="K31" s="75"/>
    </row>
    <row r="32" spans="1:11" ht="19.5" customHeight="1">
      <c r="A32" s="59" t="s">
        <v>15</v>
      </c>
      <c r="B32" s="63">
        <f>BUSHEL!B32*TONELADA!$B$43</f>
        <v>194.7432</v>
      </c>
      <c r="C32" s="73"/>
      <c r="D32" s="64">
        <f>IF(BUSHEL!D32&gt;0,BUSHEL!D32*TONELADA!$B$43,"")</f>
        <v>196.21295999999998</v>
      </c>
      <c r="E32" s="73"/>
      <c r="F32" s="73"/>
      <c r="G32" s="73"/>
      <c r="H32" s="73"/>
      <c r="I32" s="73"/>
      <c r="J32" s="64">
        <f>BUSHEL!J32*$E$43</f>
        <v>163.96771999999999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197.86643999999998</v>
      </c>
      <c r="C34" s="23"/>
      <c r="D34" s="64">
        <f>IF(BUSHEL!D34&gt;0,BUSHEL!D34*TONELADA!$B$43,"")</f>
        <v>200.53038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200.07108</v>
      </c>
      <c r="C35" s="57"/>
      <c r="D35" s="65">
        <f>IF(BUSHEL!D35&gt;0,BUSHEL!D35*TONELADA!$B$43,"")</f>
        <v>202.36758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199.97922</v>
      </c>
      <c r="C36" s="23"/>
      <c r="D36" s="64">
        <f>IF(BUSHEL!D36&gt;0,BUSHEL!D36*TONELADA!$B$43,"")</f>
        <v>205.12338</v>
      </c>
      <c r="E36" s="25"/>
      <c r="F36" s="25"/>
      <c r="G36" s="25"/>
      <c r="H36" s="25"/>
      <c r="I36" s="23"/>
      <c r="J36" s="64">
        <f>BUSHEL!J36*$E$43</f>
        <v>171.15238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165.83769999999998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79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128</v>
      </c>
      <c r="B6" s="48"/>
      <c r="C6" s="48"/>
    </row>
    <row r="7" spans="1:3" ht="15">
      <c r="A7" s="47" t="s">
        <v>129</v>
      </c>
      <c r="B7" s="90"/>
      <c r="C7" s="110"/>
    </row>
    <row r="8" spans="1:3" ht="15">
      <c r="A8" s="44" t="s">
        <v>130</v>
      </c>
      <c r="B8" s="48"/>
      <c r="C8" s="48"/>
    </row>
    <row r="9" spans="1:3" ht="15">
      <c r="A9" s="47" t="s">
        <v>133</v>
      </c>
      <c r="B9" s="90">
        <v>105</v>
      </c>
      <c r="C9" s="110" t="s">
        <v>135</v>
      </c>
    </row>
    <row r="10" spans="1:3" ht="15">
      <c r="A10" s="44" t="s">
        <v>134</v>
      </c>
      <c r="B10" s="48">
        <v>100</v>
      </c>
      <c r="C10" s="48" t="s">
        <v>135</v>
      </c>
    </row>
    <row r="11" spans="1:3" ht="15">
      <c r="A11" s="47" t="s">
        <v>138</v>
      </c>
      <c r="B11" s="90">
        <v>90</v>
      </c>
      <c r="C11" s="110" t="s">
        <v>142</v>
      </c>
    </row>
    <row r="12" spans="1:3" ht="15">
      <c r="A12" s="44" t="s">
        <v>143</v>
      </c>
      <c r="B12" s="48">
        <v>90</v>
      </c>
      <c r="C12" s="48" t="s">
        <v>142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127</v>
      </c>
      <c r="B6" s="48"/>
      <c r="C6" s="48"/>
      <c r="D6" s="48"/>
      <c r="E6" s="45"/>
      <c r="F6" s="45"/>
      <c r="G6" s="48"/>
    </row>
    <row r="7" spans="1:7" ht="15">
      <c r="A7" s="46" t="s">
        <v>131</v>
      </c>
      <c r="B7" s="38"/>
      <c r="C7" s="38"/>
      <c r="D7" s="38"/>
      <c r="E7" s="52"/>
      <c r="F7" s="38"/>
      <c r="G7" s="38"/>
    </row>
    <row r="8" spans="1:7" ht="15">
      <c r="A8" s="44" t="s">
        <v>132</v>
      </c>
      <c r="B8" s="48"/>
      <c r="C8" s="48"/>
      <c r="D8" s="48"/>
      <c r="E8" s="45"/>
      <c r="F8" s="45"/>
      <c r="G8" s="48"/>
    </row>
    <row r="9" spans="1:8" s="124" customFormat="1" ht="15">
      <c r="A9" s="121" t="s">
        <v>136</v>
      </c>
      <c r="B9" s="122">
        <v>170</v>
      </c>
      <c r="C9" s="122"/>
      <c r="D9" s="122">
        <v>175</v>
      </c>
      <c r="E9" s="123">
        <v>165</v>
      </c>
      <c r="F9" s="123">
        <v>155</v>
      </c>
      <c r="G9" s="122" t="s">
        <v>135</v>
      </c>
      <c r="H9" s="136" t="s">
        <v>144</v>
      </c>
    </row>
    <row r="10" spans="1:7" ht="15">
      <c r="A10" s="44" t="s">
        <v>137</v>
      </c>
      <c r="B10" s="48">
        <v>170</v>
      </c>
      <c r="C10" s="48"/>
      <c r="D10" s="48">
        <v>175</v>
      </c>
      <c r="E10" s="45">
        <v>165</v>
      </c>
      <c r="F10" s="45">
        <v>155</v>
      </c>
      <c r="G10" s="48" t="s">
        <v>135</v>
      </c>
    </row>
    <row r="11" spans="1:7" ht="15">
      <c r="A11" s="121" t="s">
        <v>138</v>
      </c>
      <c r="B11" s="122">
        <v>160</v>
      </c>
      <c r="C11" s="122"/>
      <c r="D11" s="122">
        <v>165</v>
      </c>
      <c r="E11" s="123">
        <v>155</v>
      </c>
      <c r="F11" s="123">
        <v>145</v>
      </c>
      <c r="G11" s="122" t="s">
        <v>142</v>
      </c>
    </row>
    <row r="12" spans="1:7" ht="15">
      <c r="A12" s="44" t="s">
        <v>139</v>
      </c>
      <c r="B12" s="48">
        <v>160</v>
      </c>
      <c r="C12" s="48"/>
      <c r="D12" s="48">
        <v>165</v>
      </c>
      <c r="E12" s="45">
        <v>155</v>
      </c>
      <c r="F12" s="45">
        <v>145</v>
      </c>
      <c r="G12" s="48" t="s">
        <v>142</v>
      </c>
    </row>
    <row r="13" spans="1:7" ht="15">
      <c r="A13" s="121" t="s">
        <v>140</v>
      </c>
      <c r="B13" s="122"/>
      <c r="C13" s="122"/>
      <c r="D13" s="122"/>
      <c r="E13" s="123"/>
      <c r="F13" s="123"/>
      <c r="G13" s="122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80</v>
      </c>
      <c r="C15" s="125"/>
      <c r="D15" s="125" t="s">
        <v>81</v>
      </c>
      <c r="E15" s="125" t="s">
        <v>81</v>
      </c>
      <c r="F15" s="125" t="s">
        <v>81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145</v>
      </c>
    </row>
    <row r="26" ht="15">
      <c r="A26" t="s">
        <v>84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127</v>
      </c>
      <c r="B7" s="45"/>
      <c r="C7" s="45"/>
    </row>
    <row r="8" spans="1:3" ht="15">
      <c r="A8" s="46" t="s">
        <v>131</v>
      </c>
      <c r="B8" s="38"/>
      <c r="C8" s="38"/>
    </row>
    <row r="9" spans="1:3" ht="15">
      <c r="A9" s="44" t="s">
        <v>132</v>
      </c>
      <c r="B9" s="45"/>
      <c r="C9" s="45"/>
    </row>
    <row r="10" spans="1:3" ht="15">
      <c r="A10" s="46" t="s">
        <v>136</v>
      </c>
      <c r="B10" s="38">
        <v>67</v>
      </c>
      <c r="C10" s="38" t="s">
        <v>135</v>
      </c>
    </row>
    <row r="11" spans="1:3" ht="15">
      <c r="A11" s="44" t="s">
        <v>137</v>
      </c>
      <c r="B11" s="45">
        <v>65</v>
      </c>
      <c r="C11" s="45" t="s">
        <v>135</v>
      </c>
    </row>
    <row r="12" spans="1:3" ht="15">
      <c r="A12" s="46" t="s">
        <v>138</v>
      </c>
      <c r="B12" s="38">
        <v>55</v>
      </c>
      <c r="C12" s="38" t="s">
        <v>142</v>
      </c>
    </row>
    <row r="13" spans="1:3" ht="15">
      <c r="A13" s="44" t="s">
        <v>139</v>
      </c>
      <c r="B13" s="45">
        <v>55</v>
      </c>
      <c r="C13" s="45" t="s">
        <v>142</v>
      </c>
    </row>
    <row r="14" spans="1:3" ht="15">
      <c r="A14" s="46" t="s">
        <v>140</v>
      </c>
      <c r="B14" s="38"/>
      <c r="C14" s="38"/>
    </row>
    <row r="15" spans="1:3" ht="15">
      <c r="A15" s="44" t="s">
        <v>141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3" ht="15">
      <c r="B5"/>
      <c r="C5"/>
      <c r="D5" s="62"/>
      <c r="E5" s="27"/>
      <c r="F5"/>
      <c r="G5" s="62"/>
      <c r="H5" s="62"/>
      <c r="J5"/>
      <c r="K5"/>
      <c r="L5" s="62"/>
      <c r="M5" s="62"/>
    </row>
    <row r="6" spans="2:14" ht="15">
      <c r="B6" t="s">
        <v>46</v>
      </c>
      <c r="C6" t="s">
        <v>47</v>
      </c>
      <c r="D6" s="62">
        <v>43564</v>
      </c>
      <c r="E6" s="27">
        <v>459.5</v>
      </c>
      <c r="F6" t="s">
        <v>48</v>
      </c>
      <c r="G6" s="62" t="s">
        <v>49</v>
      </c>
      <c r="H6" s="62">
        <v>43564</v>
      </c>
      <c r="I6" s="53">
        <v>427.5</v>
      </c>
      <c r="J6">
        <v>429</v>
      </c>
      <c r="K6" t="s">
        <v>105</v>
      </c>
      <c r="L6" s="62" t="s">
        <v>106</v>
      </c>
      <c r="M6" s="62">
        <v>43564</v>
      </c>
      <c r="N6" s="53">
        <v>360</v>
      </c>
    </row>
    <row r="7" spans="2:14" ht="15">
      <c r="B7" t="s">
        <v>50</v>
      </c>
      <c r="C7" t="s">
        <v>51</v>
      </c>
      <c r="D7" s="62">
        <v>43564</v>
      </c>
      <c r="E7" s="27">
        <v>464</v>
      </c>
      <c r="F7" t="s">
        <v>52</v>
      </c>
      <c r="G7" s="62" t="s">
        <v>53</v>
      </c>
      <c r="H7" s="62">
        <v>43564</v>
      </c>
      <c r="I7" s="53">
        <v>435</v>
      </c>
      <c r="J7">
        <v>435.5</v>
      </c>
      <c r="K7" t="s">
        <v>107</v>
      </c>
      <c r="L7" s="62" t="s">
        <v>108</v>
      </c>
      <c r="M7" s="62">
        <v>43564</v>
      </c>
      <c r="N7" s="53">
        <v>368.5</v>
      </c>
    </row>
    <row r="8" spans="2:14" ht="15">
      <c r="B8" t="s">
        <v>58</v>
      </c>
      <c r="C8" t="s">
        <v>59</v>
      </c>
      <c r="D8" s="62">
        <v>43564</v>
      </c>
      <c r="E8" s="27">
        <v>473</v>
      </c>
      <c r="F8" t="s">
        <v>60</v>
      </c>
      <c r="G8" s="62" t="s">
        <v>61</v>
      </c>
      <c r="H8" s="62">
        <v>43564</v>
      </c>
      <c r="I8" s="53">
        <v>446.5</v>
      </c>
      <c r="J8">
        <v>447</v>
      </c>
      <c r="K8" t="s">
        <v>109</v>
      </c>
      <c r="L8" s="62" t="s">
        <v>110</v>
      </c>
      <c r="M8" s="62">
        <v>43564</v>
      </c>
      <c r="N8" s="53">
        <v>377.25</v>
      </c>
    </row>
    <row r="9" spans="2:14" ht="15">
      <c r="B9" t="s">
        <v>62</v>
      </c>
      <c r="C9" t="s">
        <v>63</v>
      </c>
      <c r="D9" s="62">
        <v>43564</v>
      </c>
      <c r="E9" s="27">
        <v>489.25</v>
      </c>
      <c r="F9" t="s">
        <v>64</v>
      </c>
      <c r="G9" s="62" t="s">
        <v>65</v>
      </c>
      <c r="H9" s="62">
        <v>43564</v>
      </c>
      <c r="I9" s="53">
        <v>469.5</v>
      </c>
      <c r="J9">
        <v>469.75</v>
      </c>
      <c r="K9" t="s">
        <v>111</v>
      </c>
      <c r="L9" s="62" t="s">
        <v>112</v>
      </c>
      <c r="M9" s="62">
        <v>43564</v>
      </c>
      <c r="N9" s="53">
        <v>389.25</v>
      </c>
    </row>
    <row r="10" spans="2:14" ht="15">
      <c r="B10" t="s">
        <v>66</v>
      </c>
      <c r="C10" t="s">
        <v>67</v>
      </c>
      <c r="D10" s="62">
        <v>43564</v>
      </c>
      <c r="E10" s="27">
        <v>503.25</v>
      </c>
      <c r="F10" t="s">
        <v>68</v>
      </c>
      <c r="G10" s="62" t="s">
        <v>69</v>
      </c>
      <c r="H10" s="62">
        <v>43564</v>
      </c>
      <c r="I10" s="53">
        <v>488.75</v>
      </c>
      <c r="J10">
        <v>488.25</v>
      </c>
      <c r="K10" t="s">
        <v>113</v>
      </c>
      <c r="L10" s="62" t="s">
        <v>114</v>
      </c>
      <c r="M10" s="62">
        <v>43564</v>
      </c>
      <c r="N10" s="53">
        <v>403.5</v>
      </c>
    </row>
    <row r="11" spans="2:14" ht="15">
      <c r="B11" t="s">
        <v>70</v>
      </c>
      <c r="C11" t="s">
        <v>71</v>
      </c>
      <c r="D11" s="62">
        <v>43564</v>
      </c>
      <c r="E11" s="27">
        <v>510.25</v>
      </c>
      <c r="F11" t="s">
        <v>72</v>
      </c>
      <c r="G11" s="62" t="s">
        <v>73</v>
      </c>
      <c r="H11" s="62">
        <v>43564</v>
      </c>
      <c r="I11" s="53">
        <v>500</v>
      </c>
      <c r="J11">
        <v>500.25</v>
      </c>
      <c r="K11" t="s">
        <v>115</v>
      </c>
      <c r="L11" s="62" t="s">
        <v>116</v>
      </c>
      <c r="M11" s="62">
        <v>43564</v>
      </c>
      <c r="N11" s="53">
        <v>411.5</v>
      </c>
    </row>
    <row r="12" spans="2:14" ht="15">
      <c r="B12" t="s">
        <v>74</v>
      </c>
      <c r="C12" t="s">
        <v>75</v>
      </c>
      <c r="D12" s="62">
        <v>43564</v>
      </c>
      <c r="E12" s="27">
        <v>512</v>
      </c>
      <c r="F12" t="s">
        <v>76</v>
      </c>
      <c r="G12" s="62" t="s">
        <v>77</v>
      </c>
      <c r="H12" s="62">
        <v>43564</v>
      </c>
      <c r="I12" s="53">
        <v>508</v>
      </c>
      <c r="J12">
        <v>0</v>
      </c>
      <c r="K12" t="s">
        <v>117</v>
      </c>
      <c r="L12" s="62" t="s">
        <v>118</v>
      </c>
      <c r="M12" s="62">
        <v>43564</v>
      </c>
      <c r="N12" s="53">
        <v>417.5</v>
      </c>
    </row>
    <row r="13" spans="2:14" ht="15">
      <c r="B13" t="s">
        <v>95</v>
      </c>
      <c r="C13" t="s">
        <v>96</v>
      </c>
      <c r="D13" s="62">
        <v>43564</v>
      </c>
      <c r="E13" s="27">
        <v>518.5</v>
      </c>
      <c r="F13" t="s">
        <v>85</v>
      </c>
      <c r="G13" s="62" t="s">
        <v>86</v>
      </c>
      <c r="H13" s="62">
        <v>43564</v>
      </c>
      <c r="I13" s="53">
        <v>519.75</v>
      </c>
      <c r="J13">
        <v>0</v>
      </c>
      <c r="K13" t="s">
        <v>119</v>
      </c>
      <c r="L13" s="62" t="s">
        <v>120</v>
      </c>
      <c r="M13" s="62">
        <v>43564</v>
      </c>
      <c r="N13" s="53">
        <v>412.25</v>
      </c>
    </row>
    <row r="14" spans="2:14" ht="15">
      <c r="B14" s="53" t="s">
        <v>97</v>
      </c>
      <c r="C14" s="53" t="s">
        <v>98</v>
      </c>
      <c r="D14" s="111">
        <v>43564</v>
      </c>
      <c r="E14" s="112">
        <v>530</v>
      </c>
      <c r="F14" s="53" t="s">
        <v>87</v>
      </c>
      <c r="G14" s="111" t="s">
        <v>88</v>
      </c>
      <c r="H14" s="111">
        <v>43564</v>
      </c>
      <c r="I14" s="53">
        <v>534</v>
      </c>
      <c r="J14">
        <v>0</v>
      </c>
      <c r="K14" t="s">
        <v>121</v>
      </c>
      <c r="L14" s="62" t="s">
        <v>122</v>
      </c>
      <c r="M14" s="62">
        <v>43564</v>
      </c>
      <c r="N14" s="53">
        <v>416.5</v>
      </c>
    </row>
    <row r="15" spans="2:14" ht="15">
      <c r="B15" t="s">
        <v>99</v>
      </c>
      <c r="C15" t="s">
        <v>100</v>
      </c>
      <c r="D15" s="62">
        <v>43564</v>
      </c>
      <c r="E15" s="27">
        <v>538.5</v>
      </c>
      <c r="F15" t="s">
        <v>89</v>
      </c>
      <c r="G15" s="62" t="s">
        <v>90</v>
      </c>
      <c r="H15" s="62">
        <v>43564</v>
      </c>
      <c r="I15" s="53">
        <v>545.75</v>
      </c>
      <c r="J15" s="53">
        <v>0</v>
      </c>
      <c r="K15" s="53" t="s">
        <v>123</v>
      </c>
      <c r="L15" s="62" t="s">
        <v>124</v>
      </c>
      <c r="M15" s="111">
        <v>43564</v>
      </c>
      <c r="N15" s="53">
        <v>434.75</v>
      </c>
    </row>
    <row r="16" spans="2:14" ht="15">
      <c r="B16" t="s">
        <v>101</v>
      </c>
      <c r="C16" t="s">
        <v>102</v>
      </c>
      <c r="D16" s="62">
        <v>43564</v>
      </c>
      <c r="E16" s="27">
        <v>544.5</v>
      </c>
      <c r="F16" t="s">
        <v>91</v>
      </c>
      <c r="G16" s="62" t="s">
        <v>92</v>
      </c>
      <c r="H16" s="62">
        <v>43564</v>
      </c>
      <c r="I16" s="53">
        <v>550.75</v>
      </c>
      <c r="J16">
        <v>0</v>
      </c>
      <c r="K16" t="s">
        <v>125</v>
      </c>
      <c r="L16" s="62" t="s">
        <v>126</v>
      </c>
      <c r="M16" s="62">
        <v>43564</v>
      </c>
      <c r="N16" s="53">
        <v>421.25</v>
      </c>
    </row>
    <row r="17" spans="2:13" ht="15">
      <c r="B17" t="s">
        <v>103</v>
      </c>
      <c r="C17" t="s">
        <v>104</v>
      </c>
      <c r="D17" s="62">
        <v>43564</v>
      </c>
      <c r="E17" s="27">
        <v>544.25</v>
      </c>
      <c r="F17" t="s">
        <v>93</v>
      </c>
      <c r="G17" s="62" t="s">
        <v>94</v>
      </c>
      <c r="H17" s="62">
        <v>43564</v>
      </c>
      <c r="I17">
        <v>558.25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146</v>
      </c>
      <c r="E22">
        <v>9</v>
      </c>
      <c r="F22" s="62" t="s">
        <v>41</v>
      </c>
      <c r="G22" s="53" t="s">
        <v>133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2019-04-10T14:42:30Z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