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<sst xmlns="http://schemas.openxmlformats.org/spreadsheetml/2006/main" count="270" uniqueCount="168">
  <si>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</si>
  <si>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</si>
  <si>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</si>
  <si>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</si>
  <si>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</si>
  <si>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</si>
  <si>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</si>
  <si>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</si>
  <si>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</si>
  <si>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</si>
  <si>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</si>
  <si>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</si>
  <si>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</si>
  <si>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</si>
  <si>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</si>
  <si>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</si>
  <si>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</si>
  <si>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</si>
  <si>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</si>
  <si>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</si>
  <si>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</si>
  <si>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</si>
  <si>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</si>
  <si>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</si>
  <si>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</si>
  <si>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</si>
  <si>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</si>
  <si>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</si>
  <si>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</si>
  <si>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</si>
  <si>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</si>
  <si>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</si>
  <si>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</si>
  <si>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</si>
  <si>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</si>
  <si>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</si>
  <si>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</si>
  <si>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</si>
  <si>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</si>
  <si>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</si>
  <si>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</si>
  <si>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</si>
  <si>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</si>
  <si>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</si>
  <si>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</si>
  <si>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</si>
  <si>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</si>
  <si>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</si>
  <si>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</si>
  <si>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</si>
  <si>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</si>
  <si>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</si>
  <si>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</si>
  <si>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</si>
  <si>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</si>
  <si>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</si>
  <si>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</si>
  <si>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</si>
  <si>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</si>
  <si>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</si>
  <si>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</si>
  <si>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</si>
  <si>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</si>
  <si>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</si>
  <si>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</si>
  <si>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</si>
  <si>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</si>
  <si>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</si>
  <si>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</si>
  <si>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</si>
  <si>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</si>
  <si>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</si>
  <si>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</si>
  <si>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</si>
  <si>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</si>
  <si>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</si>
  <si>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</si>
  <si>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</si>
  <si>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</si>
  <si>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</si>
  <si>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</si>
  <si>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</si>
  <si>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</si>
  <si>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</si>
  <si>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</si>
  <si>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</si>
  <si>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</si>
  <si>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</si>
  <si>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</si>
  <si>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</si>
  <si>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</si>
  <si>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</si>
  <si>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</si>
  <si>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</si>
  <si>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</si>
  <si>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</si>
  <si>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</si>
  <si>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</si>
  <si>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</si>
  <si>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</si>
  <si>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</si>
  <si>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</si>
  <si>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</si>
  <si>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</si>
  <si>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</si>
  <si>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</si>
  <si>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</si>
  <si>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</si>
  <si>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</si>
  <si>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</si>
  <si>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</si>
  <si>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</si>
  <si>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</si>
  <si>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</si>
  <si>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</si>
  <si>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</si>
  <si>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</si>
  <si>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</si>
  <si>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</si>
  <si>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</si>
  <si>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</si>
  <si>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</si>
  <si>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</si>
  <si>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</si>
  <si>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</si>
  <si>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</si>
  <si>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</si>
  <si>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</si>
  <si>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</si>
  <si>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</si>
  <si>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</si>
  <si>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</si>
  <si>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</si>
  <si>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</si>
  <si>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</si>
  <si>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</si>
  <si>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</si>
  <si>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</si>
  <si>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</si>
  <si>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</si>
  <si>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</si>
  <si>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</si>
  <si>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</si>
  <si>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</si>
  <si>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</si>
  <si>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</si>
  <si>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</si>
  <si>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</si>
  <si>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</si>
  <si>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</si>
  <si>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</si>
  <si>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</si>
  <si>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WHEAT HRW DEC9/d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</si>
  <si>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</si>
  <si>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</si>
  <si>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</si>
  <si>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</si>
  <si>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</si>
  <si>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</si>
  <si>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</si>
  <si>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</si>
  <si>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</si>
  <si>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</si>
  <si>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</si>
  <si>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</si>
  <si>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</si>
  <si>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6 de diciembre de 2019 (no hubo boletín el 29 de noviembre por feriado).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</si>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</sst>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0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Diciembre</v>
      </c>
      <c r="F6" s="123">
        <f>Datos!I27</f>
        <v>2019</v>
      </c>
      <c r="G6" s="4"/>
      <c r="H6" s="3"/>
      <c r="I6" s="3"/>
      <c r="J6" s="4" t="str">
        <f>Datos!D27</f>
        <v>Jueves</v>
      </c>
      <c r="K6" s="4">
        <f>Datos!E27</f>
        <v>12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/>
      <c r="L18"/>
      <c r="M18"/>
      <c r="N18"/>
      <c r="O18"/>
    </row>
    <row r="19" spans="1:15" ht="19.5" customHeight="1">
      <c r="A19" s="81" t="s">
        <v>38</v>
      </c>
      <c r="B19" s="84"/>
      <c r="C19" s="82"/>
      <c r="D19" s="85"/>
      <c r="E19" s="83"/>
      <c r="F19" s="83"/>
      <c r="G19" s="117"/>
      <c r="H19" s="117"/>
      <c r="I19" s="89"/>
      <c r="J19" s="85"/>
      <c r="K19" s="83"/>
      <c r="L19"/>
      <c r="M19"/>
      <c r="N19"/>
      <c r="O19"/>
    </row>
    <row r="20" spans="1:15" ht="19.5" customHeight="1">
      <c r="A20" s="58" t="s">
        <v>15</v>
      </c>
      <c r="B20" s="59">
        <f>Datos!E6</f>
        <v>539.25</v>
      </c>
      <c r="C20" s="100">
        <f>B24+'Primas SRW'!B12</f>
        <v>652.25</v>
      </c>
      <c r="D20" s="111">
        <f>Datos!J6</f>
        <v>427.5</v>
      </c>
      <c r="E20" s="101">
        <f>D24+'Primas HRW'!B12</f>
        <v>622.75</v>
      </c>
      <c r="F20" s="101"/>
      <c r="G20" s="124">
        <f>D24+'Primas HRW'!D12</f>
        <v>642.75</v>
      </c>
      <c r="H20" s="124">
        <f>D24+'Primas HRW'!E12</f>
        <v>602.75</v>
      </c>
      <c r="I20" s="125">
        <f>D24+'Primas HRW'!F12</f>
        <v>582.75</v>
      </c>
      <c r="J20" s="111">
        <f>Datos!O6</f>
        <v>367</v>
      </c>
      <c r="K20" s="101">
        <f>J24+'Primas maíz'!B13</f>
        <v>432.75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652.25</v>
      </c>
      <c r="D22" s="85"/>
      <c r="E22" s="83">
        <f>D24+'Primas HRW'!B14</f>
        <v>627.75</v>
      </c>
      <c r="F22" s="83"/>
      <c r="G22" s="117">
        <f>D24+'Primas HRW'!D14</f>
        <v>647.75</v>
      </c>
      <c r="H22" s="117">
        <f>D24+'Primas HRW'!E14</f>
        <v>607.75</v>
      </c>
      <c r="I22" s="89">
        <f>D24+'Primas HRW'!F14</f>
        <v>587.75</v>
      </c>
      <c r="J22" s="85"/>
      <c r="K22" s="83">
        <f>J24+'Primas maíz'!B15</f>
        <v>439.75</v>
      </c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660.25</v>
      </c>
      <c r="D23" s="111"/>
      <c r="E23" s="101">
        <f>D24+'Primas HRW'!B15</f>
        <v>627.75</v>
      </c>
      <c r="F23" s="101"/>
      <c r="G23" s="124">
        <f>D24+'Primas HRW'!D15</f>
        <v>647.75</v>
      </c>
      <c r="H23" s="124">
        <f>D24+'Primas HRW'!E15</f>
        <v>607.75</v>
      </c>
      <c r="I23" s="125">
        <f>D24+'Primas HRW'!F15</f>
        <v>587.75</v>
      </c>
      <c r="J23" s="111"/>
      <c r="K23" s="101">
        <f>J24+'Primas maíz'!B16</f>
        <v>441.75</v>
      </c>
      <c r="L23"/>
      <c r="M23"/>
      <c r="N23"/>
      <c r="O23"/>
    </row>
    <row r="24" spans="1:15" ht="19.5" customHeight="1">
      <c r="A24" s="81" t="s">
        <v>11</v>
      </c>
      <c r="B24" s="84">
        <f>Datos!E7</f>
        <v>530.25</v>
      </c>
      <c r="C24" s="82">
        <f>B24+'Primas SRW'!B16</f>
        <v>660.25</v>
      </c>
      <c r="D24" s="85">
        <f>Datos!J7</f>
        <v>442.75</v>
      </c>
      <c r="E24" s="83">
        <f>D24+'Primas HRW'!B16</f>
        <v>627.75</v>
      </c>
      <c r="F24" s="83"/>
      <c r="G24" s="117">
        <f>D24+'Primas HRW'!D16</f>
        <v>647.75</v>
      </c>
      <c r="H24" s="117">
        <f>D24+'Primas HRW'!E16</f>
        <v>607.75</v>
      </c>
      <c r="I24" s="89">
        <f>D24+'Primas HRW'!F16</f>
        <v>587.75</v>
      </c>
      <c r="J24" s="85">
        <f>Datos!O7</f>
        <v>377.75</v>
      </c>
      <c r="K24" s="83">
        <f>J24+'Primas maíz'!B17</f>
        <v>441.75</v>
      </c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533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536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542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551.75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561</v>
      </c>
      <c r="C31" s="23"/>
      <c r="D31" s="63">
        <f>Datos!J12</f>
        <v>490.25</v>
      </c>
      <c r="E31" s="25"/>
      <c r="F31" s="25"/>
      <c r="G31" s="25"/>
      <c r="H31" s="25"/>
      <c r="I31" s="23"/>
      <c r="J31" s="63">
        <f>Datos!O12</f>
        <v>403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560.75</v>
      </c>
      <c r="C32" s="96"/>
      <c r="D32" s="97">
        <f>Datos!J13</f>
        <v>496.5</v>
      </c>
      <c r="E32" s="96"/>
      <c r="F32" s="96"/>
      <c r="G32" s="96"/>
      <c r="H32" s="96"/>
      <c r="I32" s="96"/>
      <c r="J32" s="97">
        <f>Datos!O13</f>
        <v>407.75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551.75</v>
      </c>
      <c r="C33" s="23"/>
      <c r="D33" s="63">
        <f>Datos!J14</f>
        <v>494.25</v>
      </c>
      <c r="E33" s="25"/>
      <c r="F33" s="25"/>
      <c r="G33" s="25"/>
      <c r="H33" s="25"/>
      <c r="I33" s="23"/>
      <c r="J33" s="63">
        <f>Datos!O14</f>
        <v>410.75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554.75</v>
      </c>
      <c r="C34" s="98"/>
      <c r="D34" s="97">
        <f>Datos!J15</f>
        <v>499.5</v>
      </c>
      <c r="E34" s="98"/>
      <c r="F34" s="98"/>
      <c r="G34" s="98"/>
      <c r="H34" s="98"/>
      <c r="I34" s="98"/>
      <c r="J34" s="97">
        <f>Datos!O15</f>
        <v>404.75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566.5</v>
      </c>
      <c r="C35" s="72"/>
      <c r="D35" s="63">
        <f>Datos!J16</f>
        <v>518</v>
      </c>
      <c r="E35" s="72"/>
      <c r="F35" s="72"/>
      <c r="G35" s="72"/>
      <c r="H35" s="72"/>
      <c r="I35" s="72"/>
      <c r="J35" s="63">
        <f>Datos!O16</f>
        <v>407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571.5</v>
      </c>
      <c r="C37" s="23"/>
      <c r="D37" s="63">
        <f>Datos!J18</f>
        <v>522.25</v>
      </c>
      <c r="E37" s="25"/>
      <c r="F37" s="25"/>
      <c r="G37" s="25"/>
      <c r="H37" s="25"/>
      <c r="I37" s="23"/>
      <c r="J37" s="63">
        <f>Datos!O18</f>
        <v>411.25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571.5</v>
      </c>
      <c r="C38" s="96"/>
      <c r="D38" s="97">
        <f>Datos!J19</f>
        <v>518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J7" sqref="J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Diciembre</v>
      </c>
      <c r="F7" s="3">
        <f>Datos!I27</f>
        <v>2019</v>
      </c>
      <c r="G7" s="3"/>
      <c r="H7" s="3"/>
      <c r="I7" s="3"/>
      <c r="J7" s="4" t="str">
        <f>Datos!D27</f>
        <v>Jueves</v>
      </c>
      <c r="K7" s="3">
        <f>Datos!E27</f>
        <v>12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/>
    </row>
    <row r="19" spans="1:11" ht="19.5" customHeight="1">
      <c r="A19" s="58" t="s">
        <v>38</v>
      </c>
      <c r="B19" s="59"/>
      <c r="C19" s="23"/>
      <c r="D19" s="65"/>
      <c r="E19" s="25"/>
      <c r="F19" s="72"/>
      <c r="G19" s="119"/>
      <c r="H19" s="119"/>
      <c r="I19" s="127"/>
      <c r="J19" s="65"/>
      <c r="K19" s="88"/>
    </row>
    <row r="20" spans="1:11" ht="19.5" customHeight="1">
      <c r="A20" s="54" t="s">
        <v>15</v>
      </c>
      <c r="B20" s="55">
        <f>BUSHEL!B20*TONELADA!$B$44</f>
        <v>198.14202</v>
      </c>
      <c r="C20" s="56">
        <v>239.6</v>
      </c>
      <c r="D20" s="64">
        <f>BUSHEL!D20*BUSHEL!B42</f>
        <v>157.0806</v>
      </c>
      <c r="E20" s="56">
        <v>228.8</v>
      </c>
      <c r="F20" s="56" t="s">
        <v>45</v>
      </c>
      <c r="G20" s="91">
        <f>BUSHEL!G20*TONELADA!$B$44</f>
        <v>236.17206</v>
      </c>
      <c r="H20" s="91">
        <f>BUSHEL!H20*TONELADA!$B$44</f>
        <v>221.47446</v>
      </c>
      <c r="I20" s="126">
        <f>BUSHEL!I20*TONELADA!$B$44</f>
        <v>214.12565999999998</v>
      </c>
      <c r="J20" s="64">
        <f>BUSHEL!J20*$E$44</f>
        <v>144.48056</v>
      </c>
      <c r="K20" s="55">
        <f>BUSHEL!K20*$E$44</f>
        <v>170.36502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239.6</v>
      </c>
      <c r="D22" s="60"/>
      <c r="E22" s="72">
        <v>230.6</v>
      </c>
      <c r="F22" s="72"/>
      <c r="G22" s="92">
        <f>BUSHEL!G22*TONELADA!$B$44</f>
        <v>238.00925999999998</v>
      </c>
      <c r="H22" s="92">
        <f>BUSHEL!H22*TONELADA!$B$44</f>
        <v>223.31166</v>
      </c>
      <c r="I22" s="93">
        <f>BUSHEL!I22*TONELADA!$B$44</f>
        <v>215.96286</v>
      </c>
      <c r="J22" s="60"/>
      <c r="K22" s="88">
        <f>BUSHEL!K22*$E$44</f>
        <v>173.12078</v>
      </c>
    </row>
    <row r="23" spans="1:11" ht="19.5" customHeight="1">
      <c r="A23" s="54" t="s">
        <v>44</v>
      </c>
      <c r="B23" s="55"/>
      <c r="C23" s="90">
        <v>242.6</v>
      </c>
      <c r="D23" s="57"/>
      <c r="E23" s="56">
        <v>230.6</v>
      </c>
      <c r="F23" s="56"/>
      <c r="G23" s="91">
        <f>BUSHEL!G23*TONELADA!$B$44</f>
        <v>238.00925999999998</v>
      </c>
      <c r="H23" s="91">
        <f>BUSHEL!H23*TONELADA!$B$44</f>
        <v>223.31166</v>
      </c>
      <c r="I23" s="91">
        <f>BUSHEL!I23*TONELADA!$B$44</f>
        <v>215.96286</v>
      </c>
      <c r="J23" s="64"/>
      <c r="K23" s="55">
        <f>BUSHEL!K23*$E$44</f>
        <v>173.90813999999997</v>
      </c>
    </row>
    <row r="24" spans="1:11" ht="19.5" customHeight="1">
      <c r="A24" s="16" t="s">
        <v>11</v>
      </c>
      <c r="B24" s="62">
        <f>BUSHEL!B24*TONELADA!$B$44</f>
        <v>194.83506</v>
      </c>
      <c r="C24" s="23">
        <v>242.6</v>
      </c>
      <c r="D24" s="63">
        <f>IF(BUSHEL!D24&gt;0,BUSHEL!D24*TONELADA!$B$44,"")</f>
        <v>162.68406</v>
      </c>
      <c r="E24" s="25">
        <v>230.6</v>
      </c>
      <c r="F24" s="25"/>
      <c r="G24" s="119">
        <f>BUSHEL!G24*TONELADA!$B$44</f>
        <v>238.00925999999998</v>
      </c>
      <c r="H24" s="119">
        <f>BUSHEL!H24*TONELADA!$B$44</f>
        <v>223.31166</v>
      </c>
      <c r="I24" s="127">
        <f>BUSHEL!I24*TONELADA!$B$44</f>
        <v>215.96286</v>
      </c>
      <c r="J24" s="63">
        <f>BUSHEL!J24*$E$44</f>
        <v>148.71262</v>
      </c>
      <c r="K24" s="25">
        <f>BUSHEL!K24*$E$44</f>
        <v>173.90813999999997</v>
      </c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196.94783999999999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199.15248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202.73502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202.73502</v>
      </c>
      <c r="C33" s="56"/>
      <c r="D33" s="64">
        <f>IF(BUSHEL!D33&gt;0,BUSHEL!D33*TONELADA!$B$44,"")</f>
        <v>181.60721999999998</v>
      </c>
      <c r="E33" s="56"/>
      <c r="F33" s="56"/>
      <c r="G33" s="56"/>
      <c r="H33" s="56"/>
      <c r="I33" s="56"/>
      <c r="J33" s="64">
        <f>BUSHEL!D33*$E$44</f>
        <v>194.57634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206.13384</v>
      </c>
      <c r="C35" s="23"/>
      <c r="D35" s="63">
        <f>IF(BUSHEL!D31&gt;0,BUSHEL!D31*TONELADA!$B$44,"")</f>
        <v>180.13746</v>
      </c>
      <c r="E35" s="25"/>
      <c r="F35" s="25"/>
      <c r="G35" s="25"/>
      <c r="H35" s="25"/>
      <c r="I35" s="23"/>
      <c r="J35" s="63">
        <f>BUSHEL!J31*BUSHEL!E42</f>
        <v>158.65303999999998</v>
      </c>
      <c r="K35" s="25"/>
    </row>
    <row r="36" spans="1:11" ht="19.5" customHeight="1">
      <c r="A36" s="54" t="s">
        <v>12</v>
      </c>
      <c r="B36" s="55">
        <f>BUSHEL!B32*TONELADA!$B$44</f>
        <v>206.04198</v>
      </c>
      <c r="C36" s="56"/>
      <c r="D36" s="64">
        <f>IF(BUSHEL!D32&gt;0,BUSHEL!D32*TONELADA!$B$44,"")</f>
        <v>182.43395999999998</v>
      </c>
      <c r="E36" s="56"/>
      <c r="F36" s="56"/>
      <c r="G36" s="56"/>
      <c r="H36" s="56"/>
      <c r="I36" s="56"/>
      <c r="J36" s="64">
        <f>BUSHEL!J32*BUSHEL!E42</f>
        <v>160.52302</v>
      </c>
      <c r="K36" s="55"/>
    </row>
    <row r="37" spans="1:11" ht="19.5" customHeight="1">
      <c r="A37" s="16" t="s">
        <v>13</v>
      </c>
      <c r="B37" s="62">
        <f>BUSHEL!B33*TONELADA!$B$44</f>
        <v>202.73502</v>
      </c>
      <c r="C37" s="23"/>
      <c r="D37" s="63">
        <f>IF(BUSHEL!D33&gt;0,BUSHEL!D33*TONELADA!$B$44,"")</f>
        <v>181.60721999999998</v>
      </c>
      <c r="E37" s="25"/>
      <c r="F37" s="25"/>
      <c r="G37" s="25"/>
      <c r="H37" s="25"/>
      <c r="I37" s="23"/>
      <c r="J37" s="63">
        <f>BUSHEL!J33*$E$44</f>
        <v>161.70406</v>
      </c>
      <c r="K37" s="25"/>
    </row>
    <row r="38" spans="1:11" ht="19.5" customHeight="1">
      <c r="A38" s="71" t="s">
        <v>14</v>
      </c>
      <c r="B38" s="94">
        <f>BUSHEL!B34*TONELADA!$B$44</f>
        <v>203.83733999999998</v>
      </c>
      <c r="C38" s="73"/>
      <c r="D38" s="97">
        <f>IF(BUSHEL!D34&gt;0,BUSHEL!D34*TONELADA!$B$44,"")</f>
        <v>183.53628</v>
      </c>
      <c r="E38" s="73"/>
      <c r="F38" s="73"/>
      <c r="G38" s="73"/>
      <c r="H38" s="73"/>
      <c r="I38" s="73"/>
      <c r="J38" s="64">
        <f>BUSHEL!J34*BUSHEL!E42</f>
        <v>159.34197999999998</v>
      </c>
      <c r="K38" s="74"/>
    </row>
    <row r="39" spans="1:11" ht="19.5" customHeight="1">
      <c r="A39" s="58" t="s">
        <v>15</v>
      </c>
      <c r="B39" s="62">
        <f>BUSHEL!B35*TONELADA!$B$44</f>
        <v>208.15475999999998</v>
      </c>
      <c r="C39" s="72"/>
      <c r="D39" s="63">
        <f>IF(BUSHEL!D35&gt;0,BUSHEL!D35*TONELADA!$B$44,"")</f>
        <v>190.33392</v>
      </c>
      <c r="E39" s="72"/>
      <c r="F39" s="72"/>
      <c r="G39" s="72"/>
      <c r="H39" s="72"/>
      <c r="I39" s="72"/>
      <c r="J39" s="63">
        <f>BUSHEL!J35*$E$44</f>
        <v>160.22776</v>
      </c>
      <c r="K39" s="59"/>
    </row>
    <row r="40" spans="1:11" ht="19.5" customHeight="1">
      <c r="A40" s="133" t="s">
        <v>150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108</v>
      </c>
      <c r="B6" s="86"/>
      <c r="C6" s="102"/>
    </row>
    <row r="7" spans="1:3" ht="15">
      <c r="A7" s="44" t="s">
        <v>109</v>
      </c>
      <c r="B7" s="48"/>
      <c r="C7" s="48"/>
    </row>
    <row r="8" spans="1:3" ht="15">
      <c r="A8" s="47" t="s">
        <v>110</v>
      </c>
      <c r="B8" s="86"/>
      <c r="C8" s="102"/>
    </row>
    <row r="9" spans="1:3" ht="15">
      <c r="A9" s="44" t="s">
        <v>111</v>
      </c>
      <c r="B9" s="48"/>
      <c r="C9" s="48"/>
    </row>
    <row r="10" spans="1:3" ht="15">
      <c r="A10" s="47" t="s">
        <v>67</v>
      </c>
      <c r="B10" s="86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116</v>
      </c>
      <c r="B12" s="86">
        <v>122</v>
      </c>
      <c r="C12" s="102" t="s">
        <v>151</v>
      </c>
    </row>
    <row r="13" spans="1:3" ht="15.75">
      <c r="A13" s="105">
        <v>2020</v>
      </c>
      <c r="B13" s="106"/>
      <c r="C13" s="107"/>
    </row>
    <row r="14" spans="1:3" ht="15">
      <c r="A14" s="47" t="s">
        <v>101</v>
      </c>
      <c r="B14" s="86">
        <v>122</v>
      </c>
      <c r="C14" s="102" t="s">
        <v>151</v>
      </c>
    </row>
    <row r="15" spans="1:3" ht="15">
      <c r="A15" s="44" t="s">
        <v>104</v>
      </c>
      <c r="B15" s="48">
        <v>130</v>
      </c>
      <c r="C15" s="48" t="s">
        <v>151</v>
      </c>
    </row>
    <row r="16" spans="1:3" ht="15">
      <c r="A16" s="47" t="s">
        <v>105</v>
      </c>
      <c r="B16" s="86">
        <v>130</v>
      </c>
      <c r="C16" s="102" t="s">
        <v>151</v>
      </c>
    </row>
    <row r="17" spans="1:3" ht="15">
      <c r="A17" s="44" t="s">
        <v>143</v>
      </c>
      <c r="B17" s="48"/>
      <c r="C17" s="48"/>
    </row>
    <row r="18" spans="1:3" ht="15">
      <c r="A18" s="47" t="s">
        <v>144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A36" sqref="A3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108</v>
      </c>
      <c r="B6" s="113"/>
      <c r="C6" s="113"/>
      <c r="D6" s="113"/>
      <c r="E6" s="114"/>
      <c r="F6" s="114"/>
      <c r="G6" s="113"/>
    </row>
    <row r="7" spans="1:7" ht="15">
      <c r="A7" s="44" t="s">
        <v>109</v>
      </c>
      <c r="B7" s="48"/>
      <c r="C7" s="48"/>
      <c r="D7" s="48"/>
      <c r="E7" s="45"/>
      <c r="F7" s="45"/>
      <c r="G7" s="48"/>
    </row>
    <row r="8" spans="1:7" ht="15">
      <c r="A8" s="112" t="s">
        <v>110</v>
      </c>
      <c r="B8" s="113"/>
      <c r="C8" s="113"/>
      <c r="D8" s="113"/>
      <c r="E8" s="114"/>
      <c r="F8" s="114"/>
      <c r="G8" s="113"/>
    </row>
    <row r="9" spans="1:7" ht="15">
      <c r="A9" s="44" t="s">
        <v>111</v>
      </c>
      <c r="B9" s="48"/>
      <c r="C9" s="48"/>
      <c r="D9" s="48"/>
      <c r="E9" s="45"/>
      <c r="F9" s="45"/>
      <c r="G9" s="48"/>
    </row>
    <row r="10" spans="1:7" ht="15">
      <c r="A10" s="112" t="s">
        <v>113</v>
      </c>
      <c r="B10" s="113"/>
      <c r="C10" s="113"/>
      <c r="D10" s="113"/>
      <c r="E10" s="114"/>
      <c r="F10" s="114"/>
      <c r="G10" s="113"/>
    </row>
    <row r="11" spans="1:7" ht="15">
      <c r="A11" s="44" t="s">
        <v>114</v>
      </c>
      <c r="B11" s="48"/>
      <c r="C11" s="48"/>
      <c r="D11" s="48"/>
      <c r="E11" s="45"/>
      <c r="F11" s="45"/>
      <c r="G11" s="48"/>
    </row>
    <row r="12" spans="1:7" ht="15">
      <c r="A12" s="112" t="s">
        <v>115</v>
      </c>
      <c r="B12" s="113">
        <v>180</v>
      </c>
      <c r="C12" s="113"/>
      <c r="D12" s="113">
        <v>200</v>
      </c>
      <c r="E12" s="114">
        <v>160</v>
      </c>
      <c r="F12" s="114">
        <v>140</v>
      </c>
      <c r="G12" s="113" t="s">
        <v>151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102</v>
      </c>
      <c r="B14" s="48">
        <v>185</v>
      </c>
      <c r="C14" s="48"/>
      <c r="D14" s="48">
        <v>205</v>
      </c>
      <c r="E14" s="45">
        <v>165</v>
      </c>
      <c r="F14" s="45">
        <v>145</v>
      </c>
      <c r="G14" s="48" t="s">
        <v>151</v>
      </c>
    </row>
    <row r="15" spans="1:7" ht="15">
      <c r="A15" s="112" t="s">
        <v>103</v>
      </c>
      <c r="B15" s="113">
        <v>185</v>
      </c>
      <c r="C15" s="113"/>
      <c r="D15" s="113">
        <v>205</v>
      </c>
      <c r="E15" s="114">
        <v>165</v>
      </c>
      <c r="F15" s="114">
        <v>145</v>
      </c>
      <c r="G15" s="113" t="s">
        <v>151</v>
      </c>
    </row>
    <row r="16" spans="1:7" ht="15">
      <c r="A16" s="44" t="s">
        <v>145</v>
      </c>
      <c r="B16" s="48">
        <v>185</v>
      </c>
      <c r="C16" s="48"/>
      <c r="D16" s="48">
        <v>205</v>
      </c>
      <c r="E16" s="45">
        <v>165</v>
      </c>
      <c r="F16" s="45">
        <v>145</v>
      </c>
      <c r="G16" s="48" t="s">
        <v>151</v>
      </c>
    </row>
    <row r="17" spans="1:7" ht="15">
      <c r="A17" s="112" t="s">
        <v>146</v>
      </c>
      <c r="B17" s="113"/>
      <c r="C17" s="113"/>
      <c r="D17" s="113"/>
      <c r="E17" s="114"/>
      <c r="F17" s="114"/>
      <c r="G17" s="113"/>
    </row>
    <row r="18" spans="1:7" ht="15">
      <c r="A18" s="44" t="s">
        <v>147</v>
      </c>
      <c r="B18" s="48"/>
      <c r="C18" s="48"/>
      <c r="D18" s="48"/>
      <c r="E18" s="45"/>
      <c r="F18" s="45"/>
      <c r="G18" s="48"/>
    </row>
    <row r="19" spans="1:7" ht="15">
      <c r="A19" s="112" t="s">
        <v>108</v>
      </c>
      <c r="B19" s="113"/>
      <c r="C19" s="113"/>
      <c r="D19" s="113"/>
      <c r="E19" s="114"/>
      <c r="F19" s="114"/>
      <c r="G19" s="113"/>
    </row>
    <row r="20" spans="1:7" ht="15">
      <c r="A20" s="44" t="s">
        <v>148</v>
      </c>
      <c r="B20" s="48"/>
      <c r="C20" s="48"/>
      <c r="D20" s="48"/>
      <c r="E20" s="45"/>
      <c r="F20" s="45"/>
      <c r="G20" s="48"/>
    </row>
    <row r="21" spans="1:7" ht="15">
      <c r="A21" s="112" t="s">
        <v>142</v>
      </c>
      <c r="B21" s="113"/>
      <c r="C21" s="113"/>
      <c r="D21" s="113"/>
      <c r="E21" s="114"/>
      <c r="F21" s="114"/>
      <c r="G21" s="113"/>
    </row>
    <row r="22" spans="1:7" ht="15">
      <c r="A22" s="44" t="s">
        <v>149</v>
      </c>
      <c r="B22" s="48"/>
      <c r="C22" s="48"/>
      <c r="D22" s="48"/>
      <c r="E22" s="45"/>
      <c r="F22" s="45"/>
      <c r="G22" s="48"/>
    </row>
    <row r="23" spans="1:7" ht="15">
      <c r="A23" s="112" t="s">
        <v>113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64</v>
      </c>
      <c r="C24" s="116"/>
      <c r="D24" s="116" t="s">
        <v>65</v>
      </c>
      <c r="E24" s="116" t="s">
        <v>65</v>
      </c>
      <c r="F24" s="116" t="s">
        <v>65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166</v>
      </c>
    </row>
    <row r="36" ht="15">
      <c r="A36" t="s">
        <v>69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112</v>
      </c>
      <c r="B7" s="38"/>
      <c r="C7" s="38"/>
    </row>
    <row r="8" spans="1:3" ht="15">
      <c r="A8" s="44" t="s">
        <v>109</v>
      </c>
      <c r="B8" s="45"/>
      <c r="C8" s="45"/>
    </row>
    <row r="9" spans="1:3" ht="15">
      <c r="A9" s="46" t="s">
        <v>110</v>
      </c>
      <c r="B9" s="38"/>
      <c r="C9" s="38"/>
    </row>
    <row r="10" spans="1:3" ht="15">
      <c r="A10" s="44" t="s">
        <v>111</v>
      </c>
      <c r="B10" s="45"/>
      <c r="C10" s="45"/>
    </row>
    <row r="11" spans="1:3" ht="15">
      <c r="A11" s="46" t="s">
        <v>67</v>
      </c>
      <c r="B11" s="38"/>
      <c r="C11" s="38"/>
    </row>
    <row r="12" spans="1:3" ht="15">
      <c r="A12" s="44" t="s">
        <v>114</v>
      </c>
      <c r="B12" s="45"/>
      <c r="C12" s="45"/>
    </row>
    <row r="13" spans="1:3" ht="15">
      <c r="A13" s="46" t="s">
        <v>116</v>
      </c>
      <c r="B13" s="38">
        <v>55</v>
      </c>
      <c r="C13" s="38" t="s">
        <v>151</v>
      </c>
    </row>
    <row r="14" spans="1:3" ht="15.75">
      <c r="A14" s="108">
        <v>2020</v>
      </c>
      <c r="B14" s="109"/>
      <c r="C14" s="110"/>
    </row>
    <row r="15" spans="1:3" ht="15">
      <c r="A15" s="46" t="s">
        <v>101</v>
      </c>
      <c r="B15" s="38">
        <v>62</v>
      </c>
      <c r="C15" s="38" t="s">
        <v>151</v>
      </c>
    </row>
    <row r="16" spans="1:3" ht="15">
      <c r="A16" s="44" t="s">
        <v>104</v>
      </c>
      <c r="B16" s="45">
        <v>64</v>
      </c>
      <c r="C16" s="45" t="s">
        <v>151</v>
      </c>
    </row>
    <row r="17" spans="1:3" ht="15">
      <c r="A17" s="46" t="s">
        <v>105</v>
      </c>
      <c r="B17" s="38">
        <v>64</v>
      </c>
      <c r="C17" s="38" t="s">
        <v>151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F27" sqref="F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43811</v>
      </c>
      <c r="E6" s="27">
        <v>539.25</v>
      </c>
      <c r="F6">
        <v>0</v>
      </c>
      <c r="G6" s="61" t="s">
        <v>52</v>
      </c>
      <c r="H6" s="61" t="s">
        <v>152</v>
      </c>
      <c r="I6" s="61">
        <v>43811</v>
      </c>
      <c r="J6" s="130">
        <v>427.5</v>
      </c>
      <c r="K6">
        <v>0</v>
      </c>
      <c r="L6" s="61" t="s">
        <v>85</v>
      </c>
      <c r="M6" s="61" t="s">
        <v>86</v>
      </c>
      <c r="N6" s="61">
        <v>43811</v>
      </c>
      <c r="O6" s="131">
        <v>367</v>
      </c>
      <c r="P6" s="52">
        <v>374</v>
      </c>
    </row>
    <row r="7" spans="2:16" ht="15">
      <c r="B7" t="s">
        <v>53</v>
      </c>
      <c r="C7" t="s">
        <v>54</v>
      </c>
      <c r="D7" s="61">
        <v>43811</v>
      </c>
      <c r="E7" s="27">
        <v>530.25</v>
      </c>
      <c r="F7">
        <v>532.75</v>
      </c>
      <c r="G7" s="61" t="s">
        <v>55</v>
      </c>
      <c r="H7" s="61" t="s">
        <v>153</v>
      </c>
      <c r="I7" s="61">
        <v>43811</v>
      </c>
      <c r="J7" s="130">
        <v>442.75</v>
      </c>
      <c r="K7">
        <v>446.5</v>
      </c>
      <c r="L7" s="61" t="s">
        <v>87</v>
      </c>
      <c r="M7" s="61" t="s">
        <v>88</v>
      </c>
      <c r="N7" s="61">
        <v>43811</v>
      </c>
      <c r="O7" s="131">
        <v>377.75</v>
      </c>
      <c r="P7" s="52">
        <v>382.75</v>
      </c>
    </row>
    <row r="8" spans="2:16" ht="15">
      <c r="B8" t="s">
        <v>56</v>
      </c>
      <c r="C8" t="s">
        <v>57</v>
      </c>
      <c r="D8" s="61">
        <v>43811</v>
      </c>
      <c r="E8" s="27">
        <v>533</v>
      </c>
      <c r="F8">
        <v>535</v>
      </c>
      <c r="G8" s="61" t="s">
        <v>58</v>
      </c>
      <c r="H8" s="61" t="s">
        <v>154</v>
      </c>
      <c r="I8" s="61">
        <v>43811</v>
      </c>
      <c r="J8" s="130">
        <v>450.25</v>
      </c>
      <c r="K8">
        <v>454.25</v>
      </c>
      <c r="L8" s="61" t="s">
        <v>89</v>
      </c>
      <c r="M8" s="61" t="s">
        <v>90</v>
      </c>
      <c r="N8" s="61">
        <v>43811</v>
      </c>
      <c r="O8" s="131">
        <v>384.25</v>
      </c>
      <c r="P8" s="52">
        <v>387.25</v>
      </c>
    </row>
    <row r="9" spans="2:16" ht="15">
      <c r="B9" t="s">
        <v>59</v>
      </c>
      <c r="C9" t="s">
        <v>60</v>
      </c>
      <c r="D9" s="61">
        <v>43811</v>
      </c>
      <c r="E9" s="27">
        <v>536</v>
      </c>
      <c r="F9">
        <v>537.25</v>
      </c>
      <c r="G9" s="61" t="s">
        <v>61</v>
      </c>
      <c r="H9" s="61" t="s">
        <v>155</v>
      </c>
      <c r="I9" s="61">
        <v>43811</v>
      </c>
      <c r="J9" s="130">
        <v>457</v>
      </c>
      <c r="K9">
        <v>461</v>
      </c>
      <c r="L9" s="61" t="s">
        <v>91</v>
      </c>
      <c r="M9" s="61" t="s">
        <v>92</v>
      </c>
      <c r="N9" s="61">
        <v>43811</v>
      </c>
      <c r="O9" s="131">
        <v>390</v>
      </c>
      <c r="P9" s="52">
        <v>391.25</v>
      </c>
    </row>
    <row r="10" spans="2:16" ht="15">
      <c r="B10" s="52" t="s">
        <v>75</v>
      </c>
      <c r="C10" s="52" t="s">
        <v>76</v>
      </c>
      <c r="D10" s="103">
        <v>43811</v>
      </c>
      <c r="E10" s="104">
        <v>542</v>
      </c>
      <c r="F10" s="52">
        <v>542.5</v>
      </c>
      <c r="G10" s="103" t="s">
        <v>70</v>
      </c>
      <c r="H10" s="103" t="s">
        <v>156</v>
      </c>
      <c r="I10" s="61">
        <v>43811</v>
      </c>
      <c r="J10" s="130">
        <v>465.5</v>
      </c>
      <c r="K10">
        <v>469.25</v>
      </c>
      <c r="L10" s="61" t="s">
        <v>93</v>
      </c>
      <c r="M10" s="61" t="s">
        <v>94</v>
      </c>
      <c r="N10" s="61">
        <v>43811</v>
      </c>
      <c r="O10" s="131">
        <v>390.25</v>
      </c>
      <c r="P10" s="52">
        <v>388.75</v>
      </c>
    </row>
    <row r="11" spans="2:16" ht="15">
      <c r="B11" t="s">
        <v>77</v>
      </c>
      <c r="C11" t="s">
        <v>78</v>
      </c>
      <c r="D11" s="61">
        <v>43811</v>
      </c>
      <c r="E11" s="27">
        <v>551.75</v>
      </c>
      <c r="F11">
        <v>553.75</v>
      </c>
      <c r="G11" s="61" t="s">
        <v>71</v>
      </c>
      <c r="H11" s="61" t="s">
        <v>157</v>
      </c>
      <c r="I11" s="61">
        <v>43811</v>
      </c>
      <c r="J11" s="131">
        <v>477.75</v>
      </c>
      <c r="K11" s="52">
        <v>481.25</v>
      </c>
      <c r="L11" s="61" t="s">
        <v>95</v>
      </c>
      <c r="M11" s="103" t="s">
        <v>96</v>
      </c>
      <c r="N11" s="61">
        <v>43811</v>
      </c>
      <c r="O11" s="131">
        <v>393.25</v>
      </c>
      <c r="P11" s="52">
        <v>392</v>
      </c>
    </row>
    <row r="12" spans="2:16" ht="15">
      <c r="B12" t="s">
        <v>79</v>
      </c>
      <c r="C12" t="s">
        <v>80</v>
      </c>
      <c r="D12" s="61">
        <v>43811</v>
      </c>
      <c r="E12" s="27">
        <v>561</v>
      </c>
      <c r="F12">
        <v>562</v>
      </c>
      <c r="G12" s="61" t="s">
        <v>72</v>
      </c>
      <c r="H12" s="61" t="s">
        <v>158</v>
      </c>
      <c r="I12" s="61">
        <v>43811</v>
      </c>
      <c r="J12" s="130">
        <v>490.25</v>
      </c>
      <c r="K12">
        <v>0</v>
      </c>
      <c r="L12" s="61" t="s">
        <v>117</v>
      </c>
      <c r="M12" s="61" t="s">
        <v>118</v>
      </c>
      <c r="N12" s="61">
        <v>43811</v>
      </c>
      <c r="O12" s="131">
        <v>403</v>
      </c>
      <c r="P12" s="52">
        <v>402.25</v>
      </c>
    </row>
    <row r="13" spans="2:16" ht="15">
      <c r="B13" t="s">
        <v>81</v>
      </c>
      <c r="C13" t="s">
        <v>82</v>
      </c>
      <c r="D13" s="61">
        <v>43811</v>
      </c>
      <c r="E13" s="27">
        <v>560.75</v>
      </c>
      <c r="F13">
        <v>561</v>
      </c>
      <c r="G13" s="61" t="s">
        <v>73</v>
      </c>
      <c r="H13" s="61" t="s">
        <v>159</v>
      </c>
      <c r="I13" s="61">
        <v>43811</v>
      </c>
      <c r="J13" s="130">
        <v>496.5</v>
      </c>
      <c r="K13">
        <v>0</v>
      </c>
      <c r="L13" s="79" t="s">
        <v>119</v>
      </c>
      <c r="M13" s="104" t="s">
        <v>120</v>
      </c>
      <c r="N13" s="61">
        <v>43811</v>
      </c>
      <c r="O13" s="52">
        <v>407.75</v>
      </c>
      <c r="P13" s="52">
        <v>407.25</v>
      </c>
    </row>
    <row r="14" spans="2:16" ht="15">
      <c r="B14" t="s">
        <v>83</v>
      </c>
      <c r="C14" t="s">
        <v>84</v>
      </c>
      <c r="D14" s="61">
        <v>43811</v>
      </c>
      <c r="E14" s="27">
        <v>551.75</v>
      </c>
      <c r="F14">
        <v>0</v>
      </c>
      <c r="G14" s="61" t="s">
        <v>74</v>
      </c>
      <c r="H14" s="61" t="s">
        <v>160</v>
      </c>
      <c r="I14" s="61">
        <v>43811</v>
      </c>
      <c r="J14" s="130">
        <v>494.25</v>
      </c>
      <c r="K14">
        <v>0</v>
      </c>
      <c r="L14" s="79" t="s">
        <v>97</v>
      </c>
      <c r="M14" s="104" t="s">
        <v>98</v>
      </c>
      <c r="N14" s="61">
        <v>43811</v>
      </c>
      <c r="O14" s="52">
        <v>410.75</v>
      </c>
      <c r="P14" s="52">
        <v>0</v>
      </c>
    </row>
    <row r="15" spans="2:16" ht="15">
      <c r="B15" t="s">
        <v>121</v>
      </c>
      <c r="C15" t="s">
        <v>122</v>
      </c>
      <c r="D15" s="61">
        <v>43811</v>
      </c>
      <c r="E15" s="27">
        <v>554.75</v>
      </c>
      <c r="F15">
        <v>0</v>
      </c>
      <c r="G15" s="61" t="s">
        <v>123</v>
      </c>
      <c r="H15" s="61" t="s">
        <v>161</v>
      </c>
      <c r="I15" s="61">
        <v>43811</v>
      </c>
      <c r="J15" s="130">
        <v>499.5</v>
      </c>
      <c r="K15">
        <v>0</v>
      </c>
      <c r="L15" s="79" t="s">
        <v>124</v>
      </c>
      <c r="M15" s="104" t="s">
        <v>125</v>
      </c>
      <c r="N15" s="61">
        <v>43811</v>
      </c>
      <c r="O15" s="52">
        <v>404.75</v>
      </c>
      <c r="P15" s="52">
        <v>403</v>
      </c>
    </row>
    <row r="16" spans="2:16" ht="15">
      <c r="B16" t="s">
        <v>126</v>
      </c>
      <c r="C16" t="s">
        <v>127</v>
      </c>
      <c r="D16" s="61">
        <v>43811</v>
      </c>
      <c r="E16">
        <v>566.5</v>
      </c>
      <c r="F16">
        <v>0</v>
      </c>
      <c r="G16" t="s">
        <v>128</v>
      </c>
      <c r="H16" s="61" t="s">
        <v>162</v>
      </c>
      <c r="I16" s="61">
        <v>43811</v>
      </c>
      <c r="J16">
        <v>518</v>
      </c>
      <c r="K16">
        <v>0</v>
      </c>
      <c r="L16" s="61" t="s">
        <v>99</v>
      </c>
      <c r="M16" s="79" t="s">
        <v>100</v>
      </c>
      <c r="N16" s="61">
        <v>43811</v>
      </c>
      <c r="O16" s="52">
        <v>407</v>
      </c>
      <c r="P16" s="52">
        <v>406</v>
      </c>
    </row>
    <row r="17" spans="2:16" ht="15">
      <c r="B17" s="52" t="s">
        <v>129</v>
      </c>
      <c r="C17" s="52" t="s">
        <v>130</v>
      </c>
      <c r="D17" s="61">
        <v>43811</v>
      </c>
      <c r="E17" s="52">
        <v>571.5</v>
      </c>
      <c r="F17" s="52">
        <v>0</v>
      </c>
      <c r="G17" s="52" t="s">
        <v>131</v>
      </c>
      <c r="H17" s="52" t="s">
        <v>163</v>
      </c>
      <c r="I17" s="61">
        <v>43811</v>
      </c>
      <c r="J17" s="52">
        <v>522.25</v>
      </c>
      <c r="K17" s="52">
        <v>0</v>
      </c>
      <c r="L17" s="52" t="s">
        <v>132</v>
      </c>
      <c r="M17" s="52" t="s">
        <v>133</v>
      </c>
      <c r="N17" s="61">
        <v>43811</v>
      </c>
      <c r="O17" s="52">
        <v>423.25</v>
      </c>
      <c r="P17" s="52">
        <v>0</v>
      </c>
    </row>
    <row r="18" spans="2:16" ht="15">
      <c r="B18" s="52" t="s">
        <v>134</v>
      </c>
      <c r="C18" s="52" t="s">
        <v>135</v>
      </c>
      <c r="D18" s="61">
        <v>43811</v>
      </c>
      <c r="E18" s="52">
        <v>571.5</v>
      </c>
      <c r="F18" s="52">
        <v>0</v>
      </c>
      <c r="G18" s="52" t="s">
        <v>136</v>
      </c>
      <c r="H18" s="52" t="s">
        <v>164</v>
      </c>
      <c r="I18" s="61">
        <v>43811</v>
      </c>
      <c r="J18" s="52">
        <v>522.25</v>
      </c>
      <c r="K18" s="52">
        <v>0</v>
      </c>
      <c r="L18" t="s">
        <v>137</v>
      </c>
      <c r="M18" t="s">
        <v>138</v>
      </c>
      <c r="N18" s="61">
        <v>43811</v>
      </c>
      <c r="O18">
        <v>411.25</v>
      </c>
      <c r="P18" s="52">
        <v>0</v>
      </c>
    </row>
    <row r="19" spans="2:15" ht="15">
      <c r="B19" s="52" t="s">
        <v>139</v>
      </c>
      <c r="C19" s="52" t="s">
        <v>140</v>
      </c>
      <c r="D19" s="61">
        <v>43811</v>
      </c>
      <c r="E19" s="52">
        <v>571.5</v>
      </c>
      <c r="F19" s="52">
        <v>0</v>
      </c>
      <c r="G19" s="52" t="s">
        <v>141</v>
      </c>
      <c r="H19" s="52" t="s">
        <v>165</v>
      </c>
      <c r="I19" s="61">
        <v>43811</v>
      </c>
      <c r="J19" s="52">
        <v>518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167</v>
      </c>
      <c r="E27">
        <v>12</v>
      </c>
      <c r="F27" s="61" t="s">
        <v>41</v>
      </c>
      <c r="G27" s="52" t="s">
        <v>115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2019-12-13T13:44:26Z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