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<sst xmlns="http://schemas.openxmlformats.org/spreadsheetml/2006/main" count="273" uniqueCount="152">
  <si>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</si>
  <si>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</si>
  <si>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</si>
  <si>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</si>
  <si>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</si>
  <si>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</si>
  <si>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</si>
  <si>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</si>
  <si>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</si>
  <si>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</si>
  <si>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</si>
  <si>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</si>
  <si>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</si>
  <si>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</si>
  <si>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</si>
  <si>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</si>
  <si>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</si>
  <si>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</si>
  <si>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</si>
  <si>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</si>
  <si>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</si>
  <si>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</si>
  <si>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</si>
  <si>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</si>
  <si>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</si>
  <si>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</si>
  <si>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</si>
  <si>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</si>
  <si>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</si>
  <si>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</si>
  <si>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</si>
  <si>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</si>
  <si>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</si>
  <si>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</si>
  <si>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</si>
  <si>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</si>
  <si>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</si>
  <si>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</si>
  <si>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</si>
  <si>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</si>
  <si>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</si>
  <si>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</si>
  <si>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</si>
  <si>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</si>
  <si>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</si>
  <si>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</si>
  <si>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</si>
  <si>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</si>
  <si>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</si>
  <si>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</si>
  <si>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</si>
  <si>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</si>
  <si>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</si>
  <si>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</si>
  <si>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</si>
  <si>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</si>
  <si>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</si>
  <si>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</si>
  <si>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</si>
  <si>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</si>
  <si>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</si>
  <si>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</si>
  <si>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</si>
  <si>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</si>
  <si>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</si>
  <si>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</si>
  <si>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</si>
  <si>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</si>
  <si>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</si>
  <si>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</si>
  <si>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</si>
  <si>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</si>
  <si>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</si>
  <si>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</si>
  <si>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</si>
  <si>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</si>
  <si>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</si>
  <si>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</si>
  <si>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</si>
  <si>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</si>
  <si>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</si>
  <si>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</si>
  <si>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</si>
  <si>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</si>
  <si>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</si>
  <si>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</si>
  <si>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</si>
  <si>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</si>
  <si>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</si>
  <si>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</si>
  <si>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</si>
  <si>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</si>
  <si>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</si>
  <si>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</si>
  <si>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</si>
  <si>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</si>
  <si>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</si>
  <si>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</si>
  <si>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</si>
  <si>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</si>
  <si>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</si>
  <si>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</si>
  <si>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</si>
  <si>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</si>
  <si>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</si>
  <si>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</si>
  <si>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</si>
  <si>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</si>
  <si>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</si>
  <si>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</si>
  <si>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</si>
  <si>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</si>
  <si>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</si>
  <si>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</si>
  <si>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</si>
  <si>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</si>
  <si>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</si>
  <si>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</si>
  <si>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</si>
  <si>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</si>
  <si>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</si>
  <si>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</si>
  <si>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</si>
  <si>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</si>
  <si>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</si>
  <si>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</si>
  <si>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</si>
  <si>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</si>
  <si>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</si>
  <si>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</si>
  <si>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</si>
  <si>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</si>
  <si>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</si>
  <si>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</si>
  <si>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</si>
  <si>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</si>
  <si>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</si>
  <si>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</si>
  <si>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</si>
  <si>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</si>
  <si>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</si>
  <si>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</si>
  <si>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</si>
  <si>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</si>
  <si>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</si>
  <si>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</si>
  <si>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</si>
  <si>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</si>
  <si>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Febreo</t>
  </si>
  <si>
    <t>• La base tanto en el Golfo como en el Noroeste del Pacífico (PNW) fue más firme esta semana debido a que el daño del huracán Ida, que golpeó el Golfo esta semana, todavía estaba siendo absorbido.</t>
  </si>
  <si>
    <t>*Primas USWheat.org del 3 de septiembre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</si>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</sst>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Septiembre</v>
      </c>
      <c r="G6" s="55"/>
      <c r="H6" s="86">
        <f>Datos!I23</f>
        <v>2021</v>
      </c>
      <c r="I6" s="4"/>
      <c r="J6" s="3"/>
      <c r="K6" s="3"/>
      <c r="L6" s="4" t="str">
        <f>Datos!D23</f>
        <v>Jueves</v>
      </c>
      <c r="M6" s="4">
        <f>Datos!E23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4" t="s">
        <v>0</v>
      </c>
      <c r="B11" s="145"/>
      <c r="C11" s="145"/>
      <c r="D11" s="146"/>
      <c r="E11" s="149" t="s">
        <v>0</v>
      </c>
      <c r="F11" s="149"/>
      <c r="G11" s="149"/>
      <c r="H11" s="149"/>
      <c r="I11" s="149"/>
      <c r="J11" s="149"/>
      <c r="K11" s="149"/>
      <c r="L11" s="144" t="s">
        <v>1</v>
      </c>
      <c r="M11" s="145"/>
      <c r="N11" s="146"/>
    </row>
    <row r="12" spans="1:14" ht="17.25" customHeight="1">
      <c r="A12" s="142" t="s">
        <v>2</v>
      </c>
      <c r="B12" s="147"/>
      <c r="C12" s="147"/>
      <c r="D12" s="148"/>
      <c r="E12" s="150" t="s">
        <v>3</v>
      </c>
      <c r="F12" s="150"/>
      <c r="G12" s="150"/>
      <c r="H12" s="150"/>
      <c r="I12" s="150"/>
      <c r="J12" s="150"/>
      <c r="K12" s="150"/>
      <c r="L12" s="142" t="s">
        <v>4</v>
      </c>
      <c r="M12" s="147"/>
      <c r="N12" s="148"/>
    </row>
    <row r="13" spans="1:14" ht="15.75">
      <c r="A13" s="10"/>
      <c r="B13" s="11" t="s">
        <v>5</v>
      </c>
      <c r="C13" s="142" t="s">
        <v>6</v>
      </c>
      <c r="D13" s="14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7" t="s">
        <v>6</v>
      </c>
      <c r="N13" s="148"/>
    </row>
    <row r="14" spans="1:17" ht="19.5" customHeight="1">
      <c r="A14" s="16">
        <v>2020</v>
      </c>
      <c r="B14" s="114" t="s">
        <v>20</v>
      </c>
      <c r="C14" s="114" t="s">
        <v>107</v>
      </c>
      <c r="D14" s="115" t="s">
        <v>108</v>
      </c>
      <c r="E14" s="114" t="s">
        <v>20</v>
      </c>
      <c r="F14" s="114" t="s">
        <v>107</v>
      </c>
      <c r="G14" s="115" t="s">
        <v>108</v>
      </c>
      <c r="H14" s="17"/>
      <c r="I14" s="114" t="s">
        <v>107</v>
      </c>
      <c r="J14" s="114" t="s">
        <v>107</v>
      </c>
      <c r="K14" s="114" t="s">
        <v>107</v>
      </c>
      <c r="L14" s="114" t="s">
        <v>20</v>
      </c>
      <c r="M14" s="114" t="s">
        <v>107</v>
      </c>
      <c r="N14" s="115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121</v>
      </c>
      <c r="Q16" s="120" t="s">
        <v>113</v>
      </c>
    </row>
    <row r="17" spans="1:17" ht="19.5" customHeight="1">
      <c r="A17" s="48" t="s">
        <v>14</v>
      </c>
      <c r="B17" s="49">
        <f>Datos!E7</f>
        <v>681.5</v>
      </c>
      <c r="C17" s="72">
        <f>B17+'Primas SRW'!B7</f>
        <v>681.5</v>
      </c>
      <c r="D17" s="112"/>
      <c r="E17" s="54">
        <f>Datos!K7</f>
        <v>676.5</v>
      </c>
      <c r="F17" s="72"/>
      <c r="G17" s="24"/>
      <c r="H17" s="72"/>
      <c r="I17" s="88"/>
      <c r="J17" s="88"/>
      <c r="K17" s="88"/>
      <c r="L17" s="54">
        <f>Datos!O7</f>
        <v>496</v>
      </c>
      <c r="M17" s="73"/>
      <c r="N17" s="24"/>
      <c r="O17"/>
      <c r="P17" s="120" t="s">
        <v>122</v>
      </c>
      <c r="Q17" s="120" t="s">
        <v>116</v>
      </c>
    </row>
    <row r="18" spans="1:17" ht="19.5" customHeight="1">
      <c r="A18" s="67" t="s">
        <v>45</v>
      </c>
      <c r="B18" s="66"/>
      <c r="C18" s="70">
        <f>B20+'Primas SRW'!B8</f>
        <v>692.25</v>
      </c>
      <c r="D18" s="110"/>
      <c r="E18" s="69"/>
      <c r="F18" s="70">
        <f>E20+'Primas HRW'!B8</f>
        <v>902.75</v>
      </c>
      <c r="G18" s="70">
        <f>F18*$B$42</f>
        <v>331.70646</v>
      </c>
      <c r="H18" s="70"/>
      <c r="I18" s="101"/>
      <c r="J18" s="101">
        <f>E20+'Primas HRW'!F8</f>
        <v>867.75</v>
      </c>
      <c r="K18" s="101">
        <f>E20+'Primas HRW'!G8</f>
        <v>842.75</v>
      </c>
      <c r="L18" s="69"/>
      <c r="M18" s="71">
        <f>L20+'Primas maíz'!B12</f>
        <v>695</v>
      </c>
      <c r="N18" s="66">
        <f>M18*$F$42</f>
        <v>273.6076</v>
      </c>
      <c r="O18"/>
      <c r="P18" s="120" t="s">
        <v>123</v>
      </c>
      <c r="Q18" s="120" t="s">
        <v>118</v>
      </c>
    </row>
    <row r="19" spans="1:17" ht="19.5" customHeight="1">
      <c r="A19" s="48" t="s">
        <v>37</v>
      </c>
      <c r="B19" s="49"/>
      <c r="C19" s="72">
        <f>B20+'Primas SRW'!B9</f>
        <v>692.25</v>
      </c>
      <c r="D19" s="112"/>
      <c r="E19" s="54"/>
      <c r="F19" s="72">
        <f>E20+'Primas HRW'!B9</f>
        <v>902.75</v>
      </c>
      <c r="G19" s="72">
        <f>F19*$B$42</f>
        <v>331.70646</v>
      </c>
      <c r="H19" s="72"/>
      <c r="I19" s="72"/>
      <c r="J19" s="88">
        <f>E20+'Primas HRW'!F9</f>
        <v>857.75</v>
      </c>
      <c r="K19" s="88">
        <f>E20+'Primas HRW'!G9</f>
        <v>832.75</v>
      </c>
      <c r="L19" s="54"/>
      <c r="M19" s="73">
        <f>L20+'Primas maíz'!B13</f>
        <v>675</v>
      </c>
      <c r="N19" s="73">
        <f>M19*$F$42</f>
        <v>265.734</v>
      </c>
      <c r="O19"/>
      <c r="P19" s="120" t="s">
        <v>124</v>
      </c>
      <c r="Q19" s="120" t="s">
        <v>120</v>
      </c>
    </row>
    <row r="20" spans="1:17" ht="19.5" customHeight="1">
      <c r="A20" s="67" t="s">
        <v>15</v>
      </c>
      <c r="B20" s="66">
        <f>Datos!E8</f>
        <v>692.25</v>
      </c>
      <c r="C20" s="68">
        <f>B20+'Primas SRW'!B10</f>
        <v>692.25</v>
      </c>
      <c r="D20" s="97"/>
      <c r="E20" s="69">
        <f>Datos!K8</f>
        <v>682.75</v>
      </c>
      <c r="F20" s="68">
        <f>E20+'Primas HRW'!B10</f>
        <v>897.75</v>
      </c>
      <c r="G20" s="68">
        <f>F20*$B$42</f>
        <v>329.86926</v>
      </c>
      <c r="H20" s="68"/>
      <c r="I20" s="68"/>
      <c r="J20" s="99">
        <f>E20+'Primas HRW'!F10</f>
        <v>857.75</v>
      </c>
      <c r="K20" s="99">
        <f>E20+'Primas HRW'!G10</f>
        <v>832.75</v>
      </c>
      <c r="L20" s="69">
        <f>Datos!O8</f>
        <v>510</v>
      </c>
      <c r="M20" s="66">
        <f>L20+'Primas maíz'!B14</f>
        <v>670</v>
      </c>
      <c r="N20" s="66">
        <f>M20*$F$42</f>
        <v>263.7656</v>
      </c>
      <c r="O20"/>
      <c r="P20" s="120" t="s">
        <v>125</v>
      </c>
      <c r="Q20" s="120" t="s">
        <v>126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812</v>
      </c>
      <c r="D22" s="139">
        <f>C22*$B$42</f>
        <v>298.36127999999997</v>
      </c>
      <c r="E22" s="78"/>
      <c r="F22" s="73"/>
      <c r="G22" s="73"/>
      <c r="H22" s="73"/>
      <c r="I22" s="87"/>
      <c r="J22" s="87"/>
      <c r="K22" s="88"/>
      <c r="L22" s="78"/>
      <c r="M22" s="73">
        <f>L24+'Primas maíz'!B16</f>
        <v>649.25</v>
      </c>
      <c r="N22" s="73">
        <f>M22*$F$42</f>
        <v>255.59673999999998</v>
      </c>
      <c r="O22"/>
      <c r="P22"/>
      <c r="Q22"/>
    </row>
    <row r="23" spans="1:17" ht="19.5" customHeight="1">
      <c r="A23" s="67" t="s">
        <v>41</v>
      </c>
      <c r="B23" s="66"/>
      <c r="C23" s="70"/>
      <c r="D23" s="110"/>
      <c r="E23" s="102"/>
      <c r="F23" s="71"/>
      <c r="G23" s="71"/>
      <c r="H23" s="71"/>
      <c r="I23" s="103"/>
      <c r="J23" s="103"/>
      <c r="K23" s="101"/>
      <c r="L23" s="102"/>
      <c r="M23" s="71"/>
      <c r="N23" s="71"/>
      <c r="O23"/>
      <c r="P23"/>
      <c r="Q23"/>
    </row>
    <row r="24" spans="1:17" ht="19.5" customHeight="1">
      <c r="A24" s="16" t="s">
        <v>11</v>
      </c>
      <c r="B24" s="52">
        <f>Datos!E9</f>
        <v>702</v>
      </c>
      <c r="C24" s="23"/>
      <c r="D24" s="112"/>
      <c r="E24" s="53">
        <f>Datos!K9</f>
        <v>692</v>
      </c>
      <c r="F24" s="24"/>
      <c r="G24" s="24"/>
      <c r="H24" s="24"/>
      <c r="I24" s="24"/>
      <c r="J24" s="24"/>
      <c r="K24" s="23"/>
      <c r="L24" s="53">
        <f>Datos!O9</f>
        <v>519.25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707.25</v>
      </c>
      <c r="C25" s="68"/>
      <c r="D25" s="97"/>
      <c r="E25" s="69">
        <f>Datos!K10</f>
        <v>697.25</v>
      </c>
      <c r="F25" s="68"/>
      <c r="G25" s="68"/>
      <c r="H25" s="68"/>
      <c r="I25" s="68"/>
      <c r="J25" s="68"/>
      <c r="K25" s="68"/>
      <c r="L25" s="69">
        <f>Datos!O10</f>
        <v>524.75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684.5</v>
      </c>
      <c r="C26" s="23"/>
      <c r="D26" s="112"/>
      <c r="E26" s="53">
        <f>Datos!K11</f>
        <v>685.75</v>
      </c>
      <c r="F26" s="24"/>
      <c r="G26" s="24"/>
      <c r="H26" s="24"/>
      <c r="I26" s="24"/>
      <c r="J26" s="24"/>
      <c r="K26" s="23"/>
      <c r="L26" s="53">
        <f>Datos!O11</f>
        <v>524.25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686.75</v>
      </c>
      <c r="C27" s="70"/>
      <c r="D27" s="110"/>
      <c r="E27" s="69">
        <f>Datos!K12</f>
        <v>689.5</v>
      </c>
      <c r="F27" s="70"/>
      <c r="G27" s="70"/>
      <c r="H27" s="70"/>
      <c r="I27" s="70"/>
      <c r="J27" s="70"/>
      <c r="K27" s="70"/>
      <c r="L27" s="69">
        <f>Datos!O12</f>
        <v>493.75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691.75</v>
      </c>
      <c r="C28" s="56"/>
      <c r="D28" s="61"/>
      <c r="E28" s="53">
        <f>Datos!K13</f>
        <v>698</v>
      </c>
      <c r="F28" s="56"/>
      <c r="G28" s="56"/>
      <c r="H28" s="56"/>
      <c r="I28" s="56"/>
      <c r="J28" s="56"/>
      <c r="K28" s="56"/>
      <c r="L28" s="53">
        <f>Datos!O13</f>
        <v>492.25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694</v>
      </c>
      <c r="C30" s="23"/>
      <c r="D30" s="112"/>
      <c r="E30" s="53">
        <f>Datos!K14</f>
        <v>700.5</v>
      </c>
      <c r="F30" s="24"/>
      <c r="G30" s="24"/>
      <c r="H30" s="24"/>
      <c r="I30" s="24"/>
      <c r="J30" s="24"/>
      <c r="K30" s="23"/>
      <c r="L30" s="53">
        <f>Datos!O14</f>
        <v>499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683.25</v>
      </c>
      <c r="C31" s="70"/>
      <c r="D31" s="110"/>
      <c r="E31" s="69">
        <f>Datos!K15</f>
        <v>688.5</v>
      </c>
      <c r="F31" s="70"/>
      <c r="G31" s="70"/>
      <c r="H31" s="70"/>
      <c r="I31" s="70"/>
      <c r="J31" s="70"/>
      <c r="K31" s="70"/>
      <c r="L31" s="69">
        <f>Datos!O15</f>
        <v>502.75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663.75</v>
      </c>
      <c r="C32" s="23"/>
      <c r="D32" s="112"/>
      <c r="E32" s="53">
        <f>Datos!J16</f>
        <v>660.5</v>
      </c>
      <c r="F32" s="24"/>
      <c r="G32" s="24"/>
      <c r="H32" s="24"/>
      <c r="I32" s="24"/>
      <c r="J32" s="24"/>
      <c r="K32" s="23"/>
      <c r="L32" s="53">
        <f>Datos!O14</f>
        <v>499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Datos!O17</f>
        <v>476.75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Datos!O15</f>
        <v>502.75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Datos!O19</f>
        <v>475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Datos!O20</f>
        <v>436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Septiembre</v>
      </c>
      <c r="F7" s="3">
        <f>Datos!I23</f>
        <v>2021</v>
      </c>
      <c r="G7" s="3"/>
      <c r="H7" s="3"/>
      <c r="I7" s="3"/>
      <c r="J7" s="4" t="str">
        <f>Datos!D23</f>
        <v>Jueves</v>
      </c>
      <c r="K7" s="3">
        <f>Datos!E23</f>
        <v>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>
        <f>BUSHEL!B17*TONELADA!$B$49</f>
        <v>250.41036</v>
      </c>
      <c r="C15" s="72"/>
      <c r="D15" s="54">
        <f>IF(BUSHEL!E17&gt;0,BUSHEL!E17*TONELADA!$B$49,"")</f>
        <v>248.57316</v>
      </c>
      <c r="E15" s="72"/>
      <c r="F15" s="140"/>
      <c r="G15" s="141"/>
      <c r="H15" s="88"/>
      <c r="I15" s="88"/>
      <c r="J15" s="54">
        <f>BUSHEL!L17*BUSHEL!F42</f>
        <v>195.26528</v>
      </c>
      <c r="K15" s="73"/>
    </row>
    <row r="16" spans="1:11" ht="19.5" customHeight="1">
      <c r="A16" s="67" t="s">
        <v>45</v>
      </c>
      <c r="B16" s="66"/>
      <c r="C16" s="70"/>
      <c r="D16" s="69"/>
      <c r="E16" s="70">
        <v>331.6</v>
      </c>
      <c r="F16" s="70"/>
      <c r="G16" s="101"/>
      <c r="H16" s="101">
        <f>BUSHEL!J18*TONELADA!$B$49</f>
        <v>318.84605999999997</v>
      </c>
      <c r="I16" s="101">
        <f>BUSHEL!K18*TONELADA!$B$49</f>
        <v>309.66006</v>
      </c>
      <c r="J16" s="69"/>
      <c r="K16" s="71">
        <f>BUSHEL!M18*$E$49</f>
        <v>273.6076</v>
      </c>
    </row>
    <row r="17" spans="1:11" ht="19.5" customHeight="1">
      <c r="A17" s="48" t="s">
        <v>37</v>
      </c>
      <c r="B17" s="49"/>
      <c r="C17" s="72"/>
      <c r="D17" s="54"/>
      <c r="E17" s="72">
        <v>331.6</v>
      </c>
      <c r="F17" s="151" t="s">
        <v>142</v>
      </c>
      <c r="G17" s="152"/>
      <c r="H17" s="88">
        <f>BUSHEL!J19*TONELADA!$B$49</f>
        <v>315.17166</v>
      </c>
      <c r="I17" s="88">
        <f>BUSHEL!K19*TONELADA!$B$49</f>
        <v>305.98566</v>
      </c>
      <c r="J17" s="54"/>
      <c r="K17" s="73">
        <f>BUSHEL!M19*$E$49</f>
        <v>265.734</v>
      </c>
    </row>
    <row r="18" spans="1:11" ht="19.5" customHeight="1">
      <c r="A18" s="67" t="s">
        <v>15</v>
      </c>
      <c r="B18" s="66">
        <f>BUSHEL!B20*TONELADA!$B$49</f>
        <v>254.36033999999998</v>
      </c>
      <c r="C18" s="68"/>
      <c r="D18" s="69">
        <f>IF(BUSHEL!E20&gt;0,BUSHEL!E20*TONELADA!$B$49,"")</f>
        <v>250.86965999999998</v>
      </c>
      <c r="E18" s="68">
        <v>329.8</v>
      </c>
      <c r="F18" s="68"/>
      <c r="G18" s="68"/>
      <c r="H18" s="99">
        <f>BUSHEL!J20*TONELADA!$B$49</f>
        <v>315.17166</v>
      </c>
      <c r="I18" s="99">
        <f>BUSHEL!K20*TONELADA!$B$49</f>
        <v>305.98566</v>
      </c>
      <c r="J18" s="69">
        <f>BUSHEL!L20*$E$49</f>
        <v>200.77679999999998</v>
      </c>
      <c r="K18" s="66">
        <f>BUSHEL!M20*$E$49</f>
        <v>263.7656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298.3</v>
      </c>
      <c r="D20" s="50"/>
      <c r="E20" s="56"/>
      <c r="F20" s="24"/>
      <c r="G20" s="64"/>
      <c r="H20" s="64"/>
      <c r="I20" s="65"/>
      <c r="J20" s="50"/>
      <c r="K20" s="63">
        <f>BUSHEL!M22*$E$49</f>
        <v>255.59673999999998</v>
      </c>
    </row>
    <row r="21" spans="1:11" ht="19.5" customHeight="1">
      <c r="A21" s="67" t="s">
        <v>41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6" t="s">
        <v>11</v>
      </c>
      <c r="B22" s="52">
        <f>BUSHEL!B24*TONELADA!$B$49</f>
        <v>257.94288</v>
      </c>
      <c r="C22" s="23"/>
      <c r="D22" s="53">
        <f>BUSHEL!E24*TONELADA!$B$49</f>
        <v>254.26847999999998</v>
      </c>
      <c r="E22" s="24"/>
      <c r="F22" s="24"/>
      <c r="G22" s="24"/>
      <c r="H22" s="24"/>
      <c r="I22" s="23"/>
      <c r="J22" s="53">
        <f>BUSHEL!L24*TONELADA!$B$49</f>
        <v>190.79322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259.87194</v>
      </c>
      <c r="C24" s="89"/>
      <c r="D24" s="53">
        <f>BUSHEL!E25*TONELADA!$B$49</f>
        <v>256.19754</v>
      </c>
      <c r="E24" s="89"/>
      <c r="F24" s="89"/>
      <c r="G24" s="89"/>
      <c r="H24" s="89"/>
      <c r="I24" s="89"/>
      <c r="J24" s="53">
        <f>BUSHEL!L25*TONELADA!$B$49</f>
        <v>192.81413999999998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251.51268</v>
      </c>
      <c r="C26" s="23"/>
      <c r="D26" s="53">
        <f>BUSHEL!E26*TONELADA!$B$49</f>
        <v>251.97198</v>
      </c>
      <c r="E26" s="24"/>
      <c r="F26" s="24"/>
      <c r="G26" s="24"/>
      <c r="H26" s="24"/>
      <c r="I26" s="23"/>
      <c r="J26" s="53">
        <f>BUSHEL!L26*TONELADA!$B$49</f>
        <v>192.63042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252.33942</v>
      </c>
      <c r="C28" s="89"/>
      <c r="D28" s="53">
        <f>BUSHEL!E27*TONELADA!$B$49</f>
        <v>253.34987999999998</v>
      </c>
      <c r="E28" s="89"/>
      <c r="F28" s="89"/>
      <c r="G28" s="89"/>
      <c r="H28" s="89"/>
      <c r="I28" s="89"/>
      <c r="J28" s="53">
        <f>BUSHEL!L27*TONELADA!$B$49</f>
        <v>181.4235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254.17661999999999</v>
      </c>
      <c r="C31" s="68"/>
      <c r="D31" s="69">
        <f>BUSHEL!E28*TONELADA!$B$49</f>
        <v>256.47312</v>
      </c>
      <c r="E31" s="68"/>
      <c r="F31" s="68"/>
      <c r="G31" s="68"/>
      <c r="H31" s="68"/>
      <c r="I31" s="68"/>
      <c r="J31" s="69">
        <f>BUSHEL!L28*TONELADA!$B$49</f>
        <v>180.87234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255.00336</v>
      </c>
      <c r="C33" s="104"/>
      <c r="D33" s="106">
        <f>BUSHEL!E30*TONELADA!$B$49</f>
        <v>257.39171999999996</v>
      </c>
      <c r="E33" s="94"/>
      <c r="F33" s="94"/>
      <c r="G33" s="94"/>
      <c r="H33" s="94"/>
      <c r="I33" s="107"/>
      <c r="J33" s="125">
        <f>BUSHEL!L30*TONELADA!$B$49</f>
        <v>183.35255999999998</v>
      </c>
      <c r="K33" s="94"/>
    </row>
    <row r="34" spans="1:11" ht="19.5" customHeight="1">
      <c r="A34" s="22" t="s">
        <v>12</v>
      </c>
      <c r="B34" s="96">
        <f>BUSHEL!B31*TONELADA!$B$49</f>
        <v>251.05338</v>
      </c>
      <c r="C34" s="105"/>
      <c r="D34" s="108">
        <f>BUSHEL!E31*TONELADA!$B$49</f>
        <v>252.98244</v>
      </c>
      <c r="E34" s="34"/>
      <c r="F34" s="34"/>
      <c r="G34" s="34"/>
      <c r="H34" s="34"/>
      <c r="I34" s="109"/>
      <c r="J34" s="126">
        <f>BUSHEL!L31*TONELADA!$B$49</f>
        <v>184.73046</v>
      </c>
      <c r="K34" s="34"/>
    </row>
    <row r="35" spans="1:11" ht="19.5" customHeight="1">
      <c r="A35" s="67" t="s">
        <v>13</v>
      </c>
      <c r="B35" s="66">
        <f>BUSHEL!B32*TONELADA!$B$49</f>
        <v>243.8883</v>
      </c>
      <c r="C35" s="70"/>
      <c r="D35" s="69">
        <f>BUSHEL!E32*TONELADA!$B$49</f>
        <v>242.69412</v>
      </c>
      <c r="E35" s="71"/>
      <c r="F35" s="71"/>
      <c r="G35" s="71"/>
      <c r="H35" s="71"/>
      <c r="I35" s="110"/>
      <c r="J35" s="122">
        <f>BUSHEL!L32*TONELADA!$B$49</f>
        <v>183.35255999999998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175.17702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184.73046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174.534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160.20383999999999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8">
    <mergeCell ref="F17:G17"/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120</v>
      </c>
      <c r="B7" s="44"/>
      <c r="C7" s="44"/>
    </row>
    <row r="8" spans="1:3" ht="15">
      <c r="A8" s="43" t="s">
        <v>139</v>
      </c>
      <c r="B8" s="1"/>
      <c r="C8" s="74"/>
    </row>
    <row r="9" spans="1:3" ht="15">
      <c r="A9" s="40" t="s">
        <v>140</v>
      </c>
      <c r="B9" s="44"/>
      <c r="C9" s="44"/>
    </row>
    <row r="10" spans="1:3" ht="15">
      <c r="A10" s="43" t="s">
        <v>126</v>
      </c>
      <c r="B10" s="62"/>
      <c r="C10" s="74"/>
    </row>
    <row r="11" spans="1:3" ht="15.75">
      <c r="A11" s="75">
        <v>2022</v>
      </c>
      <c r="B11" s="76"/>
      <c r="C11" s="77"/>
    </row>
    <row r="12" spans="1:3" ht="15">
      <c r="A12" s="40" t="s">
        <v>144</v>
      </c>
      <c r="B12" s="44">
        <v>110</v>
      </c>
      <c r="C12" s="44" t="s">
        <v>146</v>
      </c>
    </row>
    <row r="13" spans="1:3" ht="15">
      <c r="A13" s="43" t="s">
        <v>145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38"/>
      <c r="C15" s="74"/>
    </row>
    <row r="17" spans="1:3" ht="15.75">
      <c r="A17" s="93" t="s">
        <v>90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127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128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120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139</v>
      </c>
      <c r="B8" s="80">
        <v>220</v>
      </c>
      <c r="C8" s="80" t="s">
        <v>141</v>
      </c>
      <c r="D8" s="80" t="s">
        <v>147</v>
      </c>
      <c r="E8" s="80"/>
      <c r="F8" s="80">
        <v>185</v>
      </c>
      <c r="G8" s="81">
        <v>160</v>
      </c>
      <c r="H8" s="80" t="s">
        <v>141</v>
      </c>
    </row>
    <row r="9" spans="1:8" ht="15">
      <c r="A9" s="40" t="s">
        <v>140</v>
      </c>
      <c r="B9" s="44">
        <v>220</v>
      </c>
      <c r="C9" s="44" t="s">
        <v>141</v>
      </c>
      <c r="D9" s="44"/>
      <c r="E9" s="44"/>
      <c r="F9" s="44">
        <v>175</v>
      </c>
      <c r="G9" s="41">
        <v>150</v>
      </c>
      <c r="H9" s="44" t="s">
        <v>141</v>
      </c>
    </row>
    <row r="10" spans="1:8" ht="15">
      <c r="A10" s="79" t="s">
        <v>126</v>
      </c>
      <c r="B10" s="80">
        <v>215</v>
      </c>
      <c r="C10" s="80" t="s">
        <v>141</v>
      </c>
      <c r="D10" s="80"/>
      <c r="E10" s="80"/>
      <c r="F10" s="80">
        <v>175</v>
      </c>
      <c r="G10" s="81">
        <v>150</v>
      </c>
      <c r="H10" s="80" t="s">
        <v>141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144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148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150</v>
      </c>
    </row>
    <row r="24" ht="15">
      <c r="A24" t="s">
        <v>79</v>
      </c>
    </row>
    <row r="25" ht="15">
      <c r="A25" t="s">
        <v>143</v>
      </c>
    </row>
    <row r="27" spans="1:8" ht="52.5" customHeight="1">
      <c r="A27" s="162" t="s">
        <v>149</v>
      </c>
      <c r="B27" s="162"/>
      <c r="C27" s="162"/>
      <c r="D27" s="162"/>
      <c r="E27" s="162"/>
      <c r="F27" s="162"/>
      <c r="G27" s="162"/>
      <c r="H27" s="162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  <row r="37" spans="1:8" ht="15">
      <c r="A37" s="133"/>
      <c r="B37" s="133"/>
      <c r="C37" s="133"/>
      <c r="D37" s="133"/>
      <c r="E37" s="133"/>
      <c r="F37" s="133"/>
      <c r="G37" s="133"/>
      <c r="H37" s="133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28"/>
    </row>
    <row r="11" spans="1:3" ht="15">
      <c r="A11" s="40" t="s">
        <v>120</v>
      </c>
      <c r="B11" s="41"/>
      <c r="C11" s="41"/>
    </row>
    <row r="12" spans="1:3" ht="15">
      <c r="A12" s="42" t="s">
        <v>139</v>
      </c>
      <c r="B12" s="34">
        <v>185</v>
      </c>
      <c r="C12" s="34" t="s">
        <v>141</v>
      </c>
    </row>
    <row r="13" spans="1:3" ht="15">
      <c r="A13" s="40" t="s">
        <v>140</v>
      </c>
      <c r="B13" s="41">
        <v>165</v>
      </c>
      <c r="C13" s="41" t="s">
        <v>141</v>
      </c>
    </row>
    <row r="14" spans="1:3" ht="15">
      <c r="A14" s="42" t="s">
        <v>126</v>
      </c>
      <c r="B14" s="34">
        <v>160</v>
      </c>
      <c r="C14" s="34" t="s">
        <v>141</v>
      </c>
    </row>
    <row r="15" spans="1:3" ht="15.75">
      <c r="A15" s="163">
        <v>2022</v>
      </c>
      <c r="B15" s="164"/>
      <c r="C15" s="165"/>
    </row>
    <row r="16" spans="1:3" ht="15">
      <c r="A16" s="134" t="s">
        <v>144</v>
      </c>
      <c r="B16" s="41">
        <v>130</v>
      </c>
      <c r="C16" s="41" t="s">
        <v>146</v>
      </c>
    </row>
    <row r="17" spans="1:3" ht="15">
      <c r="A17" s="135" t="s">
        <v>145</v>
      </c>
      <c r="B17" s="136"/>
      <c r="C17" s="136"/>
    </row>
    <row r="18" spans="1:3" ht="15">
      <c r="A18" s="134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44448</v>
      </c>
      <c r="E7">
        <v>681.5</v>
      </c>
      <c r="F7">
        <v>681.5</v>
      </c>
      <c r="G7" t="s">
        <v>55</v>
      </c>
      <c r="H7" t="s">
        <v>56</v>
      </c>
      <c r="I7" s="51">
        <v>44448</v>
      </c>
      <c r="J7">
        <v>676.5</v>
      </c>
      <c r="K7">
        <v>676.5</v>
      </c>
      <c r="L7" t="s">
        <v>57</v>
      </c>
      <c r="M7" t="s">
        <v>58</v>
      </c>
      <c r="N7" s="51">
        <v>44448</v>
      </c>
      <c r="O7">
        <v>496</v>
      </c>
      <c r="P7">
        <v>496</v>
      </c>
      <c r="Q7" s="47" t="s">
        <v>115</v>
      </c>
    </row>
    <row r="8" spans="2:17" ht="15">
      <c r="B8" t="s">
        <v>59</v>
      </c>
      <c r="C8" t="s">
        <v>60</v>
      </c>
      <c r="D8" s="51">
        <v>44448</v>
      </c>
      <c r="E8">
        <v>692.25</v>
      </c>
      <c r="F8">
        <v>692.25</v>
      </c>
      <c r="G8" t="s">
        <v>61</v>
      </c>
      <c r="H8" t="s">
        <v>62</v>
      </c>
      <c r="I8" s="51">
        <v>44448</v>
      </c>
      <c r="J8">
        <v>682.75</v>
      </c>
      <c r="K8">
        <v>682.75</v>
      </c>
      <c r="L8" t="s">
        <v>49</v>
      </c>
      <c r="M8" t="s">
        <v>50</v>
      </c>
      <c r="N8" s="51">
        <v>44448</v>
      </c>
      <c r="O8">
        <v>510</v>
      </c>
      <c r="P8">
        <v>510</v>
      </c>
      <c r="Q8" s="47" t="s">
        <v>115</v>
      </c>
    </row>
    <row r="9" spans="2:17" ht="15">
      <c r="B9" t="s">
        <v>63</v>
      </c>
      <c r="C9" t="s">
        <v>64</v>
      </c>
      <c r="D9" s="51">
        <v>44448</v>
      </c>
      <c r="E9">
        <v>702</v>
      </c>
      <c r="F9">
        <v>702</v>
      </c>
      <c r="G9" t="s">
        <v>65</v>
      </c>
      <c r="H9" t="s">
        <v>66</v>
      </c>
      <c r="I9" s="51">
        <v>44448</v>
      </c>
      <c r="J9">
        <v>692</v>
      </c>
      <c r="K9">
        <v>692</v>
      </c>
      <c r="L9" t="s">
        <v>80</v>
      </c>
      <c r="M9" t="s">
        <v>81</v>
      </c>
      <c r="N9" s="51">
        <v>44448</v>
      </c>
      <c r="O9">
        <v>519.25</v>
      </c>
      <c r="P9">
        <v>519.25</v>
      </c>
      <c r="Q9" s="47" t="s">
        <v>115</v>
      </c>
    </row>
    <row r="10" spans="2:17" ht="15">
      <c r="B10" t="s">
        <v>69</v>
      </c>
      <c r="C10" t="s">
        <v>70</v>
      </c>
      <c r="D10" s="51">
        <v>44448</v>
      </c>
      <c r="E10">
        <v>707.25</v>
      </c>
      <c r="F10">
        <v>707.25</v>
      </c>
      <c r="G10" t="s">
        <v>71</v>
      </c>
      <c r="H10" t="s">
        <v>72</v>
      </c>
      <c r="I10" s="51">
        <v>44448</v>
      </c>
      <c r="J10">
        <v>697.25</v>
      </c>
      <c r="K10">
        <v>697.25</v>
      </c>
      <c r="L10" t="s">
        <v>82</v>
      </c>
      <c r="M10" t="s">
        <v>83</v>
      </c>
      <c r="N10" s="51">
        <v>44448</v>
      </c>
      <c r="O10">
        <v>524.75</v>
      </c>
      <c r="P10">
        <v>524.75</v>
      </c>
      <c r="Q10" s="47" t="s">
        <v>115</v>
      </c>
    </row>
    <row r="11" spans="2:17" ht="15">
      <c r="B11" t="s">
        <v>75</v>
      </c>
      <c r="C11" t="s">
        <v>76</v>
      </c>
      <c r="D11" s="51">
        <v>44448</v>
      </c>
      <c r="E11">
        <v>684.5</v>
      </c>
      <c r="F11">
        <v>684.5</v>
      </c>
      <c r="G11" t="s">
        <v>77</v>
      </c>
      <c r="H11" t="s">
        <v>78</v>
      </c>
      <c r="I11" s="51">
        <v>44448</v>
      </c>
      <c r="J11">
        <v>685.75</v>
      </c>
      <c r="K11">
        <v>685.75</v>
      </c>
      <c r="L11" t="s">
        <v>67</v>
      </c>
      <c r="M11" t="s">
        <v>68</v>
      </c>
      <c r="N11" s="51">
        <v>44448</v>
      </c>
      <c r="O11">
        <v>524.25</v>
      </c>
      <c r="P11">
        <v>524.25</v>
      </c>
      <c r="Q11" s="47" t="s">
        <v>115</v>
      </c>
    </row>
    <row r="12" spans="2:17" ht="15">
      <c r="B12" t="s">
        <v>91</v>
      </c>
      <c r="C12" t="s">
        <v>92</v>
      </c>
      <c r="D12" s="51">
        <v>44448</v>
      </c>
      <c r="E12">
        <v>686.75</v>
      </c>
      <c r="F12">
        <v>686.75</v>
      </c>
      <c r="G12" t="s">
        <v>93</v>
      </c>
      <c r="H12" t="s">
        <v>94</v>
      </c>
      <c r="I12" s="51">
        <v>44448</v>
      </c>
      <c r="J12">
        <v>689.5</v>
      </c>
      <c r="K12">
        <v>689.5</v>
      </c>
      <c r="L12" t="s">
        <v>84</v>
      </c>
      <c r="M12" t="s">
        <v>85</v>
      </c>
      <c r="N12" s="51">
        <v>44448</v>
      </c>
      <c r="O12">
        <v>493.75</v>
      </c>
      <c r="P12">
        <v>493.75</v>
      </c>
      <c r="Q12" s="47" t="s">
        <v>115</v>
      </c>
    </row>
    <row r="13" spans="2:17" ht="15">
      <c r="B13" t="s">
        <v>95</v>
      </c>
      <c r="C13" t="s">
        <v>96</v>
      </c>
      <c r="D13" s="51">
        <v>44448</v>
      </c>
      <c r="E13">
        <v>691.75</v>
      </c>
      <c r="F13">
        <v>691.75</v>
      </c>
      <c r="G13" t="s">
        <v>97</v>
      </c>
      <c r="H13" t="s">
        <v>98</v>
      </c>
      <c r="I13" s="51">
        <v>44448</v>
      </c>
      <c r="J13">
        <v>698</v>
      </c>
      <c r="K13">
        <v>698</v>
      </c>
      <c r="L13" t="s">
        <v>73</v>
      </c>
      <c r="M13" t="s">
        <v>74</v>
      </c>
      <c r="N13" s="51">
        <v>44448</v>
      </c>
      <c r="O13">
        <v>492.25</v>
      </c>
      <c r="P13">
        <v>492.25</v>
      </c>
      <c r="Q13" s="47" t="s">
        <v>115</v>
      </c>
    </row>
    <row r="14" spans="2:17" ht="15">
      <c r="B14" t="s">
        <v>99</v>
      </c>
      <c r="C14" t="s">
        <v>100</v>
      </c>
      <c r="D14" s="51">
        <v>44448</v>
      </c>
      <c r="E14">
        <v>694</v>
      </c>
      <c r="F14">
        <v>694</v>
      </c>
      <c r="G14" t="s">
        <v>101</v>
      </c>
      <c r="H14" t="s">
        <v>102</v>
      </c>
      <c r="I14" s="51">
        <v>44448</v>
      </c>
      <c r="J14">
        <v>700.5</v>
      </c>
      <c r="K14">
        <v>700.5</v>
      </c>
      <c r="L14" t="s">
        <v>129</v>
      </c>
      <c r="M14" t="s">
        <v>130</v>
      </c>
      <c r="N14" s="51">
        <v>44448</v>
      </c>
      <c r="O14">
        <v>499</v>
      </c>
      <c r="P14">
        <v>499</v>
      </c>
      <c r="Q14" s="47" t="s">
        <v>115</v>
      </c>
    </row>
    <row r="15" spans="2:17" ht="15">
      <c r="B15" t="s">
        <v>103</v>
      </c>
      <c r="C15" t="s">
        <v>104</v>
      </c>
      <c r="D15" s="51">
        <v>44448</v>
      </c>
      <c r="E15">
        <v>683.25</v>
      </c>
      <c r="F15">
        <v>683.25</v>
      </c>
      <c r="G15" t="s">
        <v>105</v>
      </c>
      <c r="H15" t="s">
        <v>106</v>
      </c>
      <c r="I15" s="51">
        <v>44448</v>
      </c>
      <c r="J15">
        <v>688.5</v>
      </c>
      <c r="K15">
        <v>688.5</v>
      </c>
      <c r="L15" t="s">
        <v>131</v>
      </c>
      <c r="M15" t="s">
        <v>132</v>
      </c>
      <c r="N15" s="51">
        <v>44448</v>
      </c>
      <c r="O15">
        <v>502.75</v>
      </c>
      <c r="P15">
        <v>502.75</v>
      </c>
      <c r="Q15" s="47" t="s">
        <v>115</v>
      </c>
    </row>
    <row r="16" spans="2:16" ht="15">
      <c r="B16" t="s">
        <v>109</v>
      </c>
      <c r="C16" t="s">
        <v>110</v>
      </c>
      <c r="D16" s="51">
        <v>44448</v>
      </c>
      <c r="E16">
        <v>663.75</v>
      </c>
      <c r="F16">
        <v>663.75</v>
      </c>
      <c r="G16" t="s">
        <v>111</v>
      </c>
      <c r="H16" t="s">
        <v>112</v>
      </c>
      <c r="I16" s="51">
        <v>44448</v>
      </c>
      <c r="J16">
        <v>660.5</v>
      </c>
      <c r="K16">
        <v>660.5</v>
      </c>
      <c r="L16" t="s">
        <v>86</v>
      </c>
      <c r="M16" t="s">
        <v>87</v>
      </c>
      <c r="N16" s="51">
        <v>44448</v>
      </c>
      <c r="O16">
        <v>504.5</v>
      </c>
      <c r="P16">
        <v>504.5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133</v>
      </c>
      <c r="M17" t="s">
        <v>134</v>
      </c>
      <c r="N17" s="51">
        <v>44448</v>
      </c>
      <c r="O17">
        <v>476.75</v>
      </c>
      <c r="P17">
        <v>476.75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44448</v>
      </c>
      <c r="O18">
        <v>466.25</v>
      </c>
      <c r="P18">
        <v>466.25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135</v>
      </c>
      <c r="M19" t="s">
        <v>136</v>
      </c>
      <c r="N19" s="51">
        <v>44448</v>
      </c>
      <c r="O19">
        <v>475</v>
      </c>
      <c r="P19">
        <v>475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137</v>
      </c>
      <c r="M20" t="s">
        <v>138</v>
      </c>
      <c r="N20" s="51">
        <v>44448</v>
      </c>
      <c r="O20">
        <v>436</v>
      </c>
      <c r="P20">
        <v>436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9</v>
      </c>
      <c r="F23" s="127"/>
      <c r="G23" s="47" t="s">
        <v>120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2021-09-10T15:14:55Z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