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<sst xmlns="http://schemas.openxmlformats.org/spreadsheetml/2006/main" count="277" uniqueCount="152">
  <si>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</si>
  <si>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</si>
  <si>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</si>
  <si>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</si>
  <si>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</si>
  <si>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</si>
  <si>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</si>
  <si>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</si>
  <si>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</si>
  <si>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</si>
  <si>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</si>
  <si>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</si>
  <si>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</si>
  <si>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</si>
  <si>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</si>
  <si>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</si>
  <si>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</si>
  <si>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</si>
  <si>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</si>
  <si>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</si>
  <si>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</si>
  <si>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</si>
  <si>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</si>
  <si>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</si>
  <si>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</si>
  <si>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</si>
  <si>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</si>
  <si>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</si>
  <si>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</si>
  <si>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</si>
  <si>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</si>
  <si>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</si>
  <si>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</si>
  <si>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</si>
  <si>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</si>
  <si>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</si>
  <si>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</si>
  <si>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</si>
  <si>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</si>
  <si>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</si>
  <si>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</si>
  <si>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</si>
  <si>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</si>
  <si>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</si>
  <si>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</si>
  <si>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</si>
  <si>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</si>
  <si>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</si>
  <si>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</si>
  <si>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</si>
  <si>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</si>
  <si>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</si>
  <si>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</si>
  <si>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</si>
  <si>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</si>
  <si>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</si>
  <si>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</si>
  <si>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</si>
  <si>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</si>
  <si>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</si>
  <si>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</si>
  <si>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</si>
  <si>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</si>
  <si>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</si>
  <si>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</si>
  <si>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</si>
  <si>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</si>
  <si>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</si>
  <si>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</si>
  <si>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</si>
  <si>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</si>
  <si>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</si>
  <si>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</si>
  <si>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</si>
  <si>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</si>
  <si>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</si>
  <si>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</si>
  <si>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</si>
  <si>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</si>
  <si>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</si>
  <si>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</si>
  <si>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</si>
  <si>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</si>
  <si>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</si>
  <si>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</si>
  <si>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</si>
  <si>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</si>
  <si>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</si>
  <si>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</si>
  <si>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</si>
  <si>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</si>
  <si>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</si>
  <si>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</si>
  <si>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</si>
  <si>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</si>
  <si>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</si>
  <si>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</si>
  <si>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</si>
  <si>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</si>
  <si>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</si>
  <si>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</si>
  <si>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</si>
  <si>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</si>
  <si>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</si>
  <si>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</si>
  <si>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</si>
  <si>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</si>
  <si>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</si>
  <si>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</si>
  <si>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</si>
  <si>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</si>
  <si>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</si>
  <si>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</si>
  <si>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</si>
  <si>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</si>
  <si>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</si>
  <si>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</si>
  <si>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</si>
  <si>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</si>
  <si>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</si>
  <si>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</si>
  <si>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</si>
  <si>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</si>
  <si>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</si>
  <si>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</si>
  <si>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</si>
  <si>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</si>
  <si>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</si>
  <si>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</si>
  <si>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</si>
  <si>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</si>
  <si>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</si>
  <si>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</si>
  <si>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</si>
  <si>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</si>
  <si>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</si>
  <si>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</si>
  <si>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</si>
  <si>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</si>
  <si>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</si>
  <si>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</si>
  <si>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</si>
  <si>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</si>
  <si>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</si>
  <si>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</si>
  <si>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</si>
  <si>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</si>
  <si>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s/i</t>
  </si>
  <si>
    <t>Febreo</t>
  </si>
  <si>
    <t>*Primas USWheat.org del 27 de agosto de 2021.</t>
  </si>
  <si>
    <t xml:space="preserve">La base de HRS tanto en el Golfo como en el Noroeste del Pacífico (PNW) fue más alta esta semana debido a que la soja y el maíz compiten por la capacidad de elevación. Se agregaron tarifas de barcazas más altas a la base HRS Gulf. La base de HRW también aumentó debido a que la capacidad de exportación se redujo durante el otoño.
La cosecha de HRW está completa. No se hicieron ofertas por la proteína HRW al 12,5% exportada desde el Golfo. El informe de cosecha de U.S. Wheat Associates (USW) de esta semana del 27 de agosto situó el contenido promedio de proteína HRW en 11,9%, ligeramente por encima del promedio de 5 años. 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</si>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</sst>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53" fillId="58" borderId="27" xfId="0" applyNumberFormat="1" applyFont="1" applyFill="1" applyBorder="1" applyAlignment="1" applyProtection="1">
      <alignment horizontal="center" vertical="center"/>
      <protection/>
    </xf>
    <xf numFmtId="4" fontId="53" fillId="58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Septiembre</v>
      </c>
      <c r="G6" s="55"/>
      <c r="H6" s="87">
        <f>Datos!I23</f>
        <v>2021</v>
      </c>
      <c r="I6" s="4"/>
      <c r="J6" s="3"/>
      <c r="K6" s="3"/>
      <c r="L6" s="4" t="str">
        <f>Datos!D23</f>
        <v>Jueves</v>
      </c>
      <c r="M6" s="4">
        <f>Datos!E23</f>
        <v>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49" t="s">
        <v>6</v>
      </c>
      <c r="N13" s="150"/>
    </row>
    <row r="14" spans="1:17" ht="19.5" customHeight="1">
      <c r="A14" s="16">
        <v>2020</v>
      </c>
      <c r="B14" s="116" t="s">
        <v>20</v>
      </c>
      <c r="C14" s="116" t="s">
        <v>107</v>
      </c>
      <c r="D14" s="117" t="s">
        <v>108</v>
      </c>
      <c r="E14" s="116" t="s">
        <v>20</v>
      </c>
      <c r="F14" s="116" t="s">
        <v>107</v>
      </c>
      <c r="G14" s="117" t="s">
        <v>108</v>
      </c>
      <c r="H14" s="17"/>
      <c r="I14" s="116" t="s">
        <v>107</v>
      </c>
      <c r="J14" s="116" t="s">
        <v>107</v>
      </c>
      <c r="K14" s="116" t="s">
        <v>107</v>
      </c>
      <c r="L14" s="116" t="s">
        <v>20</v>
      </c>
      <c r="M14" s="116" t="s">
        <v>107</v>
      </c>
      <c r="N14" s="117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66"/>
      <c r="O16"/>
      <c r="P16" s="122" t="s">
        <v>121</v>
      </c>
      <c r="Q16" s="122" t="s">
        <v>113</v>
      </c>
    </row>
    <row r="17" spans="1:17" ht="19.5" customHeight="1">
      <c r="A17" s="48" t="s">
        <v>14</v>
      </c>
      <c r="B17" s="49">
        <f>Datos!E7</f>
        <v>704</v>
      </c>
      <c r="C17" s="72">
        <f>B17+'Primas SRW'!B7</f>
        <v>704</v>
      </c>
      <c r="D17" s="114"/>
      <c r="E17" s="54">
        <f>Datos!K7</f>
        <v>701.25</v>
      </c>
      <c r="F17" s="72"/>
      <c r="G17" s="24"/>
      <c r="H17" s="72"/>
      <c r="I17" s="89"/>
      <c r="J17" s="89"/>
      <c r="K17" s="89"/>
      <c r="L17" s="54">
        <f>Datos!O7</f>
        <v>516.25</v>
      </c>
      <c r="M17" s="73"/>
      <c r="N17" s="24"/>
      <c r="O17"/>
      <c r="P17" s="122" t="s">
        <v>122</v>
      </c>
      <c r="Q17" s="122" t="s">
        <v>116</v>
      </c>
    </row>
    <row r="18" spans="1:17" ht="19.5" customHeight="1">
      <c r="A18" s="67" t="s">
        <v>45</v>
      </c>
      <c r="B18" s="66"/>
      <c r="C18" s="70">
        <f>B20+'Primas SRW'!B8</f>
        <v>717</v>
      </c>
      <c r="D18" s="112"/>
      <c r="E18" s="69"/>
      <c r="F18" s="70">
        <f>E20+'Primas HRW'!B8</f>
        <v>924</v>
      </c>
      <c r="G18" s="70">
        <f>F18*$B$42</f>
        <v>339.51456</v>
      </c>
      <c r="H18" s="70"/>
      <c r="I18" s="103"/>
      <c r="J18" s="103">
        <f>E20+'Primas HRW'!F8</f>
        <v>879</v>
      </c>
      <c r="K18" s="103">
        <f>E20+'Primas HRW'!G8</f>
        <v>854</v>
      </c>
      <c r="L18" s="69"/>
      <c r="M18" s="71">
        <f>L20+'Primas maíz'!B12</f>
        <v>725.5</v>
      </c>
      <c r="N18" s="66">
        <f>M18*$F$42</f>
        <v>285.61483999999996</v>
      </c>
      <c r="O18"/>
      <c r="P18" s="122" t="s">
        <v>123</v>
      </c>
      <c r="Q18" s="122" t="s">
        <v>118</v>
      </c>
    </row>
    <row r="19" spans="1:17" ht="19.5" customHeight="1">
      <c r="A19" s="48" t="s">
        <v>37</v>
      </c>
      <c r="B19" s="49"/>
      <c r="C19" s="72">
        <f>B20+'Primas SRW'!B9</f>
        <v>717</v>
      </c>
      <c r="D19" s="114"/>
      <c r="E19" s="54"/>
      <c r="F19" s="72">
        <f>E20+'Primas HRW'!B9</f>
        <v>919</v>
      </c>
      <c r="G19" s="72">
        <f>F19*$B$42</f>
        <v>337.67735999999996</v>
      </c>
      <c r="H19" s="72"/>
      <c r="I19" s="72"/>
      <c r="J19" s="89">
        <f>E20+'Primas HRW'!F9</f>
        <v>879</v>
      </c>
      <c r="K19" s="89">
        <f>E20+'Primas HRW'!G9</f>
        <v>854</v>
      </c>
      <c r="L19" s="54"/>
      <c r="M19" s="73">
        <f>L20+'Primas maíz'!B13</f>
        <v>700.5</v>
      </c>
      <c r="N19" s="73">
        <f>M19*$F$42</f>
        <v>275.77284</v>
      </c>
      <c r="O19"/>
      <c r="P19" s="122" t="s">
        <v>124</v>
      </c>
      <c r="Q19" s="122" t="s">
        <v>120</v>
      </c>
    </row>
    <row r="20" spans="1:17" ht="19.5" customHeight="1">
      <c r="A20" s="67" t="s">
        <v>15</v>
      </c>
      <c r="B20" s="66">
        <f>Datos!E8</f>
        <v>717</v>
      </c>
      <c r="C20" s="68">
        <f>B20+'Primas SRW'!B10</f>
        <v>717</v>
      </c>
      <c r="D20" s="99"/>
      <c r="E20" s="69">
        <f>Datos!K8</f>
        <v>709</v>
      </c>
      <c r="F20" s="68">
        <f>E20+'Primas HRW'!B10</f>
        <v>919</v>
      </c>
      <c r="G20" s="68">
        <f>F20*$B$42</f>
        <v>337.67735999999996</v>
      </c>
      <c r="H20" s="68"/>
      <c r="I20" s="68"/>
      <c r="J20" s="101">
        <f>E20+'Primas HRW'!F10</f>
        <v>879</v>
      </c>
      <c r="K20" s="101">
        <f>E20+'Primas HRW'!G10</f>
        <v>854</v>
      </c>
      <c r="L20" s="69">
        <f>Datos!O8</f>
        <v>525.5</v>
      </c>
      <c r="M20" s="66">
        <f>L20+'Primas maíz'!B14</f>
        <v>685.5</v>
      </c>
      <c r="N20" s="66">
        <f>M20*$F$42</f>
        <v>269.86764</v>
      </c>
      <c r="O20"/>
      <c r="P20" s="122" t="s">
        <v>125</v>
      </c>
      <c r="Q20" s="122" t="s">
        <v>126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4">
        <f>B24+'Primas SRW'!B12</f>
        <v>838.5</v>
      </c>
      <c r="D22" s="141">
        <v>308</v>
      </c>
      <c r="E22" s="78"/>
      <c r="F22" s="73">
        <f>E24+'Primas HRW'!B12</f>
        <v>913.5</v>
      </c>
      <c r="G22" s="73">
        <f>F22*$B$42</f>
        <v>335.65644</v>
      </c>
      <c r="H22" s="73"/>
      <c r="I22" s="88"/>
      <c r="J22" s="88">
        <f>E24+'Primas HRW'!F12</f>
        <v>888.5</v>
      </c>
      <c r="K22" s="89">
        <f>E24+'Primas HRW'!G12</f>
        <v>863.5</v>
      </c>
      <c r="L22" s="78"/>
      <c r="M22" s="73">
        <f>L24+'Primas maíz'!B16</f>
        <v>669</v>
      </c>
      <c r="N22" s="73">
        <f>M22*$F$42</f>
        <v>263.37192</v>
      </c>
      <c r="O22"/>
      <c r="P22"/>
      <c r="Q22"/>
    </row>
    <row r="23" spans="1:17" ht="19.5" customHeight="1">
      <c r="A23" s="67" t="s">
        <v>41</v>
      </c>
      <c r="B23" s="66"/>
      <c r="C23" s="70"/>
      <c r="D23" s="112"/>
      <c r="E23" s="104"/>
      <c r="F23" s="71"/>
      <c r="G23" s="71"/>
      <c r="H23" s="71"/>
      <c r="I23" s="105"/>
      <c r="J23" s="105"/>
      <c r="K23" s="103"/>
      <c r="L23" s="104"/>
      <c r="M23" s="71"/>
      <c r="N23" s="71"/>
      <c r="O23"/>
      <c r="P23"/>
      <c r="Q23"/>
    </row>
    <row r="24" spans="1:17" ht="19.5" customHeight="1">
      <c r="A24" s="16" t="s">
        <v>11</v>
      </c>
      <c r="B24" s="52">
        <f>Datos!E9</f>
        <v>728.5</v>
      </c>
      <c r="C24" s="23"/>
      <c r="D24" s="114"/>
      <c r="E24" s="53">
        <f>Datos!K9</f>
        <v>718.5</v>
      </c>
      <c r="F24" s="24"/>
      <c r="G24" s="24"/>
      <c r="H24" s="24"/>
      <c r="I24" s="24"/>
      <c r="J24" s="24"/>
      <c r="K24" s="23"/>
      <c r="L24" s="53">
        <f>Datos!O9</f>
        <v>534</v>
      </c>
      <c r="M24" s="24"/>
      <c r="N24" s="24"/>
      <c r="O24"/>
      <c r="P24"/>
      <c r="Q24"/>
    </row>
    <row r="25" spans="1:17" ht="19.5" customHeight="1">
      <c r="A25" s="67" t="s">
        <v>12</v>
      </c>
      <c r="B25" s="66">
        <f>Datos!E10</f>
        <v>735.25</v>
      </c>
      <c r="C25" s="68"/>
      <c r="D25" s="99"/>
      <c r="E25" s="69">
        <f>Datos!K10</f>
        <v>723.75</v>
      </c>
      <c r="F25" s="68"/>
      <c r="G25" s="68"/>
      <c r="H25" s="68"/>
      <c r="I25" s="68"/>
      <c r="J25" s="68"/>
      <c r="K25" s="68"/>
      <c r="L25" s="69">
        <f>Datos!O10</f>
        <v>539.25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Datos!E11</f>
        <v>715.25</v>
      </c>
      <c r="C26" s="23"/>
      <c r="D26" s="114"/>
      <c r="E26" s="53">
        <f>Datos!K11</f>
        <v>710.5</v>
      </c>
      <c r="F26" s="24"/>
      <c r="G26" s="24"/>
      <c r="H26" s="24"/>
      <c r="I26" s="24"/>
      <c r="J26" s="24"/>
      <c r="K26" s="23"/>
      <c r="L26" s="53">
        <f>Datos!O11</f>
        <v>539.5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Datos!E12</f>
        <v>717.5</v>
      </c>
      <c r="C27" s="70"/>
      <c r="D27" s="112"/>
      <c r="E27" s="69">
        <f>Datos!K12</f>
        <v>714</v>
      </c>
      <c r="F27" s="70"/>
      <c r="G27" s="70"/>
      <c r="H27" s="70"/>
      <c r="I27" s="70"/>
      <c r="J27" s="70"/>
      <c r="K27" s="70"/>
      <c r="L27" s="69">
        <f>Datos!O12</f>
        <v>507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Datos!E13</f>
        <v>723</v>
      </c>
      <c r="C28" s="56"/>
      <c r="D28" s="61"/>
      <c r="E28" s="53">
        <f>Datos!K13</f>
        <v>721.25</v>
      </c>
      <c r="F28" s="56"/>
      <c r="G28" s="56"/>
      <c r="H28" s="56"/>
      <c r="I28" s="56"/>
      <c r="J28" s="56"/>
      <c r="K28" s="56"/>
      <c r="L28" s="53">
        <f>Datos!O13</f>
        <v>501.75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Datos!E14</f>
        <v>725.25</v>
      </c>
      <c r="C30" s="23"/>
      <c r="D30" s="114"/>
      <c r="E30" s="53">
        <f>Datos!K14</f>
        <v>722.25</v>
      </c>
      <c r="F30" s="24"/>
      <c r="G30" s="24"/>
      <c r="H30" s="24"/>
      <c r="I30" s="24"/>
      <c r="J30" s="24"/>
      <c r="K30" s="23"/>
      <c r="L30" s="53">
        <f>Datos!O14</f>
        <v>508.5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Datos!E15</f>
        <v>713</v>
      </c>
      <c r="C31" s="70"/>
      <c r="D31" s="112"/>
      <c r="E31" s="69">
        <f>Datos!K15</f>
        <v>709.25</v>
      </c>
      <c r="F31" s="70"/>
      <c r="G31" s="70"/>
      <c r="H31" s="70"/>
      <c r="I31" s="70"/>
      <c r="J31" s="70"/>
      <c r="K31" s="70"/>
      <c r="L31" s="69">
        <f>Datos!O15</f>
        <v>511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Datos!E16</f>
        <v>686.75</v>
      </c>
      <c r="C32" s="23"/>
      <c r="D32" s="114"/>
      <c r="E32" s="53">
        <f>Datos!J16</f>
        <v>670.25</v>
      </c>
      <c r="F32" s="24"/>
      <c r="G32" s="24"/>
      <c r="H32" s="24"/>
      <c r="I32" s="24"/>
      <c r="J32" s="24"/>
      <c r="K32" s="23"/>
      <c r="L32" s="53">
        <f>Datos!O14</f>
        <v>508.5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2"/>
      <c r="E33" s="69"/>
      <c r="F33" s="70"/>
      <c r="G33" s="70"/>
      <c r="H33" s="70"/>
      <c r="I33" s="70"/>
      <c r="J33" s="70"/>
      <c r="K33" s="70"/>
      <c r="L33" s="69">
        <f>Datos!O17</f>
        <v>481.25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91"/>
      <c r="D34" s="115"/>
      <c r="E34" s="53"/>
      <c r="F34" s="91"/>
      <c r="G34" s="91"/>
      <c r="H34" s="91"/>
      <c r="I34" s="91"/>
      <c r="J34" s="91"/>
      <c r="K34" s="91"/>
      <c r="L34" s="53">
        <f>Datos!O15</f>
        <v>511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4"/>
      <c r="E36" s="78"/>
      <c r="F36" s="73"/>
      <c r="G36" s="73"/>
      <c r="H36" s="73"/>
      <c r="I36" s="88"/>
      <c r="J36" s="88"/>
      <c r="K36" s="89"/>
      <c r="L36" s="78">
        <f>Datos!O19</f>
        <v>480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2"/>
      <c r="E37" s="104"/>
      <c r="F37" s="71"/>
      <c r="G37" s="71"/>
      <c r="H37" s="71"/>
      <c r="I37" s="105"/>
      <c r="J37" s="105"/>
      <c r="K37" s="103"/>
      <c r="L37" s="104">
        <f>Datos!O20</f>
        <v>434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Septiembre</v>
      </c>
      <c r="F7" s="3">
        <f>Datos!I23</f>
        <v>2021</v>
      </c>
      <c r="G7" s="3"/>
      <c r="H7" s="3"/>
      <c r="I7" s="3"/>
      <c r="J7" s="4" t="str">
        <f>Datos!D23</f>
        <v>Jueves</v>
      </c>
      <c r="K7" s="3">
        <f>Datos!E23</f>
        <v>2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7" t="s">
        <v>46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8" t="s">
        <v>0</v>
      </c>
      <c r="C11" s="158"/>
      <c r="D11" s="159" t="s">
        <v>0</v>
      </c>
      <c r="E11" s="159"/>
      <c r="F11" s="159"/>
      <c r="G11" s="159"/>
      <c r="H11" s="159"/>
      <c r="I11" s="159"/>
      <c r="J11" s="160" t="s">
        <v>1</v>
      </c>
      <c r="K11" s="160"/>
    </row>
    <row r="12" spans="1:11" ht="15.75">
      <c r="A12" s="8"/>
      <c r="B12" s="161" t="s">
        <v>2</v>
      </c>
      <c r="C12" s="161"/>
      <c r="D12" s="162" t="s">
        <v>3</v>
      </c>
      <c r="E12" s="162"/>
      <c r="F12" s="162"/>
      <c r="G12" s="162"/>
      <c r="H12" s="162"/>
      <c r="I12" s="162"/>
      <c r="J12" s="163" t="s">
        <v>4</v>
      </c>
      <c r="K12" s="16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52"/>
      <c r="C15" s="23"/>
      <c r="D15" s="53"/>
      <c r="E15" s="24"/>
      <c r="F15" s="24"/>
      <c r="G15" s="24"/>
      <c r="H15" s="83"/>
      <c r="I15" s="90"/>
      <c r="J15" s="53"/>
      <c r="K15" s="24"/>
    </row>
    <row r="16" spans="1:11" ht="19.5" customHeight="1">
      <c r="A16" s="67" t="s">
        <v>44</v>
      </c>
      <c r="B16" s="66"/>
      <c r="C16" s="70"/>
      <c r="D16" s="69"/>
      <c r="E16" s="70"/>
      <c r="F16" s="155"/>
      <c r="G16" s="156"/>
      <c r="H16" s="103"/>
      <c r="I16" s="103"/>
      <c r="J16" s="69"/>
      <c r="K16" s="71"/>
    </row>
    <row r="17" spans="1:11" ht="19.5" customHeight="1">
      <c r="A17" s="48" t="s">
        <v>14</v>
      </c>
      <c r="B17" s="49">
        <f>BUSHEL!B17*TONELADA!$B$51</f>
        <v>258.67776</v>
      </c>
      <c r="C17" s="72"/>
      <c r="D17" s="54">
        <f>IF(BUSHEL!E17&gt;0,BUSHEL!E17*TONELADA!$B$51,"")</f>
        <v>257.6673</v>
      </c>
      <c r="E17" s="72"/>
      <c r="F17" s="142"/>
      <c r="G17" s="143"/>
      <c r="H17" s="89"/>
      <c r="I17" s="89"/>
      <c r="J17" s="54">
        <f>BUSHEL!L17*BUSHEL!F42</f>
        <v>203.23729999999998</v>
      </c>
      <c r="K17" s="73"/>
    </row>
    <row r="18" spans="1:11" ht="19.5" customHeight="1">
      <c r="A18" s="67" t="s">
        <v>45</v>
      </c>
      <c r="B18" s="66"/>
      <c r="C18" s="70"/>
      <c r="D18" s="69"/>
      <c r="E18" s="70">
        <v>339.5</v>
      </c>
      <c r="F18" s="70"/>
      <c r="G18" s="103"/>
      <c r="H18" s="103">
        <f>BUSHEL!J18*TONELADA!$B$51</f>
        <v>322.97976</v>
      </c>
      <c r="I18" s="103">
        <f>BUSHEL!K18*TONELADA!$B$51</f>
        <v>313.79375999999996</v>
      </c>
      <c r="J18" s="69"/>
      <c r="K18" s="71">
        <f>BUSHEL!M18*$E$51</f>
        <v>285.61483999999996</v>
      </c>
    </row>
    <row r="19" spans="1:11" ht="19.5" customHeight="1">
      <c r="A19" s="48" t="s">
        <v>37</v>
      </c>
      <c r="B19" s="49"/>
      <c r="C19" s="72"/>
      <c r="D19" s="54"/>
      <c r="E19" s="72">
        <v>337.6</v>
      </c>
      <c r="F19" s="153" t="s">
        <v>142</v>
      </c>
      <c r="G19" s="154"/>
      <c r="H19" s="89">
        <f>BUSHEL!J19*TONELADA!$B$51</f>
        <v>322.97976</v>
      </c>
      <c r="I19" s="89">
        <f>BUSHEL!K19*TONELADA!$B$51</f>
        <v>313.79375999999996</v>
      </c>
      <c r="J19" s="54"/>
      <c r="K19" s="73">
        <f>BUSHEL!M19*$E$51</f>
        <v>275.77284</v>
      </c>
    </row>
    <row r="20" spans="1:11" ht="19.5" customHeight="1">
      <c r="A20" s="67" t="s">
        <v>15</v>
      </c>
      <c r="B20" s="66">
        <f>BUSHEL!B20*TONELADA!$B$51</f>
        <v>263.45448</v>
      </c>
      <c r="C20" s="68"/>
      <c r="D20" s="69">
        <f>IF(BUSHEL!E20&gt;0,BUSHEL!E20*TONELADA!$B$51,"")</f>
        <v>260.51496</v>
      </c>
      <c r="E20" s="68">
        <v>337.6</v>
      </c>
      <c r="F20" s="68"/>
      <c r="G20" s="68"/>
      <c r="H20" s="101">
        <f>BUSHEL!J20*TONELADA!$B$51</f>
        <v>322.97976</v>
      </c>
      <c r="I20" s="101">
        <f>BUSHEL!K20*TONELADA!$B$51</f>
        <v>313.79375999999996</v>
      </c>
      <c r="J20" s="69">
        <f>BUSHEL!L20*$E$51</f>
        <v>206.87884</v>
      </c>
      <c r="K20" s="66">
        <f>BUSHEL!M20*$E$51</f>
        <v>269.86764</v>
      </c>
    </row>
    <row r="21" spans="1:11" ht="19.5" customHeight="1">
      <c r="A21" s="16">
        <v>2022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1" ht="19.5" customHeight="1">
      <c r="A22" s="48" t="s">
        <v>40</v>
      </c>
      <c r="B22" s="49"/>
      <c r="C22" s="61">
        <v>307.6</v>
      </c>
      <c r="D22" s="50"/>
      <c r="E22" s="56">
        <v>335.6</v>
      </c>
      <c r="F22" s="24"/>
      <c r="G22" s="64"/>
      <c r="H22" s="64">
        <f>BUSHEL!J22*TONELADA!$B$51</f>
        <v>326.47044</v>
      </c>
      <c r="I22" s="65">
        <f>BUSHEL!K22*TONELADA!$B$51</f>
        <v>317.28444</v>
      </c>
      <c r="J22" s="50"/>
      <c r="K22" s="63">
        <f>BUSHEL!M22*$E$51</f>
        <v>263.37192</v>
      </c>
    </row>
    <row r="23" spans="1:11" ht="19.5" customHeight="1">
      <c r="A23" s="67" t="s">
        <v>41</v>
      </c>
      <c r="B23" s="66"/>
      <c r="C23" s="99"/>
      <c r="D23" s="100"/>
      <c r="E23" s="68"/>
      <c r="F23" s="68"/>
      <c r="G23" s="101"/>
      <c r="H23" s="101"/>
      <c r="I23" s="101"/>
      <c r="J23" s="69"/>
      <c r="K23" s="66"/>
    </row>
    <row r="24" spans="1:11" ht="19.5" customHeight="1">
      <c r="A24" s="16" t="s">
        <v>11</v>
      </c>
      <c r="B24" s="52">
        <f>BUSHEL!B24*TONELADA!$B$51</f>
        <v>267.68004</v>
      </c>
      <c r="C24" s="23"/>
      <c r="D24" s="53">
        <f>BUSHEL!E24*TONELADA!$B$51</f>
        <v>264.00563999999997</v>
      </c>
      <c r="E24" s="24"/>
      <c r="F24" s="24"/>
      <c r="G24" s="24"/>
      <c r="H24" s="24"/>
      <c r="I24" s="23"/>
      <c r="J24" s="53">
        <f>BUSHEL!L24*TONELADA!$B$51</f>
        <v>196.21295999999998</v>
      </c>
      <c r="K24" s="24"/>
    </row>
    <row r="25" spans="1:11" ht="19.5" customHeight="1">
      <c r="A25" s="67" t="s">
        <v>42</v>
      </c>
      <c r="B25" s="66"/>
      <c r="C25" s="99"/>
      <c r="D25" s="100"/>
      <c r="E25" s="68"/>
      <c r="F25" s="68"/>
      <c r="G25" s="101"/>
      <c r="H25" s="101"/>
      <c r="I25" s="101"/>
      <c r="J25" s="69"/>
      <c r="K25" s="66"/>
    </row>
    <row r="26" spans="1:11" ht="19.5" customHeight="1">
      <c r="A26" s="121" t="s">
        <v>12</v>
      </c>
      <c r="B26" s="52">
        <f>BUSHEL!B25*TONELADA!$B$51</f>
        <v>270.16026</v>
      </c>
      <c r="C26" s="91"/>
      <c r="D26" s="53">
        <f>BUSHEL!E25*TONELADA!$B$51</f>
        <v>265.93469999999996</v>
      </c>
      <c r="E26" s="91"/>
      <c r="F26" s="91"/>
      <c r="G26" s="91"/>
      <c r="H26" s="91"/>
      <c r="I26" s="91"/>
      <c r="J26" s="53">
        <f>BUSHEL!L25*TONELADA!$B$51</f>
        <v>198.14202</v>
      </c>
      <c r="K26" s="52"/>
    </row>
    <row r="27" spans="1:11" ht="19.5" customHeight="1">
      <c r="A27" s="67" t="s">
        <v>43</v>
      </c>
      <c r="B27" s="66"/>
      <c r="C27" s="68"/>
      <c r="D27" s="69"/>
      <c r="E27" s="68"/>
      <c r="F27" s="68"/>
      <c r="G27" s="68"/>
      <c r="H27" s="68"/>
      <c r="I27" s="68"/>
      <c r="J27" s="69"/>
      <c r="K27" s="66"/>
    </row>
    <row r="28" spans="1:11" ht="19.5" customHeight="1">
      <c r="A28" s="16" t="s">
        <v>13</v>
      </c>
      <c r="B28" s="52">
        <f>BUSHEL!B26*TONELADA!$B$51</f>
        <v>262.81146</v>
      </c>
      <c r="C28" s="23"/>
      <c r="D28" s="53">
        <f>BUSHEL!E26*TONELADA!$B$51</f>
        <v>261.06612</v>
      </c>
      <c r="E28" s="24"/>
      <c r="F28" s="24"/>
      <c r="G28" s="24"/>
      <c r="H28" s="24"/>
      <c r="I28" s="23"/>
      <c r="J28" s="53">
        <f>BUSHEL!L26*TONELADA!$B$51</f>
        <v>198.23388</v>
      </c>
      <c r="K28" s="24"/>
    </row>
    <row r="29" spans="1:11" ht="19.5" customHeight="1">
      <c r="A29" s="67" t="s">
        <v>44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21" t="s">
        <v>14</v>
      </c>
      <c r="B30" s="52">
        <f>BUSHEL!B27*TONELADA!$B$51</f>
        <v>263.6382</v>
      </c>
      <c r="C30" s="91"/>
      <c r="D30" s="53">
        <f>BUSHEL!E27*TONELADA!$B$51</f>
        <v>262.35215999999997</v>
      </c>
      <c r="E30" s="91"/>
      <c r="F30" s="91"/>
      <c r="G30" s="91"/>
      <c r="H30" s="91"/>
      <c r="I30" s="91"/>
      <c r="J30" s="53">
        <f>BUSHEL!L27*TONELADA!$B$51</f>
        <v>186.29208</v>
      </c>
      <c r="K30" s="52"/>
    </row>
    <row r="31" spans="1:11" ht="19.5" customHeight="1">
      <c r="A31" s="67" t="s">
        <v>45</v>
      </c>
      <c r="B31" s="66"/>
      <c r="C31" s="70"/>
      <c r="D31" s="69"/>
      <c r="E31" s="70"/>
      <c r="F31" s="70"/>
      <c r="G31" s="70"/>
      <c r="H31" s="70"/>
      <c r="I31" s="70"/>
      <c r="J31" s="69"/>
      <c r="K31" s="71"/>
    </row>
    <row r="32" spans="1:11" ht="19.5" customHeight="1">
      <c r="A32" s="121" t="s">
        <v>37</v>
      </c>
      <c r="B32" s="52"/>
      <c r="C32" s="91"/>
      <c r="D32" s="53"/>
      <c r="E32" s="91"/>
      <c r="F32" s="91"/>
      <c r="G32" s="91"/>
      <c r="H32" s="91"/>
      <c r="I32" s="91"/>
      <c r="J32" s="53"/>
      <c r="K32" s="52"/>
    </row>
    <row r="33" spans="1:11" ht="19.5" customHeight="1">
      <c r="A33" s="67" t="s">
        <v>15</v>
      </c>
      <c r="B33" s="66">
        <f>BUSHEL!B28*TONELADA!$B$51</f>
        <v>265.65912</v>
      </c>
      <c r="C33" s="68"/>
      <c r="D33" s="69">
        <f>BUSHEL!E28*TONELADA!$B$51</f>
        <v>265.0161</v>
      </c>
      <c r="E33" s="68"/>
      <c r="F33" s="68"/>
      <c r="G33" s="68"/>
      <c r="H33" s="68"/>
      <c r="I33" s="68"/>
      <c r="J33" s="69">
        <f>BUSHEL!L28*TONELADA!$B$51</f>
        <v>184.36302</v>
      </c>
      <c r="K33" s="66"/>
    </row>
    <row r="34" spans="1:11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</row>
    <row r="35" spans="1:11" ht="19.5" customHeight="1">
      <c r="A35" s="22" t="s">
        <v>11</v>
      </c>
      <c r="B35" s="97">
        <f>BUSHEL!B30*TONELADA!$B$51</f>
        <v>266.48586</v>
      </c>
      <c r="C35" s="106"/>
      <c r="D35" s="108">
        <f>BUSHEL!E30*TONELADA!$B$51</f>
        <v>265.38354</v>
      </c>
      <c r="E35" s="96"/>
      <c r="F35" s="96"/>
      <c r="G35" s="96"/>
      <c r="H35" s="96"/>
      <c r="I35" s="109"/>
      <c r="J35" s="127">
        <f>BUSHEL!L30*TONELADA!$B$51</f>
        <v>186.84323999999998</v>
      </c>
      <c r="K35" s="96"/>
    </row>
    <row r="36" spans="1:11" ht="19.5" customHeight="1">
      <c r="A36" s="22" t="s">
        <v>12</v>
      </c>
      <c r="B36" s="98">
        <f>BUSHEL!B31*TONELADA!$B$51</f>
        <v>261.98472</v>
      </c>
      <c r="C36" s="107"/>
      <c r="D36" s="110">
        <f>BUSHEL!E31*TONELADA!$B$51</f>
        <v>260.60681999999997</v>
      </c>
      <c r="E36" s="34"/>
      <c r="F36" s="34"/>
      <c r="G36" s="34"/>
      <c r="H36" s="34"/>
      <c r="I36" s="111"/>
      <c r="J36" s="128">
        <f>BUSHEL!L31*TONELADA!$B$51</f>
        <v>187.76184</v>
      </c>
      <c r="K36" s="34"/>
    </row>
    <row r="37" spans="1:11" ht="19.5" customHeight="1">
      <c r="A37" s="67" t="s">
        <v>13</v>
      </c>
      <c r="B37" s="66">
        <f>BUSHEL!B32*TONELADA!$B$51</f>
        <v>252.33942</v>
      </c>
      <c r="C37" s="70"/>
      <c r="D37" s="69">
        <f>BUSHEL!E32*TONELADA!$B$51</f>
        <v>246.27666</v>
      </c>
      <c r="E37" s="71"/>
      <c r="F37" s="71"/>
      <c r="G37" s="71"/>
      <c r="H37" s="71"/>
      <c r="I37" s="112"/>
      <c r="J37" s="124">
        <f>BUSHEL!L32*TONELADA!$B$51</f>
        <v>186.84323999999998</v>
      </c>
      <c r="K37" s="71"/>
    </row>
    <row r="38" spans="1:11" ht="19.5" customHeight="1">
      <c r="A38" s="16" t="s">
        <v>14</v>
      </c>
      <c r="B38" s="52"/>
      <c r="C38" s="23"/>
      <c r="D38" s="53"/>
      <c r="E38" s="23"/>
      <c r="F38" s="23"/>
      <c r="G38" s="23"/>
      <c r="H38" s="23"/>
      <c r="I38" s="23"/>
      <c r="J38" s="125">
        <f>BUSHEL!L33*TONELADA!$B$51</f>
        <v>176.8305</v>
      </c>
      <c r="K38" s="24"/>
    </row>
    <row r="39" spans="1:11" ht="19.5" customHeight="1">
      <c r="A39" s="67" t="s">
        <v>15</v>
      </c>
      <c r="B39" s="66"/>
      <c r="C39" s="70"/>
      <c r="D39" s="69"/>
      <c r="E39" s="70"/>
      <c r="F39" s="70"/>
      <c r="G39" s="70"/>
      <c r="H39" s="70"/>
      <c r="I39" s="70"/>
      <c r="J39" s="126">
        <f>BUSHEL!L34*TONELADA!$B$51</f>
        <v>187.76184</v>
      </c>
      <c r="K39" s="71"/>
    </row>
    <row r="40" spans="1:11" ht="19.5" customHeight="1">
      <c r="A40" s="16">
        <v>2024</v>
      </c>
      <c r="B40" s="19"/>
      <c r="C40" s="17"/>
      <c r="D40" s="18"/>
      <c r="E40" s="17"/>
      <c r="F40" s="17"/>
      <c r="G40" s="17"/>
      <c r="H40" s="19"/>
      <c r="I40" s="17"/>
      <c r="J40" s="18"/>
      <c r="K40" s="19"/>
    </row>
    <row r="41" spans="1:11" ht="19.5" customHeight="1">
      <c r="A41" s="132" t="s">
        <v>11</v>
      </c>
      <c r="B41" s="96"/>
      <c r="C41" s="106"/>
      <c r="D41" s="133"/>
      <c r="E41" s="96"/>
      <c r="F41" s="96"/>
      <c r="G41" s="96"/>
      <c r="H41" s="96"/>
      <c r="I41" s="109"/>
      <c r="J41" s="133"/>
      <c r="K41" s="96"/>
    </row>
    <row r="42" spans="1:11" ht="19.5" customHeight="1">
      <c r="A42" s="22" t="s">
        <v>12</v>
      </c>
      <c r="B42" s="34"/>
      <c r="C42" s="107"/>
      <c r="D42" s="134"/>
      <c r="E42" s="34"/>
      <c r="F42" s="34"/>
      <c r="G42" s="34"/>
      <c r="H42" s="34"/>
      <c r="I42" s="111"/>
      <c r="J42" s="134"/>
      <c r="K42" s="34"/>
    </row>
    <row r="43" spans="1:11" ht="19.5" customHeight="1">
      <c r="A43" s="67" t="s">
        <v>13</v>
      </c>
      <c r="B43" s="66"/>
      <c r="C43" s="68"/>
      <c r="D43" s="69"/>
      <c r="E43" s="68"/>
      <c r="F43" s="71"/>
      <c r="G43" s="101"/>
      <c r="H43" s="101"/>
      <c r="I43" s="102"/>
      <c r="J43" s="69">
        <f>BUSHEL!L36*TONELADA!$B$51</f>
        <v>176.3712</v>
      </c>
      <c r="K43" s="131"/>
    </row>
    <row r="44" spans="1:11" ht="19.5" customHeight="1">
      <c r="A44" s="22" t="s">
        <v>14</v>
      </c>
      <c r="B44" s="34"/>
      <c r="C44" s="107"/>
      <c r="D44" s="134"/>
      <c r="E44" s="34"/>
      <c r="F44" s="34"/>
      <c r="G44" s="34"/>
      <c r="H44" s="34"/>
      <c r="I44" s="111"/>
      <c r="J44" s="134"/>
      <c r="K44" s="34"/>
    </row>
    <row r="45" spans="1:11" ht="19.5" customHeight="1">
      <c r="A45" s="67" t="s">
        <v>15</v>
      </c>
      <c r="B45" s="66"/>
      <c r="C45" s="68"/>
      <c r="D45" s="69"/>
      <c r="E45" s="68"/>
      <c r="F45" s="68"/>
      <c r="G45" s="101"/>
      <c r="H45" s="101"/>
      <c r="I45" s="102"/>
      <c r="J45" s="69">
        <f>BUSHEL!L37*TONELADA!$B$51</f>
        <v>159.46895999999998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9">
    <mergeCell ref="F19:G19"/>
    <mergeCell ref="F16:G16"/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9" sqref="B9:C10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119</v>
      </c>
      <c r="B6" s="62"/>
      <c r="C6" s="74"/>
    </row>
    <row r="7" spans="1:3" ht="15">
      <c r="A7" s="40" t="s">
        <v>120</v>
      </c>
      <c r="B7" s="44"/>
      <c r="C7" s="44"/>
    </row>
    <row r="8" spans="1:3" ht="15">
      <c r="A8" s="43" t="s">
        <v>139</v>
      </c>
      <c r="B8" s="1"/>
      <c r="C8" s="74"/>
    </row>
    <row r="9" spans="1:3" ht="15">
      <c r="A9" s="40" t="s">
        <v>140</v>
      </c>
      <c r="B9" s="44"/>
      <c r="C9" s="44"/>
    </row>
    <row r="10" spans="1:3" ht="15">
      <c r="A10" s="43" t="s">
        <v>126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144</v>
      </c>
      <c r="B12" s="44">
        <v>110</v>
      </c>
      <c r="C12" s="44" t="s">
        <v>146</v>
      </c>
    </row>
    <row r="13" spans="1:3" ht="15">
      <c r="A13" s="43" t="s">
        <v>145</v>
      </c>
      <c r="B13" s="62"/>
      <c r="C13" s="74"/>
    </row>
    <row r="14" spans="1:3" ht="15">
      <c r="A14" s="40" t="s">
        <v>113</v>
      </c>
      <c r="B14" s="44"/>
      <c r="C14" s="44"/>
    </row>
    <row r="15" spans="1:3" ht="15">
      <c r="A15" s="43" t="s">
        <v>114</v>
      </c>
      <c r="B15" s="140"/>
      <c r="C15" s="74"/>
    </row>
    <row r="17" spans="1:3" ht="15.75">
      <c r="A17" s="95" t="s">
        <v>90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D9" sqref="D9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4"/>
      <c r="C1" s="164"/>
      <c r="D1" s="164"/>
      <c r="E1" s="164"/>
      <c r="F1" s="164"/>
      <c r="G1" s="164"/>
    </row>
    <row r="2" spans="1:7" ht="15.75">
      <c r="A2" s="42"/>
      <c r="B2" s="165" t="s">
        <v>0</v>
      </c>
      <c r="C2" s="165"/>
      <c r="D2" s="165"/>
      <c r="E2" s="165"/>
      <c r="F2" s="165"/>
      <c r="G2" s="165"/>
    </row>
    <row r="3" spans="1:7" ht="15.75">
      <c r="A3" s="42"/>
      <c r="B3" s="165" t="s">
        <v>27</v>
      </c>
      <c r="C3" s="165"/>
      <c r="D3" s="165"/>
      <c r="E3" s="165"/>
      <c r="F3" s="165"/>
      <c r="G3" s="165"/>
    </row>
    <row r="4" spans="1:8" ht="15.75">
      <c r="A4" s="42"/>
      <c r="B4" s="45">
        <v>0.12</v>
      </c>
      <c r="C4" s="45" t="s">
        <v>127</v>
      </c>
      <c r="D4" s="46">
        <v>0.13</v>
      </c>
      <c r="E4" s="46">
        <v>0.125</v>
      </c>
      <c r="F4" s="46">
        <v>0.115</v>
      </c>
      <c r="G4" s="46">
        <v>0.11</v>
      </c>
      <c r="H4" s="123" t="s">
        <v>128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119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120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139</v>
      </c>
      <c r="B8" s="80">
        <v>215</v>
      </c>
      <c r="C8" s="80" t="s">
        <v>141</v>
      </c>
      <c r="D8" s="80" t="s">
        <v>147</v>
      </c>
      <c r="E8" s="80"/>
      <c r="F8" s="80">
        <v>170</v>
      </c>
      <c r="G8" s="81">
        <v>145</v>
      </c>
      <c r="H8" s="80" t="s">
        <v>141</v>
      </c>
    </row>
    <row r="9" spans="1:8" ht="15">
      <c r="A9" s="40" t="s">
        <v>140</v>
      </c>
      <c r="B9" s="44">
        <v>210</v>
      </c>
      <c r="C9" s="44" t="s">
        <v>141</v>
      </c>
      <c r="D9" s="44"/>
      <c r="E9" s="44"/>
      <c r="F9" s="44">
        <v>170</v>
      </c>
      <c r="G9" s="41">
        <v>145</v>
      </c>
      <c r="H9" s="44" t="s">
        <v>141</v>
      </c>
    </row>
    <row r="10" spans="1:8" ht="15">
      <c r="A10" s="79" t="s">
        <v>126</v>
      </c>
      <c r="B10" s="80">
        <v>210</v>
      </c>
      <c r="C10" s="80" t="s">
        <v>141</v>
      </c>
      <c r="D10" s="80"/>
      <c r="E10" s="80"/>
      <c r="F10" s="80">
        <v>170</v>
      </c>
      <c r="G10" s="81">
        <v>145</v>
      </c>
      <c r="H10" s="80" t="s">
        <v>141</v>
      </c>
    </row>
    <row r="11" spans="1:8" ht="15.75">
      <c r="A11" s="84">
        <v>2022</v>
      </c>
      <c r="B11" s="85"/>
      <c r="C11" s="85"/>
      <c r="D11" s="85"/>
      <c r="E11" s="85"/>
      <c r="F11" s="85"/>
      <c r="G11" s="85"/>
      <c r="H11" s="86"/>
    </row>
    <row r="12" spans="1:8" ht="15">
      <c r="A12" s="40" t="s">
        <v>144</v>
      </c>
      <c r="B12" s="44">
        <v>195</v>
      </c>
      <c r="C12" s="44" t="s">
        <v>146</v>
      </c>
      <c r="D12" s="44"/>
      <c r="E12" s="44"/>
      <c r="F12" s="41">
        <v>170</v>
      </c>
      <c r="G12" s="41">
        <v>145</v>
      </c>
      <c r="H12" s="44" t="s">
        <v>146</v>
      </c>
    </row>
    <row r="13" spans="1:8" ht="15">
      <c r="A13" s="79" t="s">
        <v>148</v>
      </c>
      <c r="B13" s="80"/>
      <c r="C13" s="80"/>
      <c r="D13" s="80"/>
      <c r="E13" s="80"/>
      <c r="F13" s="81"/>
      <c r="G13" s="81"/>
      <c r="H13" s="80"/>
    </row>
    <row r="14" spans="1:8" ht="15">
      <c r="A14" s="40" t="s">
        <v>113</v>
      </c>
      <c r="B14" s="44"/>
      <c r="C14" s="44"/>
      <c r="D14" s="44"/>
      <c r="E14" s="44"/>
      <c r="F14" s="41"/>
      <c r="G14" s="41"/>
      <c r="H14" s="44"/>
    </row>
    <row r="15" spans="1:8" ht="15">
      <c r="A15" s="139"/>
      <c r="B15" s="139"/>
      <c r="C15" s="139"/>
      <c r="D15" s="139"/>
      <c r="E15" s="139"/>
      <c r="F15" s="139"/>
      <c r="G15" s="139"/>
      <c r="H15" s="139"/>
    </row>
    <row r="16" spans="1:8" ht="15">
      <c r="A16" s="139"/>
      <c r="B16" s="139"/>
      <c r="C16" s="139"/>
      <c r="D16" s="139"/>
      <c r="E16" s="139"/>
      <c r="F16" s="139"/>
      <c r="G16" s="139"/>
      <c r="H16" s="139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149</v>
      </c>
    </row>
    <row r="24" ht="15">
      <c r="A24" t="s">
        <v>79</v>
      </c>
    </row>
    <row r="25" ht="15">
      <c r="A25" t="s">
        <v>143</v>
      </c>
    </row>
    <row r="27" spans="1:8" ht="111" customHeight="1">
      <c r="A27" s="166" t="s">
        <v>150</v>
      </c>
      <c r="B27" s="166"/>
      <c r="C27" s="166"/>
      <c r="D27" s="166"/>
      <c r="E27" s="166"/>
      <c r="F27" s="166"/>
      <c r="G27" s="166"/>
      <c r="H27" s="166"/>
    </row>
    <row r="28" spans="1:8" ht="15">
      <c r="A28" s="135"/>
      <c r="B28" s="135"/>
      <c r="C28" s="135"/>
      <c r="D28" s="135"/>
      <c r="E28" s="135"/>
      <c r="F28" s="135"/>
      <c r="G28" s="135"/>
      <c r="H28" s="135"/>
    </row>
    <row r="29" spans="1:8" ht="15">
      <c r="A29" s="135"/>
      <c r="B29" s="135"/>
      <c r="C29" s="135"/>
      <c r="D29" s="135"/>
      <c r="E29" s="135"/>
      <c r="F29" s="135"/>
      <c r="G29" s="135"/>
      <c r="H29" s="135"/>
    </row>
    <row r="30" spans="1:8" ht="15">
      <c r="A30" s="135"/>
      <c r="B30" s="135"/>
      <c r="C30" s="135"/>
      <c r="D30" s="135"/>
      <c r="E30" s="135"/>
      <c r="F30" s="135"/>
      <c r="G30" s="135"/>
      <c r="H30" s="135"/>
    </row>
    <row r="31" spans="1:8" ht="15">
      <c r="A31" s="135"/>
      <c r="B31" s="135"/>
      <c r="C31" s="135"/>
      <c r="D31" s="135"/>
      <c r="E31" s="135"/>
      <c r="F31" s="135"/>
      <c r="G31" s="135"/>
      <c r="H31" s="135"/>
    </row>
    <row r="32" spans="1:8" ht="15">
      <c r="A32" s="135"/>
      <c r="B32" s="135"/>
      <c r="C32" s="135"/>
      <c r="D32" s="135"/>
      <c r="E32" s="135"/>
      <c r="F32" s="135"/>
      <c r="G32" s="135"/>
      <c r="H32" s="135"/>
    </row>
    <row r="33" spans="1:8" ht="15">
      <c r="A33" s="135"/>
      <c r="B33" s="135"/>
      <c r="C33" s="135"/>
      <c r="D33" s="135"/>
      <c r="E33" s="135"/>
      <c r="F33" s="135"/>
      <c r="G33" s="135"/>
      <c r="H33" s="135"/>
    </row>
    <row r="34" spans="1:8" ht="15">
      <c r="A34" s="135"/>
      <c r="B34" s="135"/>
      <c r="C34" s="135"/>
      <c r="D34" s="135"/>
      <c r="E34" s="135"/>
      <c r="F34" s="135"/>
      <c r="G34" s="135"/>
      <c r="H34" s="135"/>
    </row>
    <row r="35" spans="1:8" ht="15">
      <c r="A35" s="135"/>
      <c r="B35" s="135"/>
      <c r="C35" s="135"/>
      <c r="D35" s="135"/>
      <c r="E35" s="135"/>
      <c r="F35" s="135"/>
      <c r="G35" s="135"/>
      <c r="H35" s="135"/>
    </row>
    <row r="36" spans="1:8" ht="15">
      <c r="A36" s="135"/>
      <c r="B36" s="135"/>
      <c r="C36" s="135"/>
      <c r="D36" s="135"/>
      <c r="E36" s="135"/>
      <c r="F36" s="135"/>
      <c r="G36" s="135"/>
      <c r="H36" s="135"/>
    </row>
    <row r="37" spans="1:8" ht="15">
      <c r="A37" s="135"/>
      <c r="B37" s="135"/>
      <c r="C37" s="135"/>
      <c r="D37" s="135"/>
      <c r="E37" s="135"/>
      <c r="F37" s="135"/>
      <c r="G37" s="135"/>
      <c r="H37" s="135"/>
    </row>
  </sheetData>
  <sheetProtection selectLockedCells="1" selectUnlockedCells="1"/>
  <mergeCells count="4">
    <mergeCell ref="B1:G1"/>
    <mergeCell ref="B2:G2"/>
    <mergeCell ref="B3:G3"/>
    <mergeCell ref="A27:H2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7">
        <v>2021</v>
      </c>
      <c r="B6" s="168"/>
      <c r="C6" s="169"/>
      <c r="E6" t="s">
        <v>24</v>
      </c>
    </row>
    <row r="7" spans="1:5" ht="15">
      <c r="A7" s="40" t="s">
        <v>116</v>
      </c>
      <c r="B7" s="41"/>
      <c r="C7" s="41"/>
      <c r="E7" t="s">
        <v>25</v>
      </c>
    </row>
    <row r="8" spans="1:5" ht="15">
      <c r="A8" s="42" t="s">
        <v>117</v>
      </c>
      <c r="B8" s="34"/>
      <c r="C8" s="34"/>
      <c r="E8" t="s">
        <v>26</v>
      </c>
    </row>
    <row r="9" spans="1:3" ht="15">
      <c r="A9" s="40" t="s">
        <v>118</v>
      </c>
      <c r="B9" s="41"/>
      <c r="C9" s="41"/>
    </row>
    <row r="10" spans="1:4" ht="15">
      <c r="A10" s="42" t="s">
        <v>119</v>
      </c>
      <c r="B10" s="34"/>
      <c r="C10" s="34"/>
      <c r="D10" s="130"/>
    </row>
    <row r="11" spans="1:3" ht="15">
      <c r="A11" s="40" t="s">
        <v>120</v>
      </c>
      <c r="B11" s="41"/>
      <c r="C11" s="41"/>
    </row>
    <row r="12" spans="1:3" ht="15">
      <c r="A12" s="42" t="s">
        <v>139</v>
      </c>
      <c r="B12" s="34">
        <v>200</v>
      </c>
      <c r="C12" s="34" t="s">
        <v>141</v>
      </c>
    </row>
    <row r="13" spans="1:3" ht="15">
      <c r="A13" s="40" t="s">
        <v>140</v>
      </c>
      <c r="B13" s="41">
        <v>175</v>
      </c>
      <c r="C13" s="41" t="s">
        <v>141</v>
      </c>
    </row>
    <row r="14" spans="1:3" ht="15">
      <c r="A14" s="42" t="s">
        <v>126</v>
      </c>
      <c r="B14" s="34">
        <v>160</v>
      </c>
      <c r="C14" s="34" t="s">
        <v>141</v>
      </c>
    </row>
    <row r="15" spans="1:3" ht="15.75">
      <c r="A15" s="167">
        <v>2022</v>
      </c>
      <c r="B15" s="168"/>
      <c r="C15" s="169"/>
    </row>
    <row r="16" spans="1:3" ht="15">
      <c r="A16" s="136" t="s">
        <v>144</v>
      </c>
      <c r="B16" s="41">
        <v>135</v>
      </c>
      <c r="C16" s="41" t="s">
        <v>146</v>
      </c>
    </row>
    <row r="17" spans="1:3" ht="15">
      <c r="A17" s="137" t="s">
        <v>145</v>
      </c>
      <c r="B17" s="138"/>
      <c r="C17" s="138"/>
    </row>
    <row r="18" spans="1:3" ht="15">
      <c r="A18" s="136" t="s">
        <v>113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53</v>
      </c>
      <c r="C7" t="s">
        <v>54</v>
      </c>
      <c r="D7" s="51">
        <v>44441</v>
      </c>
      <c r="E7">
        <v>704</v>
      </c>
      <c r="F7">
        <v>704</v>
      </c>
      <c r="G7" t="s">
        <v>55</v>
      </c>
      <c r="H7" t="s">
        <v>56</v>
      </c>
      <c r="I7" s="51">
        <v>44441</v>
      </c>
      <c r="J7">
        <v>701.25</v>
      </c>
      <c r="K7">
        <v>701.25</v>
      </c>
      <c r="L7" t="s">
        <v>57</v>
      </c>
      <c r="M7" t="s">
        <v>58</v>
      </c>
      <c r="N7" s="51">
        <v>44441</v>
      </c>
      <c r="O7">
        <v>516.25</v>
      </c>
      <c r="P7">
        <v>516.25</v>
      </c>
      <c r="Q7" s="47" t="s">
        <v>115</v>
      </c>
    </row>
    <row r="8" spans="2:17" ht="15">
      <c r="B8" t="s">
        <v>59</v>
      </c>
      <c r="C8" t="s">
        <v>60</v>
      </c>
      <c r="D8" s="51">
        <v>44441</v>
      </c>
      <c r="E8">
        <v>717</v>
      </c>
      <c r="F8">
        <v>717</v>
      </c>
      <c r="G8" t="s">
        <v>61</v>
      </c>
      <c r="H8" t="s">
        <v>62</v>
      </c>
      <c r="I8" s="51">
        <v>44441</v>
      </c>
      <c r="J8">
        <v>709</v>
      </c>
      <c r="K8">
        <v>709</v>
      </c>
      <c r="L8" t="s">
        <v>49</v>
      </c>
      <c r="M8" t="s">
        <v>50</v>
      </c>
      <c r="N8" s="51">
        <v>44441</v>
      </c>
      <c r="O8">
        <v>525.5</v>
      </c>
      <c r="P8">
        <v>525.5</v>
      </c>
      <c r="Q8" s="47" t="s">
        <v>115</v>
      </c>
    </row>
    <row r="9" spans="2:17" ht="15">
      <c r="B9" t="s">
        <v>63</v>
      </c>
      <c r="C9" t="s">
        <v>64</v>
      </c>
      <c r="D9" s="51">
        <v>44441</v>
      </c>
      <c r="E9">
        <v>728.5</v>
      </c>
      <c r="F9">
        <v>728.5</v>
      </c>
      <c r="G9" t="s">
        <v>65</v>
      </c>
      <c r="H9" t="s">
        <v>66</v>
      </c>
      <c r="I9" s="51">
        <v>44441</v>
      </c>
      <c r="J9">
        <v>718.5</v>
      </c>
      <c r="K9">
        <v>718.5</v>
      </c>
      <c r="L9" t="s">
        <v>80</v>
      </c>
      <c r="M9" t="s">
        <v>81</v>
      </c>
      <c r="N9" s="51">
        <v>44441</v>
      </c>
      <c r="O9">
        <v>534</v>
      </c>
      <c r="P9">
        <v>534</v>
      </c>
      <c r="Q9" s="47" t="s">
        <v>115</v>
      </c>
    </row>
    <row r="10" spans="2:17" ht="15">
      <c r="B10" t="s">
        <v>69</v>
      </c>
      <c r="C10" t="s">
        <v>70</v>
      </c>
      <c r="D10" s="51">
        <v>44441</v>
      </c>
      <c r="E10">
        <v>735.25</v>
      </c>
      <c r="F10">
        <v>735.25</v>
      </c>
      <c r="G10" t="s">
        <v>71</v>
      </c>
      <c r="H10" t="s">
        <v>72</v>
      </c>
      <c r="I10" s="51">
        <v>44441</v>
      </c>
      <c r="J10">
        <v>723.75</v>
      </c>
      <c r="K10">
        <v>723.75</v>
      </c>
      <c r="L10" t="s">
        <v>82</v>
      </c>
      <c r="M10" t="s">
        <v>83</v>
      </c>
      <c r="N10" s="51">
        <v>44441</v>
      </c>
      <c r="O10">
        <v>539.25</v>
      </c>
      <c r="P10">
        <v>539.25</v>
      </c>
      <c r="Q10" s="47" t="s">
        <v>115</v>
      </c>
    </row>
    <row r="11" spans="2:17" ht="15">
      <c r="B11" t="s">
        <v>75</v>
      </c>
      <c r="C11" t="s">
        <v>76</v>
      </c>
      <c r="D11" s="51">
        <v>44441</v>
      </c>
      <c r="E11">
        <v>715.25</v>
      </c>
      <c r="F11">
        <v>715.25</v>
      </c>
      <c r="G11" t="s">
        <v>77</v>
      </c>
      <c r="H11" t="s">
        <v>78</v>
      </c>
      <c r="I11" s="51">
        <v>44441</v>
      </c>
      <c r="J11">
        <v>710.5</v>
      </c>
      <c r="K11">
        <v>710.5</v>
      </c>
      <c r="L11" t="s">
        <v>67</v>
      </c>
      <c r="M11" t="s">
        <v>68</v>
      </c>
      <c r="N11" s="51">
        <v>44441</v>
      </c>
      <c r="O11">
        <v>539.5</v>
      </c>
      <c r="P11">
        <v>539.5</v>
      </c>
      <c r="Q11" s="47" t="s">
        <v>115</v>
      </c>
    </row>
    <row r="12" spans="2:17" ht="15">
      <c r="B12" t="s">
        <v>91</v>
      </c>
      <c r="C12" t="s">
        <v>92</v>
      </c>
      <c r="D12" s="51">
        <v>44441</v>
      </c>
      <c r="E12">
        <v>717.5</v>
      </c>
      <c r="F12">
        <v>717.5</v>
      </c>
      <c r="G12" t="s">
        <v>93</v>
      </c>
      <c r="H12" t="s">
        <v>94</v>
      </c>
      <c r="I12" s="51">
        <v>44441</v>
      </c>
      <c r="J12">
        <v>714</v>
      </c>
      <c r="K12">
        <v>714</v>
      </c>
      <c r="L12" t="s">
        <v>84</v>
      </c>
      <c r="M12" t="s">
        <v>85</v>
      </c>
      <c r="N12" s="51">
        <v>44441</v>
      </c>
      <c r="O12">
        <v>507</v>
      </c>
      <c r="P12">
        <v>507</v>
      </c>
      <c r="Q12" s="47" t="s">
        <v>115</v>
      </c>
    </row>
    <row r="13" spans="2:17" ht="15">
      <c r="B13" t="s">
        <v>95</v>
      </c>
      <c r="C13" t="s">
        <v>96</v>
      </c>
      <c r="D13" s="51">
        <v>44441</v>
      </c>
      <c r="E13">
        <v>723</v>
      </c>
      <c r="F13">
        <v>723</v>
      </c>
      <c r="G13" t="s">
        <v>97</v>
      </c>
      <c r="H13" t="s">
        <v>98</v>
      </c>
      <c r="I13" s="51">
        <v>44441</v>
      </c>
      <c r="J13">
        <v>721.25</v>
      </c>
      <c r="K13">
        <v>721.25</v>
      </c>
      <c r="L13" t="s">
        <v>73</v>
      </c>
      <c r="M13" t="s">
        <v>74</v>
      </c>
      <c r="N13" s="51">
        <v>44441</v>
      </c>
      <c r="O13">
        <v>501.75</v>
      </c>
      <c r="P13">
        <v>501.75</v>
      </c>
      <c r="Q13" s="47" t="s">
        <v>115</v>
      </c>
    </row>
    <row r="14" spans="2:17" ht="15">
      <c r="B14" t="s">
        <v>99</v>
      </c>
      <c r="C14" t="s">
        <v>100</v>
      </c>
      <c r="D14" s="51">
        <v>44441</v>
      </c>
      <c r="E14">
        <v>725.25</v>
      </c>
      <c r="F14">
        <v>725.25</v>
      </c>
      <c r="G14" t="s">
        <v>101</v>
      </c>
      <c r="H14" t="s">
        <v>102</v>
      </c>
      <c r="I14" s="51">
        <v>44441</v>
      </c>
      <c r="J14">
        <v>722.25</v>
      </c>
      <c r="K14">
        <v>722.25</v>
      </c>
      <c r="L14" t="s">
        <v>129</v>
      </c>
      <c r="M14" t="s">
        <v>130</v>
      </c>
      <c r="N14" s="51">
        <v>44441</v>
      </c>
      <c r="O14">
        <v>508.5</v>
      </c>
      <c r="P14">
        <v>508.5</v>
      </c>
      <c r="Q14" s="47" t="s">
        <v>115</v>
      </c>
    </row>
    <row r="15" spans="2:17" ht="15">
      <c r="B15" t="s">
        <v>103</v>
      </c>
      <c r="C15" t="s">
        <v>104</v>
      </c>
      <c r="D15" s="51">
        <v>44441</v>
      </c>
      <c r="E15">
        <v>713</v>
      </c>
      <c r="F15">
        <v>713</v>
      </c>
      <c r="G15" t="s">
        <v>105</v>
      </c>
      <c r="H15" t="s">
        <v>106</v>
      </c>
      <c r="I15" s="51">
        <v>44441</v>
      </c>
      <c r="J15">
        <v>709.25</v>
      </c>
      <c r="K15">
        <v>709.25</v>
      </c>
      <c r="L15" t="s">
        <v>131</v>
      </c>
      <c r="M15" t="s">
        <v>132</v>
      </c>
      <c r="N15" s="51">
        <v>44441</v>
      </c>
      <c r="O15">
        <v>511</v>
      </c>
      <c r="P15">
        <v>511</v>
      </c>
      <c r="Q15" s="47" t="s">
        <v>115</v>
      </c>
    </row>
    <row r="16" spans="2:16" ht="15">
      <c r="B16" t="s">
        <v>109</v>
      </c>
      <c r="C16" t="s">
        <v>110</v>
      </c>
      <c r="D16" s="51">
        <v>44441</v>
      </c>
      <c r="E16">
        <v>686.75</v>
      </c>
      <c r="F16">
        <v>686.75</v>
      </c>
      <c r="G16" t="s">
        <v>111</v>
      </c>
      <c r="H16" t="s">
        <v>112</v>
      </c>
      <c r="I16" s="51">
        <v>44441</v>
      </c>
      <c r="J16">
        <v>670.25</v>
      </c>
      <c r="K16">
        <v>670.25</v>
      </c>
      <c r="L16" t="s">
        <v>86</v>
      </c>
      <c r="M16" t="s">
        <v>87</v>
      </c>
      <c r="N16" s="51">
        <v>44441</v>
      </c>
      <c r="O16">
        <v>512.75</v>
      </c>
      <c r="P16">
        <v>512.75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133</v>
      </c>
      <c r="M17" t="s">
        <v>134</v>
      </c>
      <c r="N17" s="51">
        <v>44441</v>
      </c>
      <c r="O17">
        <v>481.25</v>
      </c>
      <c r="P17">
        <v>481.25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44441</v>
      </c>
      <c r="O18">
        <v>471.5</v>
      </c>
      <c r="P18">
        <v>471.5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135</v>
      </c>
      <c r="M19" t="s">
        <v>136</v>
      </c>
      <c r="N19" s="51">
        <v>44441</v>
      </c>
      <c r="O19">
        <v>480</v>
      </c>
      <c r="P19">
        <v>480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137</v>
      </c>
      <c r="M20" t="s">
        <v>138</v>
      </c>
      <c r="N20" s="51">
        <v>44441</v>
      </c>
      <c r="O20">
        <v>434</v>
      </c>
      <c r="P20">
        <v>434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151</v>
      </c>
      <c r="E23">
        <v>2</v>
      </c>
      <c r="F23" s="129"/>
      <c r="G23" s="47" t="s">
        <v>120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2021-09-03T14:45:43Z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