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1\Julio\"/>
    </mc:Choice>
  </mc:AlternateContent>
  <xr:revisionPtr revIDLastSave="0" documentId="13_ncr:1_{C3DBB82C-AAFE-4E14-A93A-884AE26730F1}" xr6:coauthVersionLast="46" xr6:coauthVersionMax="47"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G19" i="5"/>
  <c r="D5" i="5"/>
  <c r="D54" i="5"/>
  <c r="D4" i="5"/>
  <c r="D53" i="5" s="1"/>
  <c r="E72" i="5"/>
  <c r="G20" i="5" l="1"/>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<sst xmlns="http://schemas.openxmlformats.org/spreadsheetml/2006/main" count="977" uniqueCount="529">
  <si>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</si>
  <si>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</si>
  <si>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</si>
  <si>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</si>
  <si>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</si>
  <si>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</si>
  <si>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</si>
  <si>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</si>
  <si>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</si>
  <si>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</si>
  <si>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</si>
  <si>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</si>
  <si>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</si>
  <si>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</si>
  <si>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</si>
  <si>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</si>
  <si>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</si>
  <si>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</si>
  <si>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</si>
  <si>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</si>
  <si>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</si>
  <si>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</si>
  <si>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</si>
  <si>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</si>
  <si>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</si>
  <si>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</si>
  <si>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</si>
  <si>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</si>
  <si>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</si>
  <si>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</si>
  <si>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</si>
  <si>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</si>
  <si>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</si>
  <si>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</si>
  <si>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</si>
  <si>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</si>
  <si>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</si>
  <si>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</si>
  <si>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</si>
  <si>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</si>
  <si>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</si>
  <si>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</si>
  <si>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</si>
  <si>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</si>
  <si>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</si>
  <si>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</si>
  <si>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</si>
  <si>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</si>
  <si>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</si>
  <si>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</si>
  <si>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</si>
  <si>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</si>
  <si>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</si>
  <si>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</si>
  <si>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</si>
  <si>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</si>
  <si>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</si>
  <si>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</si>
  <si>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</si>
  <si>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</si>
  <si>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</si>
  <si>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</si>
  <si>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</si>
  <si>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</si>
  <si>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</si>
  <si>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</si>
  <si>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</si>
  <si>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</si>
  <si>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</si>
  <si>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</si>
  <si>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</si>
  <si>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</si>
  <si>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</si>
  <si>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</si>
  <si>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</si>
  <si>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</si>
  <si>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</si>
  <si>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</si>
  <si>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</si>
  <si>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</si>
  <si>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</si>
  <si>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</si>
  <si>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</si>
  <si>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</si>
  <si>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</si>
  <si>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</si>
  <si>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</si>
  <si>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</si>
  <si>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</si>
  <si>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</si>
  <si>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</si>
  <si>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</si>
  <si>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</si>
  <si>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</si>
  <si>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</si>
  <si>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</si>
  <si>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</si>
  <si>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</si>
  <si>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</si>
  <si>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</si>
  <si>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</si>
  <si>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</si>
  <si>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</si>
  <si>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</si>
  <si>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</si>
  <si>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</si>
  <si>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</si>
  <si>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</si>
  <si>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</si>
  <si>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</si>
  <si>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</si>
  <si>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</si>
  <si>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</si>
  <si>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</si>
  <si>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</si>
  <si>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</si>
  <si>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</si>
  <si>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</si>
  <si>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</si>
  <si>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</si>
  <si>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</si>
  <si>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</si>
  <si>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</si>
  <si>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</si>
  <si>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</si>
  <si>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</si>
  <si>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</si>
  <si>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</si>
  <si>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</si>
  <si>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</si>
  <si>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</si>
  <si>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</si>
  <si>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</si>
  <si>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</si>
  <si>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</si>
  <si>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</si>
  <si>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</si>
  <si>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</si>
  <si>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</si>
  <si>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</si>
  <si>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</si>
  <si>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</si>
  <si>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</si>
  <si>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</si>
  <si>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</si>
  <si>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</si>
  <si>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</si>
  <si>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</si>
  <si>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</si>
  <si>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</si>
  <si>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</si>
  <si>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</si>
  <si>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</si>
  <si>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</si>
  <si>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</si>
  <si>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</si>
  <si>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</si>
  <si>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</si>
  <si>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</si>
  <si>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</si>
  <si>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</si>
  <si>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</si>
  <si>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</si>
  <si>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</si>
  <si>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</si>
  <si>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</si>
  <si>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</si>
  <si>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</si>
  <si>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</si>
  <si>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</si>
  <si>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</si>
  <si>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</si>
  <si>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</si>
  <si>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</si>
  <si>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</si>
  <si>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</si>
  <si>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</si>
  <si>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</si>
  <si>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</si>
  <si>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</si>
  <si>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</si>
  <si>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</si>
  <si>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</si>
  <si>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</si>
  <si>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</si>
  <si>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</si>
  <si>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</si>
  <si>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</si>
  <si>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</si>
  <si>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</si>
  <si>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</si>
  <si>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</si>
  <si>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</si>
  <si>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</si>
  <si>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</si>
  <si>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</si>
  <si>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</si>
  <si>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</si>
  <si>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</si>
  <si>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</si>
  <si>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</si>
  <si>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</si>
  <si>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</si>
  <si>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</si>
  <si>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</si>
  <si>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</si>
  <si>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</si>
  <si>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</si>
  <si>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</si>
  <si>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</si>
  <si>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</si>
  <si>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</si>
  <si>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</si>
  <si>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</si>
  <si>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</si>
  <si>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</si>
  <si>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</si>
  <si>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</si>
  <si>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</si>
  <si>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</si>
  <si>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</si>
  <si>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</si>
  <si>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</si>
  <si>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</si>
  <si>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</si>
  <si>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</si>
  <si>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</si>
  <si>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</si>
  <si>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</si>
  <si>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</si>
  <si>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</si>
  <si>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</si>
  <si>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</si>
  <si>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</si>
  <si>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</si>
  <si>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</si>
  <si>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</si>
  <si>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</si>
  <si>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</si>
  <si>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</si>
  <si>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</si>
  <si>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</si>
  <si>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</si>
  <si>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</si>
  <si>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</si>
  <si>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</si>
  <si>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</si>
  <si>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</si>
  <si>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</si>
  <si>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</si>
  <si>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</si>
  <si>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</si>
  <si>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</si>
  <si>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</si>
  <si>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</si>
  <si>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</si>
  <si>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</si>
  <si>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</si>
  <si>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</si>
  <si>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</si>
  <si>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</si>
  <si>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</si>
  <si>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</si>
  <si>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</si>
  <si>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</si>
  <si>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</si>
  <si>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</si>
  <si>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</si>
  <si>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</si>
  <si>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</si>
  <si>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</si>
  <si>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</si>
  <si>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</si>
  <si>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</si>
  <si>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</si>
  <si>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</si>
  <si>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</si>
  <si>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</si>
  <si>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</si>
  <si>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</si>
  <si>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</si>
  <si>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</si>
  <si>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</si>
  <si>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</si>
  <si>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</si>
  <si>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</si>
  <si>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</si>
  <si>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</si>
  <si>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</si>
  <si>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</si>
  <si>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</si>
  <si>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</si>
  <si>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</si>
  <si>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</si>
  <si>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</si>
  <si>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</si>
  <si>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</si>
  <si>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</si>
  <si>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</si>
  <si>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</si>
  <si>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</si>
  <si>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</si>
  <si>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</si>
  <si>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</si>
  <si>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</si>
  <si>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</si>
  <si>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</si>
  <si>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</si>
  <si>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</si>
  <si>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</si>
  <si>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</si>
  <si>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</si>
  <si>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</si>
  <si>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</si>
  <si>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</si>
  <si>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</si>
  <si>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</si>
  <si>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</si>
  <si>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</si>
  <si>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</si>
  <si>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</si>
  <si>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</si>
  <si>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</si>
  <si>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</si>
  <si>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</si>
  <si>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</si>
  <si>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</si>
  <si>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</si>
  <si>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</si>
  <si>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</si>
  <si>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</si>
  <si>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</si>
  <si>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</si>
  <si>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</si>
  <si>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</si>
  <si>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</si>
  <si>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</si>
  <si>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</si>
  <si>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</si>
  <si>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</si>
  <si>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</si>
  <si>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</si>
  <si>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</si>
  <si>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</si>
  <si>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</si>
  <si>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</si>
  <si>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</si>
  <si>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</si>
  <si>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</si>
  <si>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India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</si>
  <si>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</si>
  <si>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</si>
  <si>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</si>
  <si>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</si>
  <si>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</si>
  <si>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</si>
  <si>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</si>
  <si>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</si>
  <si>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</si>
  <si>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</si>
  <si>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</si>
  <si>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</si>
  <si>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</si>
  <si>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</si>
  <si>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</si>
  <si>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</si>
  <si>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</si>
  <si>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</si>
  <si>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</si>
  <si>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</si>
  <si>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</si>
  <si>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</si>
  <si>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</si>
  <si>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</si>
  <si>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</si>
  <si>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</si>
  <si>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</si>
  <si>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</si>
  <si>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</si>
  <si>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</si>
  <si>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</si>
  <si>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</si>
  <si>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</si>
  <si>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</si>
  <si>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</si>
  <si>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</si>
  <si>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</si>
  <si>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</si>
  <si>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</si>
  <si>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</si>
  <si>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</si>
  <si>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</si>
  <si>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</si>
  <si>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</si>
  <si>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</si>
  <si>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</si>
  <si>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</si>
  <si>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</si>
  <si>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</si>
  <si>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</si>
  <si>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</si>
  <si>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</si>
  <si>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</si>
  <si>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</si>
  <si>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</si>
  <si>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</si>
  <si>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</si>
  <si>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</si>
  <si>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</si>
  <si>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</si>
  <si>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</si>
  <si>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</si>
  <si>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</si>
  <si>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</si>
  <si>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</si>
  <si>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</si>
  <si>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</si>
  <si>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</si>
  <si>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</si>
  <si>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</si>
  <si>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</si>
  <si>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</si>
  <si>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</si>
  <si>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</si>
  <si>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</si>
  <si>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</si>
  <si>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</si>
  <si>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</si>
  <si>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</si>
  <si>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</si>
  <si>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</si>
  <si>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</si>
  <si>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</si>
  <si>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</si>
  <si>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</si>
  <si>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</si>
  <si>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</si>
  <si>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</si>
  <si>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</si>
  <si>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</si>
  <si>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</si>
  <si>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</si>
  <si>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</si>
  <si>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</si>
  <si>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</si>
  <si>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</si>
  <si>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</si>
  <si>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</si>
  <si>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</si>
  <si>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</si>
  <si>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</si>
  <si>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</si>
  <si>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</si>
  <si>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</si>
  <si>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</si>
  <si>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</si>
  <si>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</si>
  <si>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</si>
  <si>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</si>
  <si>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</si>
  <si>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</si>
  <si>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</si>
  <si>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</si>
  <si>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</si>
  <si>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</si>
  <si>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</si>
  <si>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</si>
  <si>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</si>
  <si>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</si>
  <si>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</si>
  <si>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</si>
  <si>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</si>
  <si>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</si>
  <si>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</si>
  <si>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</si>
  <si>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</si>
  <si>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</si>
  <si>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</si>
  <si>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</si>
  <si>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</si>
  <si>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</si>
  <si>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</si>
  <si>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</si>
  <si>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</si>
  <si>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</si>
  <si>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</si>
  <si>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</si>
  <si>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</si>
  <si>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</si>
  <si>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</si>
  <si>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</si>
  <si>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</si>
  <si>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</si>
  <si>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</si>
  <si>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</si>
  <si>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</si>
  <si>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</si>
  <si>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</si>
  <si>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</si>
  <si>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</si>
  <si>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</si>
  <si>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</si>
  <si>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</si>
  <si>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</si>
  <si>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UE (27) Brexit</t>
  </si>
  <si>
    <t xml:space="preserve"> * Valores 2021 con ajuste parcial de informes de variación de valor (IVV). Estos valores se irán ajustando en los próximos meses y en algunos casos difieren del Banco Central  por las proyecciones de IVV que realiza.</t>
  </si>
  <si>
    <t>Director y Representante Legal (S)</t>
  </si>
  <si>
    <t>Adolfo Ochagavía Vial</t>
  </si>
  <si>
    <t>Avance mensual  enero a  julio  de  2021</t>
  </si>
  <si>
    <t xml:space="preserve">          Agosto 2021</t>
  </si>
  <si>
    <t>Avance mensual enero - julio 2021</t>
  </si>
  <si>
    <t>enero - julio</t>
  </si>
  <si>
    <t>2021-2020</t>
  </si>
  <si>
    <t>ene-jul</t>
  </si>
  <si>
    <t>ene-jul 17</t>
  </si>
  <si>
    <t>ene-jul 18</t>
  </si>
  <si>
    <t>ene-jul 19</t>
  </si>
  <si>
    <t>ene-jul 20</t>
  </si>
  <si>
    <t>ene-jul 21</t>
  </si>
  <si>
    <t>2020-19</t>
  </si>
  <si>
    <t>ene-jul 2020</t>
  </si>
  <si>
    <t>ene-jul 2021</t>
  </si>
  <si>
    <t>Var. (%)   2021/2020</t>
  </si>
  <si>
    <t>Var % 21/20</t>
  </si>
  <si>
    <t>Part. 2021</t>
  </si>
  <si>
    <t>enero - julio*</t>
  </si>
  <si>
    <t/>
  </si>
  <si>
    <t>Javier Cerpa Contreras</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</si>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</sst>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6">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0" fillId="0" borderId="0" xfId="0" applyFill="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ene-jul 17</c:v>
                </c:pt>
                <c:pt idx="1">
                  <c:v>ene-jul 18</c:v>
                </c:pt>
                <c:pt idx="2">
                  <c:v>ene-jul 19</c:v>
                </c:pt>
                <c:pt idx="3">
                  <c:v>ene-jul 20</c:v>
                </c:pt>
                <c:pt idx="4">
                  <c:v>ene-jul 21</c:v>
                </c:pt>
              </c:strCache>
            </c:strRef>
          </c:cat>
          <c:val>
            <c:numRef>
              <c:f>balanza_periodos!$U$28:$U$32</c:f>
              <c:numCache>
                <c:formatCode>_-* #,##0\ _p_t_a_-;\-* #,##0\ _p_t_a_-;_-* "-"??\ _p_t_a_-;_-@_-</c:formatCode>
                <c:ptCount val="5"/>
                <c:pt idx="0">
                  <c:v>3955485</c:v>
                </c:pt>
                <c:pt idx="1">
                  <c:v>4542112</c:v>
                </c:pt>
                <c:pt idx="2">
                  <c:v>5779471</c:v>
                </c:pt>
                <c:pt idx="3">
                  <c:v>4119637</c:v>
                </c:pt>
                <c:pt idx="4">
                  <c:v>3557757</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ene-jul 17</c:v>
                </c:pt>
                <c:pt idx="1">
                  <c:v>ene-jul 18</c:v>
                </c:pt>
                <c:pt idx="2">
                  <c:v>ene-jul 19</c:v>
                </c:pt>
                <c:pt idx="3">
                  <c:v>ene-jul 20</c:v>
                </c:pt>
                <c:pt idx="4">
                  <c:v>ene-jul 21</c:v>
                </c:pt>
              </c:strCache>
            </c:strRef>
          </c:cat>
          <c:val>
            <c:numRef>
              <c:f>balanza_periodos!$V$28:$V$32</c:f>
              <c:numCache>
                <c:formatCode>_-* #,##0\ _p_t_a_-;\-* #,##0\ _p_t_a_-;_-* "-"??\ _p_t_a_-;_-@_-</c:formatCode>
                <c:ptCount val="5"/>
                <c:pt idx="0">
                  <c:v>-407986</c:v>
                </c:pt>
                <c:pt idx="1">
                  <c:v>-387406</c:v>
                </c:pt>
                <c:pt idx="2">
                  <c:v>-415868</c:v>
                </c:pt>
                <c:pt idx="3">
                  <c:v>-128121</c:v>
                </c:pt>
                <c:pt idx="4">
                  <c:v>-631930</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ene-jul 17</c:v>
                </c:pt>
                <c:pt idx="1">
                  <c:v>ene-jul 18</c:v>
                </c:pt>
                <c:pt idx="2">
                  <c:v>ene-jul 19</c:v>
                </c:pt>
                <c:pt idx="3">
                  <c:v>ene-jul 20</c:v>
                </c:pt>
                <c:pt idx="4">
                  <c:v>ene-jul 21</c:v>
                </c:pt>
              </c:strCache>
            </c:strRef>
          </c:cat>
          <c:val>
            <c:numRef>
              <c:f>balanza_periodos!$W$28:$W$32</c:f>
              <c:numCache>
                <c:formatCode>_-* #,##0\ _p_t_a_-;\-* #,##0\ _p_t_a_-;_-* "-"??\ _p_t_a_-;_-@_-</c:formatCode>
                <c:ptCount val="5"/>
                <c:pt idx="0">
                  <c:v>2587121</c:v>
                </c:pt>
                <c:pt idx="1">
                  <c:v>3320566</c:v>
                </c:pt>
                <c:pt idx="2">
                  <c:v>2955438</c:v>
                </c:pt>
                <c:pt idx="3">
                  <c:v>2355393</c:v>
                </c:pt>
                <c:pt idx="4">
                  <c:v>2535873</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ene-jul 17</c:v>
                </c:pt>
                <c:pt idx="1">
                  <c:v>ene-jul 18</c:v>
                </c:pt>
                <c:pt idx="2">
                  <c:v>ene-jul 19</c:v>
                </c:pt>
                <c:pt idx="3">
                  <c:v>ene-jul 20</c:v>
                </c:pt>
                <c:pt idx="4">
                  <c:v>ene-jul 21</c:v>
                </c:pt>
              </c:strCache>
            </c:strRef>
          </c:cat>
          <c:val>
            <c:numRef>
              <c:f>balanza_periodos!$X$28:$X$32</c:f>
              <c:numCache>
                <c:formatCode>_-* #,##0\ _p_t_a_-;\-* #,##0\ _p_t_a_-;_-* "-"??\ _p_t_a_-;_-@_-</c:formatCode>
                <c:ptCount val="5"/>
                <c:pt idx="0">
                  <c:v>6134620</c:v>
                </c:pt>
                <c:pt idx="1">
                  <c:v>7475272</c:v>
                </c:pt>
                <c:pt idx="2">
                  <c:v>8319041</c:v>
                </c:pt>
                <c:pt idx="3">
                  <c:v>6346909</c:v>
                </c:pt>
                <c:pt idx="4">
                  <c:v>5461700</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julio 2021</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Perú</c:v>
                </c:pt>
                <c:pt idx="5">
                  <c:v>China</c:v>
                </c:pt>
                <c:pt idx="6">
                  <c:v>Canadá</c:v>
                </c:pt>
                <c:pt idx="7">
                  <c:v>Alemania</c:v>
                </c:pt>
                <c:pt idx="8">
                  <c:v>México</c:v>
                </c:pt>
                <c:pt idx="9">
                  <c:v>España</c:v>
                </c:pt>
                <c:pt idx="10">
                  <c:v>Ecuador</c:v>
                </c:pt>
                <c:pt idx="11">
                  <c:v>Holanda</c:v>
                </c:pt>
                <c:pt idx="12">
                  <c:v>Colombia</c:v>
                </c:pt>
                <c:pt idx="13">
                  <c:v>Bélgica</c:v>
                </c:pt>
                <c:pt idx="14">
                  <c:v>Bolivia</c:v>
                </c:pt>
              </c:strCache>
            </c:strRef>
          </c:cat>
          <c:val>
            <c:numRef>
              <c:f>'prin paises exp e imp'!$D$55:$D$69</c:f>
              <c:numCache>
                <c:formatCode>#,##0</c:formatCode>
                <c:ptCount val="15"/>
                <c:pt idx="0">
                  <c:v>1202025.8642100003</c:v>
                </c:pt>
                <c:pt idx="1">
                  <c:v>705666.29969999974</c:v>
                </c:pt>
                <c:pt idx="2">
                  <c:v>658691.37283000047</c:v>
                </c:pt>
                <c:pt idx="3">
                  <c:v>630610.57727000013</c:v>
                </c:pt>
                <c:pt idx="4">
                  <c:v>178950.28241999986</c:v>
                </c:pt>
                <c:pt idx="5">
                  <c:v>178084.48154999994</c:v>
                </c:pt>
                <c:pt idx="6">
                  <c:v>165617.56389999998</c:v>
                </c:pt>
                <c:pt idx="7">
                  <c:v>152175.40396000003</c:v>
                </c:pt>
                <c:pt idx="8">
                  <c:v>115002.66439999997</c:v>
                </c:pt>
                <c:pt idx="9">
                  <c:v>102412.68365999998</c:v>
                </c:pt>
                <c:pt idx="10">
                  <c:v>91795.986239999998</c:v>
                </c:pt>
                <c:pt idx="11">
                  <c:v>89069.600330000001</c:v>
                </c:pt>
                <c:pt idx="12">
                  <c:v>87870.119570000053</c:v>
                </c:pt>
                <c:pt idx="13">
                  <c:v>87248.023119999969</c:v>
                </c:pt>
                <c:pt idx="14">
                  <c:v>71281.701659999977</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México</c:v>
                </c:pt>
                <c:pt idx="6">
                  <c:v>Reino Unido</c:v>
                </c:pt>
                <c:pt idx="7">
                  <c:v>Brasil</c:v>
                </c:pt>
                <c:pt idx="8">
                  <c:v>Alemania</c:v>
                </c:pt>
                <c:pt idx="9">
                  <c:v>Canadá</c:v>
                </c:pt>
                <c:pt idx="10">
                  <c:v>Italia</c:v>
                </c:pt>
                <c:pt idx="11">
                  <c:v>Perú</c:v>
                </c:pt>
                <c:pt idx="12">
                  <c:v>Colombia</c:v>
                </c:pt>
                <c:pt idx="13">
                  <c:v>Taiwán</c:v>
                </c:pt>
                <c:pt idx="14">
                  <c:v>India</c:v>
                </c:pt>
              </c:strCache>
            </c:strRef>
          </c:cat>
          <c:val>
            <c:numRef>
              <c:f>'prin paises exp e imp'!$D$7:$D$21</c:f>
              <c:numCache>
                <c:formatCode>#,##0</c:formatCode>
                <c:ptCount val="15"/>
                <c:pt idx="0">
                  <c:v>3240100.9640299971</c:v>
                </c:pt>
                <c:pt idx="1">
                  <c:v>2262723.1471000006</c:v>
                </c:pt>
                <c:pt idx="2">
                  <c:v>471918.77600000001</c:v>
                </c:pt>
                <c:pt idx="3">
                  <c:v>413331.89654000051</c:v>
                </c:pt>
                <c:pt idx="4">
                  <c:v>376804.97814999998</c:v>
                </c:pt>
                <c:pt idx="5">
                  <c:v>355643.63913999998</c:v>
                </c:pt>
                <c:pt idx="6">
                  <c:v>291130.86831000028</c:v>
                </c:pt>
                <c:pt idx="7">
                  <c:v>214948.27740000008</c:v>
                </c:pt>
                <c:pt idx="8">
                  <c:v>203055.67197000011</c:v>
                </c:pt>
                <c:pt idx="9">
                  <c:v>195639.1734899999</c:v>
                </c:pt>
                <c:pt idx="10">
                  <c:v>176076.76215000011</c:v>
                </c:pt>
                <c:pt idx="11">
                  <c:v>173873.18859000009</c:v>
                </c:pt>
                <c:pt idx="12">
                  <c:v>150380.14481999996</c:v>
                </c:pt>
                <c:pt idx="13">
                  <c:v>146379.27467999994</c:v>
                </c:pt>
                <c:pt idx="14">
                  <c:v>131852.68433999998</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julio 2021</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4078807.0683699986</c:v>
                </c:pt>
                <c:pt idx="1">
                  <c:v>1486161.4554200002</c:v>
                </c:pt>
                <c:pt idx="2">
                  <c:v>1118175.3276900004</c:v>
                </c:pt>
                <c:pt idx="3">
                  <c:v>788629.96298999991</c:v>
                </c:pt>
                <c:pt idx="4">
                  <c:v>707594.8245600001</c:v>
                </c:pt>
                <c:pt idx="5">
                  <c:v>873696.76870000002</c:v>
                </c:pt>
                <c:pt idx="6">
                  <c:v>476482.30112000002</c:v>
                </c:pt>
                <c:pt idx="7">
                  <c:v>162134.26764999997</c:v>
                </c:pt>
                <c:pt idx="8">
                  <c:v>243200.77892000016</c:v>
                </c:pt>
                <c:pt idx="9">
                  <c:v>88360.113939999996</c:v>
                </c:pt>
                <c:pt idx="10">
                  <c:v>107237.77264999997</c:v>
                </c:pt>
                <c:pt idx="11">
                  <c:v>47545.719710000005</c:v>
                </c:pt>
                <c:pt idx="12">
                  <c:v>7797.0856800000001</c:v>
                </c:pt>
                <c:pt idx="13">
                  <c:v>9384.3009700000002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julio 2021</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1271195.3092099999</c:v>
                </c:pt>
                <c:pt idx="1">
                  <c:v>797322.45687000046</c:v>
                </c:pt>
                <c:pt idx="2" formatCode="_(* #,##0_);_(* \(#,##0\);_(* &quot;-&quot;_);_(@_)">
                  <c:v>732846.15123000019</c:v>
                </c:pt>
                <c:pt idx="3">
                  <c:v>379589.34773000027</c:v>
                </c:pt>
                <c:pt idx="4">
                  <c:v>275722.93598000007</c:v>
                </c:pt>
                <c:pt idx="5">
                  <c:v>318277</c:v>
                </c:pt>
                <c:pt idx="6" formatCode="_(* #,##0_);_(* \(#,##0\);_(* &quot;-&quot;_);_(@_)">
                  <c:v>276518.93928000022</c:v>
                </c:pt>
                <c:pt idx="7">
                  <c:v>180788.04539000001</c:v>
                </c:pt>
                <c:pt idx="8">
                  <c:v>101219.73985000003</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4078807.0683699986</c:v>
                      </c:pt>
                      <c:pt idx="1">
                        <c:v>707594.8245600001</c:v>
                      </c:pt>
                      <c:pt idx="2">
                        <c:v>162134.26764999997</c:v>
                      </c:pt>
                      <c:pt idx="3">
                        <c:v>47545.719710000005</c:v>
                      </c:pt>
                      <c:pt idx="4">
                        <c:v>7797.0856800000001</c:v>
                      </c:pt>
                      <c:pt idx="5">
                        <c:v>9384.3009700000002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5924661</c:v>
                </c:pt>
                <c:pt idx="1">
                  <c:v>5619304</c:v>
                </c:pt>
                <c:pt idx="2">
                  <c:v>6126434</c:v>
                </c:pt>
                <c:pt idx="3">
                  <c:v>7499596</c:v>
                </c:pt>
                <c:pt idx="4">
                  <c:v>5611651</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-325421</c:v>
                </c:pt>
                <c:pt idx="1">
                  <c:v>-782654</c:v>
                </c:pt>
                <c:pt idx="2">
                  <c:v>-761998</c:v>
                </c:pt>
                <c:pt idx="3">
                  <c:v>-681646</c:v>
                </c:pt>
                <c:pt idx="4">
                  <c:v>-450338</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4468104</c:v>
                </c:pt>
                <c:pt idx="1">
                  <c:v>4700192</c:v>
                </c:pt>
                <c:pt idx="2">
                  <c:v>5976134</c:v>
                </c:pt>
                <c:pt idx="3">
                  <c:v>4755333</c:v>
                </c:pt>
                <c:pt idx="4">
                  <c:v>4105118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10067344</c:v>
                </c:pt>
                <c:pt idx="1">
                  <c:v>9536842</c:v>
                </c:pt>
                <c:pt idx="2">
                  <c:v>11340570</c:v>
                </c:pt>
                <c:pt idx="3">
                  <c:v>11573283</c:v>
                </c:pt>
                <c:pt idx="4">
                  <c:v>9266431</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ene-jul 17</c:v>
                </c:pt>
                <c:pt idx="1">
                  <c:v>ene-jul 18</c:v>
                </c:pt>
                <c:pt idx="2">
                  <c:v>ene-jul 19</c:v>
                </c:pt>
                <c:pt idx="3">
                  <c:v>ene-jul 20</c:v>
                </c:pt>
                <c:pt idx="4">
                  <c:v>ene-jul 21</c:v>
                </c:pt>
              </c:strCache>
            </c:strRef>
          </c:cat>
          <c:val>
            <c:numRef>
              <c:f>evolución_comercio!$R$3:$R$7</c:f>
              <c:numCache>
                <c:formatCode>_-* #,##0\ _p_t_a_-;\-* #,##0\ _p_t_a_-;_-* "-"??\ _p_t_a_-;_-@_-</c:formatCode>
                <c:ptCount val="5"/>
                <c:pt idx="0">
                  <c:v>5944387</c:v>
                </c:pt>
                <c:pt idx="1">
                  <c:v>6895153</c:v>
                </c:pt>
                <c:pt idx="2">
                  <c:v>8062661</c:v>
                </c:pt>
                <c:pt idx="3">
                  <c:v>6452983</c:v>
                </c:pt>
                <c:pt idx="4">
                  <c:v>6656750</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ene-jul 17</c:v>
                </c:pt>
                <c:pt idx="1">
                  <c:v>ene-jul 18</c:v>
                </c:pt>
                <c:pt idx="2">
                  <c:v>ene-jul 19</c:v>
                </c:pt>
                <c:pt idx="3">
                  <c:v>ene-jul 20</c:v>
                </c:pt>
                <c:pt idx="4">
                  <c:v>ene-jul 21</c:v>
                </c:pt>
              </c:strCache>
            </c:strRef>
          </c:cat>
          <c:val>
            <c:numRef>
              <c:f>evolución_comercio!$S$3:$S$7</c:f>
              <c:numCache>
                <c:formatCode>_-* #,##0\ _p_t_a_-;\-* #,##0\ _p_t_a_-;_-* "-"??\ _p_t_a_-;_-@_-</c:formatCode>
                <c:ptCount val="5"/>
                <c:pt idx="0">
                  <c:v>694391</c:v>
                </c:pt>
                <c:pt idx="1">
                  <c:v>817867</c:v>
                </c:pt>
                <c:pt idx="2">
                  <c:v>833594</c:v>
                </c:pt>
                <c:pt idx="3">
                  <c:v>950592</c:v>
                </c:pt>
                <c:pt idx="4">
                  <c:v>1043877</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ene-jul 17</c:v>
                </c:pt>
                <c:pt idx="1">
                  <c:v>ene-jul 18</c:v>
                </c:pt>
                <c:pt idx="2">
                  <c:v>ene-jul 19</c:v>
                </c:pt>
                <c:pt idx="3">
                  <c:v>ene-jul 20</c:v>
                </c:pt>
                <c:pt idx="4">
                  <c:v>ene-jul 21</c:v>
                </c:pt>
              </c:strCache>
            </c:strRef>
          </c:cat>
          <c:val>
            <c:numRef>
              <c:f>evolución_comercio!$T$3:$T$7</c:f>
              <c:numCache>
                <c:formatCode>_-* #,##0\ _p_t_a_-;\-* #,##0\ _p_t_a_-;_-* "-"??\ _p_t_a_-;_-@_-</c:formatCode>
                <c:ptCount val="5"/>
                <c:pt idx="0">
                  <c:v>2740141</c:v>
                </c:pt>
                <c:pt idx="1">
                  <c:v>3525647</c:v>
                </c:pt>
                <c:pt idx="2">
                  <c:v>3115566</c:v>
                </c:pt>
                <c:pt idx="3">
                  <c:v>2470795</c:v>
                </c:pt>
                <c:pt idx="4">
                  <c:v>2854150</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ene-jul 17</c:v>
                </c:pt>
                <c:pt idx="1">
                  <c:v>ene-jul 18</c:v>
                </c:pt>
                <c:pt idx="2">
                  <c:v>ene-jul 19</c:v>
                </c:pt>
                <c:pt idx="3">
                  <c:v>ene-jul 20</c:v>
                </c:pt>
                <c:pt idx="4">
                  <c:v>ene-jul 21</c:v>
                </c:pt>
              </c:strCache>
            </c:strRef>
          </c:cat>
          <c:val>
            <c:numRef>
              <c:f>evolución_comercio!$U$3:$U$7</c:f>
              <c:numCache>
                <c:formatCode>_-* #,##0\ _p_t_a_-;\-* #,##0\ _p_t_a_-;_-* "-"??\ _p_t_a_-;_-@_-</c:formatCode>
                <c:ptCount val="5"/>
                <c:pt idx="0">
                  <c:v>9378919</c:v>
                </c:pt>
                <c:pt idx="1">
                  <c:v>11238667</c:v>
                </c:pt>
                <c:pt idx="2">
                  <c:v>12011821</c:v>
                </c:pt>
                <c:pt idx="3">
                  <c:v>9874370</c:v>
                </c:pt>
                <c:pt idx="4">
                  <c:v>10554777</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ene-jul 17</c:v>
                </c:pt>
                <c:pt idx="1">
                  <c:v>ene-jul 18</c:v>
                </c:pt>
                <c:pt idx="2">
                  <c:v>ene-jul 19</c:v>
                </c:pt>
                <c:pt idx="3">
                  <c:v>ene-jul 20</c:v>
                </c:pt>
                <c:pt idx="4">
                  <c:v>ene-jul 21</c:v>
                </c:pt>
              </c:strCache>
            </c:strRef>
          </c:cat>
          <c:val>
            <c:numRef>
              <c:f>evolución_comercio!$R$12:$R$16</c:f>
              <c:numCache>
                <c:formatCode>_-* #,##0\ _p_t_a_-;\-* #,##0\ _p_t_a_-;_-* "-"??\ _p_t_a_-;_-@_-</c:formatCode>
                <c:ptCount val="5"/>
                <c:pt idx="0">
                  <c:v>1988902</c:v>
                </c:pt>
                <c:pt idx="1">
                  <c:v>2353041</c:v>
                </c:pt>
                <c:pt idx="2">
                  <c:v>2283190</c:v>
                </c:pt>
                <c:pt idx="3">
                  <c:v>2333346</c:v>
                </c:pt>
                <c:pt idx="4">
                  <c:v>3098993</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ene-jul 17</c:v>
                </c:pt>
                <c:pt idx="1">
                  <c:v>ene-jul 18</c:v>
                </c:pt>
                <c:pt idx="2">
                  <c:v>ene-jul 19</c:v>
                </c:pt>
                <c:pt idx="3">
                  <c:v>ene-jul 20</c:v>
                </c:pt>
                <c:pt idx="4">
                  <c:v>ene-jul 21</c:v>
                </c:pt>
              </c:strCache>
            </c:strRef>
          </c:cat>
          <c:val>
            <c:numRef>
              <c:f>evolución_comercio!$S$12:$S$16</c:f>
              <c:numCache>
                <c:formatCode>_-* #,##0\ _p_t_a_-;\-* #,##0\ _p_t_a_-;_-* "-"??\ _p_t_a_-;_-@_-</c:formatCode>
                <c:ptCount val="5"/>
                <c:pt idx="0">
                  <c:v>1102377</c:v>
                </c:pt>
                <c:pt idx="1">
                  <c:v>1205273</c:v>
                </c:pt>
                <c:pt idx="2">
                  <c:v>1249462</c:v>
                </c:pt>
                <c:pt idx="3">
                  <c:v>1078713</c:v>
                </c:pt>
                <c:pt idx="4">
                  <c:v>1675807</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ene-jul 17</c:v>
                </c:pt>
                <c:pt idx="1">
                  <c:v>ene-jul 18</c:v>
                </c:pt>
                <c:pt idx="2">
                  <c:v>ene-jul 19</c:v>
                </c:pt>
                <c:pt idx="3">
                  <c:v>ene-jul 20</c:v>
                </c:pt>
                <c:pt idx="4">
                  <c:v>ene-jul 21</c:v>
                </c:pt>
              </c:strCache>
            </c:strRef>
          </c:cat>
          <c:val>
            <c:numRef>
              <c:f>evolución_comercio!$T$12:$T$16</c:f>
              <c:numCache>
                <c:formatCode>_-* #,##0\ _p_t_a_-;\-* #,##0\ _p_t_a_-;_-* "-"??\ _p_t_a_-;_-@_-</c:formatCode>
                <c:ptCount val="5"/>
                <c:pt idx="0">
                  <c:v>153020</c:v>
                </c:pt>
                <c:pt idx="1">
                  <c:v>205081</c:v>
                </c:pt>
                <c:pt idx="2">
                  <c:v>160128</c:v>
                </c:pt>
                <c:pt idx="3">
                  <c:v>115402</c:v>
                </c:pt>
                <c:pt idx="4">
                  <c:v>318277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ene-jul 17</c:v>
                </c:pt>
                <c:pt idx="1">
                  <c:v>ene-jul 18</c:v>
                </c:pt>
                <c:pt idx="2">
                  <c:v>ene-jul 19</c:v>
                </c:pt>
                <c:pt idx="3">
                  <c:v>ene-jul 20</c:v>
                </c:pt>
                <c:pt idx="4">
                  <c:v>ene-jul 21</c:v>
                </c:pt>
              </c:strCache>
            </c:strRef>
          </c:cat>
          <c:val>
            <c:numRef>
              <c:f>evolución_comercio!$U$12:$U$16</c:f>
              <c:numCache>
                <c:formatCode>_-* #,##0\ _p_t_a_-;\-* #,##0\ _p_t_a_-;_-* "-"??\ _p_t_a_-;_-@_-</c:formatCode>
                <c:ptCount val="5"/>
                <c:pt idx="0">
                  <c:v>3244299</c:v>
                </c:pt>
                <c:pt idx="1">
                  <c:v>3763395</c:v>
                </c:pt>
                <c:pt idx="2">
                  <c:v>3692780</c:v>
                </c:pt>
                <c:pt idx="3">
                  <c:v>3527461</c:v>
                </c:pt>
                <c:pt idx="4">
                  <c:v>5093077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4671740</c:v>
                </c:pt>
                <c:pt idx="1">
                  <c:v>5883037</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6656750</c:v>
                </c:pt>
                <c:pt idx="1">
                  <c:v>1043877</c:v>
                </c:pt>
                <c:pt idx="2">
                  <c:v>2854150</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4879558.2147899987</c:v>
                </c:pt>
                <c:pt idx="1">
                  <c:v>315317.69220000011</c:v>
                </c:pt>
                <c:pt idx="2">
                  <c:v>2814005.9597300007</c:v>
                </c:pt>
                <c:pt idx="3">
                  <c:v>1261782.5959300005</c:v>
                </c:pt>
                <c:pt idx="4">
                  <c:v>1284112.537349999</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483825.2865299994</c:v>
                </c:pt>
                <c:pt idx="1">
                  <c:v>2589792.6888999995</c:v>
                </c:pt>
                <c:pt idx="2">
                  <c:v>939311.60113000043</c:v>
                </c:pt>
                <c:pt idx="3">
                  <c:v>620708.22789999982</c:v>
                </c:pt>
                <c:pt idx="4">
                  <c:v>459439.19554000068</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2" t="s">
        <v>271</v>
      </c>
      <c r="D13" s="362"/>
      <c r="E13" s="362"/>
      <c r="F13" s="362"/>
      <c r="G13" s="362"/>
      <c r="H13" s="362"/>
      <c r="I13" s="142"/>
    </row>
    <row r="14" spans="1:9" ht="19.5" x14ac:dyDescent="0.25">
      <c r="A14" s="141"/>
      <c r="B14" s="141"/>
      <c r="C14" s="362" t="s">
        <v>272</v>
      </c>
      <c r="D14" s="362"/>
      <c r="E14" s="362"/>
      <c r="F14" s="362"/>
      <c r="G14" s="362"/>
      <c r="H14" s="362"/>
      <c r="I14" s="142"/>
    </row>
    <row r="15" spans="1:9" ht="15" x14ac:dyDescent="0.25">
      <c r="A15" s="141"/>
      <c r="B15" s="141"/>
      <c r="C15" s="141"/>
      <c r="D15" s="141"/>
      <c r="E15" s="141"/>
      <c r="F15" s="141"/>
      <c r="G15" s="141"/>
      <c r="H15" s="142"/>
      <c r="I15" s="142"/>
    </row>
    <row r="16" spans="1:9" ht="15" x14ac:dyDescent="0.25">
      <c r="A16" s="141"/>
      <c r="B16" s="141"/>
      <c r="C16" s="141"/>
      <c r="D16" s="353"/>
      <c r="E16" s="141"/>
      <c r="F16" s="141"/>
      <c r="G16" s="141"/>
      <c r="H16" s="142"/>
      <c r="I16" s="142"/>
    </row>
    <row r="17" spans="1:9" ht="15.75" x14ac:dyDescent="0.25">
      <c r="A17" s="141"/>
      <c r="B17" s="141"/>
      <c r="C17" s="146" t="s">
        <v>508</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3"/>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509</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510</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527</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3" t="s">
        <v>273</v>
      </c>
      <c r="E56" s="141"/>
      <c r="F56" s="141"/>
      <c r="G56" s="141"/>
      <c r="H56" s="142"/>
      <c r="I56" s="142"/>
    </row>
    <row r="57" spans="1:9" ht="15" x14ac:dyDescent="0.25">
      <c r="A57" s="141"/>
      <c r="B57" s="141"/>
      <c r="C57" s="141"/>
      <c r="D57" s="353"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506</v>
      </c>
      <c r="E63" s="141"/>
      <c r="F63" s="141"/>
      <c r="G63" s="141"/>
      <c r="H63" s="142"/>
      <c r="I63" s="142"/>
    </row>
    <row r="64" spans="1:9" ht="15" x14ac:dyDescent="0.25">
      <c r="A64" s="365" t="s">
        <v>507</v>
      </c>
      <c r="B64" s="365"/>
      <c r="C64" s="365"/>
      <c r="D64" s="365"/>
      <c r="E64" s="365"/>
      <c r="F64" s="365"/>
      <c r="G64" s="365"/>
      <c r="H64" s="365"/>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371</v>
      </c>
      <c r="B80" s="141"/>
      <c r="C80" s="141"/>
      <c r="D80" s="141"/>
      <c r="E80" s="141"/>
      <c r="F80" s="141"/>
      <c r="G80" s="141"/>
      <c r="H80" s="142"/>
      <c r="I80" s="142"/>
    </row>
    <row r="81" spans="1:9" ht="11.1" customHeight="1" x14ac:dyDescent="0.25">
      <c r="A81" s="147" t="s">
        <v>369</v>
      </c>
      <c r="B81" s="141"/>
      <c r="C81" s="141"/>
      <c r="D81" s="141"/>
      <c r="E81" s="141"/>
      <c r="F81" s="141"/>
      <c r="G81" s="141"/>
      <c r="H81" s="142"/>
      <c r="I81" s="142"/>
    </row>
    <row r="82" spans="1:9" ht="11.1" customHeight="1" x14ac:dyDescent="0.25">
      <c r="A82" s="147" t="s">
        <v>370</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3" t="s">
        <v>276</v>
      </c>
      <c r="B85" s="363"/>
      <c r="C85" s="363"/>
      <c r="D85" s="363"/>
      <c r="E85" s="363"/>
      <c r="F85" s="363"/>
      <c r="G85" s="363"/>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431</v>
      </c>
      <c r="C89" s="151"/>
      <c r="D89" s="151"/>
      <c r="E89" s="151"/>
      <c r="F89" s="151"/>
      <c r="G89" s="226">
        <v>4</v>
      </c>
      <c r="H89" s="142"/>
      <c r="I89" s="142"/>
    </row>
    <row r="90" spans="1:9" ht="12.95" customHeight="1" x14ac:dyDescent="0.25">
      <c r="A90" s="157" t="s">
        <v>46</v>
      </c>
      <c r="B90" s="158" t="s">
        <v>441</v>
      </c>
      <c r="C90" s="151"/>
      <c r="D90" s="151"/>
      <c r="E90" s="151"/>
      <c r="F90" s="151"/>
      <c r="G90" s="226">
        <v>5</v>
      </c>
      <c r="H90" s="142"/>
      <c r="I90" s="142"/>
    </row>
    <row r="91" spans="1:9" ht="12.95" customHeight="1" x14ac:dyDescent="0.25">
      <c r="A91" s="157" t="s">
        <v>47</v>
      </c>
      <c r="B91" s="158" t="s">
        <v>427</v>
      </c>
      <c r="C91" s="151"/>
      <c r="D91" s="151"/>
      <c r="E91" s="151"/>
      <c r="F91" s="151"/>
      <c r="G91" s="269">
        <v>6</v>
      </c>
      <c r="H91" s="142"/>
      <c r="I91" s="142"/>
    </row>
    <row r="92" spans="1:9" ht="12.95" customHeight="1" x14ac:dyDescent="0.25">
      <c r="A92" s="157" t="s">
        <v>48</v>
      </c>
      <c r="B92" s="158" t="s">
        <v>244</v>
      </c>
      <c r="C92" s="151"/>
      <c r="D92" s="151"/>
      <c r="E92" s="151"/>
      <c r="F92" s="151"/>
      <c r="G92" s="269">
        <v>7</v>
      </c>
      <c r="H92" s="142"/>
      <c r="I92" s="142"/>
    </row>
    <row r="93" spans="1:9" ht="12.95" customHeight="1" x14ac:dyDescent="0.25">
      <c r="A93" s="157" t="s">
        <v>49</v>
      </c>
      <c r="B93" s="158" t="s">
        <v>217</v>
      </c>
      <c r="C93" s="151"/>
      <c r="D93" s="151"/>
      <c r="E93" s="151"/>
      <c r="F93" s="151"/>
      <c r="G93" s="269">
        <v>8</v>
      </c>
      <c r="H93" s="142"/>
      <c r="I93" s="142"/>
    </row>
    <row r="94" spans="1:9" ht="12.95" customHeight="1" x14ac:dyDescent="0.25">
      <c r="A94" s="157" t="s">
        <v>50</v>
      </c>
      <c r="B94" s="158" t="s">
        <v>230</v>
      </c>
      <c r="C94" s="151"/>
      <c r="D94" s="151"/>
      <c r="E94" s="151"/>
      <c r="F94" s="151"/>
      <c r="G94" s="269">
        <v>10</v>
      </c>
      <c r="H94" s="142"/>
      <c r="I94" s="142"/>
    </row>
    <row r="95" spans="1:9" ht="12.95" customHeight="1" x14ac:dyDescent="0.25">
      <c r="A95" s="157" t="s">
        <v>51</v>
      </c>
      <c r="B95" s="158" t="s">
        <v>228</v>
      </c>
      <c r="C95" s="151"/>
      <c r="D95" s="151"/>
      <c r="E95" s="151"/>
      <c r="F95" s="151"/>
      <c r="G95" s="269">
        <v>12</v>
      </c>
      <c r="H95" s="142"/>
      <c r="I95" s="142"/>
    </row>
    <row r="96" spans="1:9" ht="12.95" customHeight="1" x14ac:dyDescent="0.25">
      <c r="A96" s="157" t="s">
        <v>52</v>
      </c>
      <c r="B96" s="158" t="s">
        <v>229</v>
      </c>
      <c r="C96" s="151"/>
      <c r="D96" s="151"/>
      <c r="E96" s="151"/>
      <c r="F96" s="151"/>
      <c r="G96" s="269">
        <v>13</v>
      </c>
      <c r="H96" s="142"/>
      <c r="I96" s="142"/>
    </row>
    <row r="97" spans="1:9" ht="12.95" hidden="1" customHeight="1" x14ac:dyDescent="0.25">
      <c r="A97" s="157" t="s">
        <v>53</v>
      </c>
      <c r="B97" s="158" t="s">
        <v>218</v>
      </c>
      <c r="C97" s="151"/>
      <c r="D97" s="151"/>
      <c r="E97" s="151"/>
      <c r="F97" s="151"/>
      <c r="G97" s="269">
        <v>14</v>
      </c>
      <c r="H97" s="142"/>
      <c r="I97" s="142"/>
    </row>
    <row r="98" spans="1:9" ht="12.95" hidden="1" customHeight="1" x14ac:dyDescent="0.25">
      <c r="A98" s="157" t="s">
        <v>74</v>
      </c>
      <c r="B98" s="158" t="s">
        <v>151</v>
      </c>
      <c r="C98" s="151"/>
      <c r="D98" s="151"/>
      <c r="E98" s="151"/>
      <c r="F98" s="151"/>
      <c r="G98" s="269">
        <v>15</v>
      </c>
      <c r="H98" s="142"/>
      <c r="I98" s="142"/>
    </row>
    <row r="99" spans="1:9" ht="12.95" customHeight="1" x14ac:dyDescent="0.25">
      <c r="A99" s="157" t="s">
        <v>53</v>
      </c>
      <c r="B99" s="158" t="s">
        <v>250</v>
      </c>
      <c r="C99" s="158"/>
      <c r="D99" s="158"/>
      <c r="E99" s="151"/>
      <c r="F99" s="151"/>
      <c r="G99" s="269">
        <v>14</v>
      </c>
      <c r="H99" s="142"/>
      <c r="I99" s="142"/>
    </row>
    <row r="100" spans="1:9" ht="12.95" customHeight="1" x14ac:dyDescent="0.25">
      <c r="A100" s="157" t="s">
        <v>74</v>
      </c>
      <c r="B100" s="158" t="s">
        <v>458</v>
      </c>
      <c r="C100" s="158"/>
      <c r="D100" s="158"/>
      <c r="E100" s="151"/>
      <c r="F100" s="151"/>
      <c r="G100" s="269">
        <v>15</v>
      </c>
      <c r="H100" s="142"/>
      <c r="I100" s="142"/>
    </row>
    <row r="101" spans="1:9" ht="12.95" customHeight="1" x14ac:dyDescent="0.25">
      <c r="A101" s="157" t="s">
        <v>88</v>
      </c>
      <c r="B101" s="158" t="s">
        <v>219</v>
      </c>
      <c r="C101" s="151"/>
      <c r="D101" s="151"/>
      <c r="E101" s="151"/>
      <c r="F101" s="151"/>
      <c r="G101" s="269">
        <v>16</v>
      </c>
      <c r="H101" s="142"/>
      <c r="I101" s="142"/>
    </row>
    <row r="102" spans="1:9" ht="12.95" customHeight="1" x14ac:dyDescent="0.25">
      <c r="A102" s="157" t="s">
        <v>89</v>
      </c>
      <c r="B102" s="158" t="s">
        <v>277</v>
      </c>
      <c r="C102" s="151"/>
      <c r="D102" s="151"/>
      <c r="E102" s="151"/>
      <c r="F102" s="151"/>
      <c r="G102" s="269">
        <v>18</v>
      </c>
      <c r="H102" s="142"/>
      <c r="I102" s="142"/>
    </row>
    <row r="103" spans="1:9" ht="12.95" customHeight="1" x14ac:dyDescent="0.25">
      <c r="A103" s="157" t="s">
        <v>103</v>
      </c>
      <c r="B103" s="158" t="s">
        <v>220</v>
      </c>
      <c r="C103" s="151"/>
      <c r="D103" s="151"/>
      <c r="E103" s="151"/>
      <c r="F103" s="151"/>
      <c r="G103" s="269">
        <v>19</v>
      </c>
      <c r="H103" s="142"/>
      <c r="I103" s="142"/>
    </row>
    <row r="104" spans="1:9" ht="12.95" customHeight="1" x14ac:dyDescent="0.25">
      <c r="A104" s="157" t="s">
        <v>104</v>
      </c>
      <c r="B104" s="158" t="s">
        <v>231</v>
      </c>
      <c r="C104" s="151"/>
      <c r="D104" s="151"/>
      <c r="E104" s="151"/>
      <c r="F104" s="151"/>
      <c r="G104" s="269">
        <v>20</v>
      </c>
      <c r="H104" s="142"/>
      <c r="I104" s="142"/>
    </row>
    <row r="105" spans="1:9" ht="12.95" customHeight="1" x14ac:dyDescent="0.25">
      <c r="A105" s="157" t="s">
        <v>106</v>
      </c>
      <c r="B105" s="158" t="s">
        <v>221</v>
      </c>
      <c r="C105" s="151"/>
      <c r="D105" s="151"/>
      <c r="E105" s="151"/>
      <c r="F105" s="151"/>
      <c r="G105" s="269">
        <v>21</v>
      </c>
      <c r="H105" s="142"/>
      <c r="I105" s="142"/>
    </row>
    <row r="106" spans="1:9" ht="12.95" customHeight="1" x14ac:dyDescent="0.25">
      <c r="A106" s="157" t="s">
        <v>191</v>
      </c>
      <c r="B106" s="158" t="s">
        <v>222</v>
      </c>
      <c r="C106" s="151"/>
      <c r="D106" s="151"/>
      <c r="E106" s="151"/>
      <c r="F106" s="151"/>
      <c r="G106" s="269">
        <v>22</v>
      </c>
      <c r="H106" s="142"/>
      <c r="I106" s="142"/>
    </row>
    <row r="107" spans="1:9" ht="12.95" customHeight="1" x14ac:dyDescent="0.25">
      <c r="A107" s="157" t="s">
        <v>201</v>
      </c>
      <c r="B107" s="158" t="s">
        <v>223</v>
      </c>
      <c r="C107" s="151"/>
      <c r="D107" s="151"/>
      <c r="E107" s="151"/>
      <c r="F107" s="151"/>
      <c r="G107" s="269">
        <v>23</v>
      </c>
      <c r="H107" s="142"/>
      <c r="I107" s="142"/>
    </row>
    <row r="108" spans="1:9" ht="12.95" customHeight="1" x14ac:dyDescent="0.25">
      <c r="A108" s="157" t="s">
        <v>202</v>
      </c>
      <c r="B108" s="158" t="s">
        <v>280</v>
      </c>
      <c r="C108" s="151"/>
      <c r="D108" s="151"/>
      <c r="E108" s="151"/>
      <c r="F108" s="151"/>
      <c r="G108" s="269">
        <v>24</v>
      </c>
      <c r="H108" s="142"/>
      <c r="I108" s="142"/>
    </row>
    <row r="109" spans="1:9" ht="12.95" customHeight="1" x14ac:dyDescent="0.25">
      <c r="A109" s="157" t="s">
        <v>258</v>
      </c>
      <c r="B109" s="158" t="s">
        <v>224</v>
      </c>
      <c r="C109" s="151"/>
      <c r="D109" s="151"/>
      <c r="E109" s="151"/>
      <c r="F109" s="151"/>
      <c r="G109" s="269">
        <v>25</v>
      </c>
      <c r="H109" s="142"/>
      <c r="I109" s="142"/>
    </row>
    <row r="110" spans="1:9" ht="12.95" customHeight="1" x14ac:dyDescent="0.25">
      <c r="A110" s="157" t="s">
        <v>281</v>
      </c>
      <c r="B110" s="158" t="s">
        <v>225</v>
      </c>
      <c r="C110" s="151"/>
      <c r="D110" s="151"/>
      <c r="E110" s="151"/>
      <c r="F110" s="151"/>
      <c r="G110" s="270">
        <v>27</v>
      </c>
      <c r="H110" s="142"/>
      <c r="I110" s="142"/>
    </row>
    <row r="111" spans="1:9" ht="6.95" customHeight="1" x14ac:dyDescent="0.25">
      <c r="A111" s="157"/>
      <c r="B111" s="151"/>
      <c r="C111" s="151"/>
      <c r="D111" s="151"/>
      <c r="E111" s="151"/>
      <c r="F111" s="151"/>
      <c r="G111" s="159"/>
      <c r="H111" s="142"/>
      <c r="I111" s="142"/>
    </row>
    <row r="112" spans="1:9" ht="15" x14ac:dyDescent="0.25">
      <c r="A112" s="152" t="s">
        <v>54</v>
      </c>
      <c r="B112" s="153" t="s">
        <v>43</v>
      </c>
      <c r="C112" s="153"/>
      <c r="D112" s="153"/>
      <c r="E112" s="153"/>
      <c r="F112" s="153"/>
      <c r="G112" s="154" t="s">
        <v>44</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45</v>
      </c>
      <c r="B114" s="158" t="s">
        <v>431</v>
      </c>
      <c r="C114" s="151"/>
      <c r="D114" s="151"/>
      <c r="E114" s="151"/>
      <c r="F114" s="151"/>
      <c r="G114" s="226">
        <v>4</v>
      </c>
      <c r="H114" s="142"/>
      <c r="I114" s="142"/>
    </row>
    <row r="115" spans="1:9" ht="12.95" customHeight="1" x14ac:dyDescent="0.25">
      <c r="A115" s="157" t="s">
        <v>46</v>
      </c>
      <c r="B115" s="158" t="s">
        <v>430</v>
      </c>
      <c r="C115" s="151"/>
      <c r="D115" s="151"/>
      <c r="E115" s="151"/>
      <c r="F115" s="151"/>
      <c r="G115" s="226">
        <v>5</v>
      </c>
      <c r="H115" s="142"/>
      <c r="I115" s="142"/>
    </row>
    <row r="116" spans="1:9" ht="12.95" customHeight="1" x14ac:dyDescent="0.25">
      <c r="A116" s="157" t="s">
        <v>47</v>
      </c>
      <c r="B116" s="158" t="s">
        <v>428</v>
      </c>
      <c r="C116" s="151"/>
      <c r="D116" s="151"/>
      <c r="E116" s="151"/>
      <c r="F116" s="151"/>
      <c r="G116" s="226">
        <v>6</v>
      </c>
      <c r="H116" s="142"/>
      <c r="I116" s="142"/>
    </row>
    <row r="117" spans="1:9" ht="12.95" customHeight="1" x14ac:dyDescent="0.25">
      <c r="A117" s="157" t="s">
        <v>48</v>
      </c>
      <c r="B117" s="158" t="s">
        <v>429</v>
      </c>
      <c r="C117" s="151"/>
      <c r="D117" s="151"/>
      <c r="E117" s="151"/>
      <c r="F117" s="151"/>
      <c r="G117" s="226">
        <v>7</v>
      </c>
      <c r="H117" s="142"/>
      <c r="I117" s="142"/>
    </row>
    <row r="118" spans="1:9" ht="12.95" customHeight="1" x14ac:dyDescent="0.25">
      <c r="A118" s="157" t="s">
        <v>49</v>
      </c>
      <c r="B118" s="158" t="s">
        <v>226</v>
      </c>
      <c r="C118" s="151"/>
      <c r="D118" s="151"/>
      <c r="E118" s="151"/>
      <c r="F118" s="151"/>
      <c r="G118" s="226">
        <v>9</v>
      </c>
      <c r="H118" s="142"/>
      <c r="I118" s="142"/>
    </row>
    <row r="119" spans="1:9" ht="12.95" customHeight="1" x14ac:dyDescent="0.25">
      <c r="A119" s="157" t="s">
        <v>50</v>
      </c>
      <c r="B119" s="158" t="s">
        <v>227</v>
      </c>
      <c r="C119" s="151"/>
      <c r="D119" s="151"/>
      <c r="E119" s="151"/>
      <c r="F119" s="151"/>
      <c r="G119" s="226">
        <v>9</v>
      </c>
      <c r="H119" s="142"/>
      <c r="I119" s="142"/>
    </row>
    <row r="120" spans="1:9" ht="12.95" customHeight="1" x14ac:dyDescent="0.25">
      <c r="A120" s="157" t="s">
        <v>51</v>
      </c>
      <c r="B120" s="158" t="s">
        <v>232</v>
      </c>
      <c r="C120" s="151"/>
      <c r="D120" s="151"/>
      <c r="E120" s="151"/>
      <c r="F120" s="151"/>
      <c r="G120" s="226">
        <v>11</v>
      </c>
      <c r="H120" s="142"/>
      <c r="I120" s="142"/>
    </row>
    <row r="121" spans="1:9" ht="12.95" customHeight="1" x14ac:dyDescent="0.25">
      <c r="A121" s="157" t="s">
        <v>52</v>
      </c>
      <c r="B121" s="158" t="s">
        <v>233</v>
      </c>
      <c r="C121" s="151"/>
      <c r="D121" s="151"/>
      <c r="E121" s="151"/>
      <c r="F121" s="151"/>
      <c r="G121" s="226">
        <v>11</v>
      </c>
      <c r="H121" s="142"/>
      <c r="I121" s="142"/>
    </row>
    <row r="122" spans="1:9" ht="12.95" customHeight="1" x14ac:dyDescent="0.25">
      <c r="A122" s="157" t="s">
        <v>53</v>
      </c>
      <c r="B122" s="158" t="s">
        <v>228</v>
      </c>
      <c r="C122" s="151"/>
      <c r="D122" s="151"/>
      <c r="E122" s="151"/>
      <c r="F122" s="151"/>
      <c r="G122" s="226">
        <v>12</v>
      </c>
      <c r="H122" s="142"/>
      <c r="I122" s="142"/>
    </row>
    <row r="123" spans="1:9" ht="12.95" customHeight="1" x14ac:dyDescent="0.25">
      <c r="A123" s="157" t="s">
        <v>74</v>
      </c>
      <c r="B123" s="158" t="s">
        <v>229</v>
      </c>
      <c r="C123" s="151"/>
      <c r="D123" s="151"/>
      <c r="E123" s="151"/>
      <c r="F123" s="151"/>
      <c r="G123" s="226">
        <v>13</v>
      </c>
      <c r="H123" s="142"/>
      <c r="I123" s="142"/>
    </row>
    <row r="124" spans="1:9" ht="12.95" customHeight="1" x14ac:dyDescent="0.25">
      <c r="A124" s="157" t="s">
        <v>88</v>
      </c>
      <c r="B124" s="158" t="s">
        <v>218</v>
      </c>
      <c r="C124" s="151"/>
      <c r="D124" s="151"/>
      <c r="E124" s="151"/>
      <c r="F124" s="151"/>
      <c r="G124" s="226">
        <v>14</v>
      </c>
      <c r="H124" s="142"/>
      <c r="I124" s="142"/>
    </row>
    <row r="125" spans="1:9" ht="12.95" customHeight="1" x14ac:dyDescent="0.25">
      <c r="A125" s="157" t="s">
        <v>89</v>
      </c>
      <c r="B125" s="158" t="s">
        <v>151</v>
      </c>
      <c r="C125" s="151"/>
      <c r="D125" s="151"/>
      <c r="E125" s="151"/>
      <c r="F125" s="151"/>
      <c r="G125" s="226">
        <v>15</v>
      </c>
      <c r="H125" s="142"/>
      <c r="I125" s="142"/>
    </row>
    <row r="126" spans="1:9" ht="12.95" customHeight="1" x14ac:dyDescent="0.25">
      <c r="A126" s="157" t="s">
        <v>103</v>
      </c>
      <c r="B126" s="158" t="s">
        <v>250</v>
      </c>
      <c r="C126" s="151"/>
      <c r="D126" s="151"/>
      <c r="E126" s="151"/>
      <c r="F126" s="151"/>
      <c r="G126" s="226">
        <v>16</v>
      </c>
      <c r="H126" s="142"/>
      <c r="I126" s="142"/>
    </row>
    <row r="127" spans="1:9" ht="12.95" customHeight="1" x14ac:dyDescent="0.25">
      <c r="A127" s="157" t="s">
        <v>104</v>
      </c>
      <c r="B127" s="158" t="s">
        <v>458</v>
      </c>
      <c r="C127" s="151"/>
      <c r="D127" s="151"/>
      <c r="E127" s="151"/>
      <c r="F127" s="151"/>
      <c r="G127" s="226">
        <v>16</v>
      </c>
      <c r="H127" s="142"/>
      <c r="I127" s="142"/>
    </row>
    <row r="128" spans="1:9" ht="54.75" customHeight="1" x14ac:dyDescent="0.25">
      <c r="A128" s="364" t="s">
        <v>236</v>
      </c>
      <c r="B128" s="364"/>
      <c r="C128" s="364"/>
      <c r="D128" s="364"/>
      <c r="E128" s="364"/>
      <c r="F128" s="364"/>
      <c r="G128" s="364"/>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5" t="s">
        <v>153</v>
      </c>
      <c r="B1" s="405"/>
      <c r="C1" s="405"/>
      <c r="D1" s="405"/>
      <c r="E1" s="405"/>
      <c r="F1" s="405"/>
      <c r="G1" s="405"/>
      <c r="H1" s="405"/>
      <c r="I1" s="405"/>
      <c r="J1" s="405"/>
      <c r="K1" s="405"/>
      <c r="L1" s="83"/>
      <c r="M1" s="83"/>
      <c r="N1" s="83"/>
      <c r="O1" s="83"/>
    </row>
    <row r="2" spans="1:17" s="14" customFormat="1" ht="20.100000000000001" customHeight="1" x14ac:dyDescent="0.15">
      <c r="A2" s="406" t="s">
        <v>259</v>
      </c>
      <c r="B2" s="406"/>
      <c r="C2" s="406"/>
      <c r="D2" s="406"/>
      <c r="E2" s="406"/>
      <c r="F2" s="406"/>
      <c r="G2" s="406"/>
      <c r="H2" s="406"/>
      <c r="I2" s="406"/>
      <c r="J2" s="406"/>
      <c r="K2" s="406"/>
      <c r="L2" s="85"/>
      <c r="M2" s="85"/>
      <c r="N2" s="85"/>
      <c r="O2" s="85"/>
    </row>
    <row r="3" spans="1:17" s="20" customFormat="1" ht="11.25" x14ac:dyDescent="0.2">
      <c r="A3" s="17"/>
      <c r="B3" s="407" t="s">
        <v>260</v>
      </c>
      <c r="C3" s="407"/>
      <c r="D3" s="407"/>
      <c r="E3" s="407"/>
      <c r="F3" s="359"/>
      <c r="G3" s="407" t="s">
        <v>419</v>
      </c>
      <c r="H3" s="407"/>
      <c r="I3" s="407"/>
      <c r="J3" s="407"/>
      <c r="K3" s="407"/>
      <c r="L3" s="91"/>
      <c r="M3" s="91"/>
      <c r="N3" s="91"/>
      <c r="O3" s="91"/>
    </row>
    <row r="4" spans="1:17" s="20" customFormat="1" ht="11.25" x14ac:dyDescent="0.2">
      <c r="A4" s="17" t="s">
        <v>263</v>
      </c>
      <c r="B4" s="122">
        <v>2020</v>
      </c>
      <c r="C4" s="408" t="s">
        <v>511</v>
      </c>
      <c r="D4" s="408"/>
      <c r="E4" s="408"/>
      <c r="F4" s="359"/>
      <c r="G4" s="122">
        <v>2020</v>
      </c>
      <c r="H4" s="408" t="s">
        <v>511</v>
      </c>
      <c r="I4" s="408"/>
      <c r="J4" s="408"/>
      <c r="K4" s="408"/>
      <c r="L4" s="91"/>
      <c r="M4" s="91"/>
      <c r="N4" s="91"/>
      <c r="O4" s="91"/>
    </row>
    <row r="5" spans="1:17" s="20" customFormat="1" ht="11.25" x14ac:dyDescent="0.2">
      <c r="A5" s="123"/>
      <c r="B5" s="123"/>
      <c r="C5" s="124">
        <v>2020</v>
      </c>
      <c r="D5" s="124">
        <v>2021</v>
      </c>
      <c r="E5" s="360" t="s">
        <v>523</v>
      </c>
      <c r="F5" s="125"/>
      <c r="G5" s="123"/>
      <c r="H5" s="124">
        <v>2020</v>
      </c>
      <c r="I5" s="124">
        <v>2021</v>
      </c>
      <c r="J5" s="360" t="s">
        <v>523</v>
      </c>
      <c r="K5" s="360" t="s">
        <v>524</v>
      </c>
    </row>
    <row r="7" spans="1:17" x14ac:dyDescent="0.2">
      <c r="A7" s="17" t="s">
        <v>251</v>
      </c>
      <c r="B7" s="126"/>
      <c r="C7" s="126"/>
      <c r="D7" s="126"/>
      <c r="E7" s="127"/>
      <c r="F7" s="2"/>
      <c r="G7" s="126">
        <v>15907683</v>
      </c>
      <c r="H7" s="126">
        <v>9874370</v>
      </c>
      <c r="I7" s="126">
        <v>10554777</v>
      </c>
      <c r="J7" s="128">
        <v>6.8906370735550615E-2</v>
      </c>
      <c r="L7" s="40"/>
      <c r="M7" s="291"/>
    </row>
    <row r="8" spans="1:17" x14ac:dyDescent="0.2">
      <c r="L8" s="40"/>
    </row>
    <row r="9" spans="1:17" s="107" customFormat="1" x14ac:dyDescent="0.2">
      <c r="A9" s="9" t="s">
        <v>278</v>
      </c>
      <c r="B9" s="116">
        <v>2689679.2134888</v>
      </c>
      <c r="C9" s="116">
        <v>1998099.2264716995</v>
      </c>
      <c r="D9" s="116">
        <v>1974645.0767373997</v>
      </c>
      <c r="E9" s="119">
        <v>-1.1738230726266674E-2</v>
      </c>
      <c r="G9" s="116">
        <v>5738184.5099799987</v>
      </c>
      <c r="H9" s="116">
        <v>3982501.2652299996</v>
      </c>
      <c r="I9" s="116">
        <v>4078807.0683699986</v>
      </c>
      <c r="J9" s="120">
        <v>2.4182240437891522E-2</v>
      </c>
      <c r="K9" s="120">
        <v>0.38644180434792685</v>
      </c>
      <c r="L9" s="40"/>
      <c r="M9" s="116"/>
    </row>
    <row r="10" spans="1:17" s="107" customFormat="1" x14ac:dyDescent="0.2">
      <c r="A10" s="10" t="s">
        <v>77</v>
      </c>
      <c r="B10" s="116">
        <v>4314791.5150000006</v>
      </c>
      <c r="C10" s="93">
        <v>2516225.1880000001</v>
      </c>
      <c r="D10" s="93">
        <v>2478280.2039999999</v>
      </c>
      <c r="E10" s="119">
        <v>-1.5080122471137214E-2</v>
      </c>
      <c r="F10" s="93"/>
      <c r="G10" s="93">
        <v>2095775.7052900004</v>
      </c>
      <c r="H10" s="93">
        <v>1209024.04107</v>
      </c>
      <c r="I10" s="93">
        <v>1486161.4554200002</v>
      </c>
      <c r="J10" s="120">
        <v>0.2292240724218606</v>
      </c>
      <c r="K10" s="120">
        <v>0.14080462859802725</v>
      </c>
      <c r="L10" s="40"/>
      <c r="M10" s="338"/>
      <c r="N10" s="15"/>
      <c r="O10" s="14"/>
      <c r="P10" s="14"/>
      <c r="Q10" s="15"/>
    </row>
    <row r="11" spans="1:17" s="107" customFormat="1" x14ac:dyDescent="0.2">
      <c r="A11" s="107" t="s">
        <v>261</v>
      </c>
      <c r="B11" s="116">
        <v>862104.33282689983</v>
      </c>
      <c r="C11" s="116">
        <v>493499.50782189996</v>
      </c>
      <c r="D11" s="116">
        <v>492717.79316830001</v>
      </c>
      <c r="E11" s="119">
        <v>-1.5840231676219618E-3</v>
      </c>
      <c r="G11" s="116">
        <v>1842376.8125100001</v>
      </c>
      <c r="H11" s="116">
        <v>1024982.1359499999</v>
      </c>
      <c r="I11" s="116">
        <v>1118175.3276900004</v>
      </c>
      <c r="J11" s="120">
        <v>9.0921771679098429E-2</v>
      </c>
      <c r="K11" s="120">
        <v>0.10594021339247627</v>
      </c>
      <c r="L11" s="40"/>
    </row>
    <row r="12" spans="1:17" s="107" customFormat="1" x14ac:dyDescent="0.2">
      <c r="A12" s="9" t="s">
        <v>245</v>
      </c>
      <c r="B12" s="116">
        <v>614408.51915699989</v>
      </c>
      <c r="C12" s="116">
        <v>353266.57712349994</v>
      </c>
      <c r="D12" s="116">
        <v>371820.79340259993</v>
      </c>
      <c r="E12" s="119">
        <v>5.2521855959822394E-2</v>
      </c>
      <c r="G12" s="116">
        <v>1248116.2390600003</v>
      </c>
      <c r="H12" s="116">
        <v>719360.05383999995</v>
      </c>
      <c r="I12" s="116">
        <v>788629.96298999991</v>
      </c>
      <c r="J12" s="120">
        <v>9.6293794436084879E-2</v>
      </c>
      <c r="K12" s="120">
        <v>7.471782331261001E-2</v>
      </c>
      <c r="L12" s="40"/>
    </row>
    <row r="13" spans="1:17" s="107" customFormat="1" x14ac:dyDescent="0.2">
      <c r="A13" s="107" t="s">
        <v>351</v>
      </c>
      <c r="B13" s="134" t="s">
        <v>120</v>
      </c>
      <c r="C13" s="134" t="s">
        <v>120</v>
      </c>
      <c r="D13" s="134" t="s">
        <v>120</v>
      </c>
      <c r="E13" s="134" t="s">
        <v>120</v>
      </c>
      <c r="G13" s="116">
        <v>1112011.4651000001</v>
      </c>
      <c r="H13" s="116">
        <v>588477.82327000005</v>
      </c>
      <c r="I13" s="116">
        <v>707594.8245600001</v>
      </c>
      <c r="J13" s="120">
        <v>0.20241544639371711</v>
      </c>
      <c r="K13" s="120">
        <v>6.7040243916096004E-2</v>
      </c>
      <c r="L13" s="40"/>
    </row>
    <row r="14" spans="1:17" s="107" customFormat="1" x14ac:dyDescent="0.2">
      <c r="A14" s="107" t="s">
        <v>69</v>
      </c>
      <c r="B14" s="116">
        <v>521391.1322259999</v>
      </c>
      <c r="C14" s="116">
        <v>304512.96889000008</v>
      </c>
      <c r="D14" s="116">
        <v>292741.3996528</v>
      </c>
      <c r="E14" s="119">
        <v>-3.8657037432952013E-2</v>
      </c>
      <c r="G14" s="116">
        <v>1397277.53302</v>
      </c>
      <c r="H14" s="116">
        <v>801742.54743000004</v>
      </c>
      <c r="I14" s="116">
        <v>873696.76870000002</v>
      </c>
      <c r="J14" s="120">
        <v>8.9747290449597061E-2</v>
      </c>
      <c r="K14" s="120">
        <v>8.2777378309366462E-2</v>
      </c>
      <c r="L14" s="40"/>
    </row>
    <row r="15" spans="1:17" s="107" customFormat="1" x14ac:dyDescent="0.2">
      <c r="A15" s="107" t="s">
        <v>264</v>
      </c>
      <c r="B15" s="134" t="s">
        <v>120</v>
      </c>
      <c r="C15" s="134" t="s">
        <v>120</v>
      </c>
      <c r="D15" s="134" t="s">
        <v>120</v>
      </c>
      <c r="E15" s="135" t="s">
        <v>120</v>
      </c>
      <c r="G15" s="116">
        <v>732157.82880000002</v>
      </c>
      <c r="H15" s="116">
        <v>397234.98765000002</v>
      </c>
      <c r="I15" s="116">
        <v>476482.30112000002</v>
      </c>
      <c r="J15" s="120">
        <v>0.19949731502458712</v>
      </c>
      <c r="K15" s="120">
        <v>4.5143758235725875E-2</v>
      </c>
      <c r="L15" s="40"/>
      <c r="M15" s="116"/>
    </row>
    <row r="16" spans="1:17" s="107" customFormat="1" x14ac:dyDescent="0.2">
      <c r="A16" s="107" t="s">
        <v>75</v>
      </c>
      <c r="B16" s="116">
        <v>4767359.5878499998</v>
      </c>
      <c r="C16" s="116">
        <v>3301232.0589999999</v>
      </c>
      <c r="D16" s="116">
        <v>2304682.9279999998</v>
      </c>
      <c r="E16" s="119">
        <v>-0.30187188091886885</v>
      </c>
      <c r="G16" s="116">
        <v>333718.09055999998</v>
      </c>
      <c r="H16" s="116">
        <v>244128.90453</v>
      </c>
      <c r="I16" s="116">
        <v>162134.26764999997</v>
      </c>
      <c r="J16" s="120">
        <v>-0.33586615660221442</v>
      </c>
      <c r="K16" s="120">
        <v>1.5361221525570835E-2</v>
      </c>
      <c r="L16" s="40"/>
      <c r="M16" s="116"/>
    </row>
    <row r="17" spans="1:17" s="107" customFormat="1" x14ac:dyDescent="0.2">
      <c r="A17" s="107" t="s">
        <v>248</v>
      </c>
      <c r="B17" s="116">
        <v>52986.785826200001</v>
      </c>
      <c r="C17" s="116">
        <v>50293.532218200016</v>
      </c>
      <c r="D17" s="116">
        <v>46357.417988899993</v>
      </c>
      <c r="E17" s="119">
        <v>-7.8262831336305294E-2</v>
      </c>
      <c r="G17" s="116">
        <v>331381.81232999987</v>
      </c>
      <c r="H17" s="116">
        <v>277509.15987999993</v>
      </c>
      <c r="I17" s="116">
        <v>243200.77892000016</v>
      </c>
      <c r="J17" s="120">
        <v>-0.12362972442003484</v>
      </c>
      <c r="K17" s="120">
        <v>2.3041773305111056E-2</v>
      </c>
      <c r="L17" s="40"/>
    </row>
    <row r="18" spans="1:17" s="107" customFormat="1" x14ac:dyDescent="0.2">
      <c r="A18" s="107" t="s">
        <v>62</v>
      </c>
      <c r="B18" s="116">
        <v>71065.005436200008</v>
      </c>
      <c r="C18" s="116">
        <v>44063.925209999987</v>
      </c>
      <c r="D18" s="116">
        <v>40249.913099999991</v>
      </c>
      <c r="E18" s="119">
        <v>-8.6556340403701304E-2</v>
      </c>
      <c r="G18" s="116">
        <v>156367.56555</v>
      </c>
      <c r="H18" s="116">
        <v>97718.613500000007</v>
      </c>
      <c r="I18" s="116">
        <v>88360.113939999996</v>
      </c>
      <c r="J18" s="120">
        <v>-9.5769876636655371E-2</v>
      </c>
      <c r="K18" s="120">
        <v>8.3715756325311273E-3</v>
      </c>
      <c r="L18" s="40"/>
    </row>
    <row r="19" spans="1:17" s="107" customFormat="1" x14ac:dyDescent="0.2">
      <c r="A19" s="107" t="s">
        <v>247</v>
      </c>
      <c r="B19" s="116">
        <v>194753.60184969997</v>
      </c>
      <c r="C19" s="116">
        <v>116169.42824000001</v>
      </c>
      <c r="D19" s="116">
        <v>91736.626718000014</v>
      </c>
      <c r="E19" s="119">
        <v>-0.21032040780577055</v>
      </c>
      <c r="G19" s="116">
        <v>208936.36845999997</v>
      </c>
      <c r="H19" s="116">
        <v>121144.59479999999</v>
      </c>
      <c r="I19" s="116">
        <v>107237.77264999997</v>
      </c>
      <c r="J19" s="120">
        <v>-0.11479523434750905</v>
      </c>
      <c r="K19" s="120">
        <v>1.0160117324127261E-2</v>
      </c>
      <c r="L19" s="40"/>
    </row>
    <row r="20" spans="1:17" s="107" customFormat="1" x14ac:dyDescent="0.2">
      <c r="A20" s="107" t="s">
        <v>246</v>
      </c>
      <c r="B20" s="116">
        <v>63586.284409999993</v>
      </c>
      <c r="C20" s="116">
        <v>59602.693150000006</v>
      </c>
      <c r="D20" s="116">
        <v>39208.072880000007</v>
      </c>
      <c r="E20" s="119">
        <v>-0.34217615332705809</v>
      </c>
      <c r="G20" s="116">
        <v>55027.602370000001</v>
      </c>
      <c r="H20" s="116">
        <v>46512.740310000001</v>
      </c>
      <c r="I20" s="116">
        <v>47545.719710000005</v>
      </c>
      <c r="J20" s="120">
        <v>2.220852594612488E-2</v>
      </c>
      <c r="K20" s="120">
        <v>4.504663595450667E-3</v>
      </c>
      <c r="L20" s="40"/>
    </row>
    <row r="21" spans="1:17" s="107" customFormat="1" x14ac:dyDescent="0.2">
      <c r="A21" s="194" t="s">
        <v>249</v>
      </c>
      <c r="B21" s="195">
        <v>108920.3314325</v>
      </c>
      <c r="C21" s="195">
        <v>51033.631761600001</v>
      </c>
      <c r="D21" s="195">
        <v>58489.398400000005</v>
      </c>
      <c r="E21" s="196">
        <v>0.14609516079962903</v>
      </c>
      <c r="F21" s="194"/>
      <c r="G21" s="195">
        <v>33145.041549999994</v>
      </c>
      <c r="H21" s="195">
        <v>8388.1047100000014</v>
      </c>
      <c r="I21" s="195">
        <v>7797.0856800000001</v>
      </c>
      <c r="J21" s="196">
        <v>-7.0459186006036512E-2</v>
      </c>
      <c r="K21" s="196">
        <v>7.3872576180434701E-4</v>
      </c>
      <c r="L21" s="40"/>
    </row>
    <row r="22" spans="1:17" s="14" customFormat="1" x14ac:dyDescent="0.2">
      <c r="A22" s="117" t="s">
        <v>374</v>
      </c>
      <c r="B22" s="118">
        <v>2014.9378699999997</v>
      </c>
      <c r="C22" s="118">
        <v>1640.9158</v>
      </c>
      <c r="D22" s="118">
        <v>2235.8775200000005</v>
      </c>
      <c r="E22" s="267">
        <v>0.3625790671282465</v>
      </c>
      <c r="F22" s="117"/>
      <c r="G22" s="118">
        <v>6165.628709999999</v>
      </c>
      <c r="H22" s="118">
        <v>4964.1427300000005</v>
      </c>
      <c r="I22" s="118">
        <v>9384.3009700000002</v>
      </c>
      <c r="J22" s="121">
        <v>0.89041723423613162</v>
      </c>
      <c r="K22" s="121">
        <v>8.8910461774796383E-4</v>
      </c>
      <c r="L22" s="40"/>
      <c r="M22" s="107"/>
      <c r="N22" s="107"/>
      <c r="O22" s="107"/>
      <c r="P22" s="107"/>
      <c r="Q22" s="107"/>
    </row>
    <row r="23" spans="1:17" s="14" customFormat="1" ht="11.25" x14ac:dyDescent="0.2">
      <c r="A23" s="9" t="s">
        <v>409</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5" t="s">
        <v>252</v>
      </c>
      <c r="B56" s="405"/>
      <c r="C56" s="405"/>
      <c r="D56" s="405"/>
      <c r="E56" s="405"/>
      <c r="F56" s="405"/>
      <c r="G56" s="405"/>
      <c r="H56" s="405"/>
      <c r="I56" s="405"/>
      <c r="J56" s="405"/>
      <c r="K56" s="405"/>
      <c r="L56" s="83"/>
      <c r="M56" s="83"/>
      <c r="N56" s="83"/>
      <c r="O56" s="83"/>
    </row>
    <row r="57" spans="1:21" s="14" customFormat="1" ht="11.25" x14ac:dyDescent="0.15">
      <c r="A57" s="406" t="s">
        <v>458</v>
      </c>
      <c r="B57" s="406"/>
      <c r="C57" s="406"/>
      <c r="D57" s="406"/>
      <c r="E57" s="406"/>
      <c r="F57" s="406"/>
      <c r="G57" s="406"/>
      <c r="H57" s="406"/>
      <c r="I57" s="406"/>
      <c r="J57" s="406"/>
      <c r="K57" s="406"/>
      <c r="L57" s="85"/>
      <c r="M57" s="85"/>
      <c r="N57" s="85"/>
      <c r="O57" s="85"/>
    </row>
    <row r="58" spans="1:21" s="20" customFormat="1" ht="11.25" x14ac:dyDescent="0.2">
      <c r="A58" s="17"/>
      <c r="B58" s="407" t="s">
        <v>260</v>
      </c>
      <c r="C58" s="407"/>
      <c r="D58" s="407"/>
      <c r="E58" s="407"/>
      <c r="F58" s="359"/>
      <c r="G58" s="407" t="s">
        <v>459</v>
      </c>
      <c r="H58" s="407"/>
      <c r="I58" s="407"/>
      <c r="J58" s="407"/>
      <c r="K58" s="407"/>
      <c r="L58" s="91"/>
      <c r="M58" s="91"/>
      <c r="N58" s="91"/>
      <c r="O58" s="91"/>
    </row>
    <row r="59" spans="1:21" s="20" customFormat="1" x14ac:dyDescent="0.2">
      <c r="A59" s="17" t="s">
        <v>263</v>
      </c>
      <c r="B59" s="122">
        <v>2020</v>
      </c>
      <c r="C59" s="408" t="s">
        <v>511</v>
      </c>
      <c r="D59" s="408"/>
      <c r="E59" s="408"/>
      <c r="F59" s="359"/>
      <c r="G59" s="122">
        <v>2020</v>
      </c>
      <c r="H59" s="408" t="s">
        <v>511</v>
      </c>
      <c r="I59" s="408"/>
      <c r="J59" s="408"/>
      <c r="K59" s="408"/>
      <c r="L59" s="91"/>
      <c r="M59" s="91"/>
      <c r="N59" s="91"/>
      <c r="O59" s="91"/>
      <c r="P59"/>
      <c r="Q59"/>
    </row>
    <row r="60" spans="1:21" s="20" customFormat="1" x14ac:dyDescent="0.2">
      <c r="A60" s="123"/>
      <c r="B60" s="123"/>
      <c r="C60" s="124">
        <v>2020</v>
      </c>
      <c r="D60" s="124">
        <v>2021</v>
      </c>
      <c r="E60" s="360" t="s">
        <v>523</v>
      </c>
      <c r="F60" s="125"/>
      <c r="G60" s="123"/>
      <c r="H60" s="124">
        <v>2020</v>
      </c>
      <c r="I60" s="124">
        <v>2021</v>
      </c>
      <c r="J60" s="360" t="s">
        <v>523</v>
      </c>
      <c r="K60" s="360" t="s">
        <v>524</v>
      </c>
      <c r="P60"/>
      <c r="Q60" s="308"/>
    </row>
    <row r="61" spans="1:21" x14ac:dyDescent="0.2">
      <c r="A61" s="17" t="s">
        <v>460</v>
      </c>
      <c r="B61" s="126"/>
      <c r="C61" s="126"/>
      <c r="D61" s="126"/>
      <c r="E61" s="127"/>
      <c r="F61" s="2"/>
      <c r="G61" s="126">
        <v>6641252</v>
      </c>
      <c r="H61" s="126">
        <v>3527461</v>
      </c>
      <c r="I61" s="126">
        <v>5093077</v>
      </c>
      <c r="J61" s="128">
        <v>0.44383651583957984</v>
      </c>
      <c r="Q61" s="308"/>
    </row>
    <row r="62" spans="1:21" s="296" customFormat="1" x14ac:dyDescent="0.2">
      <c r="A62" s="17" t="s">
        <v>69</v>
      </c>
      <c r="B62" s="126">
        <v>464353.72249370004</v>
      </c>
      <c r="C62" s="126">
        <v>221580.51685750001</v>
      </c>
      <c r="D62" s="126">
        <v>345334.40706</v>
      </c>
      <c r="E62" s="127">
        <v>0.55850528718681058</v>
      </c>
      <c r="G62" s="126">
        <v>1540208.6096199998</v>
      </c>
      <c r="H62" s="126">
        <v>746447.70765999996</v>
      </c>
      <c r="I62" s="126">
        <v>1271195.3092099999</v>
      </c>
      <c r="J62" s="128">
        <v>0.70299311815827514</v>
      </c>
      <c r="K62" s="128">
        <v>0.24959279217848068</v>
      </c>
      <c r="M62" s="343"/>
      <c r="N62" s="298"/>
      <c r="P62"/>
      <c r="Q62" s="308"/>
    </row>
    <row r="63" spans="1:21" s="107" customFormat="1" x14ac:dyDescent="0.2">
      <c r="A63" s="10" t="s">
        <v>471</v>
      </c>
      <c r="B63" s="116">
        <v>228132.42418730003</v>
      </c>
      <c r="C63" s="116">
        <v>107832.92068109999</v>
      </c>
      <c r="D63" s="116">
        <v>158461.81880760001</v>
      </c>
      <c r="E63" s="119">
        <v>0.46951244394304714</v>
      </c>
      <c r="F63" s="93"/>
      <c r="G63" s="93">
        <v>1068550.9715599997</v>
      </c>
      <c r="H63" s="93">
        <v>510295.93791999994</v>
      </c>
      <c r="I63" s="93">
        <v>849798.42734000005</v>
      </c>
      <c r="J63" s="120">
        <v>0.66530509884878719</v>
      </c>
      <c r="K63" s="120">
        <v>0.16685363825051144</v>
      </c>
      <c r="L63" s="15"/>
      <c r="M63" s="343"/>
      <c r="N63" s="15"/>
      <c r="O63" s="14"/>
      <c r="P63"/>
      <c r="Q63" s="308"/>
      <c r="R63"/>
      <c r="S63"/>
      <c r="T63"/>
      <c r="U63"/>
    </row>
    <row r="64" spans="1:21" s="107" customFormat="1" x14ac:dyDescent="0.2">
      <c r="A64" s="107" t="s">
        <v>464</v>
      </c>
      <c r="B64" s="116">
        <v>105284.725446</v>
      </c>
      <c r="C64" s="116">
        <v>49533.605387500014</v>
      </c>
      <c r="D64" s="116">
        <v>89059.083444700009</v>
      </c>
      <c r="E64" s="119">
        <v>0.7979527786841536</v>
      </c>
      <c r="G64" s="116">
        <v>286078.69693999994</v>
      </c>
      <c r="H64" s="116">
        <v>136131.15512000001</v>
      </c>
      <c r="I64" s="116">
        <v>254893.38825999995</v>
      </c>
      <c r="J64" s="120">
        <v>0.87241038273208416</v>
      </c>
      <c r="K64" s="120">
        <v>5.0047032130085593E-2</v>
      </c>
      <c r="M64" s="343"/>
      <c r="P64"/>
      <c r="Q64" s="308"/>
      <c r="R64"/>
      <c r="S64"/>
      <c r="T64"/>
      <c r="U64"/>
    </row>
    <row r="65" spans="1:21" s="107" customFormat="1" x14ac:dyDescent="0.2">
      <c r="A65" s="9" t="s">
        <v>465</v>
      </c>
      <c r="B65" s="116">
        <v>126671.3648428</v>
      </c>
      <c r="C65" s="116">
        <v>61867.993669599993</v>
      </c>
      <c r="D65" s="116">
        <v>93740.785020199968</v>
      </c>
      <c r="E65" s="119">
        <v>0.5151741548435127</v>
      </c>
      <c r="G65" s="116">
        <v>171084.01556999999</v>
      </c>
      <c r="H65" s="116">
        <v>91864.969949999999</v>
      </c>
      <c r="I65" s="116">
        <v>154436.12823999999</v>
      </c>
      <c r="J65" s="120">
        <v>0.68112097923785364</v>
      </c>
      <c r="K65" s="120">
        <v>3.0322755426631091E-2</v>
      </c>
      <c r="M65" s="343"/>
      <c r="P65"/>
      <c r="Q65" s="308"/>
      <c r="R65"/>
      <c r="S65"/>
      <c r="T65"/>
      <c r="U65"/>
    </row>
    <row r="66" spans="1:21" s="296" customFormat="1" x14ac:dyDescent="0.2">
      <c r="A66" s="17" t="s">
        <v>435</v>
      </c>
      <c r="B66" s="126">
        <v>1853585.7721240998</v>
      </c>
      <c r="C66" s="126">
        <v>1069089.0934840008</v>
      </c>
      <c r="D66" s="126">
        <v>1083445.9074092994</v>
      </c>
      <c r="E66" s="127">
        <v>1.3429015423318758E-2</v>
      </c>
      <c r="G66" s="126">
        <v>1046906.8597099998</v>
      </c>
      <c r="H66" s="126">
        <v>592992.43614999996</v>
      </c>
      <c r="I66" s="126">
        <v>797322.45687000046</v>
      </c>
      <c r="J66" s="128">
        <v>0.34457441320265736</v>
      </c>
      <c r="K66" s="128">
        <v>0.15655024592598943</v>
      </c>
      <c r="M66" s="343"/>
      <c r="P66" s="2"/>
      <c r="Q66" s="309"/>
      <c r="R66" s="2"/>
      <c r="S66" s="2"/>
      <c r="T66" s="2"/>
      <c r="U66" s="2"/>
    </row>
    <row r="67" spans="1:21" s="107" customFormat="1" x14ac:dyDescent="0.2">
      <c r="A67" s="107" t="s">
        <v>469</v>
      </c>
      <c r="B67" s="134">
        <v>354407.96334259998</v>
      </c>
      <c r="C67" s="134">
        <v>210749.20941959997</v>
      </c>
      <c r="D67" s="134">
        <v>198133.72928100001</v>
      </c>
      <c r="E67" s="119">
        <v>-5.9860154034944157E-2</v>
      </c>
      <c r="G67" s="134">
        <v>342184.01696000004</v>
      </c>
      <c r="H67" s="134">
        <v>198078.37379999994</v>
      </c>
      <c r="I67" s="134">
        <v>270763.71538000001</v>
      </c>
      <c r="J67" s="120">
        <v>0.36695243496592189</v>
      </c>
      <c r="K67" s="120">
        <v>5.3163090874141505E-2</v>
      </c>
      <c r="M67" s="343"/>
      <c r="P67"/>
      <c r="Q67" s="308"/>
      <c r="R67"/>
    </row>
    <row r="68" spans="1:21" s="107" customFormat="1" x14ac:dyDescent="0.2">
      <c r="A68" s="107" t="s">
        <v>473</v>
      </c>
      <c r="B68" s="134">
        <v>964095.33132999996</v>
      </c>
      <c r="C68" s="134">
        <v>552168.13029999996</v>
      </c>
      <c r="D68" s="134">
        <v>618508.21046500001</v>
      </c>
      <c r="E68" s="119">
        <v>0.12014471050503528</v>
      </c>
      <c r="G68" s="134">
        <v>357745.92024000001</v>
      </c>
      <c r="H68" s="134">
        <v>198702.56941000003</v>
      </c>
      <c r="I68" s="134">
        <v>285524.08718000003</v>
      </c>
      <c r="J68" s="120">
        <v>0.43694209907700654</v>
      </c>
      <c r="K68" s="120">
        <v>5.6061215485255778E-2</v>
      </c>
      <c r="M68" s="343"/>
      <c r="P68"/>
      <c r="Q68" s="308"/>
      <c r="R68"/>
    </row>
    <row r="69" spans="1:21" s="296" customFormat="1" x14ac:dyDescent="0.2">
      <c r="A69" s="296" t="s">
        <v>434</v>
      </c>
      <c r="B69" s="303">
        <v>4520493.6954178046</v>
      </c>
      <c r="C69" s="303">
        <v>2314203.1634304002</v>
      </c>
      <c r="D69" s="303">
        <v>2333612.5994638996</v>
      </c>
      <c r="E69" s="127">
        <v>8.3870925164273302E-3</v>
      </c>
      <c r="G69" s="126">
        <v>1124546.1312200003</v>
      </c>
      <c r="H69" s="303">
        <v>567490.44538999931</v>
      </c>
      <c r="I69" s="303">
        <v>732846.15123000019</v>
      </c>
      <c r="J69" s="128">
        <v>0.29138059888631718</v>
      </c>
      <c r="K69" s="128">
        <v>0.14389064827215456</v>
      </c>
      <c r="M69" s="343"/>
      <c r="N69" s="298"/>
      <c r="P69" s="2"/>
      <c r="Q69" s="309"/>
      <c r="R69" s="2"/>
    </row>
    <row r="70" spans="1:21" s="107" customFormat="1" x14ac:dyDescent="0.2">
      <c r="A70" s="107" t="s">
        <v>466</v>
      </c>
      <c r="B70" s="116">
        <v>1150727.4690123</v>
      </c>
      <c r="C70" s="116">
        <v>608899.61228250002</v>
      </c>
      <c r="D70" s="116">
        <v>816475.49908999982</v>
      </c>
      <c r="E70" s="119">
        <v>0.34090329936225117</v>
      </c>
      <c r="G70" s="116">
        <v>282604.03998000012</v>
      </c>
      <c r="H70" s="116">
        <v>147624.69025000001</v>
      </c>
      <c r="I70" s="116">
        <v>230860.19397999998</v>
      </c>
      <c r="J70" s="120">
        <v>0.56383186030088872</v>
      </c>
      <c r="K70" s="120">
        <v>4.5328235559760822E-2</v>
      </c>
      <c r="M70" s="343"/>
      <c r="P70"/>
      <c r="Q70" s="308"/>
      <c r="R70"/>
    </row>
    <row r="71" spans="1:21" s="107" customFormat="1" x14ac:dyDescent="0.2">
      <c r="A71" s="107" t="s">
        <v>467</v>
      </c>
      <c r="B71" s="116">
        <v>2787779.6094049998</v>
      </c>
      <c r="C71" s="116">
        <v>1444941.8852407001</v>
      </c>
      <c r="D71" s="116">
        <v>1157352.1639524002</v>
      </c>
      <c r="E71" s="119">
        <v>-0.19903203320899843</v>
      </c>
      <c r="G71" s="116">
        <v>556128.05463000014</v>
      </c>
      <c r="H71" s="116">
        <v>282771.58075000002</v>
      </c>
      <c r="I71" s="116">
        <v>332690.85847000004</v>
      </c>
      <c r="J71" s="120">
        <v>0.17653569565795202</v>
      </c>
      <c r="K71" s="120">
        <v>6.5322173308983947E-2</v>
      </c>
      <c r="M71" s="343"/>
      <c r="P71"/>
      <c r="Q71" s="308"/>
      <c r="R71"/>
    </row>
    <row r="72" spans="1:21" s="107" customFormat="1" x14ac:dyDescent="0.2">
      <c r="A72" s="107" t="s">
        <v>468</v>
      </c>
      <c r="B72" s="116">
        <v>198178.92886519997</v>
      </c>
      <c r="C72" s="116">
        <v>109895.7468484</v>
      </c>
      <c r="D72" s="116">
        <v>96511.964320700004</v>
      </c>
      <c r="E72" s="119">
        <v>-0.12178617381947254</v>
      </c>
      <c r="G72" s="116">
        <v>100343.21769999999</v>
      </c>
      <c r="H72" s="116">
        <v>53144.202849999994</v>
      </c>
      <c r="I72" s="116">
        <v>52041.906930000005</v>
      </c>
      <c r="J72" s="120">
        <v>-2.0741602298772421E-2</v>
      </c>
      <c r="K72" s="120">
        <v>1.0218166136109862E-2</v>
      </c>
      <c r="M72" s="343"/>
      <c r="P72"/>
      <c r="Q72" s="308"/>
    </row>
    <row r="73" spans="1:21" s="296" customFormat="1" x14ac:dyDescent="0.2">
      <c r="A73" s="296" t="s">
        <v>433</v>
      </c>
      <c r="B73" s="126">
        <v>514913.44982250029</v>
      </c>
      <c r="C73" s="126">
        <v>285170.45858749998</v>
      </c>
      <c r="D73" s="126">
        <v>359239.24564350012</v>
      </c>
      <c r="E73" s="127">
        <v>0.25973513323531483</v>
      </c>
      <c r="G73" s="126">
        <v>424555.92242000019</v>
      </c>
      <c r="H73" s="126">
        <v>238361.31914000009</v>
      </c>
      <c r="I73" s="126">
        <v>379589.34773000027</v>
      </c>
      <c r="J73" s="128">
        <v>0.59249558233502952</v>
      </c>
      <c r="K73" s="128">
        <v>7.4530455308254764E-2</v>
      </c>
      <c r="M73" s="343"/>
      <c r="N73" s="298"/>
      <c r="P73"/>
      <c r="Q73" s="308"/>
    </row>
    <row r="74" spans="1:21" s="296" customFormat="1" x14ac:dyDescent="0.2">
      <c r="A74" s="296" t="s">
        <v>62</v>
      </c>
      <c r="B74" s="126">
        <v>112746.52843300004</v>
      </c>
      <c r="C74" s="126">
        <v>63519.115528400034</v>
      </c>
      <c r="D74" s="126">
        <v>81563.853719699997</v>
      </c>
      <c r="E74" s="127">
        <v>0.28408358714050386</v>
      </c>
      <c r="G74" s="126">
        <v>349120.96659000014</v>
      </c>
      <c r="H74" s="126">
        <v>203868.00724999997</v>
      </c>
      <c r="I74" s="126">
        <v>275722.93598000007</v>
      </c>
      <c r="J74" s="128">
        <v>0.35245809138598982</v>
      </c>
      <c r="K74" s="128">
        <v>5.4136808844633622E-2</v>
      </c>
      <c r="M74" s="343"/>
      <c r="N74" s="298"/>
      <c r="P74"/>
      <c r="Q74" s="308"/>
    </row>
    <row r="75" spans="1:21" s="296" customFormat="1" x14ac:dyDescent="0.2">
      <c r="A75" s="296" t="s">
        <v>10</v>
      </c>
      <c r="B75" s="126"/>
      <c r="C75" s="126"/>
      <c r="D75" s="126"/>
      <c r="E75" s="127"/>
      <c r="G75" s="126">
        <v>213634</v>
      </c>
      <c r="H75" s="126">
        <v>115402</v>
      </c>
      <c r="I75" s="126">
        <v>318277</v>
      </c>
      <c r="J75" s="128">
        <v>1.7579851302403773</v>
      </c>
      <c r="K75" s="128">
        <v>6.2492084843798749E-2</v>
      </c>
      <c r="M75" s="343"/>
      <c r="N75" s="298"/>
      <c r="P75"/>
      <c r="Q75" s="308"/>
    </row>
    <row r="76" spans="1:21" s="107" customFormat="1" x14ac:dyDescent="0.2">
      <c r="A76" s="107" t="s">
        <v>470</v>
      </c>
      <c r="B76" s="116"/>
      <c r="C76" s="116"/>
      <c r="D76" s="116"/>
      <c r="E76" s="119"/>
      <c r="G76" s="116">
        <v>168462.19295999996</v>
      </c>
      <c r="H76" s="116">
        <v>91279.303059999977</v>
      </c>
      <c r="I76" s="116">
        <v>282898.83688000002</v>
      </c>
      <c r="J76" s="120">
        <v>2.0992659605874087</v>
      </c>
      <c r="K76" s="120">
        <v>5.55457608200308E-2</v>
      </c>
      <c r="M76" s="343"/>
      <c r="N76" s="299"/>
      <c r="P76"/>
      <c r="Q76" s="308"/>
    </row>
    <row r="77" spans="1:21" s="296" customFormat="1" x14ac:dyDescent="0.2">
      <c r="A77" s="296" t="s">
        <v>261</v>
      </c>
      <c r="B77" s="303">
        <v>274326.64579600003</v>
      </c>
      <c r="C77" s="303">
        <v>165952.09231730009</v>
      </c>
      <c r="D77" s="303">
        <v>190954.27620509997</v>
      </c>
      <c r="E77" s="127">
        <v>0.15065904586484957</v>
      </c>
      <c r="G77" s="303">
        <v>303661.58859000017</v>
      </c>
      <c r="H77" s="303">
        <v>158623.15910999998</v>
      </c>
      <c r="I77" s="303">
        <v>276518.93928000022</v>
      </c>
      <c r="J77" s="128">
        <v>0.74324443436562349</v>
      </c>
      <c r="K77" s="128">
        <v>5.4293100080756725E-2</v>
      </c>
      <c r="M77" s="343"/>
      <c r="N77" s="298"/>
      <c r="P77"/>
      <c r="Q77" s="308"/>
    </row>
    <row r="78" spans="1:21" s="296" customFormat="1" x14ac:dyDescent="0.2">
      <c r="A78" s="304" t="s">
        <v>436</v>
      </c>
      <c r="B78" s="305">
        <v>258404.13583049999</v>
      </c>
      <c r="C78" s="305">
        <v>113419.40835679995</v>
      </c>
      <c r="D78" s="305">
        <v>165477.76768650004</v>
      </c>
      <c r="E78" s="306">
        <v>0.4589898685234941</v>
      </c>
      <c r="F78" s="304"/>
      <c r="G78" s="310">
        <v>244758.54333000051</v>
      </c>
      <c r="H78" s="305">
        <v>125658.53354000003</v>
      </c>
      <c r="I78" s="305">
        <v>180788.04539000001</v>
      </c>
      <c r="J78" s="306">
        <v>0.43872477496684281</v>
      </c>
      <c r="K78" s="128">
        <v>3.5496821546189078E-2</v>
      </c>
      <c r="M78" s="343"/>
      <c r="N78" s="298"/>
      <c r="P78"/>
      <c r="Q78" s="308"/>
    </row>
    <row r="79" spans="1:21" s="296" customFormat="1" x14ac:dyDescent="0.2">
      <c r="A79" s="311" t="s">
        <v>3</v>
      </c>
      <c r="B79" s="312">
        <v>409856.2198738</v>
      </c>
      <c r="C79" s="312">
        <v>251237.19895379999</v>
      </c>
      <c r="D79" s="312">
        <v>224562.49631190003</v>
      </c>
      <c r="E79" s="313">
        <v>-0.10617338018803968</v>
      </c>
      <c r="F79" s="311"/>
      <c r="G79" s="312">
        <v>162562.19822999998</v>
      </c>
      <c r="H79" s="312">
        <v>99714.928209999998</v>
      </c>
      <c r="I79" s="312">
        <v>101219.73985000003</v>
      </c>
      <c r="J79" s="314">
        <v>1.5091136974304309E-2</v>
      </c>
      <c r="K79" s="314">
        <v>1.9873985775200342E-2</v>
      </c>
      <c r="M79" s="343"/>
      <c r="N79" s="298"/>
      <c r="P79" s="2"/>
      <c r="Q79" s="309"/>
    </row>
    <row r="80" spans="1:21" s="14" customFormat="1" x14ac:dyDescent="0.2">
      <c r="A80" s="9" t="s">
        <v>412</v>
      </c>
      <c r="B80" s="9"/>
      <c r="C80" s="9"/>
      <c r="D80" s="9"/>
      <c r="E80" s="9"/>
      <c r="F80" s="9"/>
      <c r="G80" s="9"/>
      <c r="H80" s="9"/>
      <c r="I80" s="9"/>
      <c r="J80" s="9"/>
      <c r="K80" s="9"/>
      <c r="L80" s="15"/>
      <c r="M80" s="15"/>
      <c r="N80" s="300"/>
      <c r="P80"/>
      <c r="Q80"/>
    </row>
    <row r="81" spans="1:10" s="107" customFormat="1" ht="11.25" x14ac:dyDescent="0.2">
      <c r="A81" s="107" t="s">
        <v>262</v>
      </c>
      <c r="G81" s="116"/>
    </row>
    <row r="82" spans="1:10" x14ac:dyDescent="0.2">
      <c r="E82" s="307"/>
      <c r="F82" s="307"/>
      <c r="G82" s="116"/>
      <c r="H82" s="307"/>
      <c r="I82" s="307"/>
      <c r="J82" s="307"/>
    </row>
    <row r="83" spans="1:10" x14ac:dyDescent="0.2">
      <c r="A83" s="105"/>
      <c r="E83" s="307"/>
      <c r="F83" s="307"/>
      <c r="G83" s="116"/>
      <c r="H83" s="307"/>
      <c r="I83" s="307"/>
      <c r="J83" s="307"/>
    </row>
    <row r="84" spans="1:10" x14ac:dyDescent="0.2">
      <c r="G84" s="297"/>
    </row>
    <row r="85" spans="1:10" x14ac:dyDescent="0.2">
      <c r="G85" s="297"/>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6" zoomScaleNormal="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5" t="s">
        <v>253</v>
      </c>
      <c r="B1" s="405"/>
      <c r="C1" s="405"/>
      <c r="D1" s="405"/>
      <c r="E1" s="405"/>
      <c r="F1" s="405"/>
      <c r="G1" s="405"/>
      <c r="H1" s="405"/>
      <c r="I1" s="405"/>
      <c r="J1" s="405"/>
      <c r="K1" s="358"/>
      <c r="L1" s="358"/>
      <c r="M1" s="358"/>
      <c r="N1" s="83"/>
      <c r="O1" s="169"/>
      <c r="P1" s="169"/>
      <c r="Q1" s="169"/>
      <c r="R1" s="83"/>
    </row>
    <row r="2" spans="1:18" ht="20.100000000000001" customHeight="1" x14ac:dyDescent="0.15">
      <c r="A2" s="406" t="s">
        <v>152</v>
      </c>
      <c r="B2" s="406"/>
      <c r="C2" s="406"/>
      <c r="D2" s="406"/>
      <c r="E2" s="406"/>
      <c r="F2" s="406"/>
      <c r="G2" s="406"/>
      <c r="H2" s="406"/>
      <c r="I2" s="406"/>
      <c r="J2" s="406"/>
      <c r="K2" s="358"/>
      <c r="L2" s="358"/>
      <c r="M2" s="358"/>
      <c r="N2" s="258"/>
      <c r="O2" s="258"/>
      <c r="P2" s="258"/>
      <c r="Q2" s="258"/>
      <c r="R2" s="258"/>
    </row>
    <row r="3" spans="1:18" s="20" customFormat="1" x14ac:dyDescent="0.2">
      <c r="A3" s="17"/>
      <c r="B3" s="407" t="s">
        <v>101</v>
      </c>
      <c r="C3" s="407"/>
      <c r="D3" s="407"/>
      <c r="E3" s="407"/>
      <c r="F3" s="359"/>
      <c r="G3" s="407" t="s">
        <v>420</v>
      </c>
      <c r="H3" s="407"/>
      <c r="I3" s="407"/>
      <c r="J3" s="407"/>
      <c r="K3" s="359"/>
      <c r="L3" s="359"/>
      <c r="M3" s="359"/>
      <c r="N3" s="91"/>
      <c r="O3" s="170"/>
      <c r="P3" s="170"/>
      <c r="Q3" s="170"/>
      <c r="R3" s="91"/>
    </row>
    <row r="4" spans="1:18" s="20" customFormat="1" x14ac:dyDescent="0.2">
      <c r="A4" s="17" t="s">
        <v>257</v>
      </c>
      <c r="B4" s="410">
        <v>2020</v>
      </c>
      <c r="C4" s="408" t="s">
        <v>511</v>
      </c>
      <c r="D4" s="408"/>
      <c r="E4" s="408"/>
      <c r="F4" s="359"/>
      <c r="G4" s="410">
        <v>2020</v>
      </c>
      <c r="H4" s="408" t="s">
        <v>525</v>
      </c>
      <c r="I4" s="408"/>
      <c r="J4" s="408"/>
      <c r="K4" s="359"/>
      <c r="L4" s="359"/>
      <c r="M4" s="359"/>
      <c r="N4" s="91"/>
      <c r="O4" s="170"/>
      <c r="P4" s="170"/>
      <c r="Q4" s="170"/>
      <c r="R4" s="91"/>
    </row>
    <row r="5" spans="1:18" s="20" customFormat="1" x14ac:dyDescent="0.2">
      <c r="A5" s="123"/>
      <c r="B5" s="411"/>
      <c r="C5" s="257">
        <v>2020</v>
      </c>
      <c r="D5" s="257">
        <v>2021</v>
      </c>
      <c r="E5" s="360" t="s">
        <v>523</v>
      </c>
      <c r="F5" s="125"/>
      <c r="G5" s="411"/>
      <c r="H5" s="257">
        <v>2020</v>
      </c>
      <c r="I5" s="257">
        <v>2021</v>
      </c>
      <c r="J5" s="360" t="s">
        <v>523</v>
      </c>
      <c r="K5" s="359"/>
      <c r="L5" s="359"/>
      <c r="M5" s="359"/>
      <c r="O5" s="171"/>
      <c r="P5" s="171"/>
      <c r="Q5" s="171"/>
    </row>
    <row r="6" spans="1:18" x14ac:dyDescent="0.2">
      <c r="A6" s="9"/>
      <c r="B6" s="9"/>
      <c r="C6" s="9"/>
      <c r="D6" s="9"/>
      <c r="E6" s="9"/>
      <c r="F6" s="9"/>
      <c r="G6" s="9"/>
      <c r="H6" s="9"/>
      <c r="I6" s="9"/>
      <c r="J6" s="9"/>
      <c r="K6" s="9"/>
      <c r="L6" s="9"/>
      <c r="M6" s="9"/>
    </row>
    <row r="7" spans="1:18" s="21" customFormat="1" x14ac:dyDescent="0.2">
      <c r="A7" s="86" t="s">
        <v>287</v>
      </c>
      <c r="B7" s="86">
        <v>3304087.7326457999</v>
      </c>
      <c r="C7" s="86">
        <v>2351365.8035951992</v>
      </c>
      <c r="D7" s="86">
        <v>2346465.8701399998</v>
      </c>
      <c r="E7" s="87">
        <v>-0.20838669371255492</v>
      </c>
      <c r="F7" s="86"/>
      <c r="G7" s="86">
        <v>6986300.7490399992</v>
      </c>
      <c r="H7" s="86">
        <v>4701861.3190699993</v>
      </c>
      <c r="I7" s="86">
        <v>4867437.0313599985</v>
      </c>
      <c r="J7" s="16">
        <v>3.5214928951317717</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2689679.2134888</v>
      </c>
      <c r="C9" s="18">
        <v>1998099.2264716995</v>
      </c>
      <c r="D9" s="18">
        <v>1974645.0767373997</v>
      </c>
      <c r="E9" s="16">
        <v>-1.1738230726266607</v>
      </c>
      <c r="F9" s="16"/>
      <c r="G9" s="18">
        <v>5738184.5099799987</v>
      </c>
      <c r="H9" s="18">
        <v>3982501.2652299996</v>
      </c>
      <c r="I9" s="18">
        <v>4078807.0683699986</v>
      </c>
      <c r="J9" s="16">
        <v>2.4182240437891522</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2566321.9474288002</v>
      </c>
      <c r="C11" s="18">
        <v>1935405.5578116996</v>
      </c>
      <c r="D11" s="18">
        <v>1900389.3011273998</v>
      </c>
      <c r="E11" s="16">
        <v>-1.809246467385961</v>
      </c>
      <c r="F11" s="16"/>
      <c r="G11" s="18">
        <v>5149541.2635499984</v>
      </c>
      <c r="H11" s="18">
        <v>3706169.2892799997</v>
      </c>
      <c r="I11" s="18">
        <v>3776302.0009399983</v>
      </c>
      <c r="J11" s="16">
        <v>1.8923234797410942</v>
      </c>
      <c r="K11" s="127"/>
      <c r="L11" s="16"/>
      <c r="M11" s="16"/>
      <c r="O11" s="173"/>
      <c r="P11" s="178"/>
      <c r="Q11" s="171"/>
    </row>
    <row r="12" spans="1:18" ht="10.9" customHeight="1" x14ac:dyDescent="0.2">
      <c r="A12" s="10" t="s">
        <v>169</v>
      </c>
      <c r="B12" s="11">
        <v>604097.07577999996</v>
      </c>
      <c r="C12" s="11">
        <v>600586.18357999984</v>
      </c>
      <c r="D12" s="11">
        <v>521640.42233679991</v>
      </c>
      <c r="E12" s="12">
        <v>-13.144784778866651</v>
      </c>
      <c r="F12" s="12"/>
      <c r="G12" s="11">
        <v>1032160.0501700002</v>
      </c>
      <c r="H12" s="11">
        <v>1025191.2417400001</v>
      </c>
      <c r="I12" s="11">
        <v>870784.03919999918</v>
      </c>
      <c r="J12" s="12">
        <v>-15.061307222829385</v>
      </c>
      <c r="K12" s="352"/>
      <c r="L12" s="12"/>
      <c r="M12" s="12"/>
      <c r="O12" s="174"/>
    </row>
    <row r="13" spans="1:18" ht="10.9" customHeight="1" x14ac:dyDescent="0.2">
      <c r="A13" s="10" t="s">
        <v>93</v>
      </c>
      <c r="B13" s="11">
        <v>660010.83599510009</v>
      </c>
      <c r="C13" s="11">
        <v>500564.11669769994</v>
      </c>
      <c r="D13" s="11">
        <v>456834.56785990001</v>
      </c>
      <c r="E13" s="12">
        <v>-8.7360534603020739</v>
      </c>
      <c r="F13" s="12"/>
      <c r="G13" s="11">
        <v>588127.17132999958</v>
      </c>
      <c r="H13" s="11">
        <v>454665.99436000001</v>
      </c>
      <c r="I13" s="11">
        <v>414937.27711000026</v>
      </c>
      <c r="J13" s="12">
        <v>-8.7380005856657448</v>
      </c>
      <c r="K13" s="352"/>
      <c r="L13" s="12"/>
      <c r="M13" s="12"/>
      <c r="O13" s="174"/>
    </row>
    <row r="14" spans="1:18" ht="11.25" customHeight="1" x14ac:dyDescent="0.2">
      <c r="A14" s="10" t="s">
        <v>94</v>
      </c>
      <c r="B14" s="11">
        <v>147390.33397939996</v>
      </c>
      <c r="C14" s="11">
        <v>110955.56947939996</v>
      </c>
      <c r="D14" s="11">
        <v>100945.39309000001</v>
      </c>
      <c r="E14" s="12">
        <v>-9.0217881232707668</v>
      </c>
      <c r="F14" s="12"/>
      <c r="G14" s="11">
        <v>208333.33850000016</v>
      </c>
      <c r="H14" s="11">
        <v>152983.02924000006</v>
      </c>
      <c r="I14" s="11">
        <v>145334.16992000004</v>
      </c>
      <c r="J14" s="12">
        <v>-4.9998090363346535</v>
      </c>
      <c r="K14" s="352"/>
      <c r="L14" s="12"/>
      <c r="M14" s="12"/>
      <c r="O14" s="174"/>
    </row>
    <row r="15" spans="1:18" ht="11.25" customHeight="1" x14ac:dyDescent="0.2">
      <c r="A15" s="10" t="s">
        <v>422</v>
      </c>
      <c r="B15" s="11">
        <v>96883.293741300004</v>
      </c>
      <c r="C15" s="11">
        <v>31672.261399999999</v>
      </c>
      <c r="D15" s="11">
        <v>8781.4903000000013</v>
      </c>
      <c r="E15" s="12">
        <v>-72.273876534752262</v>
      </c>
      <c r="F15" s="12"/>
      <c r="G15" s="11">
        <v>285305.1737000001</v>
      </c>
      <c r="H15" s="11">
        <v>83534.536119999975</v>
      </c>
      <c r="I15" s="11">
        <v>33540.766639999994</v>
      </c>
      <c r="J15" s="12">
        <v>-59.848024304800553</v>
      </c>
      <c r="K15" s="352"/>
      <c r="L15" s="12"/>
      <c r="M15" s="12"/>
      <c r="O15" s="174"/>
    </row>
    <row r="16" spans="1:18" ht="11.25" customHeight="1" x14ac:dyDescent="0.2">
      <c r="A16" s="10" t="s">
        <v>95</v>
      </c>
      <c r="B16" s="11">
        <v>125726.01779339999</v>
      </c>
      <c r="C16" s="11">
        <v>125212.63529340002</v>
      </c>
      <c r="D16" s="11">
        <v>119819.57810820003</v>
      </c>
      <c r="E16" s="12">
        <v>-4.3071189840888593</v>
      </c>
      <c r="F16" s="12"/>
      <c r="G16" s="11">
        <v>194307.50583999997</v>
      </c>
      <c r="H16" s="11">
        <v>193338.31485</v>
      </c>
      <c r="I16" s="11">
        <v>175808.95626000009</v>
      </c>
      <c r="J16" s="12">
        <v>-9.0666759993226975</v>
      </c>
      <c r="K16" s="352"/>
      <c r="L16" s="12"/>
      <c r="M16" s="12"/>
      <c r="O16" s="174"/>
    </row>
    <row r="17" spans="1:22" ht="11.25" customHeight="1" x14ac:dyDescent="0.2">
      <c r="A17" s="10" t="s">
        <v>312</v>
      </c>
      <c r="B17" s="11">
        <v>113984.73987999996</v>
      </c>
      <c r="C17" s="11">
        <v>103097.60637999998</v>
      </c>
      <c r="D17" s="11">
        <v>105878.67468000003</v>
      </c>
      <c r="E17" s="12">
        <v>2.6975100563920904</v>
      </c>
      <c r="F17" s="12"/>
      <c r="G17" s="11">
        <v>122903.80386999996</v>
      </c>
      <c r="H17" s="11">
        <v>112455.21521999997</v>
      </c>
      <c r="I17" s="11">
        <v>105346.15903999997</v>
      </c>
      <c r="J17" s="12">
        <v>-6.321677626148599</v>
      </c>
      <c r="K17" s="352"/>
      <c r="L17" s="12"/>
      <c r="M17" s="12"/>
      <c r="O17" s="174"/>
    </row>
    <row r="18" spans="1:22" ht="11.25" customHeight="1" x14ac:dyDescent="0.2">
      <c r="A18" s="10" t="s">
        <v>381</v>
      </c>
      <c r="B18" s="11">
        <v>106217.16339999999</v>
      </c>
      <c r="C18" s="11">
        <v>84396.002614000041</v>
      </c>
      <c r="D18" s="11">
        <v>95976.387546200014</v>
      </c>
      <c r="E18" s="12">
        <v>13.721485110100403</v>
      </c>
      <c r="F18" s="12"/>
      <c r="G18" s="11">
        <v>544653.89266999986</v>
      </c>
      <c r="H18" s="11">
        <v>422463.40704999981</v>
      </c>
      <c r="I18" s="11">
        <v>484100.09839999996</v>
      </c>
      <c r="J18" s="12">
        <v>14.589829632914288</v>
      </c>
      <c r="K18" s="352"/>
      <c r="L18" s="12"/>
      <c r="M18" s="12"/>
      <c r="O18" s="174"/>
    </row>
    <row r="19" spans="1:22" ht="11.25" customHeight="1" x14ac:dyDescent="0.2">
      <c r="A19" s="10" t="s">
        <v>331</v>
      </c>
      <c r="B19" s="11">
        <v>72963.913066000008</v>
      </c>
      <c r="C19" s="11">
        <v>69870.12786600001</v>
      </c>
      <c r="D19" s="11">
        <v>68999.702659200004</v>
      </c>
      <c r="E19" s="12">
        <v>-1.2457758893319095</v>
      </c>
      <c r="F19" s="12"/>
      <c r="G19" s="11">
        <v>97964.945349999951</v>
      </c>
      <c r="H19" s="11">
        <v>91870.522479999971</v>
      </c>
      <c r="I19" s="11">
        <v>93388.675570000007</v>
      </c>
      <c r="J19" s="12">
        <v>1.6524920605850895</v>
      </c>
      <c r="K19" s="352"/>
      <c r="L19" s="12"/>
      <c r="M19" s="12"/>
      <c r="O19" s="174"/>
    </row>
    <row r="20" spans="1:22" ht="11.25" customHeight="1" x14ac:dyDescent="0.2">
      <c r="A20" s="10" t="s">
        <v>96</v>
      </c>
      <c r="B20" s="11">
        <v>28633.759638200005</v>
      </c>
      <c r="C20" s="11">
        <v>25424.336038199999</v>
      </c>
      <c r="D20" s="11">
        <v>23777.8858636</v>
      </c>
      <c r="E20" s="12">
        <v>-6.4758826823489528</v>
      </c>
      <c r="F20" s="12"/>
      <c r="G20" s="11">
        <v>41354.101390000003</v>
      </c>
      <c r="H20" s="11">
        <v>35013.067450000002</v>
      </c>
      <c r="I20" s="11">
        <v>31786.063820000007</v>
      </c>
      <c r="J20" s="12">
        <v>-9.2165693126095931</v>
      </c>
      <c r="K20" s="352"/>
      <c r="L20" s="12"/>
      <c r="M20" s="12"/>
      <c r="O20" s="174"/>
    </row>
    <row r="21" spans="1:22" ht="11.25" customHeight="1" x14ac:dyDescent="0.2">
      <c r="A21" s="10" t="s">
        <v>170</v>
      </c>
      <c r="B21" s="11">
        <v>93187.922250000003</v>
      </c>
      <c r="C21" s="11">
        <v>40050.480499999983</v>
      </c>
      <c r="D21" s="11">
        <v>39417.946569999993</v>
      </c>
      <c r="E21" s="12">
        <v>-1.5793416760630237</v>
      </c>
      <c r="F21" s="12"/>
      <c r="G21" s="11">
        <v>97945.150179999997</v>
      </c>
      <c r="H21" s="11">
        <v>46780.225359999997</v>
      </c>
      <c r="I21" s="11">
        <v>36289.553640000006</v>
      </c>
      <c r="J21" s="12">
        <v>-22.425440748240106</v>
      </c>
      <c r="K21" s="352"/>
      <c r="L21" s="12"/>
      <c r="M21" s="12"/>
      <c r="O21" s="174"/>
    </row>
    <row r="22" spans="1:22" ht="11.25" customHeight="1" x14ac:dyDescent="0.2">
      <c r="A22" s="10" t="s">
        <v>387</v>
      </c>
      <c r="B22" s="11">
        <v>182336.87897150003</v>
      </c>
      <c r="C22" s="11">
        <v>54089.185819999999</v>
      </c>
      <c r="D22" s="11">
        <v>59137.886120000003</v>
      </c>
      <c r="E22" s="12">
        <v>9.3340290179283869</v>
      </c>
      <c r="F22" s="12"/>
      <c r="G22" s="11">
        <v>242031.95156000004</v>
      </c>
      <c r="H22" s="11">
        <v>79759.330900000001</v>
      </c>
      <c r="I22" s="11">
        <v>58815.163329999996</v>
      </c>
      <c r="J22" s="12">
        <v>-26.259206708064312</v>
      </c>
      <c r="K22" s="352"/>
      <c r="L22" s="12"/>
      <c r="M22" s="12"/>
      <c r="O22" s="174"/>
    </row>
    <row r="23" spans="1:22" ht="11.25" customHeight="1" x14ac:dyDescent="0.2">
      <c r="A23" s="10" t="s">
        <v>97</v>
      </c>
      <c r="B23" s="11">
        <v>232393.18773090001</v>
      </c>
      <c r="C23" s="11">
        <v>145175.17873999992</v>
      </c>
      <c r="D23" s="11">
        <v>266017.79774750007</v>
      </c>
      <c r="E23" s="12">
        <v>83.23917356693741</v>
      </c>
      <c r="F23" s="12"/>
      <c r="G23" s="11">
        <v>1572315.9615799985</v>
      </c>
      <c r="H23" s="11">
        <v>954139.9913600001</v>
      </c>
      <c r="I23" s="11">
        <v>1287306.8971699986</v>
      </c>
      <c r="J23" s="12">
        <v>34.918031822050892</v>
      </c>
      <c r="K23" s="352"/>
      <c r="L23" s="12"/>
      <c r="M23" s="12"/>
      <c r="O23" s="174"/>
    </row>
    <row r="24" spans="1:22" ht="11.25" customHeight="1" x14ac:dyDescent="0.2">
      <c r="A24" s="10" t="s">
        <v>99</v>
      </c>
      <c r="B24" s="11">
        <v>90150.326700000005</v>
      </c>
      <c r="C24" s="11">
        <v>36670.846899999997</v>
      </c>
      <c r="D24" s="11">
        <v>25268.449700000005</v>
      </c>
      <c r="E24" s="12">
        <v>-31.093902006391872</v>
      </c>
      <c r="F24" s="12"/>
      <c r="G24" s="11">
        <v>98528.422939999975</v>
      </c>
      <c r="H24" s="11">
        <v>38061.704679999995</v>
      </c>
      <c r="I24" s="11">
        <v>20768.168319999997</v>
      </c>
      <c r="J24" s="12">
        <v>-45.435527665914307</v>
      </c>
      <c r="K24" s="352"/>
      <c r="L24" s="12"/>
      <c r="M24" s="12"/>
      <c r="O24" s="174"/>
    </row>
    <row r="25" spans="1:22" ht="11.25" customHeight="1" x14ac:dyDescent="0.2">
      <c r="A25" s="10" t="s">
        <v>0</v>
      </c>
      <c r="B25" s="11">
        <v>12346.498502999999</v>
      </c>
      <c r="C25" s="11">
        <v>7641.026503</v>
      </c>
      <c r="D25" s="11">
        <v>7893.1185459999997</v>
      </c>
      <c r="E25" s="12">
        <v>3.2991907946010173</v>
      </c>
      <c r="F25" s="12"/>
      <c r="G25" s="11">
        <v>23609.794470000001</v>
      </c>
      <c r="H25" s="11">
        <v>15912.708470000005</v>
      </c>
      <c r="I25" s="11">
        <v>18096.01252</v>
      </c>
      <c r="J25" s="12">
        <v>13.720505557656296</v>
      </c>
      <c r="K25" s="352"/>
      <c r="L25" s="12"/>
      <c r="M25" s="12"/>
      <c r="O25" s="174"/>
    </row>
    <row r="26" spans="1:22" ht="11.25" customHeight="1" x14ac:dyDescent="0.2">
      <c r="A26" s="9"/>
      <c r="B26" s="11"/>
      <c r="C26" s="11"/>
      <c r="D26" s="11"/>
      <c r="E26" s="12"/>
      <c r="F26" s="12"/>
      <c r="G26" s="11"/>
      <c r="H26" s="11"/>
      <c r="I26" s="11"/>
      <c r="J26" s="12"/>
      <c r="K26" s="352"/>
      <c r="L26" s="12"/>
      <c r="M26" s="12"/>
      <c r="O26" s="174"/>
    </row>
    <row r="27" spans="1:22" s="20" customFormat="1" ht="11.25" customHeight="1" x14ac:dyDescent="0.2">
      <c r="A27" s="89" t="s">
        <v>172</v>
      </c>
      <c r="B27" s="18">
        <v>123357.26605999999</v>
      </c>
      <c r="C27" s="18">
        <v>62693.668660000003</v>
      </c>
      <c r="D27" s="18">
        <v>74255.775609999997</v>
      </c>
      <c r="E27" s="16">
        <v>18.44222422634661</v>
      </c>
      <c r="F27" s="16"/>
      <c r="G27" s="18">
        <v>588643.24642999994</v>
      </c>
      <c r="H27" s="18">
        <v>276331.97594999999</v>
      </c>
      <c r="I27" s="18">
        <v>302505.06743000005</v>
      </c>
      <c r="J27" s="16">
        <v>9.4716115968916483</v>
      </c>
      <c r="K27" s="352"/>
      <c r="L27" s="16"/>
      <c r="M27" s="16"/>
      <c r="O27" s="173"/>
      <c r="P27" s="171"/>
      <c r="Q27" s="171"/>
    </row>
    <row r="28" spans="1:22" ht="11.25" customHeight="1" x14ac:dyDescent="0.2">
      <c r="A28" s="10" t="s">
        <v>317</v>
      </c>
      <c r="B28" s="11">
        <v>33.771999999999998</v>
      </c>
      <c r="C28" s="11">
        <v>29.1</v>
      </c>
      <c r="D28" s="11">
        <v>40</v>
      </c>
      <c r="E28" s="12">
        <v>37.457044673539514</v>
      </c>
      <c r="F28" s="12"/>
      <c r="G28" s="11">
        <v>61.532739999999997</v>
      </c>
      <c r="H28" s="11">
        <v>34.770000000000003</v>
      </c>
      <c r="I28" s="11">
        <v>146.07599999999999</v>
      </c>
      <c r="J28" s="12">
        <v>320.12079378774797</v>
      </c>
      <c r="K28" s="352"/>
      <c r="L28" s="12"/>
      <c r="M28" s="12"/>
      <c r="O28" s="200"/>
    </row>
    <row r="29" spans="1:22" ht="11.25" customHeight="1" x14ac:dyDescent="0.2">
      <c r="A29" s="10" t="s">
        <v>368</v>
      </c>
      <c r="B29" s="11">
        <v>6456.6978200000003</v>
      </c>
      <c r="C29" s="11">
        <v>3078.49622</v>
      </c>
      <c r="D29" s="11">
        <v>2815.8822</v>
      </c>
      <c r="E29" s="12">
        <v>-8.5305942003073199</v>
      </c>
      <c r="F29" s="12"/>
      <c r="G29" s="11">
        <v>42796.407000000007</v>
      </c>
      <c r="H29" s="11">
        <v>22129.435879999997</v>
      </c>
      <c r="I29" s="11">
        <v>16590.329470000001</v>
      </c>
      <c r="J29" s="12">
        <v>-25.030490790802745</v>
      </c>
      <c r="K29" s="352"/>
      <c r="L29" s="12"/>
      <c r="M29" s="12"/>
      <c r="O29" s="200"/>
    </row>
    <row r="30" spans="1:22" ht="11.25" customHeight="1" x14ac:dyDescent="0.2">
      <c r="A30" s="10" t="s">
        <v>171</v>
      </c>
      <c r="B30" s="11">
        <v>909.33040000000005</v>
      </c>
      <c r="C30" s="11">
        <v>817.82799999999997</v>
      </c>
      <c r="D30" s="11">
        <v>10.305</v>
      </c>
      <c r="E30" s="12">
        <v>-98.739955100583501</v>
      </c>
      <c r="F30" s="12"/>
      <c r="G30" s="11">
        <v>3351.1612999999998</v>
      </c>
      <c r="H30" s="11">
        <v>3002.8112999999998</v>
      </c>
      <c r="I30" s="11">
        <v>36.578000000000003</v>
      </c>
      <c r="J30" s="12">
        <v>-98.781874838422254</v>
      </c>
      <c r="K30" s="352"/>
      <c r="L30" s="12"/>
      <c r="M30" s="12"/>
      <c r="O30" s="200"/>
    </row>
    <row r="31" spans="1:22" ht="11.25" customHeight="1" x14ac:dyDescent="0.2">
      <c r="A31" s="10" t="s">
        <v>332</v>
      </c>
      <c r="B31" s="11">
        <v>17256.488600000001</v>
      </c>
      <c r="C31" s="11">
        <v>8271.9547999999995</v>
      </c>
      <c r="D31" s="11">
        <v>7218.2212</v>
      </c>
      <c r="E31" s="12">
        <v>-12.738628600823588</v>
      </c>
      <c r="F31" s="12"/>
      <c r="G31" s="11">
        <v>150305.51863999999</v>
      </c>
      <c r="H31" s="11">
        <v>69433.39535999998</v>
      </c>
      <c r="I31" s="11">
        <v>68431.795610000001</v>
      </c>
      <c r="J31" s="12">
        <v>-1.4425331568575217</v>
      </c>
      <c r="K31" s="352"/>
      <c r="L31" s="12"/>
      <c r="M31" s="12"/>
      <c r="O31" s="200"/>
      <c r="P31" s="218"/>
      <c r="Q31" s="175"/>
      <c r="R31" s="13"/>
      <c r="S31" s="13"/>
      <c r="T31" s="13"/>
      <c r="U31" s="13"/>
      <c r="V31" s="13"/>
    </row>
    <row r="32" spans="1:22" ht="11.25" customHeight="1" x14ac:dyDescent="0.2">
      <c r="A32" s="10" t="s">
        <v>363</v>
      </c>
      <c r="B32" s="11">
        <v>3179.6347999999998</v>
      </c>
      <c r="C32" s="11">
        <v>2987.88</v>
      </c>
      <c r="D32" s="11">
        <v>3140.8245299999999</v>
      </c>
      <c r="E32" s="12">
        <v>5.1188310775533097</v>
      </c>
      <c r="F32" s="12"/>
      <c r="G32" s="11">
        <v>5018.7971900000011</v>
      </c>
      <c r="H32" s="11">
        <v>4552.1040100000009</v>
      </c>
      <c r="I32" s="11">
        <v>6218.0684200000014</v>
      </c>
      <c r="J32" s="12">
        <v>36.597678926936482</v>
      </c>
      <c r="K32" s="352"/>
      <c r="L32" s="12"/>
      <c r="M32" s="12"/>
      <c r="O32" s="200"/>
      <c r="Q32" s="175"/>
      <c r="R32" s="13"/>
      <c r="S32" s="13"/>
      <c r="T32" s="13"/>
      <c r="U32" s="13"/>
      <c r="V32" s="13"/>
    </row>
    <row r="33" spans="1:18" ht="11.25" customHeight="1" x14ac:dyDescent="0.2">
      <c r="A33" s="10" t="s">
        <v>423</v>
      </c>
      <c r="B33" s="11">
        <v>13.375</v>
      </c>
      <c r="C33" s="11">
        <v>7.875</v>
      </c>
      <c r="D33" s="11">
        <v>5.6061499999999995</v>
      </c>
      <c r="E33" s="12">
        <v>-28.810793650793656</v>
      </c>
      <c r="F33" s="12"/>
      <c r="G33" s="11">
        <v>51.6</v>
      </c>
      <c r="H33" s="11">
        <v>30.1</v>
      </c>
      <c r="I33" s="11">
        <v>24.715</v>
      </c>
      <c r="J33" s="12">
        <v>-17.89036544850498</v>
      </c>
      <c r="K33" s="352"/>
      <c r="L33" s="12"/>
      <c r="M33" s="12"/>
      <c r="O33" s="200"/>
    </row>
    <row r="34" spans="1:18" ht="11.25" customHeight="1" x14ac:dyDescent="0.2">
      <c r="A34" s="10" t="s">
        <v>98</v>
      </c>
      <c r="B34" s="11">
        <v>65698.759999999995</v>
      </c>
      <c r="C34" s="11">
        <v>38045.892599999999</v>
      </c>
      <c r="D34" s="11">
        <v>49277.05</v>
      </c>
      <c r="E34" s="12">
        <v>29.520026032981036</v>
      </c>
      <c r="F34" s="12"/>
      <c r="G34" s="11">
        <v>179647.83269000001</v>
      </c>
      <c r="H34" s="11">
        <v>104828.07587000002</v>
      </c>
      <c r="I34" s="11">
        <v>133330.30826000002</v>
      </c>
      <c r="J34" s="12">
        <v>27.189502576911124</v>
      </c>
      <c r="K34" s="352"/>
      <c r="L34" s="12"/>
      <c r="M34" s="12"/>
      <c r="O34" s="200"/>
    </row>
    <row r="35" spans="1:18" ht="11.25" customHeight="1" x14ac:dyDescent="0.2">
      <c r="A35" s="10" t="s">
        <v>333</v>
      </c>
      <c r="B35" s="11">
        <v>29799.677439999996</v>
      </c>
      <c r="C35" s="11">
        <v>9446.11204</v>
      </c>
      <c r="D35" s="11">
        <v>11729.88653</v>
      </c>
      <c r="E35" s="12">
        <v>24.176872773996877</v>
      </c>
      <c r="F35" s="12"/>
      <c r="G35" s="11">
        <v>207325.88946999994</v>
      </c>
      <c r="H35" s="11">
        <v>72249.863530000031</v>
      </c>
      <c r="I35" s="11">
        <v>77669.099290000042</v>
      </c>
      <c r="J35" s="12">
        <v>7.5006864999126179</v>
      </c>
      <c r="K35" s="352"/>
      <c r="L35" s="12"/>
      <c r="M35" s="12"/>
      <c r="O35" s="200"/>
    </row>
    <row r="36" spans="1:18" ht="11.25" customHeight="1" x14ac:dyDescent="0.2">
      <c r="A36" s="10" t="s">
        <v>330</v>
      </c>
      <c r="B36" s="11">
        <v>2.42</v>
      </c>
      <c r="C36" s="11">
        <v>1.42</v>
      </c>
      <c r="D36" s="11">
        <v>0</v>
      </c>
      <c r="E36" s="12" t="s">
        <v>526</v>
      </c>
      <c r="F36" s="12"/>
      <c r="G36" s="11">
        <v>34.587400000000002</v>
      </c>
      <c r="H36" s="11">
        <v>21.5</v>
      </c>
      <c r="I36" s="11">
        <v>0</v>
      </c>
      <c r="J36" s="12" t="s">
        <v>526</v>
      </c>
      <c r="K36" s="352"/>
      <c r="L36" s="12"/>
      <c r="M36" s="12"/>
      <c r="O36" s="200"/>
    </row>
    <row r="37" spans="1:18" ht="11.25" customHeight="1" x14ac:dyDescent="0.2">
      <c r="A37" s="10" t="s">
        <v>235</v>
      </c>
      <c r="B37" s="11">
        <v>7.11</v>
      </c>
      <c r="C37" s="11">
        <v>7.11</v>
      </c>
      <c r="D37" s="11">
        <v>18</v>
      </c>
      <c r="E37" s="12">
        <v>153.1645569620253</v>
      </c>
      <c r="F37" s="12"/>
      <c r="G37" s="11">
        <v>49.92</v>
      </c>
      <c r="H37" s="11">
        <v>49.92</v>
      </c>
      <c r="I37" s="11">
        <v>58.097379999999994</v>
      </c>
      <c r="J37" s="12">
        <v>16.380969551282035</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452</v>
      </c>
      <c r="B40" s="9"/>
      <c r="C40" s="9"/>
      <c r="D40" s="9"/>
      <c r="E40" s="9"/>
      <c r="F40" s="9"/>
      <c r="G40" s="9"/>
      <c r="H40" s="9"/>
      <c r="I40" s="9"/>
      <c r="J40" s="9"/>
      <c r="K40" s="127"/>
      <c r="L40" s="9"/>
      <c r="M40" s="9"/>
      <c r="O40" s="174"/>
    </row>
    <row r="41" spans="1:18" ht="47.45" customHeight="1" x14ac:dyDescent="0.25">
      <c r="A41" s="415" t="s">
        <v>505</v>
      </c>
      <c r="B41" s="415"/>
      <c r="C41" s="415"/>
      <c r="D41" s="415"/>
      <c r="E41" s="415"/>
      <c r="F41" s="415"/>
      <c r="G41" s="415"/>
      <c r="H41" s="415"/>
      <c r="I41" s="415"/>
      <c r="J41" s="415"/>
      <c r="K41" s="127"/>
      <c r="L41" s="345"/>
      <c r="M41" s="345"/>
      <c r="O41" s="174"/>
    </row>
    <row r="42" spans="1:18" ht="20.100000000000001" customHeight="1" x14ac:dyDescent="0.2">
      <c r="A42" s="405" t="s">
        <v>476</v>
      </c>
      <c r="B42" s="405"/>
      <c r="C42" s="405"/>
      <c r="D42" s="405"/>
      <c r="E42" s="405"/>
      <c r="F42" s="405"/>
      <c r="G42" s="405"/>
      <c r="H42" s="405"/>
      <c r="I42" s="405"/>
      <c r="J42" s="405"/>
      <c r="K42" s="127"/>
      <c r="L42" s="358"/>
      <c r="M42" s="358"/>
      <c r="N42" s="83"/>
      <c r="O42" s="169"/>
      <c r="P42" s="169"/>
      <c r="Q42" s="169"/>
      <c r="R42" s="83"/>
    </row>
    <row r="43" spans="1:18" ht="20.100000000000001" customHeight="1" x14ac:dyDescent="0.2">
      <c r="A43" s="406" t="s">
        <v>152</v>
      </c>
      <c r="B43" s="406"/>
      <c r="C43" s="406"/>
      <c r="D43" s="406"/>
      <c r="E43" s="406"/>
      <c r="F43" s="406"/>
      <c r="G43" s="406"/>
      <c r="H43" s="406"/>
      <c r="I43" s="406"/>
      <c r="J43" s="406"/>
      <c r="K43" s="127"/>
      <c r="L43" s="358"/>
      <c r="M43" s="358"/>
      <c r="N43" s="258"/>
      <c r="O43" s="258"/>
      <c r="P43" s="258"/>
      <c r="Q43" s="258"/>
      <c r="R43" s="258"/>
    </row>
    <row r="44" spans="1:18" s="20" customFormat="1" x14ac:dyDescent="0.2">
      <c r="A44" s="17"/>
      <c r="B44" s="407" t="s">
        <v>101</v>
      </c>
      <c r="C44" s="407"/>
      <c r="D44" s="407"/>
      <c r="E44" s="407"/>
      <c r="F44" s="359"/>
      <c r="G44" s="407" t="s">
        <v>420</v>
      </c>
      <c r="H44" s="407"/>
      <c r="I44" s="407"/>
      <c r="J44" s="407"/>
      <c r="K44" s="127"/>
      <c r="L44" s="359"/>
      <c r="M44" s="359"/>
      <c r="N44" s="91"/>
      <c r="O44" s="170"/>
      <c r="P44" s="170"/>
      <c r="Q44" s="170"/>
      <c r="R44" s="91"/>
    </row>
    <row r="45" spans="1:18" s="20" customFormat="1" x14ac:dyDescent="0.2">
      <c r="A45" s="17" t="s">
        <v>257</v>
      </c>
      <c r="B45" s="410">
        <v>2020</v>
      </c>
      <c r="C45" s="408" t="s">
        <v>511</v>
      </c>
      <c r="D45" s="408"/>
      <c r="E45" s="408"/>
      <c r="F45" s="359"/>
      <c r="G45" s="410">
        <v>2020</v>
      </c>
      <c r="H45" s="408" t="s">
        <v>511</v>
      </c>
      <c r="I45" s="408"/>
      <c r="J45" s="408"/>
      <c r="K45" s="127"/>
      <c r="L45" s="359"/>
      <c r="M45" s="359"/>
      <c r="N45" s="91"/>
      <c r="O45" s="170"/>
      <c r="P45" s="170"/>
      <c r="Q45" s="170"/>
      <c r="R45" s="91"/>
    </row>
    <row r="46" spans="1:18" s="20" customFormat="1" x14ac:dyDescent="0.2">
      <c r="A46" s="123"/>
      <c r="B46" s="413"/>
      <c r="C46" s="257">
        <v>2020</v>
      </c>
      <c r="D46" s="257">
        <v>2021</v>
      </c>
      <c r="E46" s="360" t="s">
        <v>523</v>
      </c>
      <c r="F46" s="125"/>
      <c r="G46" s="413"/>
      <c r="H46" s="257">
        <v>2020</v>
      </c>
      <c r="I46" s="257">
        <v>2021</v>
      </c>
      <c r="J46" s="360" t="s">
        <v>523</v>
      </c>
      <c r="K46" s="127"/>
      <c r="L46" s="359"/>
      <c r="M46" s="359"/>
      <c r="O46" s="171"/>
      <c r="P46" s="171"/>
      <c r="Q46" s="171"/>
    </row>
    <row r="47" spans="1:18" s="20" customFormat="1" ht="11.25" customHeight="1" x14ac:dyDescent="0.2">
      <c r="A47" s="17" t="s">
        <v>255</v>
      </c>
      <c r="B47" s="18">
        <v>614408.51915699989</v>
      </c>
      <c r="C47" s="18">
        <v>353266.57712349994</v>
      </c>
      <c r="D47" s="18">
        <v>371820.79340259993</v>
      </c>
      <c r="E47" s="16">
        <v>5.2521855959822403</v>
      </c>
      <c r="F47" s="16"/>
      <c r="G47" s="18">
        <v>1248116.2390600003</v>
      </c>
      <c r="H47" s="18">
        <v>719360.05383999995</v>
      </c>
      <c r="I47" s="18">
        <v>788629.96298999991</v>
      </c>
      <c r="J47" s="16">
        <v>9.6293794436084852</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122766.70460870001</v>
      </c>
      <c r="C49" s="18">
        <v>71060.357763399996</v>
      </c>
      <c r="D49" s="18">
        <v>67334.877405999985</v>
      </c>
      <c r="E49" s="16">
        <v>-5.2426985659208611</v>
      </c>
      <c r="F49" s="16"/>
      <c r="G49" s="18">
        <v>140207.20853</v>
      </c>
      <c r="H49" s="18">
        <v>83646.785499999984</v>
      </c>
      <c r="I49" s="18">
        <v>76932.454239999992</v>
      </c>
      <c r="J49" s="16">
        <v>-8.0270045284645164</v>
      </c>
      <c r="K49" s="127"/>
      <c r="L49" s="16"/>
      <c r="M49" s="16"/>
      <c r="O49" s="173"/>
      <c r="P49" s="171"/>
      <c r="Q49" s="171"/>
    </row>
    <row r="50" spans="1:20" ht="11.25" customHeight="1" x14ac:dyDescent="0.2">
      <c r="A50" s="9" t="s">
        <v>308</v>
      </c>
      <c r="B50" s="11">
        <v>547.40584999999999</v>
      </c>
      <c r="C50" s="11">
        <v>413.01499999999999</v>
      </c>
      <c r="D50" s="11">
        <v>149.99501999999998</v>
      </c>
      <c r="E50" s="12">
        <v>-63.682912242896748</v>
      </c>
      <c r="F50" s="12"/>
      <c r="G50" s="11">
        <v>652.10898999999995</v>
      </c>
      <c r="H50" s="11">
        <v>492.42992000000004</v>
      </c>
      <c r="I50" s="11">
        <v>227.25392000000002</v>
      </c>
      <c r="J50" s="12">
        <v>-53.850505265805133</v>
      </c>
      <c r="K50" s="127"/>
      <c r="L50" s="12"/>
      <c r="M50" s="12"/>
      <c r="O50" s="174"/>
    </row>
    <row r="51" spans="1:20" ht="11.25" customHeight="1" x14ac:dyDescent="0.2">
      <c r="A51" s="9" t="s">
        <v>309</v>
      </c>
      <c r="B51" s="11">
        <v>26511.289174099998</v>
      </c>
      <c r="C51" s="11">
        <v>17282.312399999999</v>
      </c>
      <c r="D51" s="11">
        <v>16765.187900000001</v>
      </c>
      <c r="E51" s="12">
        <v>-2.9922182172797562</v>
      </c>
      <c r="F51" s="12"/>
      <c r="G51" s="11">
        <v>24231.742269999995</v>
      </c>
      <c r="H51" s="11">
        <v>15667.482909999999</v>
      </c>
      <c r="I51" s="11">
        <v>16973.855649999998</v>
      </c>
      <c r="J51" s="12">
        <v>8.3381149831425034</v>
      </c>
      <c r="K51" s="127"/>
      <c r="L51" s="12"/>
      <c r="M51" s="12"/>
      <c r="O51" s="174"/>
      <c r="P51" s="174"/>
      <c r="Q51" s="174"/>
      <c r="R51" s="13"/>
      <c r="S51" s="13"/>
      <c r="T51" s="13"/>
    </row>
    <row r="52" spans="1:20" ht="11.25" customHeight="1" x14ac:dyDescent="0.2">
      <c r="A52" s="9" t="s">
        <v>148</v>
      </c>
      <c r="B52" s="11">
        <v>95708.009584600004</v>
      </c>
      <c r="C52" s="11">
        <v>53365.030363400001</v>
      </c>
      <c r="D52" s="11">
        <v>50419.694485999993</v>
      </c>
      <c r="E52" s="12">
        <v>-5.5192245883552289</v>
      </c>
      <c r="F52" s="12"/>
      <c r="G52" s="11">
        <v>115323.35727000001</v>
      </c>
      <c r="H52" s="11">
        <v>67486.872669999982</v>
      </c>
      <c r="I52" s="11">
        <v>59731.344669999999</v>
      </c>
      <c r="J52" s="12">
        <v>-11.491906045081208</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105</v>
      </c>
      <c r="B54" s="18">
        <v>82838.664810000002</v>
      </c>
      <c r="C54" s="18">
        <v>52177.996890000002</v>
      </c>
      <c r="D54" s="18">
        <v>46510.538089999995</v>
      </c>
      <c r="E54" s="16">
        <v>-10.861779174750538</v>
      </c>
      <c r="F54" s="16"/>
      <c r="G54" s="18">
        <v>113791.90263999999</v>
      </c>
      <c r="H54" s="18">
        <v>70729.009859999991</v>
      </c>
      <c r="I54" s="18">
        <v>64864.760050000004</v>
      </c>
      <c r="J54" s="16">
        <v>-8.2911521334846867</v>
      </c>
      <c r="K54" s="127"/>
      <c r="L54" s="16"/>
      <c r="M54" s="16"/>
      <c r="O54" s="173"/>
      <c r="P54" s="171"/>
      <c r="Q54" s="171"/>
    </row>
    <row r="55" spans="1:20" ht="11.25" customHeight="1" x14ac:dyDescent="0.2">
      <c r="A55" s="9" t="s">
        <v>311</v>
      </c>
      <c r="B55" s="11">
        <v>302.54567000000003</v>
      </c>
      <c r="C55" s="11">
        <v>251.77406999999999</v>
      </c>
      <c r="D55" s="11">
        <v>148.74044000000001</v>
      </c>
      <c r="E55" s="12">
        <v>-40.923050574667997</v>
      </c>
      <c r="F55" s="12"/>
      <c r="G55" s="11">
        <v>600.15949999999998</v>
      </c>
      <c r="H55" s="11">
        <v>495.30877999999996</v>
      </c>
      <c r="I55" s="11">
        <v>281.82516999999996</v>
      </c>
      <c r="J55" s="12">
        <v>-43.101115631344157</v>
      </c>
      <c r="K55" s="127"/>
      <c r="L55" s="12"/>
      <c r="M55" s="12"/>
      <c r="O55" s="174"/>
    </row>
    <row r="56" spans="1:20" ht="11.25" customHeight="1" x14ac:dyDescent="0.2">
      <c r="A56" s="9" t="s">
        <v>97</v>
      </c>
      <c r="B56" s="11">
        <v>3648.4629999999997</v>
      </c>
      <c r="C56" s="11">
        <v>1783.7636000000002</v>
      </c>
      <c r="D56" s="11">
        <v>1737.83854</v>
      </c>
      <c r="E56" s="12">
        <v>-2.5746158291379118</v>
      </c>
      <c r="F56" s="12"/>
      <c r="G56" s="11">
        <v>9095.487720000001</v>
      </c>
      <c r="H56" s="11">
        <v>4563.8905399999985</v>
      </c>
      <c r="I56" s="11">
        <v>4402.6585900000009</v>
      </c>
      <c r="J56" s="12">
        <v>-3.5327742544850338</v>
      </c>
      <c r="K56" s="127"/>
      <c r="L56" s="12"/>
      <c r="M56" s="12"/>
      <c r="O56" s="174"/>
    </row>
    <row r="57" spans="1:20" ht="11.25" customHeight="1" x14ac:dyDescent="0.2">
      <c r="A57" s="9" t="s">
        <v>308</v>
      </c>
      <c r="B57" s="11">
        <v>41.101680000000002</v>
      </c>
      <c r="C57" s="11">
        <v>20.5656</v>
      </c>
      <c r="D57" s="11">
        <v>20.5656</v>
      </c>
      <c r="E57" s="12">
        <v>0</v>
      </c>
      <c r="F57" s="12"/>
      <c r="G57" s="11">
        <v>73.097499999999997</v>
      </c>
      <c r="H57" s="11">
        <v>36.575000000000003</v>
      </c>
      <c r="I57" s="11">
        <v>36.575000000000003</v>
      </c>
      <c r="J57" s="12">
        <v>0</v>
      </c>
      <c r="K57" s="127"/>
      <c r="L57" s="12"/>
      <c r="M57" s="12"/>
      <c r="O57" s="174"/>
    </row>
    <row r="58" spans="1:20" ht="11.25" customHeight="1" x14ac:dyDescent="0.2">
      <c r="A58" s="9" t="s">
        <v>309</v>
      </c>
      <c r="B58" s="11">
        <v>43780.529539999996</v>
      </c>
      <c r="C58" s="11">
        <v>28882.807820000002</v>
      </c>
      <c r="D58" s="11">
        <v>25360.467009999997</v>
      </c>
      <c r="E58" s="12">
        <v>-12.195285278188734</v>
      </c>
      <c r="F58" s="12"/>
      <c r="G58" s="11">
        <v>54321.146709999994</v>
      </c>
      <c r="H58" s="11">
        <v>35660.991639999993</v>
      </c>
      <c r="I58" s="11">
        <v>32198.03887</v>
      </c>
      <c r="J58" s="12">
        <v>-9.7107584807476002</v>
      </c>
      <c r="K58" s="127"/>
      <c r="L58" s="12"/>
      <c r="M58" s="12"/>
      <c r="O58" s="174"/>
    </row>
    <row r="59" spans="1:20" ht="11.25" customHeight="1" x14ac:dyDescent="0.2">
      <c r="A59" s="9" t="s">
        <v>334</v>
      </c>
      <c r="B59" s="11">
        <v>6416.5972300000003</v>
      </c>
      <c r="C59" s="11">
        <v>3577.4482899999994</v>
      </c>
      <c r="D59" s="11">
        <v>3789.1229800000006</v>
      </c>
      <c r="E59" s="12">
        <v>5.9169182288865869</v>
      </c>
      <c r="F59" s="12"/>
      <c r="G59" s="11">
        <v>14697.2569</v>
      </c>
      <c r="H59" s="11">
        <v>8696.9635000000017</v>
      </c>
      <c r="I59" s="11">
        <v>9023.8684500000018</v>
      </c>
      <c r="J59" s="12">
        <v>3.7588400825184607</v>
      </c>
      <c r="K59" s="127"/>
      <c r="L59" s="12"/>
      <c r="M59" s="12"/>
      <c r="O59" s="174"/>
    </row>
    <row r="60" spans="1:20" ht="11.25" customHeight="1" x14ac:dyDescent="0.2">
      <c r="A60" s="9" t="s">
        <v>335</v>
      </c>
      <c r="B60" s="11">
        <v>1064.4821299999999</v>
      </c>
      <c r="C60" s="11">
        <v>522.38645000000008</v>
      </c>
      <c r="D60" s="11">
        <v>652.92719000000011</v>
      </c>
      <c r="E60" s="12">
        <v>24.989304374185053</v>
      </c>
      <c r="F60" s="12"/>
      <c r="G60" s="11">
        <v>8751.1363399999991</v>
      </c>
      <c r="H60" s="11">
        <v>4451.4048000000003</v>
      </c>
      <c r="I60" s="11">
        <v>4941.7204999999994</v>
      </c>
      <c r="J60" s="12">
        <v>11.014853108843297</v>
      </c>
      <c r="K60" s="127"/>
      <c r="L60" s="12"/>
      <c r="M60" s="12"/>
      <c r="O60" s="174"/>
    </row>
    <row r="61" spans="1:20" ht="11.25" customHeight="1" x14ac:dyDescent="0.2">
      <c r="A61" s="9" t="s">
        <v>388</v>
      </c>
      <c r="B61" s="11">
        <v>0</v>
      </c>
      <c r="C61" s="11">
        <v>0</v>
      </c>
      <c r="D61" s="11">
        <v>0</v>
      </c>
      <c r="E61" s="12" t="s">
        <v>526</v>
      </c>
      <c r="F61" s="12"/>
      <c r="G61" s="11">
        <v>0</v>
      </c>
      <c r="H61" s="11">
        <v>0</v>
      </c>
      <c r="I61" s="11">
        <v>0</v>
      </c>
      <c r="J61" s="12" t="s">
        <v>526</v>
      </c>
      <c r="K61" s="127"/>
      <c r="L61" s="12"/>
      <c r="M61" s="12"/>
      <c r="O61" s="174"/>
    </row>
    <row r="62" spans="1:20" ht="11.25" customHeight="1" x14ac:dyDescent="0.2">
      <c r="A62" s="9" t="s">
        <v>312</v>
      </c>
      <c r="B62" s="11">
        <v>2720.0689199999997</v>
      </c>
      <c r="C62" s="11">
        <v>1347.2157599999998</v>
      </c>
      <c r="D62" s="11">
        <v>662.26238000000001</v>
      </c>
      <c r="E62" s="12">
        <v>-50.842144245699735</v>
      </c>
      <c r="F62" s="12"/>
      <c r="G62" s="11">
        <v>3288.3022500000002</v>
      </c>
      <c r="H62" s="11">
        <v>1642.9061100000001</v>
      </c>
      <c r="I62" s="11">
        <v>739.44116999999994</v>
      </c>
      <c r="J62" s="12">
        <v>-54.991878994229324</v>
      </c>
      <c r="K62" s="127"/>
      <c r="L62" s="12"/>
      <c r="M62" s="12"/>
      <c r="O62" s="174"/>
    </row>
    <row r="63" spans="1:20" ht="11.25" customHeight="1" x14ac:dyDescent="0.2">
      <c r="A63" s="9" t="s">
        <v>207</v>
      </c>
      <c r="B63" s="11">
        <v>24864.876640000006</v>
      </c>
      <c r="C63" s="11">
        <v>15792.035300000001</v>
      </c>
      <c r="D63" s="11">
        <v>14138.613950000001</v>
      </c>
      <c r="E63" s="12">
        <v>-10.469969947445605</v>
      </c>
      <c r="F63" s="12"/>
      <c r="G63" s="11">
        <v>22965.315720000006</v>
      </c>
      <c r="H63" s="11">
        <v>15180.969489999994</v>
      </c>
      <c r="I63" s="11">
        <v>13240.632299999997</v>
      </c>
      <c r="J63" s="12">
        <v>-12.781378628539727</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171001.99152979997</v>
      </c>
      <c r="C65" s="18">
        <v>119504.53642989999</v>
      </c>
      <c r="D65" s="18">
        <v>125424.17684</v>
      </c>
      <c r="E65" s="16">
        <v>4.9534859403202631</v>
      </c>
      <c r="F65" s="16"/>
      <c r="G65" s="18">
        <v>434722.26604000013</v>
      </c>
      <c r="H65" s="18">
        <v>298024.27888999996</v>
      </c>
      <c r="I65" s="18">
        <v>345894.53683</v>
      </c>
      <c r="J65" s="16">
        <v>16.06253628673953</v>
      </c>
      <c r="K65" s="127"/>
      <c r="L65" s="16"/>
      <c r="M65" s="16"/>
      <c r="O65" s="173"/>
      <c r="P65" s="171"/>
      <c r="Q65" s="171"/>
    </row>
    <row r="66" spans="1:22" s="20" customFormat="1" ht="11.25" customHeight="1" x14ac:dyDescent="0.2">
      <c r="A66" s="9" t="s">
        <v>381</v>
      </c>
      <c r="B66" s="11">
        <v>44677.488299999997</v>
      </c>
      <c r="C66" s="11">
        <v>29029.901014999996</v>
      </c>
      <c r="D66" s="11">
        <v>32389.57056</v>
      </c>
      <c r="E66" s="12">
        <v>11.57313469055245</v>
      </c>
      <c r="F66" s="12"/>
      <c r="G66" s="11">
        <v>122812.66885000005</v>
      </c>
      <c r="H66" s="11">
        <v>78948.979319999969</v>
      </c>
      <c r="I66" s="11">
        <v>92553.522429999983</v>
      </c>
      <c r="J66" s="12">
        <v>17.23206965711033</v>
      </c>
      <c r="K66" s="127"/>
      <c r="L66" s="12"/>
      <c r="M66" s="12"/>
      <c r="O66" s="173"/>
      <c r="P66" s="171"/>
      <c r="Q66" s="171"/>
    </row>
    <row r="67" spans="1:22" ht="11.25" customHeight="1" x14ac:dyDescent="0.2">
      <c r="A67" s="9" t="s">
        <v>203</v>
      </c>
      <c r="B67" s="11">
        <v>20102.427540000004</v>
      </c>
      <c r="C67" s="11">
        <v>15385.973995000002</v>
      </c>
      <c r="D67" s="11">
        <v>11689.12255</v>
      </c>
      <c r="E67" s="12">
        <v>-24.027412539507552</v>
      </c>
      <c r="F67" s="12"/>
      <c r="G67" s="11">
        <v>68044.905539999992</v>
      </c>
      <c r="H67" s="11">
        <v>51702.069659999994</v>
      </c>
      <c r="I67" s="11">
        <v>55827.701720000005</v>
      </c>
      <c r="J67" s="12">
        <v>7.9796265161738091</v>
      </c>
      <c r="K67" s="127"/>
      <c r="L67" s="12"/>
      <c r="M67" s="12"/>
      <c r="O67" s="174"/>
    </row>
    <row r="68" spans="1:22" ht="11.25" customHeight="1" x14ac:dyDescent="0.2">
      <c r="A68" s="9" t="s">
        <v>204</v>
      </c>
      <c r="B68" s="11">
        <v>55491.768539999997</v>
      </c>
      <c r="C68" s="11">
        <v>39273.322025000001</v>
      </c>
      <c r="D68" s="11">
        <v>47180.120380000008</v>
      </c>
      <c r="E68" s="12">
        <v>20.132746473463129</v>
      </c>
      <c r="F68" s="12"/>
      <c r="G68" s="11">
        <v>119214.75999000005</v>
      </c>
      <c r="H68" s="11">
        <v>83213.518030000007</v>
      </c>
      <c r="I68" s="11">
        <v>104530.51086999998</v>
      </c>
      <c r="J68" s="12">
        <v>25.617223432753804</v>
      </c>
      <c r="K68" s="127"/>
      <c r="L68" s="12"/>
      <c r="M68" s="12"/>
      <c r="O68" s="174"/>
    </row>
    <row r="69" spans="1:22" ht="11.25" customHeight="1" x14ac:dyDescent="0.2">
      <c r="A69" s="9" t="s">
        <v>205</v>
      </c>
      <c r="B69" s="11">
        <v>17334.412830000001</v>
      </c>
      <c r="C69" s="11">
        <v>15321.636255000003</v>
      </c>
      <c r="D69" s="11">
        <v>12095.17396</v>
      </c>
      <c r="E69" s="12">
        <v>-21.058209719259537</v>
      </c>
      <c r="F69" s="12"/>
      <c r="G69" s="11">
        <v>35383.145620000003</v>
      </c>
      <c r="H69" s="11">
        <v>31029.573600000003</v>
      </c>
      <c r="I69" s="11">
        <v>33313.161360000006</v>
      </c>
      <c r="J69" s="12">
        <v>7.3593913646302838</v>
      </c>
      <c r="K69" s="127"/>
      <c r="L69" s="12"/>
      <c r="M69" s="12"/>
      <c r="N69"/>
      <c r="O69"/>
      <c r="P69"/>
      <c r="Q69"/>
      <c r="R69"/>
      <c r="S69"/>
      <c r="T69"/>
      <c r="U69"/>
      <c r="V69"/>
    </row>
    <row r="70" spans="1:22" ht="11.25" customHeight="1" x14ac:dyDescent="0.2">
      <c r="A70" s="9" t="s">
        <v>389</v>
      </c>
      <c r="B70" s="11">
        <v>446.76504</v>
      </c>
      <c r="C70" s="11">
        <v>378.28904</v>
      </c>
      <c r="D70" s="11">
        <v>869.07607999999993</v>
      </c>
      <c r="E70" s="12">
        <v>129.73863583253694</v>
      </c>
      <c r="F70" s="12"/>
      <c r="G70" s="11">
        <v>1543.5682899999999</v>
      </c>
      <c r="H70" s="11">
        <v>1280.8167699999997</v>
      </c>
      <c r="I70" s="11">
        <v>2502.7342300000005</v>
      </c>
      <c r="J70" s="12">
        <v>95.401425763655567</v>
      </c>
      <c r="K70" s="127"/>
      <c r="L70" s="12"/>
      <c r="M70" s="12"/>
      <c r="N70"/>
      <c r="O70"/>
      <c r="P70"/>
      <c r="Q70"/>
      <c r="R70"/>
      <c r="S70"/>
      <c r="T70"/>
      <c r="U70"/>
      <c r="V70"/>
    </row>
    <row r="71" spans="1:22" ht="11.25" customHeight="1" x14ac:dyDescent="0.2">
      <c r="A71" s="9" t="s">
        <v>206</v>
      </c>
      <c r="B71" s="11">
        <v>32949.129279799999</v>
      </c>
      <c r="C71" s="11">
        <v>20115.414099899997</v>
      </c>
      <c r="D71" s="11">
        <v>21201.113310000001</v>
      </c>
      <c r="E71" s="12">
        <v>5.3973495385581032</v>
      </c>
      <c r="F71" s="12"/>
      <c r="G71" s="11">
        <v>87723.217750000011</v>
      </c>
      <c r="H71" s="11">
        <v>51849.321510000002</v>
      </c>
      <c r="I71" s="11">
        <v>57166.906220000019</v>
      </c>
      <c r="J71" s="12">
        <v>10.255842420183711</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131872.6870639</v>
      </c>
      <c r="C73" s="18">
        <v>61851.039303899997</v>
      </c>
      <c r="D73" s="18">
        <v>54867.086940000001</v>
      </c>
      <c r="E73" s="16">
        <v>-11.2915683269038</v>
      </c>
      <c r="F73" s="16"/>
      <c r="G73" s="18">
        <v>339576.46174000006</v>
      </c>
      <c r="H73" s="18">
        <v>161794.16241999998</v>
      </c>
      <c r="I73" s="18">
        <v>152322.83092999997</v>
      </c>
      <c r="J73" s="16">
        <v>-5.8539389483122761</v>
      </c>
      <c r="K73" s="127"/>
      <c r="L73" s="16"/>
      <c r="M73" s="16"/>
      <c r="N73"/>
      <c r="O73"/>
      <c r="P73"/>
      <c r="Q73"/>
      <c r="R73"/>
      <c r="S73"/>
      <c r="T73"/>
      <c r="U73"/>
      <c r="V73"/>
    </row>
    <row r="74" spans="1:22" ht="11.25" customHeight="1" x14ac:dyDescent="0.2">
      <c r="A74" s="9" t="s">
        <v>208</v>
      </c>
      <c r="B74" s="11">
        <v>64282.039569999994</v>
      </c>
      <c r="C74" s="11">
        <v>28991.721950000003</v>
      </c>
      <c r="D74" s="11">
        <v>21623.525270000002</v>
      </c>
      <c r="E74" s="12">
        <v>-25.414829421679102</v>
      </c>
      <c r="F74" s="12"/>
      <c r="G74" s="11">
        <v>159611.49822000001</v>
      </c>
      <c r="H74" s="11">
        <v>70948.050829999993</v>
      </c>
      <c r="I74" s="11">
        <v>66515.675279999981</v>
      </c>
      <c r="J74" s="12">
        <v>-6.2473535187323392</v>
      </c>
      <c r="K74" s="127"/>
      <c r="L74" s="12"/>
      <c r="M74" s="12"/>
      <c r="N74"/>
      <c r="O74"/>
      <c r="P74"/>
      <c r="Q74"/>
      <c r="R74"/>
      <c r="S74"/>
      <c r="T74"/>
      <c r="U74"/>
      <c r="V74"/>
    </row>
    <row r="75" spans="1:22" ht="11.25" customHeight="1" x14ac:dyDescent="0.2">
      <c r="A75" s="9" t="s">
        <v>93</v>
      </c>
      <c r="B75" s="11">
        <v>4369.3064000000004</v>
      </c>
      <c r="C75" s="11">
        <v>2160.1627000000003</v>
      </c>
      <c r="D75" s="11">
        <v>2009.3116200000002</v>
      </c>
      <c r="E75" s="12">
        <v>-6.983320284161934</v>
      </c>
      <c r="F75" s="12"/>
      <c r="G75" s="11">
        <v>27268.424639999994</v>
      </c>
      <c r="H75" s="11">
        <v>13682.988189999998</v>
      </c>
      <c r="I75" s="11">
        <v>13243.742979999999</v>
      </c>
      <c r="J75" s="12">
        <v>-3.2101555880974502</v>
      </c>
      <c r="K75" s="127"/>
      <c r="L75" s="12"/>
      <c r="M75" s="12"/>
      <c r="N75"/>
      <c r="O75"/>
      <c r="P75"/>
      <c r="Q75"/>
      <c r="R75"/>
      <c r="S75"/>
      <c r="T75"/>
      <c r="U75"/>
      <c r="V75"/>
    </row>
    <row r="76" spans="1:22" ht="11.25" customHeight="1" x14ac:dyDescent="0.2">
      <c r="A76" s="9" t="s">
        <v>209</v>
      </c>
      <c r="B76" s="11">
        <v>5143.2619999999997</v>
      </c>
      <c r="C76" s="11">
        <v>2477.154</v>
      </c>
      <c r="D76" s="11">
        <v>1671.2049999999999</v>
      </c>
      <c r="E76" s="12">
        <v>-32.535280406466455</v>
      </c>
      <c r="F76" s="12"/>
      <c r="G76" s="11">
        <v>20574.64399</v>
      </c>
      <c r="H76" s="11">
        <v>9973.1754899999996</v>
      </c>
      <c r="I76" s="11">
        <v>8526.5685200000007</v>
      </c>
      <c r="J76" s="12">
        <v>-14.504978594335341</v>
      </c>
      <c r="K76" s="127"/>
      <c r="L76" s="12"/>
      <c r="M76" s="12"/>
      <c r="N76"/>
      <c r="O76"/>
      <c r="P76"/>
      <c r="Q76"/>
      <c r="R76"/>
      <c r="S76"/>
      <c r="T76"/>
      <c r="U76"/>
      <c r="V76"/>
    </row>
    <row r="77" spans="1:22" ht="11.25" customHeight="1" x14ac:dyDescent="0.2">
      <c r="A77" s="9" t="s">
        <v>210</v>
      </c>
      <c r="B77" s="11">
        <v>57585.532629999994</v>
      </c>
      <c r="C77" s="11">
        <v>27968.343230000002</v>
      </c>
      <c r="D77" s="11">
        <v>29357.115820000003</v>
      </c>
      <c r="E77" s="12">
        <v>4.9655161143415256</v>
      </c>
      <c r="F77" s="12"/>
      <c r="G77" s="11">
        <v>124637.57664000003</v>
      </c>
      <c r="H77" s="11">
        <v>63392.572950000002</v>
      </c>
      <c r="I77" s="11">
        <v>60013.912919999995</v>
      </c>
      <c r="J77" s="12">
        <v>-5.3297411238772128</v>
      </c>
      <c r="K77" s="127"/>
      <c r="L77" s="12"/>
      <c r="M77" s="12"/>
      <c r="N77"/>
      <c r="O77"/>
      <c r="P77"/>
      <c r="Q77"/>
      <c r="R77"/>
      <c r="S77"/>
      <c r="T77"/>
      <c r="U77"/>
      <c r="V77"/>
    </row>
    <row r="78" spans="1:22" ht="11.25" customHeight="1" x14ac:dyDescent="0.2">
      <c r="A78" s="9" t="s">
        <v>211</v>
      </c>
      <c r="B78" s="11">
        <v>492.54646389999994</v>
      </c>
      <c r="C78" s="11">
        <v>253.65742390000003</v>
      </c>
      <c r="D78" s="11">
        <v>205.92922999999999</v>
      </c>
      <c r="E78" s="12">
        <v>-18.816005132503449</v>
      </c>
      <c r="F78" s="12"/>
      <c r="G78" s="11">
        <v>7484.3182500000003</v>
      </c>
      <c r="H78" s="11">
        <v>3797.3749599999996</v>
      </c>
      <c r="I78" s="11">
        <v>4022.9312299999997</v>
      </c>
      <c r="J78" s="12">
        <v>5.9397945258479439</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18713.140230000001</v>
      </c>
      <c r="C80" s="18">
        <v>8314.5046316999997</v>
      </c>
      <c r="D80" s="18">
        <v>5519.9259966000009</v>
      </c>
      <c r="E80" s="16">
        <v>-33.610885541459055</v>
      </c>
      <c r="F80" s="16"/>
      <c r="G80" s="18">
        <v>68508.588609999992</v>
      </c>
      <c r="H80" s="18">
        <v>31927.338740000003</v>
      </c>
      <c r="I80" s="18">
        <v>26577.418449999994</v>
      </c>
      <c r="J80" s="16">
        <v>-16.756549406034239</v>
      </c>
      <c r="K80" s="127"/>
      <c r="L80" s="16"/>
      <c r="M80" s="16"/>
      <c r="N80"/>
      <c r="O80"/>
      <c r="P80"/>
      <c r="Q80"/>
      <c r="R80"/>
      <c r="S80"/>
      <c r="T80"/>
      <c r="U80"/>
      <c r="V80"/>
    </row>
    <row r="81" spans="1:22" ht="11.25" customHeight="1" x14ac:dyDescent="0.2">
      <c r="A81" s="9" t="s">
        <v>212</v>
      </c>
      <c r="B81" s="11">
        <v>16269.339120000001</v>
      </c>
      <c r="C81" s="11">
        <v>6638.3348317</v>
      </c>
      <c r="D81" s="11">
        <v>4381.6482166000014</v>
      </c>
      <c r="E81" s="12">
        <v>-33.994769355767602</v>
      </c>
      <c r="F81" s="12"/>
      <c r="G81" s="11">
        <v>57178.803579999993</v>
      </c>
      <c r="H81" s="11">
        <v>25194.080180000004</v>
      </c>
      <c r="I81" s="11">
        <v>19643.465409999993</v>
      </c>
      <c r="J81" s="12">
        <v>-22.031424566181599</v>
      </c>
      <c r="K81" s="127"/>
      <c r="L81" s="12"/>
      <c r="M81" s="12"/>
      <c r="N81"/>
      <c r="O81"/>
      <c r="P81"/>
      <c r="Q81"/>
      <c r="R81"/>
      <c r="S81"/>
      <c r="T81"/>
      <c r="U81"/>
      <c r="V81"/>
    </row>
    <row r="82" spans="1:22" ht="11.25" customHeight="1" x14ac:dyDescent="0.2">
      <c r="A82" s="9" t="s">
        <v>213</v>
      </c>
      <c r="B82" s="11">
        <v>130.75399999999999</v>
      </c>
      <c r="C82" s="11">
        <v>77.430499999999995</v>
      </c>
      <c r="D82" s="11">
        <v>118.68528000000001</v>
      </c>
      <c r="E82" s="12">
        <v>53.279754102065738</v>
      </c>
      <c r="F82" s="12"/>
      <c r="G82" s="11">
        <v>6400.41381</v>
      </c>
      <c r="H82" s="11">
        <v>3793.2813099999994</v>
      </c>
      <c r="I82" s="11">
        <v>3778.1177299999999</v>
      </c>
      <c r="J82" s="12">
        <v>-0.39974836456300977</v>
      </c>
      <c r="K82" s="127"/>
      <c r="L82" s="12"/>
      <c r="M82" s="12"/>
      <c r="N82"/>
      <c r="O82"/>
      <c r="P82"/>
      <c r="Q82"/>
      <c r="R82"/>
      <c r="S82"/>
      <c r="T82"/>
      <c r="U82"/>
      <c r="V82"/>
    </row>
    <row r="83" spans="1:22" ht="11.25" customHeight="1" x14ac:dyDescent="0.2">
      <c r="A83" s="9" t="s">
        <v>292</v>
      </c>
      <c r="B83" s="11">
        <v>29.097840000000001</v>
      </c>
      <c r="C83" s="11">
        <v>14.048</v>
      </c>
      <c r="D83" s="11">
        <v>16.267000000000003</v>
      </c>
      <c r="E83" s="12">
        <v>15.79584282460138</v>
      </c>
      <c r="F83" s="12"/>
      <c r="G83" s="11">
        <v>476.18190000000004</v>
      </c>
      <c r="H83" s="11">
        <v>230.08967999999999</v>
      </c>
      <c r="I83" s="11">
        <v>262.61339999999996</v>
      </c>
      <c r="J83" s="12">
        <v>14.135236313075822</v>
      </c>
      <c r="K83" s="127"/>
      <c r="L83" s="12"/>
      <c r="M83" s="12"/>
      <c r="N83"/>
      <c r="O83"/>
      <c r="P83"/>
      <c r="Q83"/>
      <c r="R83"/>
      <c r="S83"/>
      <c r="T83"/>
      <c r="U83"/>
      <c r="V83"/>
    </row>
    <row r="84" spans="1:22" ht="11.25" customHeight="1" x14ac:dyDescent="0.2">
      <c r="A84" s="9" t="s">
        <v>0</v>
      </c>
      <c r="B84" s="11">
        <v>2283.9492700000005</v>
      </c>
      <c r="C84" s="11">
        <v>1584.6913000000002</v>
      </c>
      <c r="D84" s="11">
        <v>1003.3255</v>
      </c>
      <c r="E84" s="12">
        <v>-36.68637544738209</v>
      </c>
      <c r="F84" s="12"/>
      <c r="G84" s="11">
        <v>4453.1893199999995</v>
      </c>
      <c r="H84" s="11">
        <v>2709.8875699999994</v>
      </c>
      <c r="I84" s="11">
        <v>2893.2219099999993</v>
      </c>
      <c r="J84" s="12">
        <v>6.7653854731692746</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85720.970644599991</v>
      </c>
      <c r="C86" s="18">
        <v>39661.302484600004</v>
      </c>
      <c r="D86" s="18">
        <v>71149.868619999994</v>
      </c>
      <c r="E86" s="16">
        <v>79.393676361553219</v>
      </c>
      <c r="F86" s="16"/>
      <c r="G86" s="18">
        <v>142929.96509000001</v>
      </c>
      <c r="H86" s="18">
        <v>69142.199840000001</v>
      </c>
      <c r="I86" s="18">
        <v>116433.69956999998</v>
      </c>
      <c r="J86" s="16">
        <v>68.397447346824237</v>
      </c>
      <c r="K86" s="127"/>
      <c r="L86" s="16"/>
      <c r="M86" s="16"/>
      <c r="N86"/>
      <c r="O86"/>
      <c r="P86"/>
      <c r="Q86"/>
      <c r="R86"/>
      <c r="S86"/>
      <c r="T86"/>
      <c r="U86"/>
      <c r="V86"/>
    </row>
    <row r="87" spans="1:22" ht="11.25" customHeight="1" x14ac:dyDescent="0.2">
      <c r="A87" s="9" t="s">
        <v>93</v>
      </c>
      <c r="B87" s="11">
        <v>42290.598499999993</v>
      </c>
      <c r="C87" s="11">
        <v>16890.584300000002</v>
      </c>
      <c r="D87" s="11">
        <v>43447.587629999987</v>
      </c>
      <c r="E87" s="12">
        <v>157.22963077126929</v>
      </c>
      <c r="F87" s="12"/>
      <c r="G87" s="11">
        <v>56821.033680000008</v>
      </c>
      <c r="H87" s="11">
        <v>23332.605050000002</v>
      </c>
      <c r="I87" s="11">
        <v>58426.103839999996</v>
      </c>
      <c r="J87" s="12">
        <v>150.40540357494282</v>
      </c>
      <c r="K87" s="127"/>
      <c r="L87" s="12"/>
      <c r="M87" s="12"/>
      <c r="N87"/>
      <c r="O87"/>
      <c r="P87"/>
      <c r="Q87"/>
      <c r="R87"/>
      <c r="S87"/>
      <c r="T87"/>
      <c r="U87"/>
      <c r="V87"/>
    </row>
    <row r="88" spans="1:22" ht="11.25" customHeight="1" x14ac:dyDescent="0.2">
      <c r="A88" s="9" t="s">
        <v>214</v>
      </c>
      <c r="B88" s="11">
        <v>31371.119869200003</v>
      </c>
      <c r="C88" s="11">
        <v>15479.4409846</v>
      </c>
      <c r="D88" s="11">
        <v>22388.054519999998</v>
      </c>
      <c r="E88" s="12">
        <v>44.630898120114011</v>
      </c>
      <c r="F88" s="12"/>
      <c r="G88" s="11">
        <v>56881.860150000008</v>
      </c>
      <c r="H88" s="11">
        <v>28411.506779999989</v>
      </c>
      <c r="I88" s="11">
        <v>41876.645349999992</v>
      </c>
      <c r="J88" s="12">
        <v>47.393257507478125</v>
      </c>
      <c r="K88" s="127"/>
      <c r="L88" s="12"/>
      <c r="M88" s="12"/>
      <c r="N88"/>
      <c r="O88"/>
      <c r="P88"/>
      <c r="Q88"/>
      <c r="R88"/>
      <c r="S88"/>
      <c r="T88"/>
      <c r="U88"/>
      <c r="V88"/>
    </row>
    <row r="89" spans="1:22" ht="11.25" customHeight="1" x14ac:dyDescent="0.2">
      <c r="A89" s="9" t="s">
        <v>293</v>
      </c>
      <c r="B89" s="11">
        <v>64.518000000000001</v>
      </c>
      <c r="C89" s="11">
        <v>16.141999999999999</v>
      </c>
      <c r="D89" s="11">
        <v>43.987499999999997</v>
      </c>
      <c r="E89" s="12">
        <v>172.50340726056248</v>
      </c>
      <c r="F89" s="12"/>
      <c r="G89" s="11">
        <v>90.080439999999996</v>
      </c>
      <c r="H89" s="11">
        <v>26.013369999999998</v>
      </c>
      <c r="I89" s="11">
        <v>112.43496999999999</v>
      </c>
      <c r="J89" s="12">
        <v>332.21993151982997</v>
      </c>
      <c r="K89" s="127"/>
      <c r="L89" s="12"/>
      <c r="M89" s="12"/>
      <c r="N89"/>
      <c r="O89"/>
      <c r="P89"/>
      <c r="Q89"/>
      <c r="R89"/>
      <c r="S89"/>
      <c r="T89"/>
      <c r="U89"/>
      <c r="V89"/>
    </row>
    <row r="90" spans="1:22" ht="11.25" customHeight="1" x14ac:dyDescent="0.2">
      <c r="A90" s="9" t="s">
        <v>364</v>
      </c>
      <c r="B90" s="11">
        <v>11994.7342754</v>
      </c>
      <c r="C90" s="11">
        <v>7275.1352000000006</v>
      </c>
      <c r="D90" s="11">
        <v>5270.2389700000003</v>
      </c>
      <c r="E90" s="12">
        <v>-27.558198918420103</v>
      </c>
      <c r="F90" s="12"/>
      <c r="G90" s="11">
        <v>29136.990819999999</v>
      </c>
      <c r="H90" s="11">
        <v>17372.074640000003</v>
      </c>
      <c r="I90" s="11">
        <v>16018.515409999996</v>
      </c>
      <c r="J90" s="12">
        <v>-7.7915807872674776</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1494.3602699999999</v>
      </c>
      <c r="C92" s="18">
        <v>696.83961999999997</v>
      </c>
      <c r="D92" s="18">
        <v>1014.3195099999998</v>
      </c>
      <c r="E92" s="16">
        <v>45.559965433653133</v>
      </c>
      <c r="F92" s="16"/>
      <c r="G92" s="18">
        <v>8379.8464100000001</v>
      </c>
      <c r="H92" s="18">
        <v>4096.2785900000008</v>
      </c>
      <c r="I92" s="18">
        <v>5604.262920000001</v>
      </c>
      <c r="J92" s="16">
        <v>36.813519805057979</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409</v>
      </c>
      <c r="B94" s="9"/>
      <c r="C94" s="9"/>
      <c r="D94" s="9"/>
      <c r="E94" s="9"/>
      <c r="F94" s="9"/>
      <c r="G94" s="9"/>
      <c r="H94" s="9"/>
      <c r="I94" s="9"/>
      <c r="J94" s="9"/>
      <c r="K94" s="9"/>
      <c r="L94" s="9"/>
      <c r="M94" s="9"/>
      <c r="N94"/>
      <c r="O94"/>
      <c r="P94"/>
      <c r="Q94"/>
      <c r="R94"/>
      <c r="S94"/>
      <c r="T94"/>
      <c r="U94"/>
      <c r="V94"/>
    </row>
    <row r="95" spans="1:22" ht="20.100000000000001" customHeight="1" x14ac:dyDescent="0.2">
      <c r="A95" s="405" t="s">
        <v>157</v>
      </c>
      <c r="B95" s="405"/>
      <c r="C95" s="405"/>
      <c r="D95" s="405"/>
      <c r="E95" s="405"/>
      <c r="F95" s="405"/>
      <c r="G95" s="405"/>
      <c r="H95" s="405"/>
      <c r="I95" s="405"/>
      <c r="J95" s="405"/>
      <c r="K95" s="358"/>
      <c r="L95" s="358"/>
      <c r="M95" s="358"/>
      <c r="O95" s="174"/>
    </row>
    <row r="96" spans="1:22" ht="20.100000000000001" customHeight="1" x14ac:dyDescent="0.2">
      <c r="A96" s="406" t="s">
        <v>154</v>
      </c>
      <c r="B96" s="406"/>
      <c r="C96" s="406"/>
      <c r="D96" s="406"/>
      <c r="E96" s="406"/>
      <c r="F96" s="406"/>
      <c r="G96" s="406"/>
      <c r="H96" s="406"/>
      <c r="I96" s="406"/>
      <c r="J96" s="406"/>
      <c r="K96" s="358"/>
      <c r="L96" s="358"/>
      <c r="M96" s="358"/>
      <c r="O96" s="174"/>
    </row>
    <row r="97" spans="1:24" s="20" customFormat="1" x14ac:dyDescent="0.2">
      <c r="A97" s="17"/>
      <c r="B97" s="407" t="s">
        <v>101</v>
      </c>
      <c r="C97" s="407"/>
      <c r="D97" s="407"/>
      <c r="E97" s="407"/>
      <c r="F97" s="359"/>
      <c r="G97" s="407" t="s">
        <v>420</v>
      </c>
      <c r="H97" s="407"/>
      <c r="I97" s="407"/>
      <c r="J97" s="407"/>
      <c r="K97" s="359"/>
      <c r="L97" s="359"/>
      <c r="M97" s="359"/>
      <c r="N97" s="91"/>
      <c r="O97" s="170"/>
      <c r="P97" s="170"/>
      <c r="Q97" s="170"/>
      <c r="R97" s="91"/>
    </row>
    <row r="98" spans="1:24" s="20" customFormat="1" x14ac:dyDescent="0.2">
      <c r="A98" s="17" t="s">
        <v>257</v>
      </c>
      <c r="B98" s="410">
        <v>2020</v>
      </c>
      <c r="C98" s="408" t="s">
        <v>511</v>
      </c>
      <c r="D98" s="408"/>
      <c r="E98" s="408"/>
      <c r="F98" s="359"/>
      <c r="G98" s="410">
        <v>2020</v>
      </c>
      <c r="H98" s="408" t="s">
        <v>511</v>
      </c>
      <c r="I98" s="408"/>
      <c r="J98" s="408"/>
      <c r="K98" s="359"/>
      <c r="L98" s="359"/>
      <c r="M98" s="359"/>
      <c r="N98" s="91"/>
      <c r="O98" s="170"/>
      <c r="P98" s="170"/>
      <c r="Q98" s="170"/>
      <c r="R98" s="91"/>
    </row>
    <row r="99" spans="1:24" s="20" customFormat="1" x14ac:dyDescent="0.2">
      <c r="A99" s="123"/>
      <c r="B99" s="413"/>
      <c r="C99" s="257">
        <v>2020</v>
      </c>
      <c r="D99" s="257">
        <v>2021</v>
      </c>
      <c r="E99" s="360" t="s">
        <v>523</v>
      </c>
      <c r="F99" s="125"/>
      <c r="G99" s="413"/>
      <c r="H99" s="257">
        <v>2020</v>
      </c>
      <c r="I99" s="257">
        <v>2021</v>
      </c>
      <c r="J99" s="360" t="s">
        <v>523</v>
      </c>
      <c r="K99" s="359"/>
      <c r="L99" s="359"/>
      <c r="M99" s="359"/>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52986.785826200001</v>
      </c>
      <c r="C101" s="86">
        <v>50293.532218200016</v>
      </c>
      <c r="D101" s="86">
        <v>46357.417988899993</v>
      </c>
      <c r="E101" s="16">
        <v>-7.8262831336305254</v>
      </c>
      <c r="F101" s="86"/>
      <c r="G101" s="86">
        <v>331381.81232999987</v>
      </c>
      <c r="H101" s="86">
        <v>277509.15987999993</v>
      </c>
      <c r="I101" s="86">
        <v>243200.77892000016</v>
      </c>
      <c r="J101" s="16">
        <v>-12.362972442003482</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1799.5683250999996</v>
      </c>
      <c r="C103" s="18">
        <v>1128.6545280999999</v>
      </c>
      <c r="D103" s="18">
        <v>1441.4754647</v>
      </c>
      <c r="E103" s="16">
        <v>27.716270019897877</v>
      </c>
      <c r="F103" s="16"/>
      <c r="G103" s="18">
        <v>159594.05658</v>
      </c>
      <c r="H103" s="18">
        <v>118036.98564</v>
      </c>
      <c r="I103" s="18">
        <v>117148.38871999996</v>
      </c>
      <c r="J103" s="16">
        <v>-0.75281227759421654</v>
      </c>
      <c r="K103" s="16"/>
      <c r="L103" s="16"/>
      <c r="M103" s="16"/>
      <c r="O103" s="173"/>
      <c r="P103" s="171"/>
      <c r="Q103" s="171"/>
    </row>
    <row r="104" spans="1:24" ht="11.25" customHeight="1" x14ac:dyDescent="0.2">
      <c r="A104" s="9" t="s">
        <v>494</v>
      </c>
      <c r="B104" s="11">
        <v>73.572389000000001</v>
      </c>
      <c r="C104" s="11">
        <v>57.758550999999997</v>
      </c>
      <c r="D104" s="11">
        <v>64.736598000000001</v>
      </c>
      <c r="E104" s="12">
        <v>12.081409383002011</v>
      </c>
      <c r="F104" s="12"/>
      <c r="G104" s="11">
        <v>15638.977129999999</v>
      </c>
      <c r="H104" s="11">
        <v>12447.6245</v>
      </c>
      <c r="I104" s="11">
        <v>12776.582500000002</v>
      </c>
      <c r="J104" s="12">
        <v>2.6427371744705397</v>
      </c>
      <c r="K104" s="12"/>
      <c r="L104" s="12"/>
      <c r="M104" s="12"/>
      <c r="O104" s="174"/>
    </row>
    <row r="105" spans="1:24" ht="11.25" customHeight="1" x14ac:dyDescent="0.2">
      <c r="A105" s="9" t="s">
        <v>501</v>
      </c>
      <c r="B105" s="11">
        <v>21.096932999999993</v>
      </c>
      <c r="C105" s="11">
        <v>15.847503000000001</v>
      </c>
      <c r="D105" s="11">
        <v>13.62965</v>
      </c>
      <c r="E105" s="12">
        <v>-13.994968166278326</v>
      </c>
      <c r="F105" s="12"/>
      <c r="G105" s="11">
        <v>20294.020749999992</v>
      </c>
      <c r="H105" s="11">
        <v>16149.082549999999</v>
      </c>
      <c r="I105" s="11">
        <v>13201.25337</v>
      </c>
      <c r="J105" s="12">
        <v>-18.253849225632933</v>
      </c>
      <c r="K105" s="12"/>
      <c r="L105" s="12"/>
      <c r="M105" s="12"/>
      <c r="O105" s="174"/>
    </row>
    <row r="106" spans="1:24" ht="11.25" customHeight="1" x14ac:dyDescent="0.2">
      <c r="A106" s="9" t="s">
        <v>495</v>
      </c>
      <c r="B106" s="11">
        <v>12.301665899999996</v>
      </c>
      <c r="C106" s="11">
        <v>5.2047958999999997</v>
      </c>
      <c r="D106" s="11">
        <v>3.9850880000000002</v>
      </c>
      <c r="E106" s="12">
        <v>-23.434307962008646</v>
      </c>
      <c r="F106" s="12"/>
      <c r="G106" s="11">
        <v>14481.127920000001</v>
      </c>
      <c r="H106" s="11">
        <v>10267.25929</v>
      </c>
      <c r="I106" s="11">
        <v>9281.255549999998</v>
      </c>
      <c r="J106" s="12">
        <v>-9.6033781961690607</v>
      </c>
      <c r="K106" s="12"/>
      <c r="L106" s="12"/>
      <c r="M106" s="12"/>
      <c r="O106" s="174"/>
    </row>
    <row r="107" spans="1:24" ht="11.25" customHeight="1" x14ac:dyDescent="0.2">
      <c r="A107" s="9" t="s">
        <v>496</v>
      </c>
      <c r="B107" s="11">
        <v>194.08753099999996</v>
      </c>
      <c r="C107" s="11">
        <v>128.41825300000002</v>
      </c>
      <c r="D107" s="11">
        <v>94.496014000000017</v>
      </c>
      <c r="E107" s="12">
        <v>-26.415434104994404</v>
      </c>
      <c r="F107" s="12"/>
      <c r="G107" s="11">
        <v>13675.149440000001</v>
      </c>
      <c r="H107" s="11">
        <v>8901.2942199999979</v>
      </c>
      <c r="I107" s="11">
        <v>7806.741140000001</v>
      </c>
      <c r="J107" s="12">
        <v>-12.29656107244142</v>
      </c>
      <c r="K107" s="12"/>
      <c r="L107" s="12"/>
      <c r="M107" s="12"/>
      <c r="O107" s="174"/>
    </row>
    <row r="108" spans="1:24" ht="11.25" customHeight="1" x14ac:dyDescent="0.2">
      <c r="A108" s="9" t="s">
        <v>497</v>
      </c>
      <c r="B108" s="11">
        <v>53.2180252</v>
      </c>
      <c r="C108" s="11">
        <v>50.850360200000004</v>
      </c>
      <c r="D108" s="11">
        <v>43.436364000000012</v>
      </c>
      <c r="E108" s="12">
        <v>-14.580026908049305</v>
      </c>
      <c r="F108" s="12"/>
      <c r="G108" s="11">
        <v>10394.817700000001</v>
      </c>
      <c r="H108" s="11">
        <v>9177.7357800000009</v>
      </c>
      <c r="I108" s="11">
        <v>9735.1201299999993</v>
      </c>
      <c r="J108" s="12">
        <v>6.0732228880966801</v>
      </c>
      <c r="K108" s="12"/>
      <c r="L108" s="12"/>
      <c r="M108" s="12"/>
      <c r="O108" s="174"/>
    </row>
    <row r="109" spans="1:24" ht="11.25" customHeight="1" x14ac:dyDescent="0.2">
      <c r="A109" s="9" t="s">
        <v>498</v>
      </c>
      <c r="B109" s="11">
        <v>281.45703399999996</v>
      </c>
      <c r="C109" s="11">
        <v>140.97750400000001</v>
      </c>
      <c r="D109" s="11">
        <v>170.05459999999999</v>
      </c>
      <c r="E109" s="12">
        <v>20.625344593985702</v>
      </c>
      <c r="F109" s="12"/>
      <c r="G109" s="11">
        <v>22171.01585</v>
      </c>
      <c r="H109" s="11">
        <v>13124.665000000001</v>
      </c>
      <c r="I109" s="11">
        <v>12394.47927</v>
      </c>
      <c r="J109" s="12">
        <v>-5.5634618483595659</v>
      </c>
      <c r="K109" s="12"/>
      <c r="L109" s="12"/>
      <c r="M109" s="12"/>
      <c r="O109" s="174"/>
    </row>
    <row r="110" spans="1:24" ht="11.25" customHeight="1" x14ac:dyDescent="0.2">
      <c r="A110" s="9" t="s">
        <v>499</v>
      </c>
      <c r="B110" s="11">
        <v>105.17153899999998</v>
      </c>
      <c r="C110" s="11">
        <v>75.539961000000005</v>
      </c>
      <c r="D110" s="11">
        <v>61.407141699999997</v>
      </c>
      <c r="E110" s="12">
        <v>-18.709063537906786</v>
      </c>
      <c r="F110" s="12"/>
      <c r="G110" s="11">
        <v>6129.8168800000003</v>
      </c>
      <c r="H110" s="11">
        <v>4441.1046000000006</v>
      </c>
      <c r="I110" s="11">
        <v>4294.6441599999998</v>
      </c>
      <c r="J110" s="12">
        <v>-3.2978381099152898</v>
      </c>
      <c r="K110" s="12"/>
      <c r="L110" s="12"/>
      <c r="M110" s="12"/>
      <c r="O110" s="174"/>
    </row>
    <row r="111" spans="1:24" ht="11.25" customHeight="1" x14ac:dyDescent="0.2">
      <c r="A111" s="9" t="s">
        <v>500</v>
      </c>
      <c r="B111" s="11">
        <v>103.54029500000001</v>
      </c>
      <c r="C111" s="11">
        <v>58.364075000000007</v>
      </c>
      <c r="D111" s="11">
        <v>70.561704999999989</v>
      </c>
      <c r="E111" s="12">
        <v>20.899208974013519</v>
      </c>
      <c r="F111" s="12"/>
      <c r="G111" s="11">
        <v>9229.9482899999985</v>
      </c>
      <c r="H111" s="11">
        <v>6127.5474000000004</v>
      </c>
      <c r="I111" s="11">
        <v>7268.6402399999997</v>
      </c>
      <c r="J111" s="12">
        <v>18.622342113583642</v>
      </c>
      <c r="K111" s="12"/>
      <c r="L111" s="12"/>
      <c r="M111" s="12"/>
      <c r="O111" s="174"/>
    </row>
    <row r="112" spans="1:24" ht="11.25" customHeight="1" x14ac:dyDescent="0.2">
      <c r="A112" s="9" t="s">
        <v>502</v>
      </c>
      <c r="B112" s="11">
        <v>955.12291299999958</v>
      </c>
      <c r="C112" s="11">
        <v>595.69352499999991</v>
      </c>
      <c r="D112" s="11">
        <v>919.16830400000003</v>
      </c>
      <c r="E112" s="12">
        <v>54.302215052614542</v>
      </c>
      <c r="F112" s="12"/>
      <c r="G112" s="11">
        <v>47579.18262</v>
      </c>
      <c r="H112" s="11">
        <v>37400.672299999998</v>
      </c>
      <c r="I112" s="11">
        <v>40389.67235999999</v>
      </c>
      <c r="J112" s="12">
        <v>7.9918351093383677</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30322.260574</v>
      </c>
      <c r="C114" s="11">
        <v>29241.968094</v>
      </c>
      <c r="D114" s="11">
        <v>27541.801537000003</v>
      </c>
      <c r="E114" s="12">
        <v>-5.8141317695673251</v>
      </c>
      <c r="F114" s="16"/>
      <c r="G114" s="11">
        <v>100060.30790999999</v>
      </c>
      <c r="H114" s="11">
        <v>96494.203219999996</v>
      </c>
      <c r="I114" s="11">
        <v>77319.098139999987</v>
      </c>
      <c r="J114" s="12">
        <v>-19.871768914742077</v>
      </c>
      <c r="K114" s="12"/>
      <c r="L114" s="12"/>
      <c r="M114" s="12"/>
      <c r="N114" s="88"/>
      <c r="O114" s="176"/>
      <c r="P114" s="169"/>
      <c r="Q114" s="169"/>
      <c r="R114" s="83"/>
      <c r="S114" s="83"/>
      <c r="T114" s="83"/>
      <c r="U114" s="83"/>
      <c r="V114" s="83"/>
      <c r="W114" s="83"/>
      <c r="X114" s="83"/>
    </row>
    <row r="115" spans="1:24" ht="11.25" customHeight="1" x14ac:dyDescent="0.2">
      <c r="A115" s="9" t="s">
        <v>296</v>
      </c>
      <c r="B115" s="11">
        <v>4377.2857199999999</v>
      </c>
      <c r="C115" s="11">
        <v>4016.5648620000002</v>
      </c>
      <c r="D115" s="11">
        <v>2778.4869459999991</v>
      </c>
      <c r="E115" s="12">
        <v>-30.82429784000837</v>
      </c>
      <c r="F115" s="16"/>
      <c r="G115" s="11">
        <v>21898.439240000007</v>
      </c>
      <c r="H115" s="11">
        <v>19718.204610000001</v>
      </c>
      <c r="I115" s="11">
        <v>10695.855729999999</v>
      </c>
      <c r="J115" s="12">
        <v>-45.75644212264821</v>
      </c>
      <c r="K115" s="12"/>
      <c r="L115" s="12"/>
      <c r="M115" s="12"/>
      <c r="N115" s="83"/>
      <c r="O115" s="176"/>
      <c r="P115" s="169"/>
      <c r="Q115" s="169"/>
      <c r="R115" s="83"/>
      <c r="S115" s="83"/>
      <c r="T115" s="83"/>
      <c r="U115" s="83"/>
      <c r="V115" s="83"/>
      <c r="W115" s="83"/>
      <c r="X115" s="83"/>
    </row>
    <row r="116" spans="1:24" ht="11.25" customHeight="1" x14ac:dyDescent="0.2">
      <c r="A116" s="9" t="s">
        <v>489</v>
      </c>
      <c r="B116" s="11">
        <v>4504.8290038999994</v>
      </c>
      <c r="C116" s="11">
        <v>4472.5730538999996</v>
      </c>
      <c r="D116" s="11">
        <v>3072.2537030000003</v>
      </c>
      <c r="E116" s="12">
        <v>-31.309032497053281</v>
      </c>
      <c r="F116" s="16"/>
      <c r="G116" s="11">
        <v>15961.186269999998</v>
      </c>
      <c r="H116" s="11">
        <v>15793.451940000001</v>
      </c>
      <c r="I116" s="11">
        <v>10417.252479999999</v>
      </c>
      <c r="J116" s="12">
        <v>-34.040686484654614</v>
      </c>
      <c r="K116" s="12"/>
      <c r="L116" s="12"/>
      <c r="M116" s="12"/>
      <c r="N116" s="83"/>
      <c r="O116" s="176"/>
      <c r="P116" s="169"/>
      <c r="Q116" s="169"/>
      <c r="R116" s="83"/>
      <c r="S116" s="83"/>
      <c r="T116" s="83"/>
      <c r="U116" s="83"/>
      <c r="V116" s="83"/>
      <c r="W116" s="83"/>
      <c r="X116" s="83"/>
    </row>
    <row r="117" spans="1:24" x14ac:dyDescent="0.2">
      <c r="A117" s="9" t="s">
        <v>490</v>
      </c>
      <c r="B117" s="11">
        <v>12.238131199999998</v>
      </c>
      <c r="C117" s="11">
        <v>5.8353502000000006</v>
      </c>
      <c r="D117" s="11">
        <v>6.9522059999999994</v>
      </c>
      <c r="E117" s="12">
        <v>19.139481980018928</v>
      </c>
      <c r="F117" s="12"/>
      <c r="G117" s="11">
        <v>10918.393159999998</v>
      </c>
      <c r="H117" s="11">
        <v>6790.8599100000001</v>
      </c>
      <c r="I117" s="11">
        <v>5769.58961</v>
      </c>
      <c r="J117" s="12">
        <v>-15.038895125727905</v>
      </c>
      <c r="K117" s="12"/>
      <c r="L117" s="12"/>
      <c r="M117" s="12"/>
      <c r="O117" s="174"/>
    </row>
    <row r="118" spans="1:24" ht="11.25" customHeight="1" x14ac:dyDescent="0.2">
      <c r="A118" s="9" t="s">
        <v>492</v>
      </c>
      <c r="B118" s="11">
        <v>7703.6387100000002</v>
      </c>
      <c r="C118" s="11">
        <v>7703.6387100000002</v>
      </c>
      <c r="D118" s="11">
        <v>6996.1239750000004</v>
      </c>
      <c r="E118" s="12">
        <v>-9.184162986272753</v>
      </c>
      <c r="F118" s="16"/>
      <c r="G118" s="11">
        <v>15236.589819999999</v>
      </c>
      <c r="H118" s="11">
        <v>15236.589819999999</v>
      </c>
      <c r="I118" s="11">
        <v>14189.660449999999</v>
      </c>
      <c r="J118" s="12">
        <v>-6.8711528128542909</v>
      </c>
      <c r="K118" s="12"/>
      <c r="L118" s="12"/>
      <c r="M118" s="12"/>
      <c r="N118" s="83"/>
      <c r="O118" s="176"/>
      <c r="P118" s="169"/>
      <c r="Q118" s="169"/>
      <c r="R118" s="83"/>
      <c r="S118" s="83"/>
      <c r="T118" s="83"/>
      <c r="U118" s="83"/>
      <c r="V118" s="83"/>
      <c r="W118" s="83"/>
      <c r="X118" s="83"/>
    </row>
    <row r="119" spans="1:24" ht="11.25" customHeight="1" x14ac:dyDescent="0.2">
      <c r="A119" s="9" t="s">
        <v>356</v>
      </c>
      <c r="B119" s="11">
        <v>260.51960000000003</v>
      </c>
      <c r="C119" s="11">
        <v>126.51960000000001</v>
      </c>
      <c r="D119" s="11">
        <v>20.747</v>
      </c>
      <c r="E119" s="12">
        <v>-83.601750242650155</v>
      </c>
      <c r="F119" s="12"/>
      <c r="G119" s="11">
        <v>1042.1609599999999</v>
      </c>
      <c r="H119" s="11">
        <v>271.13489000000004</v>
      </c>
      <c r="I119" s="11">
        <v>100.29284999999999</v>
      </c>
      <c r="J119" s="12">
        <v>-63.009980014007063</v>
      </c>
      <c r="K119" s="12"/>
      <c r="L119" s="12"/>
      <c r="M119" s="12"/>
      <c r="N119" s="259"/>
      <c r="O119" s="259"/>
      <c r="P119" s="259"/>
      <c r="Q119" s="259"/>
      <c r="R119" s="259"/>
      <c r="S119" s="83"/>
      <c r="T119" s="83"/>
      <c r="U119" s="83"/>
      <c r="V119" s="83"/>
      <c r="W119" s="83"/>
      <c r="X119" s="83"/>
    </row>
    <row r="120" spans="1:24" ht="11.25" customHeight="1" x14ac:dyDescent="0.2">
      <c r="A120" s="9" t="s">
        <v>354</v>
      </c>
      <c r="B120" s="11">
        <v>611.88737000000003</v>
      </c>
      <c r="C120" s="11">
        <v>603.85891000000004</v>
      </c>
      <c r="D120" s="11">
        <v>1103.3881499999998</v>
      </c>
      <c r="E120" s="12">
        <v>82.722840009100764</v>
      </c>
      <c r="F120" s="16"/>
      <c r="G120" s="11">
        <v>1714.1216600000007</v>
      </c>
      <c r="H120" s="11">
        <v>1663.3809300000003</v>
      </c>
      <c r="I120" s="11">
        <v>2901.0872800000002</v>
      </c>
      <c r="J120" s="12">
        <v>74.409074174007742</v>
      </c>
      <c r="K120" s="12"/>
      <c r="L120" s="12"/>
      <c r="M120" s="12"/>
      <c r="N120" s="83"/>
      <c r="O120" s="176"/>
      <c r="P120" s="169"/>
      <c r="Q120" s="169"/>
      <c r="R120" s="83"/>
      <c r="S120" s="83"/>
      <c r="T120" s="83"/>
      <c r="U120" s="83"/>
      <c r="V120" s="83"/>
      <c r="W120" s="83"/>
      <c r="X120" s="83"/>
    </row>
    <row r="121" spans="1:24" ht="11.25" customHeight="1" x14ac:dyDescent="0.2">
      <c r="A121" s="9" t="s">
        <v>346</v>
      </c>
      <c r="B121" s="11">
        <v>2143</v>
      </c>
      <c r="C121" s="11">
        <v>2143</v>
      </c>
      <c r="D121" s="11">
        <v>1710.6</v>
      </c>
      <c r="E121" s="12">
        <v>-20.177321511899208</v>
      </c>
      <c r="F121" s="16"/>
      <c r="G121" s="11">
        <v>1616.7344900000001</v>
      </c>
      <c r="H121" s="11">
        <v>1616.7344900000001</v>
      </c>
      <c r="I121" s="11">
        <v>1310.66481</v>
      </c>
      <c r="J121" s="12">
        <v>-18.931350935675283</v>
      </c>
      <c r="K121" s="12"/>
      <c r="L121" s="12"/>
      <c r="M121" s="12"/>
      <c r="N121" s="83"/>
      <c r="O121" s="176"/>
      <c r="P121" s="169"/>
      <c r="Q121" s="169"/>
      <c r="R121" s="83"/>
      <c r="S121" s="83"/>
      <c r="T121" s="83"/>
      <c r="U121" s="83"/>
      <c r="V121" s="83"/>
      <c r="W121" s="83"/>
      <c r="X121" s="83"/>
    </row>
    <row r="122" spans="1:24" ht="11.25" customHeight="1" x14ac:dyDescent="0.2">
      <c r="A122" s="9" t="s">
        <v>297</v>
      </c>
      <c r="B122" s="11">
        <v>0.97189000000000003</v>
      </c>
      <c r="C122" s="11">
        <v>0.97189000000000003</v>
      </c>
      <c r="D122" s="11">
        <v>48.428950000000007</v>
      </c>
      <c r="E122" s="12">
        <v>4882.9661793001269</v>
      </c>
      <c r="F122" s="16"/>
      <c r="G122" s="11">
        <v>19.43778</v>
      </c>
      <c r="H122" s="11">
        <v>19.43778</v>
      </c>
      <c r="I122" s="11">
        <v>243.01603000000003</v>
      </c>
      <c r="J122" s="12">
        <v>1150.225231482196</v>
      </c>
      <c r="K122" s="12"/>
      <c r="L122" s="12"/>
      <c r="M122" s="12"/>
      <c r="N122" s="83"/>
      <c r="O122" s="176"/>
      <c r="P122" s="169"/>
      <c r="Q122" s="169"/>
      <c r="R122" s="83"/>
      <c r="S122" s="83"/>
      <c r="T122" s="83"/>
      <c r="U122" s="83"/>
      <c r="V122" s="83"/>
      <c r="W122" s="83"/>
      <c r="X122" s="83"/>
    </row>
    <row r="123" spans="1:24" ht="11.25" customHeight="1" x14ac:dyDescent="0.2">
      <c r="A123" s="9" t="s">
        <v>294</v>
      </c>
      <c r="B123" s="11">
        <v>706.05</v>
      </c>
      <c r="C123" s="11">
        <v>482.05</v>
      </c>
      <c r="D123" s="11">
        <v>642</v>
      </c>
      <c r="E123" s="12">
        <v>33.181205269162945</v>
      </c>
      <c r="F123" s="16"/>
      <c r="G123" s="11">
        <v>715.97249999999997</v>
      </c>
      <c r="H123" s="11">
        <v>486.22250000000003</v>
      </c>
      <c r="I123" s="11">
        <v>667.26</v>
      </c>
      <c r="J123" s="12">
        <v>37.233468216711486</v>
      </c>
      <c r="K123" s="12"/>
      <c r="L123" s="12"/>
      <c r="M123" s="12"/>
      <c r="N123" s="83"/>
      <c r="O123" s="176"/>
      <c r="P123" s="169"/>
      <c r="Q123" s="169"/>
      <c r="R123" s="83"/>
      <c r="S123" s="83"/>
      <c r="T123" s="83"/>
      <c r="U123" s="83"/>
      <c r="V123" s="83"/>
      <c r="W123" s="83"/>
      <c r="X123" s="83"/>
    </row>
    <row r="124" spans="1:24" ht="11.25" customHeight="1" x14ac:dyDescent="0.2">
      <c r="A124" s="9" t="s">
        <v>314</v>
      </c>
      <c r="B124" s="11">
        <v>110.116</v>
      </c>
      <c r="C124" s="11">
        <v>110.116</v>
      </c>
      <c r="D124" s="11">
        <v>713.25313000000006</v>
      </c>
      <c r="E124" s="12">
        <v>547.72887682080716</v>
      </c>
      <c r="F124" s="16"/>
      <c r="G124" s="11">
        <v>168.65793999999997</v>
      </c>
      <c r="H124" s="11">
        <v>168.65793999999997</v>
      </c>
      <c r="I124" s="11">
        <v>1100.5096699999999</v>
      </c>
      <c r="J124" s="12">
        <v>552.50984922500538</v>
      </c>
      <c r="K124" s="12"/>
      <c r="L124" s="12"/>
      <c r="M124" s="12"/>
      <c r="N124" s="83"/>
      <c r="O124" s="176"/>
      <c r="P124" s="169"/>
      <c r="Q124" s="169"/>
      <c r="R124" s="83"/>
      <c r="S124" s="83"/>
      <c r="T124" s="83"/>
      <c r="U124" s="83"/>
      <c r="V124" s="83"/>
      <c r="W124" s="83"/>
      <c r="X124" s="83"/>
    </row>
    <row r="125" spans="1:24" ht="11.25" customHeight="1" x14ac:dyDescent="0.2">
      <c r="A125" s="9" t="s">
        <v>491</v>
      </c>
      <c r="B125" s="11">
        <v>6.1360000000000001</v>
      </c>
      <c r="C125" s="11">
        <v>6.1070000000000002</v>
      </c>
      <c r="D125" s="11">
        <v>3.5819000000000001</v>
      </c>
      <c r="E125" s="12">
        <v>-41.34763386278042</v>
      </c>
      <c r="F125" s="16"/>
      <c r="G125" s="11">
        <v>33.379169999999995</v>
      </c>
      <c r="H125" s="11">
        <v>31.007169999999999</v>
      </c>
      <c r="I125" s="11">
        <v>8.1090499999999999</v>
      </c>
      <c r="J125" s="12">
        <v>-73.847822939017007</v>
      </c>
      <c r="K125" s="12"/>
      <c r="L125" s="12"/>
      <c r="M125" s="12"/>
      <c r="N125" s="83"/>
      <c r="O125" s="176"/>
      <c r="P125" s="169"/>
      <c r="Q125" s="169"/>
      <c r="R125" s="83"/>
      <c r="S125" s="83"/>
      <c r="T125" s="83"/>
      <c r="U125" s="83"/>
      <c r="V125" s="83"/>
      <c r="W125" s="83"/>
      <c r="X125" s="83"/>
    </row>
    <row r="126" spans="1:24" ht="11.25" customHeight="1" x14ac:dyDescent="0.2">
      <c r="A126" s="9" t="s">
        <v>493</v>
      </c>
      <c r="B126" s="11">
        <v>0</v>
      </c>
      <c r="C126" s="11">
        <v>0</v>
      </c>
      <c r="D126" s="11">
        <v>0</v>
      </c>
      <c r="E126" s="12" t="s">
        <v>526</v>
      </c>
      <c r="F126" s="16"/>
      <c r="G126" s="11">
        <v>0</v>
      </c>
      <c r="H126" s="11">
        <v>0</v>
      </c>
      <c r="I126" s="11">
        <v>0</v>
      </c>
      <c r="J126" s="12" t="s">
        <v>526</v>
      </c>
      <c r="K126" s="12"/>
      <c r="L126" s="12"/>
      <c r="M126" s="12"/>
      <c r="N126" s="83"/>
      <c r="O126" s="176"/>
      <c r="P126" s="169"/>
      <c r="Q126" s="169"/>
      <c r="R126" s="83"/>
      <c r="S126" s="83"/>
      <c r="T126" s="83"/>
      <c r="U126" s="83"/>
      <c r="V126" s="83"/>
      <c r="W126" s="83"/>
      <c r="X126" s="83"/>
    </row>
    <row r="127" spans="1:24" ht="11.25" customHeight="1" x14ac:dyDescent="0.2">
      <c r="A127" s="9" t="s">
        <v>79</v>
      </c>
      <c r="B127" s="11">
        <v>0</v>
      </c>
      <c r="C127" s="11">
        <v>0</v>
      </c>
      <c r="D127" s="11">
        <v>3.9048000000000003</v>
      </c>
      <c r="E127" s="12" t="s">
        <v>526</v>
      </c>
      <c r="F127" s="16"/>
      <c r="G127" s="11">
        <v>0</v>
      </c>
      <c r="H127" s="11">
        <v>0</v>
      </c>
      <c r="I127" s="11">
        <v>7.8160800000000004</v>
      </c>
      <c r="J127" s="12" t="s">
        <v>526</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503</v>
      </c>
      <c r="B129" s="18">
        <v>428.28450199999997</v>
      </c>
      <c r="C129" s="18">
        <v>251.67421999999999</v>
      </c>
      <c r="D129" s="18">
        <v>274.4202272</v>
      </c>
      <c r="E129" s="16">
        <v>9.0378773002653929</v>
      </c>
      <c r="F129" s="16"/>
      <c r="G129" s="18">
        <v>2402.3748499999997</v>
      </c>
      <c r="H129" s="18">
        <v>1182.2890399999999</v>
      </c>
      <c r="I129" s="18">
        <v>1322.1780200000001</v>
      </c>
      <c r="J129" s="16">
        <v>11.832045740693005</v>
      </c>
      <c r="K129" s="12"/>
      <c r="L129" s="12"/>
      <c r="M129" s="12"/>
      <c r="O129" s="174"/>
    </row>
    <row r="130" spans="1:23" x14ac:dyDescent="0.2">
      <c r="A130" s="84"/>
      <c r="B130" s="90"/>
      <c r="C130" s="90"/>
      <c r="D130" s="90"/>
      <c r="E130" s="90"/>
      <c r="F130" s="90"/>
      <c r="G130" s="90"/>
      <c r="H130" s="90"/>
      <c r="I130" s="90"/>
      <c r="J130" s="84"/>
      <c r="K130" s="9"/>
      <c r="L130" s="9"/>
      <c r="M130" s="9"/>
      <c r="O130" s="174"/>
    </row>
    <row r="131" spans="1:23" x14ac:dyDescent="0.2">
      <c r="A131" s="9" t="s">
        <v>409</v>
      </c>
      <c r="B131" s="9"/>
      <c r="C131" s="9"/>
      <c r="D131" s="9"/>
      <c r="E131" s="9"/>
      <c r="F131" s="9"/>
      <c r="G131" s="9"/>
      <c r="H131" s="9"/>
      <c r="I131" s="9"/>
      <c r="J131" s="9"/>
      <c r="K131" s="9"/>
      <c r="L131" s="9"/>
      <c r="M131" s="9"/>
      <c r="O131" s="174"/>
    </row>
    <row r="132" spans="1:23" ht="20.100000000000001" customHeight="1" x14ac:dyDescent="0.2">
      <c r="A132" s="405" t="s">
        <v>159</v>
      </c>
      <c r="B132" s="405"/>
      <c r="C132" s="405"/>
      <c r="D132" s="405"/>
      <c r="E132" s="405"/>
      <c r="F132" s="405"/>
      <c r="G132" s="405"/>
      <c r="H132" s="405"/>
      <c r="I132" s="405"/>
      <c r="J132" s="405"/>
      <c r="K132" s="358"/>
      <c r="L132" s="358"/>
      <c r="M132" s="358"/>
      <c r="O132" s="174"/>
    </row>
    <row r="133" spans="1:23" ht="20.100000000000001" customHeight="1" x14ac:dyDescent="0.2">
      <c r="A133" s="406" t="s">
        <v>155</v>
      </c>
      <c r="B133" s="406"/>
      <c r="C133" s="406"/>
      <c r="D133" s="406"/>
      <c r="E133" s="406"/>
      <c r="F133" s="406"/>
      <c r="G133" s="406"/>
      <c r="H133" s="406"/>
      <c r="I133" s="406"/>
      <c r="J133" s="406"/>
      <c r="K133" s="358"/>
      <c r="L133" s="358"/>
      <c r="M133" s="358"/>
      <c r="O133" s="174"/>
    </row>
    <row r="134" spans="1:23" s="20" customFormat="1" x14ac:dyDescent="0.2">
      <c r="A134" s="17"/>
      <c r="B134" s="407" t="s">
        <v>299</v>
      </c>
      <c r="C134" s="407"/>
      <c r="D134" s="407"/>
      <c r="E134" s="407"/>
      <c r="F134" s="359"/>
      <c r="G134" s="407" t="s">
        <v>420</v>
      </c>
      <c r="H134" s="407"/>
      <c r="I134" s="407"/>
      <c r="J134" s="407"/>
      <c r="K134" s="359"/>
      <c r="L134" s="359"/>
      <c r="M134" s="359"/>
      <c r="N134" s="91"/>
      <c r="O134" s="170"/>
      <c r="P134" s="170"/>
      <c r="Q134" s="170"/>
      <c r="R134" s="91"/>
    </row>
    <row r="135" spans="1:23" s="20" customFormat="1" x14ac:dyDescent="0.2">
      <c r="A135" s="17" t="s">
        <v>257</v>
      </c>
      <c r="B135" s="410">
        <v>2020</v>
      </c>
      <c r="C135" s="408" t="s">
        <v>511</v>
      </c>
      <c r="D135" s="408"/>
      <c r="E135" s="408"/>
      <c r="F135" s="359"/>
      <c r="G135" s="410">
        <v>2020</v>
      </c>
      <c r="H135" s="408" t="s">
        <v>511</v>
      </c>
      <c r="I135" s="408"/>
      <c r="J135" s="408"/>
      <c r="K135" s="359"/>
      <c r="L135" s="359"/>
      <c r="M135" s="359"/>
      <c r="N135" s="91"/>
      <c r="O135" s="170"/>
      <c r="P135" s="170"/>
      <c r="Q135" s="170"/>
      <c r="R135" s="91"/>
    </row>
    <row r="136" spans="1:23" s="20" customFormat="1" x14ac:dyDescent="0.2">
      <c r="A136" s="123"/>
      <c r="B136" s="413"/>
      <c r="C136" s="257">
        <v>2020</v>
      </c>
      <c r="D136" s="257">
        <v>2021</v>
      </c>
      <c r="E136" s="360" t="s">
        <v>523</v>
      </c>
      <c r="F136" s="125"/>
      <c r="G136" s="413"/>
      <c r="H136" s="257">
        <v>2020</v>
      </c>
      <c r="I136" s="257">
        <v>2021</v>
      </c>
      <c r="J136" s="360" t="s">
        <v>523</v>
      </c>
      <c r="K136" s="359"/>
      <c r="L136" s="359"/>
      <c r="M136" s="359"/>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108920.3314325</v>
      </c>
      <c r="C138" s="86">
        <v>51033.631761600001</v>
      </c>
      <c r="D138" s="86">
        <v>58489.398400000005</v>
      </c>
      <c r="E138" s="16">
        <v>14.609516079962901</v>
      </c>
      <c r="F138" s="86"/>
      <c r="G138" s="86">
        <v>33145.041549999994</v>
      </c>
      <c r="H138" s="86">
        <v>8388.1047100000014</v>
      </c>
      <c r="I138" s="86">
        <v>7797.0856800000001</v>
      </c>
      <c r="J138" s="16">
        <v>-7.045918600603656</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108285.163</v>
      </c>
      <c r="C140" s="18">
        <v>50798.077000000005</v>
      </c>
      <c r="D140" s="18">
        <v>56946.76</v>
      </c>
      <c r="E140" s="16">
        <v>12.104164887974008</v>
      </c>
      <c r="F140" s="16"/>
      <c r="G140" s="18">
        <v>22969.932519999995</v>
      </c>
      <c r="H140" s="18">
        <v>6185.6587900000004</v>
      </c>
      <c r="I140" s="18">
        <v>5144.0822699999999</v>
      </c>
      <c r="J140" s="16">
        <v>-16.838570560727618</v>
      </c>
      <c r="K140" s="16"/>
      <c r="L140" s="16"/>
      <c r="M140" s="16"/>
      <c r="N140" s="260"/>
      <c r="O140" s="260"/>
      <c r="P140" s="258"/>
      <c r="Q140" s="258"/>
      <c r="R140" s="258"/>
      <c r="S140" s="91"/>
      <c r="T140" s="91"/>
      <c r="U140" s="91"/>
      <c r="V140" s="91"/>
      <c r="W140" s="91"/>
    </row>
    <row r="141" spans="1:23" ht="11.25" customHeight="1" x14ac:dyDescent="0.2">
      <c r="A141" s="211" t="s">
        <v>118</v>
      </c>
      <c r="B141" s="11">
        <v>73129.414000000004</v>
      </c>
      <c r="C141" s="11">
        <v>17439.828000000001</v>
      </c>
      <c r="D141" s="11">
        <v>18257.59</v>
      </c>
      <c r="E141" s="12">
        <v>4.6890485387814493</v>
      </c>
      <c r="F141" s="16"/>
      <c r="G141" s="11">
        <v>19664.053719999996</v>
      </c>
      <c r="H141" s="11">
        <v>3050.5949599999994</v>
      </c>
      <c r="I141" s="11">
        <v>2167.65427</v>
      </c>
      <c r="J141" s="12">
        <v>-28.943229159468615</v>
      </c>
      <c r="K141" s="12"/>
      <c r="L141" s="12"/>
      <c r="M141" s="12"/>
      <c r="N141" s="83"/>
      <c r="O141" s="176"/>
      <c r="P141" s="169"/>
      <c r="Q141" s="169"/>
      <c r="R141" s="83"/>
      <c r="S141" s="83"/>
      <c r="T141" s="83"/>
      <c r="U141" s="83"/>
      <c r="V141" s="83"/>
      <c r="W141" s="83"/>
    </row>
    <row r="142" spans="1:23" ht="11.25" customHeight="1" x14ac:dyDescent="0.2">
      <c r="A142" s="211" t="s">
        <v>119</v>
      </c>
      <c r="B142" s="11">
        <v>33544.5</v>
      </c>
      <c r="C142" s="11">
        <v>31844.7</v>
      </c>
      <c r="D142" s="11">
        <v>38342.160000000003</v>
      </c>
      <c r="E142" s="12">
        <v>20.403583641861928</v>
      </c>
      <c r="F142" s="16"/>
      <c r="G142" s="11">
        <v>3072.0470000000005</v>
      </c>
      <c r="H142" s="11">
        <v>2908.6900300000002</v>
      </c>
      <c r="I142" s="11">
        <v>2920.9565500000003</v>
      </c>
      <c r="J142" s="12">
        <v>0.42171973890252445</v>
      </c>
      <c r="K142" s="12"/>
      <c r="L142" s="12"/>
      <c r="M142" s="12"/>
      <c r="O142" s="174"/>
    </row>
    <row r="143" spans="1:23" ht="11.25" customHeight="1" x14ac:dyDescent="0.2">
      <c r="A143" s="211" t="s">
        <v>325</v>
      </c>
      <c r="B143" s="11">
        <v>149.90899999999999</v>
      </c>
      <c r="C143" s="11">
        <v>148.524</v>
      </c>
      <c r="D143" s="11">
        <v>0</v>
      </c>
      <c r="E143" s="12" t="s">
        <v>526</v>
      </c>
      <c r="F143" s="16"/>
      <c r="G143" s="11">
        <v>28.33455</v>
      </c>
      <c r="H143" s="11">
        <v>26.949549999999999</v>
      </c>
      <c r="I143" s="11">
        <v>0</v>
      </c>
      <c r="J143" s="12" t="s">
        <v>526</v>
      </c>
      <c r="K143" s="12"/>
      <c r="L143" s="12"/>
      <c r="M143" s="12"/>
      <c r="O143" s="174"/>
    </row>
    <row r="144" spans="1:23" ht="11.25" customHeight="1" x14ac:dyDescent="0.2">
      <c r="A144" s="211" t="s">
        <v>326</v>
      </c>
      <c r="B144" s="11">
        <v>1461.34</v>
      </c>
      <c r="C144" s="11">
        <v>1365.0250000000001</v>
      </c>
      <c r="D144" s="11">
        <v>347.01</v>
      </c>
      <c r="E144" s="12">
        <v>-74.578487573487664</v>
      </c>
      <c r="F144" s="16"/>
      <c r="G144" s="11">
        <v>205.49725000000001</v>
      </c>
      <c r="H144" s="11">
        <v>199.42425000000003</v>
      </c>
      <c r="I144" s="11">
        <v>55.471450000000004</v>
      </c>
      <c r="J144" s="12">
        <v>-72.184200266517237</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1.34</v>
      </c>
      <c r="C146" s="18">
        <v>1.31</v>
      </c>
      <c r="D146" s="18">
        <v>1238.5230000000001</v>
      </c>
      <c r="E146" s="16">
        <v>94443.740458015265</v>
      </c>
      <c r="F146" s="16"/>
      <c r="G146" s="18">
        <v>1.34</v>
      </c>
      <c r="H146" s="18">
        <v>1.31</v>
      </c>
      <c r="I146" s="18">
        <v>101.87495</v>
      </c>
      <c r="J146" s="16">
        <v>7676.7137404580153</v>
      </c>
      <c r="K146" s="16"/>
      <c r="L146" s="16"/>
      <c r="M146" s="16"/>
      <c r="O146" s="173"/>
      <c r="P146" s="171"/>
      <c r="Q146" s="171"/>
    </row>
    <row r="147" spans="1:17" ht="11.25" customHeight="1" x14ac:dyDescent="0.2">
      <c r="A147" s="211" t="s">
        <v>118</v>
      </c>
      <c r="B147" s="11">
        <v>0</v>
      </c>
      <c r="C147" s="11">
        <v>0</v>
      </c>
      <c r="D147" s="11">
        <v>0</v>
      </c>
      <c r="E147" s="12" t="s">
        <v>526</v>
      </c>
      <c r="F147" s="16"/>
      <c r="G147" s="11">
        <v>0</v>
      </c>
      <c r="H147" s="11">
        <v>0</v>
      </c>
      <c r="I147" s="11">
        <v>0</v>
      </c>
      <c r="J147" s="12" t="s">
        <v>526</v>
      </c>
      <c r="K147" s="12"/>
      <c r="L147" s="12"/>
      <c r="M147" s="12"/>
      <c r="O147" s="174"/>
    </row>
    <row r="148" spans="1:17" ht="11.25" customHeight="1" x14ac:dyDescent="0.2">
      <c r="A148" s="211" t="s">
        <v>119</v>
      </c>
      <c r="B148" s="11">
        <v>0</v>
      </c>
      <c r="C148" s="11">
        <v>0</v>
      </c>
      <c r="D148" s="11">
        <v>0</v>
      </c>
      <c r="E148" s="12" t="s">
        <v>526</v>
      </c>
      <c r="F148" s="16"/>
      <c r="G148" s="11">
        <v>0</v>
      </c>
      <c r="H148" s="11">
        <v>0</v>
      </c>
      <c r="I148" s="11">
        <v>0</v>
      </c>
      <c r="J148" s="12" t="s">
        <v>526</v>
      </c>
      <c r="K148" s="12"/>
      <c r="L148" s="12"/>
      <c r="M148" s="12"/>
      <c r="O148" s="174"/>
    </row>
    <row r="149" spans="1:17" ht="11.25" customHeight="1" x14ac:dyDescent="0.2">
      <c r="A149" s="211" t="s">
        <v>360</v>
      </c>
      <c r="B149" s="11">
        <v>1.34</v>
      </c>
      <c r="C149" s="11">
        <v>1.31</v>
      </c>
      <c r="D149" s="11">
        <v>1238.5230000000001</v>
      </c>
      <c r="E149" s="12">
        <v>94443.740458015265</v>
      </c>
      <c r="F149" s="16"/>
      <c r="G149" s="11">
        <v>1.34</v>
      </c>
      <c r="H149" s="11">
        <v>1.31</v>
      </c>
      <c r="I149" s="11">
        <v>101.87495</v>
      </c>
      <c r="J149" s="12">
        <v>7676.7137404580153</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393.5334325</v>
      </c>
      <c r="C151" s="18">
        <v>96.041761600000001</v>
      </c>
      <c r="D151" s="18">
        <v>119.6454</v>
      </c>
      <c r="E151" s="16">
        <v>24.576432175729693</v>
      </c>
      <c r="F151" s="18"/>
      <c r="G151" s="18">
        <v>9036.3136500000001</v>
      </c>
      <c r="H151" s="18">
        <v>1542.9930899999999</v>
      </c>
      <c r="I151" s="18">
        <v>1625.3307599999998</v>
      </c>
      <c r="J151" s="16">
        <v>5.3362306372998631</v>
      </c>
      <c r="K151" s="16"/>
      <c r="L151" s="16"/>
      <c r="M151" s="16"/>
      <c r="O151" s="173"/>
      <c r="P151" s="171"/>
      <c r="Q151" s="171"/>
    </row>
    <row r="152" spans="1:17" ht="11.25" customHeight="1" x14ac:dyDescent="0.2">
      <c r="A152" s="211" t="s">
        <v>302</v>
      </c>
      <c r="B152" s="11">
        <v>0.16800000000000001</v>
      </c>
      <c r="C152" s="11">
        <v>0.16800000000000001</v>
      </c>
      <c r="D152" s="11">
        <v>0</v>
      </c>
      <c r="E152" s="12" t="s">
        <v>526</v>
      </c>
      <c r="F152" s="16"/>
      <c r="G152" s="11">
        <v>0.96439999999999992</v>
      </c>
      <c r="H152" s="11">
        <v>0.96439999999999992</v>
      </c>
      <c r="I152" s="11">
        <v>0</v>
      </c>
      <c r="J152" s="12" t="s">
        <v>526</v>
      </c>
      <c r="K152" s="12"/>
      <c r="L152" s="12"/>
      <c r="M152" s="12"/>
      <c r="O152" s="174"/>
    </row>
    <row r="153" spans="1:17" ht="11.25" customHeight="1" x14ac:dyDescent="0.2">
      <c r="A153" s="211" t="s">
        <v>336</v>
      </c>
      <c r="B153" s="11">
        <v>1.62076</v>
      </c>
      <c r="C153" s="11">
        <v>1.62076</v>
      </c>
      <c r="D153" s="11">
        <v>0</v>
      </c>
      <c r="E153" s="12" t="s">
        <v>526</v>
      </c>
      <c r="F153" s="16"/>
      <c r="G153" s="11">
        <v>13.42</v>
      </c>
      <c r="H153" s="11">
        <v>13.42</v>
      </c>
      <c r="I153" s="11">
        <v>0</v>
      </c>
      <c r="J153" s="12" t="s">
        <v>526</v>
      </c>
      <c r="K153" s="12"/>
      <c r="L153" s="12"/>
      <c r="M153" s="12"/>
      <c r="O153" s="174"/>
    </row>
    <row r="154" spans="1:17" ht="11.25" customHeight="1" x14ac:dyDescent="0.2">
      <c r="A154" s="211" t="s">
        <v>390</v>
      </c>
      <c r="B154" s="11">
        <v>260.26517250000001</v>
      </c>
      <c r="C154" s="11">
        <v>41.088001600000005</v>
      </c>
      <c r="D154" s="11">
        <v>42.571400000000004</v>
      </c>
      <c r="E154" s="12">
        <v>3.6102958095679156</v>
      </c>
      <c r="F154" s="16"/>
      <c r="G154" s="11">
        <v>5950.1365199999991</v>
      </c>
      <c r="H154" s="11">
        <v>509.27226000000002</v>
      </c>
      <c r="I154" s="11">
        <v>534.74671999999998</v>
      </c>
      <c r="J154" s="12">
        <v>5.0021299019899317</v>
      </c>
      <c r="K154" s="12"/>
      <c r="L154" s="12"/>
      <c r="M154" s="12"/>
      <c r="O154" s="174"/>
    </row>
    <row r="155" spans="1:17" ht="11.25" customHeight="1" x14ac:dyDescent="0.2">
      <c r="A155" s="211" t="s">
        <v>337</v>
      </c>
      <c r="B155" s="11">
        <v>7.4999999999999997E-2</v>
      </c>
      <c r="C155" s="11">
        <v>0</v>
      </c>
      <c r="D155" s="11">
        <v>0</v>
      </c>
      <c r="E155" s="12" t="s">
        <v>526</v>
      </c>
      <c r="F155" s="16"/>
      <c r="G155" s="11">
        <v>1.89</v>
      </c>
      <c r="H155" s="11">
        <v>0</v>
      </c>
      <c r="I155" s="11">
        <v>0</v>
      </c>
      <c r="J155" s="12" t="s">
        <v>526</v>
      </c>
      <c r="K155" s="12"/>
      <c r="L155" s="12"/>
      <c r="M155" s="12"/>
      <c r="O155" s="174"/>
    </row>
    <row r="156" spans="1:17" ht="11.25" customHeight="1" x14ac:dyDescent="0.2">
      <c r="A156" s="211" t="s">
        <v>303</v>
      </c>
      <c r="B156" s="11">
        <v>131.40450000000001</v>
      </c>
      <c r="C156" s="11">
        <v>53.164999999999999</v>
      </c>
      <c r="D156" s="11">
        <v>77.073999999999998</v>
      </c>
      <c r="E156" s="12">
        <v>44.971315715226183</v>
      </c>
      <c r="F156" s="16"/>
      <c r="G156" s="11">
        <v>3069.9027299999998</v>
      </c>
      <c r="H156" s="11">
        <v>1019.33643</v>
      </c>
      <c r="I156" s="11">
        <v>1090.58404</v>
      </c>
      <c r="J156" s="12">
        <v>6.9896069543987664</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327</v>
      </c>
      <c r="B158" s="18">
        <v>240.29499999999999</v>
      </c>
      <c r="C158" s="18">
        <v>138.203</v>
      </c>
      <c r="D158" s="18">
        <v>184.47</v>
      </c>
      <c r="E158" s="16">
        <v>33.47756561000844</v>
      </c>
      <c r="F158" s="16"/>
      <c r="G158" s="18">
        <v>1137.4553800000001</v>
      </c>
      <c r="H158" s="18">
        <v>658.14283000000012</v>
      </c>
      <c r="I158" s="18">
        <v>925.79769999999996</v>
      </c>
      <c r="J158" s="16">
        <v>40.668204195128851</v>
      </c>
      <c r="K158" s="16"/>
      <c r="L158" s="16"/>
      <c r="M158" s="16"/>
      <c r="O158" s="173"/>
      <c r="P158" s="171"/>
      <c r="Q158" s="171"/>
    </row>
    <row r="159" spans="1:17" s="20" customFormat="1" ht="11.25" customHeight="1" x14ac:dyDescent="0.2">
      <c r="A159" s="210" t="s">
        <v>358</v>
      </c>
      <c r="B159" s="18">
        <v>0</v>
      </c>
      <c r="C159" s="18">
        <v>0</v>
      </c>
      <c r="D159" s="18">
        <v>0</v>
      </c>
      <c r="E159" s="16" t="s">
        <v>526</v>
      </c>
      <c r="F159" s="16"/>
      <c r="G159" s="18">
        <v>0</v>
      </c>
      <c r="H159" s="18">
        <v>0</v>
      </c>
      <c r="I159" s="18">
        <v>0</v>
      </c>
      <c r="J159" s="16" t="s">
        <v>526</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410</v>
      </c>
      <c r="B161" s="9"/>
      <c r="C161" s="9"/>
      <c r="D161" s="9"/>
      <c r="E161" s="9"/>
      <c r="F161" s="9"/>
      <c r="G161" s="9"/>
      <c r="H161" s="9"/>
      <c r="I161" s="9"/>
      <c r="J161" s="9"/>
      <c r="K161" s="9"/>
      <c r="L161" s="9"/>
      <c r="M161" s="9"/>
      <c r="O161" s="174"/>
    </row>
    <row r="162" spans="1:18" ht="20.100000000000001" customHeight="1" x14ac:dyDescent="0.2">
      <c r="A162" s="405" t="s">
        <v>162</v>
      </c>
      <c r="B162" s="405"/>
      <c r="C162" s="405"/>
      <c r="D162" s="405"/>
      <c r="E162" s="405"/>
      <c r="F162" s="405"/>
      <c r="G162" s="405"/>
      <c r="H162" s="405"/>
      <c r="I162" s="405"/>
      <c r="J162" s="405"/>
      <c r="K162" s="358"/>
      <c r="L162" s="358"/>
      <c r="M162" s="358"/>
      <c r="O162" s="174"/>
    </row>
    <row r="163" spans="1:18" ht="19.5" customHeight="1" x14ac:dyDescent="0.2">
      <c r="A163" s="406" t="s">
        <v>156</v>
      </c>
      <c r="B163" s="406"/>
      <c r="C163" s="406"/>
      <c r="D163" s="406"/>
      <c r="E163" s="406"/>
      <c r="F163" s="406"/>
      <c r="G163" s="406"/>
      <c r="H163" s="406"/>
      <c r="I163" s="406"/>
      <c r="J163" s="406"/>
      <c r="K163" s="358"/>
      <c r="L163" s="358"/>
      <c r="M163" s="358"/>
      <c r="O163" s="174"/>
    </row>
    <row r="164" spans="1:18" s="20" customFormat="1" x14ac:dyDescent="0.2">
      <c r="A164" s="17"/>
      <c r="B164" s="407" t="s">
        <v>101</v>
      </c>
      <c r="C164" s="407"/>
      <c r="D164" s="407"/>
      <c r="E164" s="407"/>
      <c r="F164" s="359"/>
      <c r="G164" s="407" t="s">
        <v>420</v>
      </c>
      <c r="H164" s="407"/>
      <c r="I164" s="407"/>
      <c r="J164" s="407"/>
      <c r="K164" s="359"/>
      <c r="L164" s="359"/>
      <c r="M164" s="359"/>
      <c r="N164" s="91"/>
      <c r="O164" s="170"/>
      <c r="P164" s="170"/>
      <c r="Q164" s="170"/>
      <c r="R164" s="91"/>
    </row>
    <row r="165" spans="1:18" s="20" customFormat="1" x14ac:dyDescent="0.2">
      <c r="A165" s="17" t="s">
        <v>257</v>
      </c>
      <c r="B165" s="410">
        <v>2020</v>
      </c>
      <c r="C165" s="408" t="s">
        <v>511</v>
      </c>
      <c r="D165" s="408"/>
      <c r="E165" s="408"/>
      <c r="F165" s="359"/>
      <c r="G165" s="410">
        <v>2020</v>
      </c>
      <c r="H165" s="408" t="s">
        <v>511</v>
      </c>
      <c r="I165" s="408"/>
      <c r="J165" s="408"/>
      <c r="K165" s="359"/>
      <c r="L165" s="359"/>
      <c r="M165" s="359"/>
      <c r="N165" s="91"/>
      <c r="O165" s="170"/>
      <c r="P165" s="170"/>
      <c r="Q165" s="170"/>
      <c r="R165" s="91"/>
    </row>
    <row r="166" spans="1:18" s="20" customFormat="1" x14ac:dyDescent="0.2">
      <c r="A166" s="123"/>
      <c r="B166" s="413"/>
      <c r="C166" s="257">
        <v>2020</v>
      </c>
      <c r="D166" s="257">
        <v>2021</v>
      </c>
      <c r="E166" s="360" t="s">
        <v>523</v>
      </c>
      <c r="F166" s="125"/>
      <c r="G166" s="413"/>
      <c r="H166" s="257">
        <v>2020</v>
      </c>
      <c r="I166" s="257">
        <v>2021</v>
      </c>
      <c r="J166" s="360" t="s">
        <v>523</v>
      </c>
      <c r="K166" s="359"/>
      <c r="L166" s="359"/>
      <c r="M166" s="359"/>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258339.88625969997</v>
      </c>
      <c r="C168" s="86">
        <v>175772.12139000001</v>
      </c>
      <c r="D168" s="86">
        <v>130944.69959800002</v>
      </c>
      <c r="E168" s="16">
        <v>-25.50314659543632</v>
      </c>
      <c r="F168" s="86"/>
      <c r="G168" s="86">
        <v>263963.97082999995</v>
      </c>
      <c r="H168" s="86">
        <v>167657.33510999999</v>
      </c>
      <c r="I168" s="86">
        <v>154783.49235999997</v>
      </c>
      <c r="J168" s="16">
        <v>-7.6786635917560488</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63586.284409999993</v>
      </c>
      <c r="C170" s="18">
        <v>59602.693150000006</v>
      </c>
      <c r="D170" s="18">
        <v>39208.072880000007</v>
      </c>
      <c r="E170" s="16">
        <v>-34.217615332705805</v>
      </c>
      <c r="F170" s="16"/>
      <c r="G170" s="18">
        <v>55027.602370000001</v>
      </c>
      <c r="H170" s="18">
        <v>46512.740310000001</v>
      </c>
      <c r="I170" s="18">
        <v>47545.719710000005</v>
      </c>
      <c r="J170" s="16">
        <v>2.2208525946124951</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116</v>
      </c>
      <c r="B172" s="11">
        <v>1.08</v>
      </c>
      <c r="C172" s="11">
        <v>1.08</v>
      </c>
      <c r="D172" s="11">
        <v>0</v>
      </c>
      <c r="E172" s="12" t="s">
        <v>526</v>
      </c>
      <c r="F172" s="12"/>
      <c r="G172" s="11">
        <v>-5.36808</v>
      </c>
      <c r="H172" s="11">
        <v>-5.36808</v>
      </c>
      <c r="I172" s="11">
        <v>0</v>
      </c>
      <c r="J172" s="12" t="s">
        <v>526</v>
      </c>
      <c r="K172" s="12"/>
      <c r="L172" s="12"/>
      <c r="M172" s="12"/>
      <c r="O172" s="174"/>
    </row>
    <row r="173" spans="1:18" ht="11.25" customHeight="1" x14ac:dyDescent="0.2">
      <c r="A173" s="10" t="s">
        <v>107</v>
      </c>
      <c r="B173" s="11">
        <v>14258.890599999999</v>
      </c>
      <c r="C173" s="11">
        <v>10843.490599999999</v>
      </c>
      <c r="D173" s="11">
        <v>12986.379000000001</v>
      </c>
      <c r="E173" s="12">
        <v>19.761979597234131</v>
      </c>
      <c r="F173" s="12"/>
      <c r="G173" s="11">
        <v>33435.127970000001</v>
      </c>
      <c r="H173" s="11">
        <v>25667.865019999997</v>
      </c>
      <c r="I173" s="11">
        <v>32894.77605</v>
      </c>
      <c r="J173" s="12">
        <v>28.155481666936083</v>
      </c>
      <c r="K173" s="12"/>
      <c r="L173" s="12"/>
      <c r="M173" s="12"/>
      <c r="O173" s="174"/>
    </row>
    <row r="174" spans="1:18" ht="11.25" customHeight="1" x14ac:dyDescent="0.2">
      <c r="A174" s="10" t="s">
        <v>319</v>
      </c>
      <c r="B174" s="11">
        <v>80.063999999999993</v>
      </c>
      <c r="C174" s="11">
        <v>36.799999999999997</v>
      </c>
      <c r="D174" s="11">
        <v>9.984</v>
      </c>
      <c r="E174" s="12">
        <v>-72.869565217391298</v>
      </c>
      <c r="F174" s="12"/>
      <c r="G174" s="11">
        <v>153.666</v>
      </c>
      <c r="H174" s="11">
        <v>67.138000000000005</v>
      </c>
      <c r="I174" s="11">
        <v>14.976000000000001</v>
      </c>
      <c r="J174" s="12">
        <v>-77.693705502100158</v>
      </c>
      <c r="K174" s="12"/>
      <c r="L174" s="12"/>
      <c r="M174" s="12"/>
      <c r="O174" s="174"/>
    </row>
    <row r="175" spans="1:18" ht="11.25" customHeight="1" x14ac:dyDescent="0.2">
      <c r="A175" s="10" t="s">
        <v>108</v>
      </c>
      <c r="B175" s="11">
        <v>45609.356599999999</v>
      </c>
      <c r="C175" s="11">
        <v>45458.256600000001</v>
      </c>
      <c r="D175" s="11">
        <v>26004.300999999999</v>
      </c>
      <c r="E175" s="12">
        <v>-42.795208296659581</v>
      </c>
      <c r="F175" s="12"/>
      <c r="G175" s="11">
        <v>18875.203680000002</v>
      </c>
      <c r="H175" s="11">
        <v>18814.425680000004</v>
      </c>
      <c r="I175" s="11">
        <v>14058.3577</v>
      </c>
      <c r="J175" s="12">
        <v>-25.278836892989887</v>
      </c>
      <c r="K175" s="12"/>
      <c r="L175" s="12"/>
      <c r="M175" s="12"/>
      <c r="O175" s="174"/>
    </row>
    <row r="176" spans="1:18" ht="11.25" customHeight="1" x14ac:dyDescent="0.2">
      <c r="A176" s="10" t="s">
        <v>109</v>
      </c>
      <c r="B176" s="11">
        <v>6.2E-2</v>
      </c>
      <c r="C176" s="11">
        <v>6.2E-2</v>
      </c>
      <c r="D176" s="11">
        <v>0</v>
      </c>
      <c r="E176" s="12" t="s">
        <v>526</v>
      </c>
      <c r="F176" s="12"/>
      <c r="G176" s="11">
        <v>0.434</v>
      </c>
      <c r="H176" s="11">
        <v>0.434</v>
      </c>
      <c r="I176" s="11">
        <v>0</v>
      </c>
      <c r="J176" s="12" t="s">
        <v>526</v>
      </c>
      <c r="K176" s="12"/>
      <c r="L176" s="12"/>
      <c r="M176" s="12"/>
      <c r="O176" s="174"/>
    </row>
    <row r="177" spans="1:17" ht="11.25" customHeight="1" x14ac:dyDescent="0.2">
      <c r="A177" s="10" t="s">
        <v>110</v>
      </c>
      <c r="B177" s="11">
        <v>10.130000000000001</v>
      </c>
      <c r="C177" s="11">
        <v>0.13</v>
      </c>
      <c r="D177" s="11">
        <v>9.3330000000000002</v>
      </c>
      <c r="E177" s="12">
        <v>7079.2307692307686</v>
      </c>
      <c r="F177" s="12"/>
      <c r="G177" s="11">
        <v>45.491980000000005</v>
      </c>
      <c r="H177" s="11">
        <v>0.65998000000000001</v>
      </c>
      <c r="I177" s="11">
        <v>42.931800000000003</v>
      </c>
      <c r="J177" s="12">
        <v>6405.0153034940449</v>
      </c>
      <c r="K177" s="12"/>
      <c r="L177" s="12"/>
      <c r="M177" s="12"/>
      <c r="O177" s="174"/>
    </row>
    <row r="178" spans="1:17" ht="11.25" customHeight="1" x14ac:dyDescent="0.2">
      <c r="A178" s="10" t="s">
        <v>391</v>
      </c>
      <c r="B178" s="11">
        <v>0</v>
      </c>
      <c r="C178" s="11">
        <v>0</v>
      </c>
      <c r="D178" s="11">
        <v>0</v>
      </c>
      <c r="E178" s="12" t="s">
        <v>526</v>
      </c>
      <c r="F178" s="12"/>
      <c r="G178" s="11">
        <v>0</v>
      </c>
      <c r="H178" s="11">
        <v>0</v>
      </c>
      <c r="I178" s="11">
        <v>0</v>
      </c>
      <c r="J178" s="12" t="s">
        <v>526</v>
      </c>
      <c r="K178" s="12"/>
      <c r="L178" s="12"/>
      <c r="M178" s="12"/>
      <c r="O178" s="174"/>
    </row>
    <row r="179" spans="1:17" ht="11.25" customHeight="1" x14ac:dyDescent="0.2">
      <c r="A179" s="10" t="s">
        <v>111</v>
      </c>
      <c r="B179" s="11">
        <v>0.47</v>
      </c>
      <c r="C179" s="11">
        <v>0.47</v>
      </c>
      <c r="D179" s="11">
        <v>0</v>
      </c>
      <c r="E179" s="12" t="s">
        <v>526</v>
      </c>
      <c r="F179" s="12"/>
      <c r="G179" s="11">
        <v>1.04</v>
      </c>
      <c r="H179" s="11">
        <v>1.04</v>
      </c>
      <c r="I179" s="11">
        <v>0</v>
      </c>
      <c r="J179" s="12" t="s">
        <v>526</v>
      </c>
      <c r="K179" s="12"/>
      <c r="L179" s="12"/>
      <c r="M179" s="12"/>
      <c r="O179" s="174"/>
    </row>
    <row r="180" spans="1:17" ht="11.25" customHeight="1" x14ac:dyDescent="0.2">
      <c r="A180" s="10" t="s">
        <v>112</v>
      </c>
      <c r="B180" s="11">
        <v>8.1000000000000003E-2</v>
      </c>
      <c r="C180" s="11">
        <v>4.8000000000000001E-2</v>
      </c>
      <c r="D180" s="11">
        <v>0</v>
      </c>
      <c r="E180" s="12" t="s">
        <v>526</v>
      </c>
      <c r="F180" s="12"/>
      <c r="G180" s="11">
        <v>0.16739999999999999</v>
      </c>
      <c r="H180" s="11">
        <v>0.108</v>
      </c>
      <c r="I180" s="11">
        <v>0</v>
      </c>
      <c r="J180" s="12" t="s">
        <v>526</v>
      </c>
      <c r="K180" s="12"/>
      <c r="L180" s="12"/>
      <c r="M180" s="12"/>
      <c r="O180" s="174"/>
    </row>
    <row r="181" spans="1:17" ht="11.25" customHeight="1" x14ac:dyDescent="0.2">
      <c r="A181" s="10" t="s">
        <v>113</v>
      </c>
      <c r="B181" s="11">
        <v>211.30926000000002</v>
      </c>
      <c r="C181" s="11">
        <v>119.03</v>
      </c>
      <c r="D181" s="11">
        <v>81.625</v>
      </c>
      <c r="E181" s="12">
        <v>-31.424850877929927</v>
      </c>
      <c r="F181" s="12"/>
      <c r="G181" s="11">
        <v>989.94456000000002</v>
      </c>
      <c r="H181" s="11">
        <v>553.62907999999993</v>
      </c>
      <c r="I181" s="11">
        <v>436.16651000000002</v>
      </c>
      <c r="J181" s="12">
        <v>-21.216835286181123</v>
      </c>
      <c r="K181" s="12"/>
      <c r="L181" s="12"/>
      <c r="M181" s="12"/>
      <c r="O181" s="174"/>
    </row>
    <row r="182" spans="1:17" ht="11.25" customHeight="1" x14ac:dyDescent="0.2">
      <c r="A182" s="10" t="s">
        <v>117</v>
      </c>
      <c r="B182" s="11">
        <v>2222.87</v>
      </c>
      <c r="C182" s="11">
        <v>2166.87</v>
      </c>
      <c r="D182" s="11">
        <v>105.04</v>
      </c>
      <c r="E182" s="12">
        <v>-95.152454923461022</v>
      </c>
      <c r="F182" s="12"/>
      <c r="G182" s="11">
        <v>863.09165000000007</v>
      </c>
      <c r="H182" s="11">
        <v>848.53165000000001</v>
      </c>
      <c r="I182" s="11">
        <v>39.853999999999999</v>
      </c>
      <c r="J182" s="12">
        <v>-95.303180500102741</v>
      </c>
      <c r="K182" s="12"/>
      <c r="L182" s="12"/>
      <c r="M182" s="12"/>
      <c r="O182" s="174"/>
    </row>
    <row r="183" spans="1:17" ht="11.25" customHeight="1" x14ac:dyDescent="0.2">
      <c r="A183" s="10" t="s">
        <v>338</v>
      </c>
      <c r="B183" s="11">
        <v>0.28699999999999998</v>
      </c>
      <c r="C183" s="11">
        <v>0.161</v>
      </c>
      <c r="D183" s="11">
        <v>0</v>
      </c>
      <c r="E183" s="12" t="s">
        <v>526</v>
      </c>
      <c r="F183" s="12"/>
      <c r="G183" s="11">
        <v>1.786</v>
      </c>
      <c r="H183" s="11">
        <v>0.79800000000000004</v>
      </c>
      <c r="I183" s="11">
        <v>0</v>
      </c>
      <c r="J183" s="12" t="s">
        <v>526</v>
      </c>
      <c r="K183" s="12"/>
      <c r="L183" s="12"/>
      <c r="M183" s="12"/>
      <c r="O183" s="174"/>
    </row>
    <row r="184" spans="1:17" x14ac:dyDescent="0.2">
      <c r="A184" s="209" t="s">
        <v>114</v>
      </c>
      <c r="B184" s="11">
        <v>1.33</v>
      </c>
      <c r="C184" s="11">
        <v>0.65</v>
      </c>
      <c r="D184" s="11">
        <v>0</v>
      </c>
      <c r="E184" s="12" t="s">
        <v>526</v>
      </c>
      <c r="F184" s="12"/>
      <c r="G184" s="11">
        <v>2.2719999999999998</v>
      </c>
      <c r="H184" s="11">
        <v>1.32</v>
      </c>
      <c r="I184" s="11">
        <v>0</v>
      </c>
      <c r="J184" s="12" t="s">
        <v>526</v>
      </c>
      <c r="K184" s="12"/>
      <c r="L184" s="12"/>
      <c r="M184" s="12"/>
      <c r="O184" s="174"/>
    </row>
    <row r="185" spans="1:17" ht="11.25" customHeight="1" x14ac:dyDescent="0.2">
      <c r="A185" s="10" t="s">
        <v>115</v>
      </c>
      <c r="B185" s="11">
        <v>1041.5</v>
      </c>
      <c r="C185" s="11">
        <v>849.5</v>
      </c>
      <c r="D185" s="11">
        <v>0</v>
      </c>
      <c r="E185" s="12" t="s">
        <v>526</v>
      </c>
      <c r="F185" s="12"/>
      <c r="G185" s="11">
        <v>320.97300000000001</v>
      </c>
      <c r="H185" s="11">
        <v>267.33300000000003</v>
      </c>
      <c r="I185" s="11">
        <v>0</v>
      </c>
      <c r="J185" s="12" t="s">
        <v>526</v>
      </c>
      <c r="K185" s="12"/>
      <c r="L185" s="12"/>
      <c r="M185" s="12"/>
      <c r="O185" s="174"/>
    </row>
    <row r="186" spans="1:17" ht="11.25" customHeight="1" x14ac:dyDescent="0.2">
      <c r="A186" s="10" t="s">
        <v>315</v>
      </c>
      <c r="B186" s="11">
        <v>105.41200000000001</v>
      </c>
      <c r="C186" s="11">
        <v>105.36799999999999</v>
      </c>
      <c r="D186" s="11">
        <v>0</v>
      </c>
      <c r="E186" s="12" t="s">
        <v>526</v>
      </c>
      <c r="F186" s="12"/>
      <c r="G186" s="11">
        <v>71.411999999999992</v>
      </c>
      <c r="H186" s="11">
        <v>71.147999999999996</v>
      </c>
      <c r="I186" s="11">
        <v>0</v>
      </c>
      <c r="J186" s="12" t="s">
        <v>526</v>
      </c>
      <c r="K186" s="12"/>
      <c r="L186" s="12"/>
      <c r="M186" s="12"/>
      <c r="O186" s="174"/>
    </row>
    <row r="187" spans="1:17" ht="11.25" customHeight="1" x14ac:dyDescent="0.2">
      <c r="A187" s="10" t="s">
        <v>121</v>
      </c>
      <c r="B187" s="11">
        <v>43.441949999999999</v>
      </c>
      <c r="C187" s="11">
        <v>20.776950000000003</v>
      </c>
      <c r="D187" s="11">
        <v>11.410880000000001</v>
      </c>
      <c r="E187" s="12">
        <v>-45.079138179569192</v>
      </c>
      <c r="F187" s="12"/>
      <c r="G187" s="11">
        <v>272.36021</v>
      </c>
      <c r="H187" s="11">
        <v>223.67797999999999</v>
      </c>
      <c r="I187" s="11">
        <v>58.657649999999997</v>
      </c>
      <c r="J187" s="12">
        <v>-73.775849549428159</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194753.60184969997</v>
      </c>
      <c r="C189" s="18">
        <v>116169.42824000001</v>
      </c>
      <c r="D189" s="18">
        <v>91736.626718000014</v>
      </c>
      <c r="E189" s="16">
        <v>-21.032040780577049</v>
      </c>
      <c r="F189" s="16"/>
      <c r="G189" s="18">
        <v>208936.36845999997</v>
      </c>
      <c r="H189" s="18">
        <v>121144.59479999999</v>
      </c>
      <c r="I189" s="18">
        <v>107237.77264999997</v>
      </c>
      <c r="J189" s="16">
        <v>-11.479523434750902</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12986.533202000001</v>
      </c>
      <c r="C191" s="11">
        <v>6995.4584500000001</v>
      </c>
      <c r="D191" s="11">
        <v>6339.6325680000009</v>
      </c>
      <c r="E191" s="12">
        <v>-9.375023619788621</v>
      </c>
      <c r="G191" s="11">
        <v>40463.908719999999</v>
      </c>
      <c r="H191" s="11">
        <v>22075.625619999999</v>
      </c>
      <c r="I191" s="11">
        <v>20480.957020000002</v>
      </c>
      <c r="J191" s="12">
        <v>-7.2236620943384082</v>
      </c>
      <c r="K191" s="12"/>
      <c r="L191" s="12"/>
      <c r="M191" s="12"/>
      <c r="O191" s="174"/>
    </row>
    <row r="192" spans="1:17" ht="11.25" customHeight="1" x14ac:dyDescent="0.2">
      <c r="A192" s="9" t="s">
        <v>105</v>
      </c>
      <c r="B192" s="11">
        <v>1047.7529999999999</v>
      </c>
      <c r="C192" s="11">
        <v>412.98232000000002</v>
      </c>
      <c r="D192" s="11">
        <v>367.54618999999997</v>
      </c>
      <c r="E192" s="12">
        <v>-11.001955241086364</v>
      </c>
      <c r="G192" s="11">
        <v>3100.3618099999999</v>
      </c>
      <c r="H192" s="11">
        <v>1389.6555900000001</v>
      </c>
      <c r="I192" s="11">
        <v>989.68025999999998</v>
      </c>
      <c r="J192" s="12">
        <v>-28.782335197169246</v>
      </c>
      <c r="K192" s="12"/>
      <c r="L192" s="12"/>
      <c r="M192" s="12"/>
      <c r="O192" s="174"/>
    </row>
    <row r="193" spans="1:18" ht="11.25" customHeight="1" x14ac:dyDescent="0.2">
      <c r="A193" s="9" t="s">
        <v>1</v>
      </c>
      <c r="B193" s="11">
        <v>1439.5043877000003</v>
      </c>
      <c r="C193" s="11">
        <v>956.67720999999983</v>
      </c>
      <c r="D193" s="11">
        <v>1404.0414699999999</v>
      </c>
      <c r="E193" s="12">
        <v>46.762299271245325</v>
      </c>
      <c r="G193" s="11">
        <v>6228.5749599999999</v>
      </c>
      <c r="H193" s="11">
        <v>3762.8696100000002</v>
      </c>
      <c r="I193" s="11">
        <v>6138.2132000000001</v>
      </c>
      <c r="J193" s="12">
        <v>63.125854366237263</v>
      </c>
      <c r="K193" s="12"/>
      <c r="L193" s="12"/>
      <c r="M193" s="12"/>
      <c r="O193" s="174"/>
    </row>
    <row r="194" spans="1:18" ht="11.25" customHeight="1" x14ac:dyDescent="0.2">
      <c r="A194" s="9" t="s">
        <v>122</v>
      </c>
      <c r="B194" s="11">
        <v>179279.81125999999</v>
      </c>
      <c r="C194" s="11">
        <v>107804.31026000001</v>
      </c>
      <c r="D194" s="11">
        <v>83625.406490000008</v>
      </c>
      <c r="E194" s="12">
        <v>-22.428513026692414</v>
      </c>
      <c r="G194" s="11">
        <v>159143.52296999996</v>
      </c>
      <c r="H194" s="11">
        <v>93916.443979999996</v>
      </c>
      <c r="I194" s="11">
        <v>79628.922169999976</v>
      </c>
      <c r="J194" s="12">
        <v>-15.213014041548064</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409</v>
      </c>
      <c r="B196" s="9"/>
      <c r="C196" s="9"/>
      <c r="D196" s="9"/>
      <c r="E196" s="9"/>
      <c r="F196" s="9"/>
      <c r="G196" s="9"/>
      <c r="H196" s="9"/>
      <c r="I196" s="9"/>
      <c r="J196" s="9"/>
      <c r="K196" s="9"/>
      <c r="L196" s="9"/>
      <c r="M196" s="9"/>
      <c r="O196" s="174"/>
    </row>
    <row r="197" spans="1:18" ht="20.100000000000001" customHeight="1" x14ac:dyDescent="0.2">
      <c r="A197" s="405" t="s">
        <v>163</v>
      </c>
      <c r="B197" s="405"/>
      <c r="C197" s="405"/>
      <c r="D197" s="405"/>
      <c r="E197" s="405"/>
      <c r="F197" s="405"/>
      <c r="G197" s="405"/>
      <c r="H197" s="405"/>
      <c r="I197" s="405"/>
      <c r="J197" s="405"/>
      <c r="K197" s="358"/>
      <c r="L197" s="358"/>
      <c r="M197" s="358"/>
      <c r="O197" s="174"/>
    </row>
    <row r="198" spans="1:18" ht="20.100000000000001" customHeight="1" x14ac:dyDescent="0.2">
      <c r="A198" s="406" t="s">
        <v>158</v>
      </c>
      <c r="B198" s="406"/>
      <c r="C198" s="406"/>
      <c r="D198" s="406"/>
      <c r="E198" s="406"/>
      <c r="F198" s="406"/>
      <c r="G198" s="406"/>
      <c r="H198" s="406"/>
      <c r="I198" s="406"/>
      <c r="J198" s="406"/>
      <c r="K198" s="358"/>
      <c r="L198" s="358"/>
      <c r="M198" s="358"/>
      <c r="O198" s="174"/>
    </row>
    <row r="199" spans="1:18" s="20" customFormat="1" x14ac:dyDescent="0.2">
      <c r="A199" s="17"/>
      <c r="B199" s="407" t="s">
        <v>125</v>
      </c>
      <c r="C199" s="407"/>
      <c r="D199" s="407"/>
      <c r="E199" s="407"/>
      <c r="F199" s="359"/>
      <c r="G199" s="407" t="s">
        <v>420</v>
      </c>
      <c r="H199" s="407"/>
      <c r="I199" s="407"/>
      <c r="J199" s="407"/>
      <c r="K199" s="359"/>
      <c r="L199" s="359"/>
      <c r="M199" s="359"/>
      <c r="N199" s="91"/>
      <c r="O199" s="170"/>
      <c r="P199" s="170"/>
      <c r="Q199" s="170"/>
      <c r="R199" s="91"/>
    </row>
    <row r="200" spans="1:18" s="20" customFormat="1" x14ac:dyDescent="0.2">
      <c r="A200" s="17" t="s">
        <v>257</v>
      </c>
      <c r="B200" s="410">
        <v>2020</v>
      </c>
      <c r="C200" s="408" t="s">
        <v>511</v>
      </c>
      <c r="D200" s="408"/>
      <c r="E200" s="408"/>
      <c r="F200" s="359"/>
      <c r="G200" s="410">
        <v>2020</v>
      </c>
      <c r="H200" s="408" t="s">
        <v>511</v>
      </c>
      <c r="I200" s="408"/>
      <c r="J200" s="408"/>
      <c r="K200" s="359"/>
      <c r="L200" s="359"/>
      <c r="M200" s="359"/>
      <c r="N200" s="91"/>
      <c r="O200" s="170"/>
      <c r="P200" s="170"/>
      <c r="Q200" s="170"/>
      <c r="R200" s="91"/>
    </row>
    <row r="201" spans="1:18" s="20" customFormat="1" x14ac:dyDescent="0.2">
      <c r="A201" s="123"/>
      <c r="B201" s="413"/>
      <c r="C201" s="257">
        <v>2020</v>
      </c>
      <c r="D201" s="257">
        <v>2021</v>
      </c>
      <c r="E201" s="360" t="s">
        <v>523</v>
      </c>
      <c r="F201" s="125"/>
      <c r="G201" s="413"/>
      <c r="H201" s="257">
        <v>2020</v>
      </c>
      <c r="I201" s="257">
        <v>2021</v>
      </c>
      <c r="J201" s="360" t="s">
        <v>523</v>
      </c>
      <c r="K201" s="359"/>
      <c r="L201" s="359"/>
      <c r="M201" s="359"/>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862104.33282689983</v>
      </c>
      <c r="C203" s="86">
        <v>493499.50782189996</v>
      </c>
      <c r="D203" s="86">
        <v>492717.79316830001</v>
      </c>
      <c r="E203" s="16">
        <v>-0.15840231676219219</v>
      </c>
      <c r="F203" s="86"/>
      <c r="G203" s="86">
        <v>1842376.8125100001</v>
      </c>
      <c r="H203" s="86">
        <v>1024982.1359499999</v>
      </c>
      <c r="I203" s="86">
        <v>1118175.3276900004</v>
      </c>
      <c r="J203" s="16">
        <v>9.0921771679098384</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375</v>
      </c>
      <c r="B205" s="86">
        <v>850321.01721399988</v>
      </c>
      <c r="C205" s="86">
        <v>488106.04667409998</v>
      </c>
      <c r="D205" s="86">
        <v>485448.63925890002</v>
      </c>
      <c r="E205" s="16">
        <v>-0.54443238990937459</v>
      </c>
      <c r="F205" s="86"/>
      <c r="G205" s="86">
        <v>1825547.51214</v>
      </c>
      <c r="H205" s="86">
        <v>1015517.1996199999</v>
      </c>
      <c r="I205" s="86">
        <v>1109798.2172100004</v>
      </c>
      <c r="J205" s="16">
        <v>9.2840394653364626</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488</v>
      </c>
      <c r="B207" s="18">
        <v>510684.87221399992</v>
      </c>
      <c r="C207" s="18">
        <v>284295.74367409997</v>
      </c>
      <c r="D207" s="18">
        <v>290364.67246120004</v>
      </c>
      <c r="E207" s="16">
        <v>2.134723759374026</v>
      </c>
      <c r="F207" s="16"/>
      <c r="G207" s="18">
        <v>1533447.20973</v>
      </c>
      <c r="H207" s="18">
        <v>844150.40962999978</v>
      </c>
      <c r="I207" s="18">
        <v>937715.11760000035</v>
      </c>
      <c r="J207" s="16">
        <v>11.083890607955865</v>
      </c>
      <c r="K207" s="16"/>
      <c r="L207" s="16"/>
      <c r="M207" s="16"/>
      <c r="O207" s="173"/>
      <c r="P207" s="171"/>
      <c r="Q207" s="171"/>
    </row>
    <row r="208" spans="1:18" ht="11.25" customHeight="1" x14ac:dyDescent="0.2">
      <c r="A208" s="9"/>
      <c r="B208" s="11"/>
      <c r="C208" s="11"/>
      <c r="D208" s="316"/>
      <c r="E208" s="16"/>
      <c r="F208" s="12"/>
      <c r="G208" s="11"/>
      <c r="H208" s="11"/>
      <c r="I208" s="11"/>
      <c r="J208" s="16"/>
      <c r="K208" s="16"/>
      <c r="L208" s="16"/>
      <c r="M208" s="16"/>
      <c r="O208" s="174"/>
    </row>
    <row r="209" spans="1:22" s="20" customFormat="1" ht="22.5" x14ac:dyDescent="0.2">
      <c r="A209" s="208" t="s">
        <v>487</v>
      </c>
      <c r="B209" s="18">
        <v>445890.75411729992</v>
      </c>
      <c r="C209" s="18">
        <v>248097.88447409996</v>
      </c>
      <c r="D209" s="18">
        <v>252468.20682750002</v>
      </c>
      <c r="E209" s="16">
        <v>1.7615314869225784</v>
      </c>
      <c r="F209" s="16"/>
      <c r="G209" s="18">
        <v>1393880.93102</v>
      </c>
      <c r="H209" s="18">
        <v>768784.96045999974</v>
      </c>
      <c r="I209" s="18">
        <v>855329.77764000033</v>
      </c>
      <c r="J209" s="16">
        <v>11.257350446634234</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1"/>
      <c r="P210" s="261"/>
      <c r="Q210" s="262"/>
      <c r="R210" s="263"/>
      <c r="S210" s="263"/>
      <c r="T210" s="263"/>
    </row>
    <row r="211" spans="1:22" s="20" customFormat="1" ht="15" customHeight="1" x14ac:dyDescent="0.2">
      <c r="A211" s="209" t="s">
        <v>342</v>
      </c>
      <c r="B211" s="11">
        <v>36622.592578300006</v>
      </c>
      <c r="C211" s="11">
        <v>20978.6796369</v>
      </c>
      <c r="D211" s="11">
        <v>19336.186620200002</v>
      </c>
      <c r="E211" s="12">
        <v>-7.8293441013845779</v>
      </c>
      <c r="F211" s="16"/>
      <c r="G211" s="11">
        <v>110485.44589000005</v>
      </c>
      <c r="H211" s="11">
        <v>62310.736919999988</v>
      </c>
      <c r="I211" s="11">
        <v>61354.659349999987</v>
      </c>
      <c r="J211" s="12">
        <v>-1.5343705070082905</v>
      </c>
      <c r="K211" s="12"/>
      <c r="L211" s="12"/>
      <c r="M211" s="12"/>
      <c r="O211" s="261"/>
      <c r="P211" s="261"/>
      <c r="Q211" s="262"/>
      <c r="R211" s="263"/>
      <c r="S211" s="263"/>
      <c r="T211" s="263"/>
    </row>
    <row r="212" spans="1:22" s="20" customFormat="1" ht="11.25" customHeight="1" x14ac:dyDescent="0.2">
      <c r="A212" s="209" t="s">
        <v>392</v>
      </c>
      <c r="B212" s="11">
        <v>1.3859999999999999</v>
      </c>
      <c r="C212" s="11">
        <v>0.09</v>
      </c>
      <c r="D212" s="11">
        <v>1.6335</v>
      </c>
      <c r="E212" s="12">
        <v>1714.9999999999998</v>
      </c>
      <c r="F212" s="18"/>
      <c r="G212" s="11">
        <v>9.8836199999999987</v>
      </c>
      <c r="H212" s="11">
        <v>0.69162000000000001</v>
      </c>
      <c r="I212" s="11">
        <v>12.234200000000001</v>
      </c>
      <c r="J212" s="12">
        <v>1668.9193487753394</v>
      </c>
      <c r="K212" s="12"/>
      <c r="L212" s="12"/>
      <c r="M212" s="12"/>
      <c r="O212" s="261"/>
      <c r="P212" s="261"/>
      <c r="Q212" s="262"/>
      <c r="R212" s="263"/>
      <c r="S212" s="263"/>
      <c r="T212" s="263"/>
    </row>
    <row r="213" spans="1:22" s="20" customFormat="1" ht="11.25" customHeight="1" x14ac:dyDescent="0.2">
      <c r="A213" s="209" t="s">
        <v>393</v>
      </c>
      <c r="B213" s="11">
        <v>318.49200000000002</v>
      </c>
      <c r="C213" s="11">
        <v>274.4325</v>
      </c>
      <c r="D213" s="11">
        <v>53.811</v>
      </c>
      <c r="E213" s="12">
        <v>-80.391899647454295</v>
      </c>
      <c r="F213" s="16"/>
      <c r="G213" s="11">
        <v>562.93084999999996</v>
      </c>
      <c r="H213" s="11">
        <v>434.70898999999997</v>
      </c>
      <c r="I213" s="11">
        <v>165.75695000000002</v>
      </c>
      <c r="J213" s="12">
        <v>-61.869445120056056</v>
      </c>
      <c r="K213" s="12"/>
      <c r="L213" s="12"/>
      <c r="M213" s="12"/>
      <c r="O213" s="261"/>
      <c r="P213" s="261"/>
      <c r="Q213" s="262"/>
      <c r="R213" s="263"/>
      <c r="S213" s="263"/>
      <c r="T213" s="263"/>
    </row>
    <row r="214" spans="1:22" s="20" customFormat="1" ht="11.25" customHeight="1" x14ac:dyDescent="0.2">
      <c r="A214" s="209" t="s">
        <v>394</v>
      </c>
      <c r="B214" s="11">
        <v>132.1695</v>
      </c>
      <c r="C214" s="11">
        <v>53.041499999999999</v>
      </c>
      <c r="D214" s="11">
        <v>1305.4185</v>
      </c>
      <c r="E214" s="12">
        <v>2361.1266649698819</v>
      </c>
      <c r="F214" s="16"/>
      <c r="G214" s="11">
        <v>448.53967</v>
      </c>
      <c r="H214" s="11">
        <v>181.49430000000001</v>
      </c>
      <c r="I214" s="11">
        <v>4194.4513399999996</v>
      </c>
      <c r="J214" s="12">
        <v>2211.065052731683</v>
      </c>
      <c r="K214" s="12"/>
      <c r="L214" s="12"/>
      <c r="M214" s="12"/>
      <c r="O214" s="261"/>
      <c r="P214" s="261"/>
      <c r="Q214" s="262"/>
      <c r="R214" s="263"/>
      <c r="S214" s="263"/>
      <c r="T214" s="263"/>
    </row>
    <row r="215" spans="1:22" s="20" customFormat="1" ht="11.25" customHeight="1" x14ac:dyDescent="0.2">
      <c r="A215" s="209" t="s">
        <v>395</v>
      </c>
      <c r="B215" s="11">
        <v>1750.16425</v>
      </c>
      <c r="C215" s="11">
        <v>1032.4680000000001</v>
      </c>
      <c r="D215" s="11">
        <v>1123.8757499999999</v>
      </c>
      <c r="E215" s="12">
        <v>8.853325236230063</v>
      </c>
      <c r="F215" s="16"/>
      <c r="G215" s="11">
        <v>5988.6736700000029</v>
      </c>
      <c r="H215" s="11">
        <v>3517.8271699999996</v>
      </c>
      <c r="I215" s="11">
        <v>4074.7018300000013</v>
      </c>
      <c r="J215" s="12">
        <v>15.830074449052645</v>
      </c>
      <c r="K215" s="12"/>
      <c r="L215" s="12"/>
      <c r="M215" s="12"/>
      <c r="O215" s="261"/>
      <c r="P215" s="261"/>
      <c r="Q215" s="262"/>
      <c r="R215" s="263"/>
      <c r="S215" s="263"/>
      <c r="T215" s="263"/>
    </row>
    <row r="216" spans="1:22" s="20" customFormat="1" ht="11.25" customHeight="1" x14ac:dyDescent="0.2">
      <c r="A216" s="209" t="s">
        <v>396</v>
      </c>
      <c r="B216" s="11">
        <v>43349.14099710001</v>
      </c>
      <c r="C216" s="11">
        <v>25203.407673599992</v>
      </c>
      <c r="D216" s="11">
        <v>21168.588995799997</v>
      </c>
      <c r="E216" s="12">
        <v>-16.009020407293491</v>
      </c>
      <c r="F216" s="16"/>
      <c r="G216" s="11">
        <v>120035.10818000001</v>
      </c>
      <c r="H216" s="11">
        <v>69495.730559999982</v>
      </c>
      <c r="I216" s="11">
        <v>63306.662790000031</v>
      </c>
      <c r="J216" s="12">
        <v>-8.9056805650190967</v>
      </c>
      <c r="K216" s="12"/>
      <c r="L216" s="12"/>
      <c r="M216" s="12"/>
      <c r="O216" s="261"/>
      <c r="P216" s="261"/>
      <c r="Q216" s="262"/>
      <c r="R216" s="263"/>
      <c r="S216" s="263"/>
      <c r="T216" s="263"/>
    </row>
    <row r="217" spans="1:22" s="20" customFormat="1" ht="11.25" customHeight="1" x14ac:dyDescent="0.2">
      <c r="A217" s="209" t="s">
        <v>343</v>
      </c>
      <c r="B217" s="11">
        <v>5663.9015959999997</v>
      </c>
      <c r="C217" s="11">
        <v>2924.4512760000002</v>
      </c>
      <c r="D217" s="11">
        <v>2370.4003410999999</v>
      </c>
      <c r="E217" s="12">
        <v>-18.945466434914209</v>
      </c>
      <c r="F217" s="16"/>
      <c r="G217" s="11">
        <v>17039.524790000003</v>
      </c>
      <c r="H217" s="11">
        <v>8755.000170000003</v>
      </c>
      <c r="I217" s="11">
        <v>7304.4791500000001</v>
      </c>
      <c r="J217" s="12">
        <v>-16.567915383604188</v>
      </c>
      <c r="K217" s="12"/>
      <c r="L217" s="12"/>
      <c r="M217" s="12"/>
      <c r="O217" s="261"/>
      <c r="P217" s="261"/>
      <c r="Q217" s="262"/>
      <c r="R217" s="263"/>
      <c r="S217" s="263"/>
      <c r="T217" s="263"/>
    </row>
    <row r="218" spans="1:22" s="20" customFormat="1" ht="11.25" customHeight="1" x14ac:dyDescent="0.2">
      <c r="A218" s="209" t="s">
        <v>304</v>
      </c>
      <c r="B218" s="11">
        <v>38433.8518683</v>
      </c>
      <c r="C218" s="11">
        <v>23485.722829999999</v>
      </c>
      <c r="D218" s="11">
        <v>21693.112745099999</v>
      </c>
      <c r="E218" s="12">
        <v>-7.6327652245396109</v>
      </c>
      <c r="F218" s="16"/>
      <c r="G218" s="11">
        <v>103307.11125000002</v>
      </c>
      <c r="H218" s="11">
        <v>62624.842620000025</v>
      </c>
      <c r="I218" s="11">
        <v>60397.186860000002</v>
      </c>
      <c r="J218" s="12">
        <v>-3.5571438854020982</v>
      </c>
      <c r="K218" s="12"/>
      <c r="L218" s="12"/>
      <c r="M218" s="12"/>
      <c r="O218" s="261"/>
      <c r="P218" s="261"/>
      <c r="Q218" s="262"/>
      <c r="R218" s="263"/>
      <c r="S218" s="263"/>
      <c r="T218" s="263"/>
    </row>
    <row r="219" spans="1:22" s="20" customFormat="1" ht="11.25" customHeight="1" x14ac:dyDescent="0.2">
      <c r="A219" s="209" t="s">
        <v>397</v>
      </c>
      <c r="B219" s="11">
        <v>221.42850000000001</v>
      </c>
      <c r="C219" s="11">
        <v>101.83499999999999</v>
      </c>
      <c r="D219" s="11">
        <v>106.866</v>
      </c>
      <c r="E219" s="12">
        <v>4.9403446752099001</v>
      </c>
      <c r="F219" s="16"/>
      <c r="G219" s="11">
        <v>1316.73947</v>
      </c>
      <c r="H219" s="11">
        <v>595.64341999999999</v>
      </c>
      <c r="I219" s="11">
        <v>730.47056000000021</v>
      </c>
      <c r="J219" s="12">
        <v>22.635545944585473</v>
      </c>
      <c r="K219" s="12"/>
      <c r="L219" s="12"/>
      <c r="M219" s="12"/>
      <c r="O219" s="261"/>
      <c r="P219" s="261"/>
      <c r="Q219" s="262"/>
      <c r="R219" s="263"/>
      <c r="S219" s="263"/>
      <c r="T219" s="263"/>
    </row>
    <row r="220" spans="1:22" s="20" customFormat="1" ht="11.25" customHeight="1" x14ac:dyDescent="0.2">
      <c r="A220" s="209" t="s">
        <v>398</v>
      </c>
      <c r="B220" s="11">
        <v>83843.113797799975</v>
      </c>
      <c r="C220" s="11">
        <v>44313.432857999986</v>
      </c>
      <c r="D220" s="11">
        <v>49624.191359199991</v>
      </c>
      <c r="E220" s="12">
        <v>11.984534166463817</v>
      </c>
      <c r="F220" s="16"/>
      <c r="G220" s="11">
        <v>275290.32125999982</v>
      </c>
      <c r="H220" s="11">
        <v>146252.12822999994</v>
      </c>
      <c r="I220" s="11">
        <v>174731.68409999998</v>
      </c>
      <c r="J220" s="12">
        <v>19.472917224980364</v>
      </c>
      <c r="K220" s="12"/>
      <c r="L220" s="12"/>
      <c r="M220" s="12"/>
      <c r="O220" s="261"/>
      <c r="P220" s="261"/>
      <c r="Q220" s="262"/>
      <c r="R220" s="263"/>
      <c r="S220" s="263"/>
      <c r="T220" s="263"/>
    </row>
    <row r="221" spans="1:22" s="20" customFormat="1" ht="11.25" customHeight="1" x14ac:dyDescent="0.2">
      <c r="A221" s="209" t="s">
        <v>399</v>
      </c>
      <c r="B221" s="11">
        <v>28341.290679999998</v>
      </c>
      <c r="C221" s="11">
        <v>14327.098329999999</v>
      </c>
      <c r="D221" s="11">
        <v>16508.588210299997</v>
      </c>
      <c r="E221" s="12">
        <v>15.226320292170413</v>
      </c>
      <c r="F221" s="16"/>
      <c r="G221" s="11">
        <v>93365.104820000037</v>
      </c>
      <c r="H221" s="11">
        <v>47603.945369999979</v>
      </c>
      <c r="I221" s="11">
        <v>60305.340400000045</v>
      </c>
      <c r="J221" s="12">
        <v>26.681391492404515</v>
      </c>
      <c r="K221" s="12"/>
      <c r="L221" s="12"/>
      <c r="M221" s="12"/>
      <c r="O221" s="173"/>
      <c r="P221" s="266"/>
      <c r="Q221" s="178"/>
      <c r="R221" s="179"/>
      <c r="S221" s="179"/>
      <c r="T221" s="179"/>
    </row>
    <row r="222" spans="1:22" ht="11.25" customHeight="1" x14ac:dyDescent="0.2">
      <c r="A222" s="209" t="s">
        <v>400</v>
      </c>
      <c r="B222" s="11">
        <v>5764.7321899999997</v>
      </c>
      <c r="C222" s="11">
        <v>3345.8709699999999</v>
      </c>
      <c r="D222" s="11">
        <v>3278.7200800000001</v>
      </c>
      <c r="E222" s="12">
        <v>-2.0069778721921239</v>
      </c>
      <c r="F222" s="12"/>
      <c r="G222" s="11">
        <v>17968.703160000001</v>
      </c>
      <c r="H222" s="11">
        <v>10226.319250000004</v>
      </c>
      <c r="I222" s="11">
        <v>10888.258419999998</v>
      </c>
      <c r="J222" s="12">
        <v>6.4728975677147389</v>
      </c>
      <c r="K222" s="12"/>
      <c r="L222" s="12"/>
      <c r="M222" s="12"/>
      <c r="O222" s="262"/>
      <c r="P222" s="265"/>
      <c r="Q222" s="262"/>
      <c r="R222" s="263"/>
      <c r="S222" s="263"/>
      <c r="T222" s="263"/>
    </row>
    <row r="223" spans="1:22" ht="11.25" customHeight="1" x14ac:dyDescent="0.2">
      <c r="A223" s="209" t="s">
        <v>305</v>
      </c>
      <c r="B223" s="11">
        <v>33137.791668000005</v>
      </c>
      <c r="C223" s="11">
        <v>17120.339250000001</v>
      </c>
      <c r="D223" s="11">
        <v>18397.009559800001</v>
      </c>
      <c r="E223" s="12">
        <v>7.457038620306534</v>
      </c>
      <c r="F223" s="12"/>
      <c r="G223" s="11">
        <v>85588.326990000045</v>
      </c>
      <c r="H223" s="11">
        <v>45945.911880000007</v>
      </c>
      <c r="I223" s="11">
        <v>51981.391429999996</v>
      </c>
      <c r="J223" s="12">
        <v>13.136053466004242</v>
      </c>
      <c r="K223" s="12"/>
      <c r="L223" s="12"/>
      <c r="M223" s="12"/>
      <c r="O223" s="174"/>
    </row>
    <row r="224" spans="1:22" ht="11.25" customHeight="1" x14ac:dyDescent="0.2">
      <c r="A224" s="209" t="s">
        <v>340</v>
      </c>
      <c r="B224" s="11">
        <v>8718.9854570000007</v>
      </c>
      <c r="C224" s="11">
        <v>5171.030127</v>
      </c>
      <c r="D224" s="11">
        <v>5047.3556919000002</v>
      </c>
      <c r="E224" s="12">
        <v>-2.3916788736976429</v>
      </c>
      <c r="F224" s="12"/>
      <c r="G224" s="11">
        <v>35309.877010000018</v>
      </c>
      <c r="H224" s="11">
        <v>19975.372880000003</v>
      </c>
      <c r="I224" s="11">
        <v>21925.844950000006</v>
      </c>
      <c r="J224" s="12">
        <v>9.7643837825569761</v>
      </c>
      <c r="K224" s="12"/>
      <c r="L224" s="12"/>
      <c r="M224" s="12"/>
      <c r="O224" s="174"/>
      <c r="P224" s="175"/>
      <c r="Q224" s="262"/>
      <c r="R224" s="263"/>
      <c r="S224" s="263"/>
      <c r="T224" s="263"/>
      <c r="U224" s="263"/>
      <c r="V224" s="263"/>
    </row>
    <row r="225" spans="1:22" ht="11.25" customHeight="1" x14ac:dyDescent="0.2">
      <c r="A225" s="209" t="s">
        <v>306</v>
      </c>
      <c r="B225" s="11">
        <v>7210.0983224999991</v>
      </c>
      <c r="C225" s="11">
        <v>3992.8466200000003</v>
      </c>
      <c r="D225" s="11">
        <v>3948.1773674999999</v>
      </c>
      <c r="E225" s="12">
        <v>-1.1187319912629192</v>
      </c>
      <c r="F225" s="12"/>
      <c r="G225" s="11">
        <v>28502.259070000007</v>
      </c>
      <c r="H225" s="11">
        <v>15675.955270000006</v>
      </c>
      <c r="I225" s="11">
        <v>17067.180360000006</v>
      </c>
      <c r="J225" s="12">
        <v>8.8748983142511833</v>
      </c>
      <c r="K225" s="12"/>
      <c r="L225" s="12"/>
      <c r="M225" s="12"/>
      <c r="O225" s="174"/>
      <c r="Q225" s="180"/>
      <c r="R225" s="181"/>
      <c r="S225" s="181"/>
      <c r="T225" s="181"/>
      <c r="U225" s="181"/>
      <c r="V225" s="181"/>
    </row>
    <row r="226" spans="1:22" ht="11.25" customHeight="1" x14ac:dyDescent="0.2">
      <c r="A226" s="209" t="s">
        <v>307</v>
      </c>
      <c r="B226" s="11">
        <v>3990.91617</v>
      </c>
      <c r="C226" s="11">
        <v>2023.9336899999998</v>
      </c>
      <c r="D226" s="11">
        <v>3253.5484203999999</v>
      </c>
      <c r="E226" s="12">
        <v>60.753706333135852</v>
      </c>
      <c r="F226" s="12"/>
      <c r="G226" s="11">
        <v>15519.134319999997</v>
      </c>
      <c r="H226" s="11">
        <v>7619.7458700000016</v>
      </c>
      <c r="I226" s="11">
        <v>13698.11557</v>
      </c>
      <c r="J226" s="12">
        <v>79.771291637577889</v>
      </c>
      <c r="K226" s="12"/>
      <c r="L226" s="12"/>
      <c r="M226" s="12"/>
      <c r="O226" s="174"/>
      <c r="Q226" s="175"/>
      <c r="R226" s="13"/>
      <c r="S226" s="13"/>
      <c r="T226" s="13"/>
    </row>
    <row r="227" spans="1:22" ht="11.25" customHeight="1" x14ac:dyDescent="0.2">
      <c r="A227" s="209" t="s">
        <v>341</v>
      </c>
      <c r="B227" s="11">
        <v>136981.98457629996</v>
      </c>
      <c r="C227" s="11">
        <v>77278.082686599984</v>
      </c>
      <c r="D227" s="11">
        <v>78766.486109099991</v>
      </c>
      <c r="E227" s="12">
        <v>1.9260356504135814</v>
      </c>
      <c r="F227" s="12"/>
      <c r="G227" s="11">
        <v>453436.20901999995</v>
      </c>
      <c r="H227" s="11">
        <v>250323.72213999991</v>
      </c>
      <c r="I227" s="11">
        <v>285173.04426000023</v>
      </c>
      <c r="J227" s="12">
        <v>13.92170179560928</v>
      </c>
      <c r="K227" s="12"/>
      <c r="L227" s="12"/>
      <c r="M227" s="12"/>
      <c r="O227" s="174"/>
    </row>
    <row r="228" spans="1:22" ht="11.25" customHeight="1" x14ac:dyDescent="0.2">
      <c r="A228" s="209" t="s">
        <v>359</v>
      </c>
      <c r="B228" s="11">
        <v>11408.713965999999</v>
      </c>
      <c r="C228" s="11">
        <v>6471.1215259999999</v>
      </c>
      <c r="D228" s="11">
        <v>6484.2365770999995</v>
      </c>
      <c r="E228" s="12">
        <v>0.20267044974050918</v>
      </c>
      <c r="F228" s="12"/>
      <c r="G228" s="11">
        <v>29707.037980000001</v>
      </c>
      <c r="H228" s="11">
        <v>17245.183799999988</v>
      </c>
      <c r="I228" s="11">
        <v>18018.315120000007</v>
      </c>
      <c r="J228" s="12">
        <v>4.4831723973856299</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486</v>
      </c>
      <c r="B230" s="18">
        <v>64794.118096699996</v>
      </c>
      <c r="C230" s="18">
        <v>36197.859199999999</v>
      </c>
      <c r="D230" s="18">
        <v>37896.465633699998</v>
      </c>
      <c r="E230" s="16">
        <v>4.6925604752338472</v>
      </c>
      <c r="F230" s="16"/>
      <c r="G230" s="18">
        <v>139566.27871000001</v>
      </c>
      <c r="H230" s="18">
        <v>75365.449169999993</v>
      </c>
      <c r="I230" s="18">
        <v>82385.339959999983</v>
      </c>
      <c r="J230" s="16">
        <v>9.3144681910743969</v>
      </c>
      <c r="K230" s="16"/>
      <c r="L230" s="16"/>
      <c r="M230" s="16"/>
      <c r="O230" s="173"/>
      <c r="P230" s="171"/>
      <c r="Q230" s="171"/>
    </row>
    <row r="231" spans="1:22" ht="11.25" customHeight="1" x14ac:dyDescent="0.2">
      <c r="A231" s="9" t="s">
        <v>483</v>
      </c>
      <c r="B231" s="11">
        <v>22384.1340767</v>
      </c>
      <c r="C231" s="11">
        <v>13395.177</v>
      </c>
      <c r="D231" s="11">
        <v>13227.9485</v>
      </c>
      <c r="E231" s="12">
        <v>-1.2484232197902116</v>
      </c>
      <c r="F231" s="12"/>
      <c r="G231" s="11">
        <v>41488.577760000015</v>
      </c>
      <c r="H231" s="11">
        <v>23710.014790000001</v>
      </c>
      <c r="I231" s="11">
        <v>24989.372810000004</v>
      </c>
      <c r="J231" s="12">
        <v>5.3958550061284285</v>
      </c>
      <c r="K231" s="12"/>
      <c r="L231" s="12"/>
      <c r="M231" s="12"/>
      <c r="O231" s="315"/>
      <c r="P231" s="175"/>
      <c r="Q231" s="175"/>
    </row>
    <row r="232" spans="1:22" ht="11.25" customHeight="1" x14ac:dyDescent="0.2">
      <c r="A232" s="9" t="s">
        <v>484</v>
      </c>
      <c r="B232" s="11">
        <v>37759.51382</v>
      </c>
      <c r="C232" s="11">
        <v>20629.057999999997</v>
      </c>
      <c r="D232" s="11">
        <v>21989.580133700001</v>
      </c>
      <c r="E232" s="12">
        <v>6.5951733409252284</v>
      </c>
      <c r="F232" s="12"/>
      <c r="G232" s="11">
        <v>79827.706770000004</v>
      </c>
      <c r="H232" s="11">
        <v>42578.970449999993</v>
      </c>
      <c r="I232" s="11">
        <v>47617.338219999976</v>
      </c>
      <c r="J232" s="12">
        <v>11.832995764696761</v>
      </c>
      <c r="K232" s="12"/>
      <c r="L232" s="12"/>
      <c r="M232" s="12"/>
      <c r="O232" s="174"/>
      <c r="P232" s="175"/>
      <c r="Q232" s="175"/>
    </row>
    <row r="233" spans="1:22" ht="11.25" customHeight="1" x14ac:dyDescent="0.2">
      <c r="A233" s="9" t="s">
        <v>481</v>
      </c>
      <c r="B233" s="11">
        <v>1174.7696999999998</v>
      </c>
      <c r="C233" s="11">
        <v>461.83469999999994</v>
      </c>
      <c r="D233" s="11">
        <v>882.13800000000003</v>
      </c>
      <c r="E233" s="12">
        <v>91.007301963234909</v>
      </c>
      <c r="F233" s="12"/>
      <c r="G233" s="11">
        <v>3575.1079900000004</v>
      </c>
      <c r="H233" s="11">
        <v>1554.2206900000001</v>
      </c>
      <c r="I233" s="11">
        <v>2495.16662</v>
      </c>
      <c r="J233" s="12">
        <v>60.54133341900112</v>
      </c>
      <c r="K233" s="12"/>
      <c r="L233" s="12"/>
      <c r="M233" s="12"/>
      <c r="O233" s="174"/>
      <c r="P233" s="175"/>
      <c r="Q233" s="175"/>
    </row>
    <row r="234" spans="1:22" ht="11.25" customHeight="1" x14ac:dyDescent="0.2">
      <c r="A234" s="9" t="s">
        <v>55</v>
      </c>
      <c r="B234" s="11">
        <v>3475.7004999999999</v>
      </c>
      <c r="C234" s="11">
        <v>1711.7895000000001</v>
      </c>
      <c r="D234" s="11">
        <v>1796.799</v>
      </c>
      <c r="E234" s="12">
        <v>4.9661187897226853</v>
      </c>
      <c r="F234" s="12"/>
      <c r="G234" s="11">
        <v>14674.886189999997</v>
      </c>
      <c r="H234" s="11">
        <v>7522.2432399999989</v>
      </c>
      <c r="I234" s="11">
        <v>7283.4623100000017</v>
      </c>
      <c r="J234" s="12">
        <v>-3.1743314112772225</v>
      </c>
      <c r="K234" s="12"/>
      <c r="L234" s="12"/>
      <c r="M234" s="12"/>
      <c r="O234" s="315"/>
    </row>
    <row r="235" spans="1:22" ht="11.25" customHeight="1" x14ac:dyDescent="0.2">
      <c r="A235" s="9"/>
      <c r="B235" s="11"/>
      <c r="C235" s="11"/>
      <c r="D235" s="11"/>
      <c r="E235" s="12"/>
      <c r="F235" s="12"/>
      <c r="G235" s="11"/>
      <c r="H235" s="11"/>
      <c r="I235" s="11"/>
      <c r="J235" s="12"/>
      <c r="K235" s="12"/>
      <c r="L235" s="12"/>
      <c r="M235" s="12"/>
      <c r="O235" s="315"/>
    </row>
    <row r="236" spans="1:22" s="20" customFormat="1" ht="11.25" customHeight="1" x14ac:dyDescent="0.2">
      <c r="A236" s="17" t="s">
        <v>478</v>
      </c>
      <c r="B236" s="18">
        <v>339636.14499999996</v>
      </c>
      <c r="C236" s="18">
        <v>203810.30300000001</v>
      </c>
      <c r="D236" s="18">
        <v>195083.96679769998</v>
      </c>
      <c r="E236" s="16">
        <v>-4.2815971880970238</v>
      </c>
      <c r="F236" s="16"/>
      <c r="G236" s="18">
        <v>292100.30240999995</v>
      </c>
      <c r="H236" s="18">
        <v>171366.78999000002</v>
      </c>
      <c r="I236" s="18">
        <v>172083.09961</v>
      </c>
      <c r="J236" s="16">
        <v>0.41799792132523805</v>
      </c>
      <c r="K236" s="16"/>
      <c r="L236" s="16"/>
      <c r="M236" s="16"/>
      <c r="O236" s="315"/>
      <c r="P236" s="178"/>
      <c r="Q236" s="178"/>
    </row>
    <row r="237" spans="1:22" ht="11.25" customHeight="1" x14ac:dyDescent="0.2">
      <c r="A237" s="9"/>
      <c r="B237" s="11"/>
      <c r="C237" s="11"/>
      <c r="D237" s="11"/>
      <c r="E237" s="12"/>
      <c r="F237" s="12"/>
      <c r="G237" s="11"/>
      <c r="H237" s="11"/>
      <c r="I237" s="11"/>
      <c r="J237" s="12"/>
      <c r="K237" s="12"/>
      <c r="L237" s="12"/>
      <c r="M237" s="12"/>
      <c r="O237" s="315"/>
      <c r="P237" s="175"/>
      <c r="Q237" s="175"/>
    </row>
    <row r="238" spans="1:22" ht="11.25" customHeight="1" x14ac:dyDescent="0.2">
      <c r="A238" s="17" t="s">
        <v>482</v>
      </c>
      <c r="B238" s="18">
        <v>11783.315612900002</v>
      </c>
      <c r="C238" s="18">
        <v>5393.4611478000006</v>
      </c>
      <c r="D238" s="18">
        <v>7269.1539093999991</v>
      </c>
      <c r="E238" s="16">
        <v>34.777162756889339</v>
      </c>
      <c r="F238" s="12"/>
      <c r="G238" s="18">
        <v>16829.300369999997</v>
      </c>
      <c r="H238" s="18">
        <v>9464.9363300000005</v>
      </c>
      <c r="I238" s="18">
        <v>8377.1104799999994</v>
      </c>
      <c r="J238" s="16">
        <v>-11.493218887823204</v>
      </c>
      <c r="K238" s="16"/>
      <c r="L238" s="16"/>
      <c r="M238" s="16"/>
      <c r="O238" s="315"/>
      <c r="P238" s="175"/>
      <c r="Q238" s="175"/>
    </row>
    <row r="239" spans="1:22" ht="11.25" customHeight="1" x14ac:dyDescent="0.2">
      <c r="A239" s="9" t="s">
        <v>479</v>
      </c>
      <c r="B239" s="11">
        <v>2195.7570968999999</v>
      </c>
      <c r="C239" s="11">
        <v>1762.6995978</v>
      </c>
      <c r="D239" s="11">
        <v>338.02379940000003</v>
      </c>
      <c r="E239" s="12">
        <v>-80.82351639372456</v>
      </c>
      <c r="F239" s="12"/>
      <c r="G239" s="11">
        <v>4670.6100100000003</v>
      </c>
      <c r="H239" s="11">
        <v>3835.43759</v>
      </c>
      <c r="I239" s="11">
        <v>510.92999000000003</v>
      </c>
      <c r="J239" s="12">
        <v>-86.678704111047736</v>
      </c>
      <c r="K239" s="12"/>
      <c r="L239" s="12"/>
      <c r="M239" s="12"/>
      <c r="O239" s="315"/>
    </row>
    <row r="240" spans="1:22" ht="11.25" customHeight="1" x14ac:dyDescent="0.2">
      <c r="A240" s="9" t="s">
        <v>56</v>
      </c>
      <c r="B240" s="11">
        <v>301.53334000000001</v>
      </c>
      <c r="C240" s="11">
        <v>161.12415000000001</v>
      </c>
      <c r="D240" s="11">
        <v>273.16884000000005</v>
      </c>
      <c r="E240" s="12">
        <v>69.539352108296612</v>
      </c>
      <c r="F240" s="12"/>
      <c r="G240" s="11">
        <v>2080.1969200000003</v>
      </c>
      <c r="H240" s="11">
        <v>1028.67579</v>
      </c>
      <c r="I240" s="11">
        <v>1594.0684299999998</v>
      </c>
      <c r="J240" s="12">
        <v>54.963152190059787</v>
      </c>
      <c r="K240" s="12"/>
      <c r="L240" s="12"/>
      <c r="M240" s="12"/>
      <c r="O240" s="174"/>
    </row>
    <row r="241" spans="1:19" ht="11.25" customHeight="1" x14ac:dyDescent="0.2">
      <c r="A241" s="9" t="s">
        <v>0</v>
      </c>
      <c r="B241" s="11">
        <v>9286.025176000001</v>
      </c>
      <c r="C241" s="11">
        <v>3469.6374000000005</v>
      </c>
      <c r="D241" s="11">
        <v>6657.9612699999989</v>
      </c>
      <c r="E241" s="12">
        <v>91.892134607495223</v>
      </c>
      <c r="F241" s="12"/>
      <c r="G241" s="11">
        <v>10078.493439999998</v>
      </c>
      <c r="H241" s="11">
        <v>4600.8229499999998</v>
      </c>
      <c r="I241" s="11">
        <v>6272.1120599999995</v>
      </c>
      <c r="J241" s="12">
        <v>36.325873178840737</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4" t="s">
        <v>485</v>
      </c>
      <c r="B243" s="414"/>
      <c r="C243" s="414"/>
      <c r="D243" s="414"/>
      <c r="E243" s="414"/>
      <c r="F243" s="414"/>
      <c r="G243" s="414"/>
      <c r="H243" s="414"/>
      <c r="I243" s="414"/>
      <c r="J243" s="414"/>
      <c r="K243" s="346"/>
      <c r="L243" s="346"/>
      <c r="M243" s="346"/>
      <c r="O243" s="174"/>
    </row>
    <row r="244" spans="1:19" ht="20.100000000000001" customHeight="1" x14ac:dyDescent="0.2">
      <c r="A244" s="405" t="s">
        <v>197</v>
      </c>
      <c r="B244" s="405"/>
      <c r="C244" s="405"/>
      <c r="D244" s="405"/>
      <c r="E244" s="405"/>
      <c r="F244" s="405"/>
      <c r="G244" s="405"/>
      <c r="H244" s="405"/>
      <c r="I244" s="405"/>
      <c r="J244" s="405"/>
      <c r="K244" s="358"/>
      <c r="L244" s="358"/>
      <c r="M244" s="358"/>
      <c r="O244" s="174"/>
      <c r="P244"/>
    </row>
    <row r="245" spans="1:19" ht="20.100000000000001" customHeight="1" x14ac:dyDescent="0.2">
      <c r="A245" s="406" t="s">
        <v>160</v>
      </c>
      <c r="B245" s="406"/>
      <c r="C245" s="406"/>
      <c r="D245" s="406"/>
      <c r="E245" s="406"/>
      <c r="F245" s="406"/>
      <c r="G245" s="406"/>
      <c r="H245" s="406"/>
      <c r="I245" s="406"/>
      <c r="J245" s="406"/>
      <c r="K245" s="358"/>
      <c r="L245" s="358"/>
      <c r="M245" s="358"/>
      <c r="O245" s="247"/>
      <c r="P245" s="247"/>
      <c r="Q245" s="247"/>
    </row>
    <row r="246" spans="1:19" s="20" customFormat="1" x14ac:dyDescent="0.2">
      <c r="A246" s="17"/>
      <c r="B246" s="407" t="s">
        <v>101</v>
      </c>
      <c r="C246" s="407"/>
      <c r="D246" s="407"/>
      <c r="E246" s="407"/>
      <c r="F246" s="359"/>
      <c r="G246" s="407" t="s">
        <v>420</v>
      </c>
      <c r="H246" s="407"/>
      <c r="I246" s="407"/>
      <c r="J246" s="407"/>
      <c r="K246" s="359"/>
      <c r="L246" s="359"/>
      <c r="M246" s="359"/>
      <c r="N246" s="91"/>
    </row>
    <row r="247" spans="1:19" s="20" customFormat="1" x14ac:dyDescent="0.2">
      <c r="A247" s="17" t="s">
        <v>257</v>
      </c>
      <c r="B247" s="410">
        <v>2020</v>
      </c>
      <c r="C247" s="408" t="s">
        <v>511</v>
      </c>
      <c r="D247" s="408"/>
      <c r="E247" s="408"/>
      <c r="F247" s="359"/>
      <c r="G247" s="410">
        <v>2020</v>
      </c>
      <c r="H247" s="408" t="s">
        <v>511</v>
      </c>
      <c r="I247" s="408"/>
      <c r="J247" s="408"/>
      <c r="K247" s="359"/>
      <c r="L247" s="359"/>
      <c r="M247" s="359"/>
      <c r="N247" s="91"/>
    </row>
    <row r="248" spans="1:19" s="20" customFormat="1" x14ac:dyDescent="0.2">
      <c r="A248" s="123"/>
      <c r="B248" s="413"/>
      <c r="C248" s="257">
        <v>2020</v>
      </c>
      <c r="D248" s="257">
        <v>2021</v>
      </c>
      <c r="E248" s="360" t="s">
        <v>523</v>
      </c>
      <c r="F248" s="125"/>
      <c r="G248" s="413"/>
      <c r="H248" s="257">
        <v>2020</v>
      </c>
      <c r="I248" s="257">
        <v>2021</v>
      </c>
      <c r="J248" s="360" t="s">
        <v>523</v>
      </c>
      <c r="K248" s="359"/>
      <c r="L248" s="359"/>
      <c r="M248" s="359"/>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526</v>
      </c>
      <c r="F250" s="16"/>
      <c r="G250" s="18">
        <v>80726</v>
      </c>
      <c r="H250" s="18">
        <v>34150</v>
      </c>
      <c r="I250" s="18">
        <v>67775</v>
      </c>
      <c r="J250" s="16">
        <v>98.462664714494878</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437</v>
      </c>
      <c r="B252" s="11">
        <v>25873</v>
      </c>
      <c r="C252" s="11">
        <v>0</v>
      </c>
      <c r="D252" s="11">
        <v>9886</v>
      </c>
      <c r="E252" s="12" t="s">
        <v>526</v>
      </c>
      <c r="F252" s="12"/>
      <c r="G252" s="11">
        <v>22857.876</v>
      </c>
      <c r="H252" s="11">
        <v>0</v>
      </c>
      <c r="I252" s="11">
        <v>13389.563619999999</v>
      </c>
      <c r="J252" s="12" t="s">
        <v>526</v>
      </c>
      <c r="K252" s="12"/>
      <c r="L252" s="12"/>
      <c r="M252" s="12"/>
    </row>
    <row r="253" spans="1:19" ht="11.25" customHeight="1" x14ac:dyDescent="0.2">
      <c r="A253" s="9" t="s">
        <v>57</v>
      </c>
      <c r="B253" s="11">
        <v>92</v>
      </c>
      <c r="C253" s="11">
        <v>46</v>
      </c>
      <c r="D253" s="11">
        <v>41</v>
      </c>
      <c r="E253" s="12">
        <v>-10.869565217391312</v>
      </c>
      <c r="F253" s="12"/>
      <c r="G253" s="11">
        <v>3245.3060300000002</v>
      </c>
      <c r="H253" s="11">
        <v>2556.69103</v>
      </c>
      <c r="I253" s="11">
        <v>4927.5742399999999</v>
      </c>
      <c r="J253" s="12">
        <v>92.732488289756304</v>
      </c>
      <c r="K253" s="12"/>
      <c r="L253" s="12"/>
      <c r="M253" s="12"/>
    </row>
    <row r="254" spans="1:19" ht="11.25" customHeight="1" x14ac:dyDescent="0.2">
      <c r="A254" s="9" t="s">
        <v>58</v>
      </c>
      <c r="B254" s="11">
        <v>0</v>
      </c>
      <c r="C254" s="11">
        <v>0</v>
      </c>
      <c r="D254" s="11">
        <v>0</v>
      </c>
      <c r="E254" s="12" t="s">
        <v>526</v>
      </c>
      <c r="F254" s="12"/>
      <c r="G254" s="11">
        <v>0</v>
      </c>
      <c r="H254" s="11">
        <v>0</v>
      </c>
      <c r="I254" s="11">
        <v>0</v>
      </c>
      <c r="J254" s="12" t="s">
        <v>526</v>
      </c>
      <c r="K254" s="12"/>
      <c r="L254" s="12"/>
      <c r="M254" s="12"/>
    </row>
    <row r="255" spans="1:19" ht="11.25" customHeight="1" x14ac:dyDescent="0.2">
      <c r="A255" s="9" t="s">
        <v>59</v>
      </c>
      <c r="B255" s="11">
        <v>1631.0075000000002</v>
      </c>
      <c r="C255" s="11">
        <v>1047.9414999999999</v>
      </c>
      <c r="D255" s="11">
        <v>2968.1280000000002</v>
      </c>
      <c r="E255" s="12">
        <v>183.23413091284203</v>
      </c>
      <c r="F255" s="12"/>
      <c r="G255" s="11">
        <v>5515.0296200000003</v>
      </c>
      <c r="H255" s="11">
        <v>3917.0705600000001</v>
      </c>
      <c r="I255" s="11">
        <v>9024.3711500000009</v>
      </c>
      <c r="J255" s="12">
        <v>130.38571840278519</v>
      </c>
      <c r="K255" s="12"/>
      <c r="L255" s="12"/>
      <c r="M255" s="12"/>
      <c r="P255" s="247"/>
      <c r="Q255" s="247"/>
      <c r="R255" s="247"/>
      <c r="S255" s="13"/>
    </row>
    <row r="256" spans="1:19" ht="11.25" customHeight="1" x14ac:dyDescent="0.2">
      <c r="A256" s="9" t="s">
        <v>60</v>
      </c>
      <c r="B256" s="11">
        <v>2014.9378699999997</v>
      </c>
      <c r="C256" s="11">
        <v>1640.9158</v>
      </c>
      <c r="D256" s="11">
        <v>2235.8775200000005</v>
      </c>
      <c r="E256" s="12">
        <v>36.257906712824649</v>
      </c>
      <c r="F256" s="12"/>
      <c r="G256" s="11">
        <v>6165.628709999999</v>
      </c>
      <c r="H256" s="11">
        <v>4964.1427300000005</v>
      </c>
      <c r="I256" s="11">
        <v>9384.3009700000002</v>
      </c>
      <c r="J256" s="12">
        <v>89.041723423613149</v>
      </c>
      <c r="K256" s="12"/>
      <c r="L256" s="12"/>
      <c r="M256" s="12"/>
      <c r="P256" s="175"/>
      <c r="Q256" s="175"/>
      <c r="R256" s="13"/>
      <c r="S256" s="13"/>
    </row>
    <row r="257" spans="1:23" ht="11.25" customHeight="1" x14ac:dyDescent="0.2">
      <c r="A257" s="9" t="s">
        <v>61</v>
      </c>
      <c r="B257" s="11"/>
      <c r="C257" s="11"/>
      <c r="D257" s="11"/>
      <c r="E257" s="12"/>
      <c r="F257" s="12"/>
      <c r="G257" s="11">
        <v>42942.159639999998</v>
      </c>
      <c r="H257" s="11">
        <v>22712.095679999999</v>
      </c>
      <c r="I257" s="11">
        <v>31049.190019999995</v>
      </c>
      <c r="J257" s="12">
        <v>36.70772815271971</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1579550</v>
      </c>
      <c r="H259" s="18">
        <v>916442</v>
      </c>
      <c r="I259" s="18">
        <v>976102</v>
      </c>
      <c r="J259" s="16">
        <v>6.5099591681743192</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71065.005436200008</v>
      </c>
      <c r="C261" s="18">
        <v>44063.925209999987</v>
      </c>
      <c r="D261" s="18">
        <v>40249.913099999991</v>
      </c>
      <c r="E261" s="16">
        <v>-8.6556340403701313</v>
      </c>
      <c r="F261" s="16"/>
      <c r="G261" s="18">
        <v>156367.56555</v>
      </c>
      <c r="H261" s="18">
        <v>97718.613500000007</v>
      </c>
      <c r="I261" s="18">
        <v>88360.113939999996</v>
      </c>
      <c r="J261" s="16">
        <v>-9.576987663665534</v>
      </c>
      <c r="K261" s="16"/>
      <c r="L261" s="16"/>
      <c r="M261" s="16"/>
      <c r="O261" s="292"/>
      <c r="P261" s="292"/>
      <c r="Q261" s="292"/>
    </row>
    <row r="262" spans="1:23" ht="11.25" customHeight="1" x14ac:dyDescent="0.2">
      <c r="A262" s="9" t="s">
        <v>63</v>
      </c>
      <c r="B262" s="11">
        <v>44.048349999999999</v>
      </c>
      <c r="C262" s="11">
        <v>44.048349999999999</v>
      </c>
      <c r="D262" s="11">
        <v>317.52</v>
      </c>
      <c r="E262" s="12">
        <v>620.84425409805363</v>
      </c>
      <c r="F262" s="12"/>
      <c r="G262" s="11">
        <v>29.577579999999998</v>
      </c>
      <c r="H262" s="11">
        <v>29.577579999999998</v>
      </c>
      <c r="I262" s="11">
        <v>214.53724</v>
      </c>
      <c r="J262" s="12">
        <v>625.3373670192085</v>
      </c>
      <c r="K262" s="12"/>
      <c r="L262" s="12"/>
      <c r="M262" s="12"/>
      <c r="O262" s="292"/>
      <c r="P262" s="292"/>
      <c r="Q262" s="292"/>
    </row>
    <row r="263" spans="1:23" ht="11.25" customHeight="1" x14ac:dyDescent="0.2">
      <c r="A263" s="9" t="s">
        <v>64</v>
      </c>
      <c r="B263" s="11">
        <v>654.13912000000005</v>
      </c>
      <c r="C263" s="11">
        <v>497.72568000000001</v>
      </c>
      <c r="D263" s="11">
        <v>721.99233000000015</v>
      </c>
      <c r="E263" s="12">
        <v>45.058283912535956</v>
      </c>
      <c r="F263" s="12"/>
      <c r="G263" s="11">
        <v>2165.0033600000002</v>
      </c>
      <c r="H263" s="11">
        <v>1625.80493</v>
      </c>
      <c r="I263" s="11">
        <v>2423.6760599999998</v>
      </c>
      <c r="J263" s="12">
        <v>49.075452735894942</v>
      </c>
      <c r="K263" s="12"/>
      <c r="L263" s="12"/>
      <c r="M263" s="12"/>
      <c r="O263" s="292"/>
      <c r="P263" s="292"/>
      <c r="Q263" s="292"/>
      <c r="R263" s="13"/>
      <c r="S263" s="13"/>
    </row>
    <row r="264" spans="1:23" ht="11.25" customHeight="1" x14ac:dyDescent="0.2">
      <c r="A264" s="9" t="s">
        <v>65</v>
      </c>
      <c r="B264" s="11">
        <v>1412.9090099999999</v>
      </c>
      <c r="C264" s="11">
        <v>1283.5551999999998</v>
      </c>
      <c r="D264" s="11">
        <v>251.68110999999999</v>
      </c>
      <c r="E264" s="12">
        <v>-80.391874848857299</v>
      </c>
      <c r="F264" s="12"/>
      <c r="G264" s="11">
        <v>4900.6354799999999</v>
      </c>
      <c r="H264" s="11">
        <v>4445.5790699999998</v>
      </c>
      <c r="I264" s="11">
        <v>924.64346999999998</v>
      </c>
      <c r="J264" s="12">
        <v>-79.200831760259291</v>
      </c>
      <c r="K264" s="12"/>
      <c r="L264" s="12"/>
      <c r="M264" s="12"/>
      <c r="O264" s="292"/>
      <c r="P264" s="292"/>
      <c r="Q264" s="292"/>
      <c r="R264" s="13"/>
      <c r="S264" s="13"/>
    </row>
    <row r="265" spans="1:23" ht="11.25" customHeight="1" x14ac:dyDescent="0.2">
      <c r="A265" s="9" t="s">
        <v>66</v>
      </c>
      <c r="B265" s="11">
        <v>1061.1534199999999</v>
      </c>
      <c r="C265" s="11">
        <v>595.80385000000001</v>
      </c>
      <c r="D265" s="11">
        <v>494.83153000000004</v>
      </c>
      <c r="E265" s="12">
        <v>-16.947241948839363</v>
      </c>
      <c r="F265" s="12"/>
      <c r="G265" s="11">
        <v>3746.5984700000004</v>
      </c>
      <c r="H265" s="11">
        <v>2117.2252100000001</v>
      </c>
      <c r="I265" s="11">
        <v>1648.0991100000001</v>
      </c>
      <c r="J265" s="12">
        <v>-22.157590878109744</v>
      </c>
      <c r="K265" s="12"/>
      <c r="L265" s="12"/>
      <c r="M265" s="12"/>
      <c r="O265" s="292"/>
      <c r="P265" s="292"/>
      <c r="Q265" s="292"/>
    </row>
    <row r="266" spans="1:23" ht="11.25" customHeight="1" x14ac:dyDescent="0.2">
      <c r="A266" s="9" t="s">
        <v>67</v>
      </c>
      <c r="B266" s="11">
        <v>7873.7244599999995</v>
      </c>
      <c r="C266" s="11">
        <v>5398.6518299999998</v>
      </c>
      <c r="D266" s="11">
        <v>5081.1069399999997</v>
      </c>
      <c r="E266" s="12">
        <v>-5.8819294149591457</v>
      </c>
      <c r="F266" s="12"/>
      <c r="G266" s="11">
        <v>33497.591860000008</v>
      </c>
      <c r="H266" s="11">
        <v>22641.900099999999</v>
      </c>
      <c r="I266" s="11">
        <v>21832.804950000002</v>
      </c>
      <c r="J266" s="12">
        <v>-3.5734419215108062</v>
      </c>
      <c r="K266" s="12"/>
      <c r="L266" s="12"/>
      <c r="M266" s="12"/>
      <c r="O266" s="292"/>
      <c r="P266" s="292"/>
      <c r="Q266" s="292"/>
    </row>
    <row r="267" spans="1:23" ht="11.25" customHeight="1" x14ac:dyDescent="0.2">
      <c r="A267" s="9" t="s">
        <v>100</v>
      </c>
      <c r="B267" s="11">
        <v>28804.9153386</v>
      </c>
      <c r="C267" s="11">
        <v>17399.043807999995</v>
      </c>
      <c r="D267" s="11">
        <v>15302.989533999998</v>
      </c>
      <c r="E267" s="12">
        <v>-12.046950953915299</v>
      </c>
      <c r="F267" s="12"/>
      <c r="G267" s="11">
        <v>48282.420880000012</v>
      </c>
      <c r="H267" s="11">
        <v>29344.02072</v>
      </c>
      <c r="I267" s="11">
        <v>26720.694129999996</v>
      </c>
      <c r="J267" s="12">
        <v>-8.9399016413998993</v>
      </c>
      <c r="K267" s="12"/>
      <c r="L267" s="12"/>
      <c r="M267" s="12"/>
      <c r="O267" s="292"/>
      <c r="P267" s="292"/>
      <c r="Q267" s="292"/>
    </row>
    <row r="268" spans="1:23" ht="11.25" customHeight="1" x14ac:dyDescent="0.2">
      <c r="A268" s="9" t="s">
        <v>68</v>
      </c>
      <c r="B268" s="11">
        <v>5467.5046676000002</v>
      </c>
      <c r="C268" s="11">
        <v>3168.5195099999996</v>
      </c>
      <c r="D268" s="11">
        <v>3914.2222579999993</v>
      </c>
      <c r="E268" s="12">
        <v>23.534737458504722</v>
      </c>
      <c r="F268" s="12"/>
      <c r="G268" s="11">
        <v>9952.7306900000003</v>
      </c>
      <c r="H268" s="11">
        <v>5664.5956899999983</v>
      </c>
      <c r="I268" s="11">
        <v>7267.0420500000009</v>
      </c>
      <c r="J268" s="12">
        <v>28.288803785747376</v>
      </c>
      <c r="K268" s="12"/>
      <c r="L268" s="12"/>
      <c r="M268" s="12"/>
      <c r="O268" s="292"/>
      <c r="P268" s="292"/>
      <c r="Q268" s="292"/>
    </row>
    <row r="269" spans="1:23" ht="11.25" customHeight="1" x14ac:dyDescent="0.2">
      <c r="A269" s="9" t="s">
        <v>339</v>
      </c>
      <c r="B269" s="11">
        <v>25746.611069999999</v>
      </c>
      <c r="C269" s="11">
        <v>15676.576981999999</v>
      </c>
      <c r="D269" s="11">
        <v>14165.569398</v>
      </c>
      <c r="E269" s="12">
        <v>-9.6386321180634837</v>
      </c>
      <c r="F269" s="12"/>
      <c r="G269" s="11">
        <v>53793.007229999996</v>
      </c>
      <c r="H269" s="11">
        <v>31849.910200000006</v>
      </c>
      <c r="I269" s="11">
        <v>27328.616929999997</v>
      </c>
      <c r="J269" s="12">
        <v>-14.195623289386887</v>
      </c>
      <c r="K269" s="12"/>
      <c r="L269" s="12"/>
      <c r="M269" s="12"/>
      <c r="O269" s="292"/>
      <c r="P269" s="292"/>
      <c r="Q269" s="292"/>
    </row>
    <row r="270" spans="1:23" ht="11.25" customHeight="1" x14ac:dyDescent="0.2">
      <c r="A270" s="9"/>
      <c r="B270" s="11"/>
      <c r="C270" s="11"/>
      <c r="D270" s="11"/>
      <c r="E270" s="12"/>
      <c r="F270" s="12"/>
      <c r="G270" s="11"/>
      <c r="H270" s="11"/>
      <c r="I270" s="11"/>
      <c r="J270" s="12"/>
      <c r="K270" s="12"/>
      <c r="L270" s="12"/>
      <c r="M270" s="12"/>
      <c r="O270" s="292"/>
      <c r="P270" s="292"/>
      <c r="Q270" s="292"/>
    </row>
    <row r="271" spans="1:23" s="20" customFormat="1" ht="11.25" customHeight="1" x14ac:dyDescent="0.2">
      <c r="A271" s="17" t="s">
        <v>69</v>
      </c>
      <c r="B271" s="18">
        <v>521391.1322259999</v>
      </c>
      <c r="C271" s="18">
        <v>304512.96889000008</v>
      </c>
      <c r="D271" s="18">
        <v>292741.3996528</v>
      </c>
      <c r="E271" s="16">
        <v>-3.8657037432951995</v>
      </c>
      <c r="F271" s="16"/>
      <c r="G271" s="18">
        <v>1397277.53302</v>
      </c>
      <c r="H271" s="18">
        <v>801742.54743000004</v>
      </c>
      <c r="I271" s="18">
        <v>873696.76870000002</v>
      </c>
      <c r="J271" s="16">
        <v>8.9747290449597017</v>
      </c>
      <c r="K271" s="16"/>
      <c r="L271" s="16"/>
      <c r="M271" s="16"/>
      <c r="O271" s="292"/>
      <c r="P271" s="292"/>
      <c r="Q271" s="292"/>
      <c r="R271" s="179"/>
      <c r="S271" s="19"/>
      <c r="T271" s="19"/>
      <c r="U271" s="179"/>
      <c r="V271" s="179"/>
      <c r="W271" s="179"/>
    </row>
    <row r="272" spans="1:23" s="20" customFormat="1" ht="11.25" customHeight="1" x14ac:dyDescent="0.2">
      <c r="A272" s="17" t="s">
        <v>448</v>
      </c>
      <c r="B272" s="18">
        <v>289390.48314999993</v>
      </c>
      <c r="C272" s="18">
        <v>165601.06276300008</v>
      </c>
      <c r="D272" s="18">
        <v>168486.00415099997</v>
      </c>
      <c r="E272" s="16">
        <v>1.7421031845240549</v>
      </c>
      <c r="F272" s="16"/>
      <c r="G272" s="18">
        <v>837062.26420000009</v>
      </c>
      <c r="H272" s="18">
        <v>460283.43831</v>
      </c>
      <c r="I272" s="18">
        <v>518355.48677999998</v>
      </c>
      <c r="J272" s="16">
        <v>12.616584399217203</v>
      </c>
      <c r="K272" s="344"/>
      <c r="L272" s="16"/>
      <c r="M272" s="16"/>
      <c r="O272" s="292"/>
      <c r="P272" s="292"/>
      <c r="Q272" s="292"/>
    </row>
    <row r="273" spans="1:24" ht="11.25" customHeight="1" x14ac:dyDescent="0.2">
      <c r="A273" s="9" t="s">
        <v>449</v>
      </c>
      <c r="B273" s="11">
        <v>283454.08849999995</v>
      </c>
      <c r="C273" s="11">
        <v>162696.27517300009</v>
      </c>
      <c r="D273" s="11">
        <v>164785.55723099998</v>
      </c>
      <c r="E273" s="12">
        <v>1.2841609654420836</v>
      </c>
      <c r="F273" s="12"/>
      <c r="G273" s="11">
        <v>820315.12730000005</v>
      </c>
      <c r="H273" s="11">
        <v>452536.72801999998</v>
      </c>
      <c r="I273" s="11">
        <v>508318.51108999999</v>
      </c>
      <c r="J273" s="12">
        <v>12.326465370902383</v>
      </c>
      <c r="K273" s="344"/>
      <c r="L273" s="12"/>
      <c r="M273" s="12"/>
      <c r="O273" s="292"/>
      <c r="P273" s="292"/>
      <c r="Q273" s="292"/>
      <c r="R273" s="247"/>
    </row>
    <row r="274" spans="1:24" ht="11.25" customHeight="1" x14ac:dyDescent="0.2">
      <c r="A274" s="342" t="s">
        <v>450</v>
      </c>
      <c r="B274" s="11">
        <v>232214.41368</v>
      </c>
      <c r="C274" s="11">
        <v>133228.83315300007</v>
      </c>
      <c r="D274" s="11">
        <v>131749.768243</v>
      </c>
      <c r="E274" s="12">
        <v>-1.1101687787819259</v>
      </c>
      <c r="F274" s="12"/>
      <c r="G274" s="11">
        <v>724893.37216000003</v>
      </c>
      <c r="H274" s="11">
        <v>405082.09818999999</v>
      </c>
      <c r="I274" s="11">
        <v>442395.00581999996</v>
      </c>
      <c r="J274" s="12">
        <v>9.2111963961682335</v>
      </c>
      <c r="K274" s="344"/>
      <c r="L274" s="12"/>
      <c r="M274" s="12"/>
      <c r="O274" s="292"/>
      <c r="P274" s="292"/>
      <c r="Q274" s="292"/>
      <c r="R274" s="247"/>
    </row>
    <row r="275" spans="1:24" ht="11.25" customHeight="1" x14ac:dyDescent="0.2">
      <c r="A275" s="342" t="s">
        <v>457</v>
      </c>
      <c r="B275" s="11">
        <v>51239.674819999986</v>
      </c>
      <c r="C275" s="11">
        <v>29467.442020000006</v>
      </c>
      <c r="D275" s="11">
        <v>33035.788988</v>
      </c>
      <c r="E275" s="12">
        <v>12.109456143421269</v>
      </c>
      <c r="F275" s="12"/>
      <c r="G275" s="11">
        <v>95421.755140000008</v>
      </c>
      <c r="H275" s="11">
        <v>47454.629829999983</v>
      </c>
      <c r="I275" s="11">
        <v>65923.505270000009</v>
      </c>
      <c r="J275" s="12">
        <v>38.919016977189301</v>
      </c>
      <c r="K275" s="344"/>
      <c r="L275" s="12"/>
      <c r="M275" s="12"/>
      <c r="O275" s="292"/>
      <c r="P275" s="292"/>
      <c r="Q275" s="292"/>
      <c r="R275" s="247"/>
    </row>
    <row r="276" spans="1:24" ht="11.25" customHeight="1" x14ac:dyDescent="0.2">
      <c r="A276" s="9" t="s">
        <v>451</v>
      </c>
      <c r="B276" s="11">
        <v>5936.3946500000002</v>
      </c>
      <c r="C276" s="11">
        <v>2904.7875899999999</v>
      </c>
      <c r="D276" s="11">
        <v>3700.4469200000003</v>
      </c>
      <c r="E276" s="12">
        <v>27.391308498395233</v>
      </c>
      <c r="F276" s="12"/>
      <c r="G276" s="11">
        <v>16747.136900000001</v>
      </c>
      <c r="H276" s="11">
        <v>7746.71029</v>
      </c>
      <c r="I276" s="11">
        <v>10036.975689999999</v>
      </c>
      <c r="J276" s="12">
        <v>29.564361054736167</v>
      </c>
      <c r="K276" s="344"/>
      <c r="L276" s="12"/>
      <c r="M276" s="12"/>
      <c r="O276" s="292"/>
      <c r="P276" s="292"/>
      <c r="Q276" s="292"/>
      <c r="R276" s="247"/>
    </row>
    <row r="277" spans="1:24" s="20" customFormat="1" ht="11.25" customHeight="1" x14ac:dyDescent="0.2">
      <c r="A277" s="17" t="s">
        <v>447</v>
      </c>
      <c r="B277" s="18">
        <v>172779.03718299998</v>
      </c>
      <c r="C277" s="18">
        <v>104194.99335600002</v>
      </c>
      <c r="D277" s="18">
        <v>93686.41159209999</v>
      </c>
      <c r="E277" s="16">
        <v>-10.085495881741323</v>
      </c>
      <c r="F277" s="16"/>
      <c r="G277" s="18">
        <v>382427.32970999996</v>
      </c>
      <c r="H277" s="18">
        <v>235894.74050000001</v>
      </c>
      <c r="I277" s="18">
        <v>252588.99706999995</v>
      </c>
      <c r="J277" s="16">
        <v>7.0769939739287793</v>
      </c>
      <c r="K277" s="344"/>
      <c r="L277" s="16"/>
      <c r="M277" s="16"/>
      <c r="O277" s="292"/>
      <c r="P277" s="292"/>
      <c r="Q277" s="292"/>
      <c r="R277" s="22"/>
    </row>
    <row r="278" spans="1:24" ht="11.25" customHeight="1" x14ac:dyDescent="0.2">
      <c r="A278" s="9" t="s">
        <v>444</v>
      </c>
      <c r="B278" s="11">
        <v>153735.29405299999</v>
      </c>
      <c r="C278" s="11">
        <v>93350.507746000018</v>
      </c>
      <c r="D278" s="11">
        <v>84934.21415449999</v>
      </c>
      <c r="E278" s="12">
        <v>-9.0157984082959217</v>
      </c>
      <c r="F278" s="12"/>
      <c r="G278" s="11">
        <v>368607.16984999995</v>
      </c>
      <c r="H278" s="11">
        <v>227847.65926000001</v>
      </c>
      <c r="I278" s="11">
        <v>245220.57555999997</v>
      </c>
      <c r="J278" s="12">
        <v>7.6247947231160538</v>
      </c>
      <c r="K278" s="344"/>
      <c r="L278" s="12"/>
      <c r="M278" s="12"/>
      <c r="O278" s="292"/>
      <c r="P278" s="292"/>
      <c r="Q278" s="292"/>
    </row>
    <row r="279" spans="1:24" ht="11.25" customHeight="1" x14ac:dyDescent="0.2">
      <c r="A279" s="342" t="s">
        <v>455</v>
      </c>
      <c r="B279" s="11">
        <v>2018.6893100000002</v>
      </c>
      <c r="C279" s="11">
        <v>1360.5433400000002</v>
      </c>
      <c r="D279" s="11">
        <v>406.05740000000003</v>
      </c>
      <c r="E279" s="12">
        <v>-70.154761846836877</v>
      </c>
      <c r="F279" s="12"/>
      <c r="G279" s="11">
        <v>2283.00234</v>
      </c>
      <c r="H279" s="11">
        <v>1254.45911</v>
      </c>
      <c r="I279" s="11">
        <v>447.78291999999999</v>
      </c>
      <c r="J279" s="12">
        <v>-64.304701808893554</v>
      </c>
      <c r="K279" s="344"/>
      <c r="L279" s="12"/>
      <c r="M279" s="12"/>
      <c r="O279" s="292"/>
      <c r="P279" s="292"/>
      <c r="Q279" s="292"/>
    </row>
    <row r="280" spans="1:24" ht="11.25" customHeight="1" x14ac:dyDescent="0.2">
      <c r="A280" s="342" t="s">
        <v>456</v>
      </c>
      <c r="B280" s="11">
        <v>151716.604743</v>
      </c>
      <c r="C280" s="11">
        <v>91989.964406000014</v>
      </c>
      <c r="D280" s="11">
        <v>84528.156754499985</v>
      </c>
      <c r="E280" s="12">
        <v>-8.1115453187558018</v>
      </c>
      <c r="F280" s="12"/>
      <c r="G280" s="11">
        <v>366324.16750999994</v>
      </c>
      <c r="H280" s="11">
        <v>226593.20015000002</v>
      </c>
      <c r="I280" s="11">
        <v>244772.79263999997</v>
      </c>
      <c r="J280" s="12">
        <v>8.0230088449103647</v>
      </c>
      <c r="K280" s="344"/>
      <c r="L280" s="12"/>
      <c r="M280" s="12"/>
      <c r="O280" s="292"/>
      <c r="P280" s="292"/>
      <c r="Q280" s="292"/>
    </row>
    <row r="281" spans="1:24" ht="11.25" customHeight="1" x14ac:dyDescent="0.2">
      <c r="A281" s="9" t="s">
        <v>446</v>
      </c>
      <c r="B281" s="11">
        <v>19043.743129999999</v>
      </c>
      <c r="C281" s="11">
        <v>10844.485610000003</v>
      </c>
      <c r="D281" s="11">
        <v>8752.1974375999998</v>
      </c>
      <c r="E281" s="12">
        <v>-19.293567695554387</v>
      </c>
      <c r="F281" s="12"/>
      <c r="G281" s="11">
        <v>13820.159860000003</v>
      </c>
      <c r="H281" s="11">
        <v>8047.0812399999995</v>
      </c>
      <c r="I281" s="11">
        <v>7368.4215099999992</v>
      </c>
      <c r="J281" s="12">
        <v>-8.4336135023287113</v>
      </c>
      <c r="K281" s="344"/>
      <c r="L281" s="12"/>
      <c r="M281" s="12"/>
      <c r="O281" s="292"/>
      <c r="P281" s="292"/>
      <c r="Q281" s="292"/>
    </row>
    <row r="282" spans="1:24" s="20" customFormat="1" ht="11.25" customHeight="1" x14ac:dyDescent="0.2">
      <c r="A282" s="17" t="s">
        <v>432</v>
      </c>
      <c r="B282" s="18">
        <v>25867.614644000001</v>
      </c>
      <c r="C282" s="18">
        <v>16202.754302000001</v>
      </c>
      <c r="D282" s="18">
        <v>11677.903147999998</v>
      </c>
      <c r="E282" s="16">
        <v>-27.926431948927814</v>
      </c>
      <c r="F282" s="16"/>
      <c r="G282" s="18">
        <v>101717.17318999999</v>
      </c>
      <c r="H282" s="18">
        <v>64451.189929999993</v>
      </c>
      <c r="I282" s="18">
        <v>49258.778230000004</v>
      </c>
      <c r="J282" s="16">
        <v>-23.571964639443223</v>
      </c>
      <c r="K282" s="344"/>
      <c r="L282" s="16"/>
      <c r="M282" s="16"/>
      <c r="O282" s="292"/>
      <c r="P282" s="292"/>
      <c r="Q282" s="292"/>
    </row>
    <row r="283" spans="1:24" ht="11.25" customHeight="1" x14ac:dyDescent="0.2">
      <c r="A283" s="9" t="s">
        <v>454</v>
      </c>
      <c r="B283" s="11">
        <v>25200.821634</v>
      </c>
      <c r="C283" s="11">
        <v>15865.822772000001</v>
      </c>
      <c r="D283" s="11">
        <v>11062.071357999997</v>
      </c>
      <c r="E283" s="12">
        <v>-30.277354556598624</v>
      </c>
      <c r="F283" s="12"/>
      <c r="G283" s="11">
        <v>99285.608739999981</v>
      </c>
      <c r="H283" s="11">
        <v>63279.20846999999</v>
      </c>
      <c r="I283" s="11">
        <v>47029.555370000002</v>
      </c>
      <c r="J283" s="12">
        <v>-25.679292603199642</v>
      </c>
      <c r="K283" s="344"/>
      <c r="L283" s="12"/>
      <c r="M283" s="12"/>
      <c r="O283" s="292"/>
      <c r="P283" s="292"/>
      <c r="Q283" s="292"/>
    </row>
    <row r="284" spans="1:24" ht="11.25" customHeight="1" x14ac:dyDescent="0.2">
      <c r="A284" s="342" t="s">
        <v>70</v>
      </c>
      <c r="B284" s="11">
        <v>23897.380634000001</v>
      </c>
      <c r="C284" s="11">
        <v>15017.016672000002</v>
      </c>
      <c r="D284" s="11">
        <v>10270.380437999998</v>
      </c>
      <c r="E284" s="12">
        <v>-31.60838359359586</v>
      </c>
      <c r="F284" s="12"/>
      <c r="G284" s="11">
        <v>93528.168799999985</v>
      </c>
      <c r="H284" s="11">
        <v>59614.325139999994</v>
      </c>
      <c r="I284" s="11">
        <v>42891.746570000003</v>
      </c>
      <c r="J284" s="12">
        <v>-28.051275479053402</v>
      </c>
      <c r="K284" s="344"/>
      <c r="L284" s="12"/>
      <c r="M284" s="12"/>
      <c r="O284" s="292"/>
      <c r="P284" s="292"/>
      <c r="Q284" s="292"/>
    </row>
    <row r="285" spans="1:24" ht="11.25" customHeight="1" x14ac:dyDescent="0.2">
      <c r="A285" s="342" t="s">
        <v>453</v>
      </c>
      <c r="B285" s="11">
        <v>1303.441</v>
      </c>
      <c r="C285" s="11">
        <v>848.80610000000001</v>
      </c>
      <c r="D285" s="11">
        <v>791.69092000000001</v>
      </c>
      <c r="E285" s="12">
        <v>-6.7288842528346606</v>
      </c>
      <c r="F285" s="12"/>
      <c r="G285" s="11">
        <v>5757.4399400000002</v>
      </c>
      <c r="H285" s="11">
        <v>3664.8833300000001</v>
      </c>
      <c r="I285" s="11">
        <v>4137.8088000000007</v>
      </c>
      <c r="J285" s="12">
        <v>12.904243530175364</v>
      </c>
      <c r="K285" s="344"/>
      <c r="L285" s="12"/>
      <c r="M285" s="12"/>
      <c r="O285" s="292"/>
      <c r="P285" s="292"/>
      <c r="Q285" s="292"/>
    </row>
    <row r="286" spans="1:24" ht="11.25" customHeight="1" x14ac:dyDescent="0.2">
      <c r="A286" s="9" t="s">
        <v>445</v>
      </c>
      <c r="B286" s="11">
        <v>666.79301000000009</v>
      </c>
      <c r="C286" s="11">
        <v>336.93153000000001</v>
      </c>
      <c r="D286" s="11">
        <v>615.83178999999996</v>
      </c>
      <c r="E286" s="12">
        <v>82.776539197741442</v>
      </c>
      <c r="F286" s="12"/>
      <c r="G286" s="11">
        <v>2431.5644500000003</v>
      </c>
      <c r="H286" s="11">
        <v>1171.9814599999997</v>
      </c>
      <c r="I286" s="11">
        <v>2229.2228599999999</v>
      </c>
      <c r="J286" s="12">
        <v>90.209737618204315</v>
      </c>
      <c r="K286" s="344"/>
      <c r="L286" s="12"/>
      <c r="M286" s="12"/>
      <c r="O286" s="292"/>
      <c r="P286" s="292"/>
      <c r="Q286" s="292"/>
    </row>
    <row r="287" spans="1:24" s="20" customFormat="1" ht="11.25" customHeight="1" x14ac:dyDescent="0.2">
      <c r="A287" s="17" t="s">
        <v>71</v>
      </c>
      <c r="B287" s="18">
        <v>6300.3151399999997</v>
      </c>
      <c r="C287" s="18">
        <v>3933.5473799999991</v>
      </c>
      <c r="D287" s="18">
        <v>4193.0306</v>
      </c>
      <c r="E287" s="16">
        <v>6.5966720350016743</v>
      </c>
      <c r="F287" s="16"/>
      <c r="G287" s="18">
        <v>36100.419180000004</v>
      </c>
      <c r="H287" s="18">
        <v>22194.722009999998</v>
      </c>
      <c r="I287" s="18">
        <v>27157.395369999998</v>
      </c>
      <c r="J287" s="16">
        <v>22.35970046285793</v>
      </c>
      <c r="K287" s="16"/>
      <c r="L287" s="16"/>
      <c r="M287" s="16"/>
      <c r="O287" s="292"/>
      <c r="P287" s="292"/>
      <c r="Q287" s="292"/>
      <c r="S287" s="179"/>
      <c r="T287" s="179"/>
      <c r="U287" s="179"/>
      <c r="V287" s="179"/>
      <c r="W287" s="179"/>
      <c r="X287" s="179"/>
    </row>
    <row r="288" spans="1:24" s="20" customFormat="1" ht="11.25" customHeight="1" x14ac:dyDescent="0.2">
      <c r="A288" s="17" t="s">
        <v>72</v>
      </c>
      <c r="B288" s="18">
        <v>27053.682109000001</v>
      </c>
      <c r="C288" s="18">
        <v>14580.611089</v>
      </c>
      <c r="D288" s="18">
        <v>14698.050161699999</v>
      </c>
      <c r="E288" s="16">
        <v>0.80544684981411763</v>
      </c>
      <c r="F288" s="16"/>
      <c r="G288" s="18">
        <v>39970.346740000008</v>
      </c>
      <c r="H288" s="18">
        <v>18918.456680000003</v>
      </c>
      <c r="I288" s="18">
        <v>26336.111250000002</v>
      </c>
      <c r="J288" s="16">
        <v>39.208560695343124</v>
      </c>
      <c r="K288" s="16"/>
      <c r="L288" s="16"/>
      <c r="M288" s="16"/>
      <c r="O288" s="292"/>
      <c r="P288" s="292"/>
      <c r="Q288" s="292"/>
      <c r="R288" s="22"/>
      <c r="S288" s="179"/>
      <c r="T288" s="179"/>
      <c r="U288" s="179"/>
      <c r="V288" s="179"/>
    </row>
    <row r="289" spans="1:23" ht="11.25" customHeight="1" x14ac:dyDescent="0.2">
      <c r="A289" s="18"/>
      <c r="B289" s="11"/>
      <c r="C289" s="11">
        <v>93.350507746000019</v>
      </c>
      <c r="D289" s="11">
        <v>84.934214154499983</v>
      </c>
      <c r="E289" s="12"/>
      <c r="F289" s="12"/>
      <c r="G289" s="11"/>
      <c r="H289" s="11">
        <v>227.84765926000003</v>
      </c>
      <c r="I289" s="11">
        <v>245.22057555999996</v>
      </c>
      <c r="J289" s="12"/>
      <c r="K289" s="12"/>
      <c r="L289" s="12"/>
      <c r="M289" s="12"/>
      <c r="N289" s="130"/>
      <c r="O289" s="292"/>
      <c r="P289" s="292"/>
      <c r="Q289" s="292"/>
      <c r="R289" s="131"/>
      <c r="S289" s="131"/>
      <c r="T289" s="13"/>
      <c r="U289" s="13"/>
      <c r="V289" s="13"/>
    </row>
    <row r="290" spans="1:23" s="20" customFormat="1" ht="11.25" customHeight="1" x14ac:dyDescent="0.2">
      <c r="A290" s="17" t="s">
        <v>73</v>
      </c>
      <c r="B290" s="18"/>
      <c r="C290" s="18"/>
      <c r="D290" s="18"/>
      <c r="E290" s="16"/>
      <c r="F290" s="16"/>
      <c r="G290" s="18">
        <v>25904.901430000085</v>
      </c>
      <c r="H290" s="18">
        <v>16980.839069999987</v>
      </c>
      <c r="I290" s="18">
        <v>14045.117360000033</v>
      </c>
      <c r="J290" s="16">
        <v>-17.288437266839708</v>
      </c>
      <c r="K290" s="16"/>
      <c r="L290" s="16"/>
      <c r="M290" s="16"/>
      <c r="N290" s="205"/>
      <c r="O290" s="292"/>
      <c r="P290" s="292"/>
      <c r="Q290" s="292"/>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2"/>
      <c r="P291" s="292"/>
      <c r="Q291" s="292"/>
      <c r="R291" s="129"/>
      <c r="S291" s="129"/>
      <c r="T291" s="129"/>
      <c r="U291" s="129"/>
      <c r="V291" s="129"/>
      <c r="W291" s="129"/>
    </row>
    <row r="292" spans="1:23" ht="15" x14ac:dyDescent="0.2">
      <c r="A292" s="9" t="s">
        <v>409</v>
      </c>
      <c r="B292" s="9"/>
      <c r="C292" s="9"/>
      <c r="D292" s="9"/>
      <c r="E292" s="9"/>
      <c r="F292" s="9"/>
      <c r="G292" s="9"/>
      <c r="H292" s="9"/>
      <c r="I292" s="9"/>
      <c r="J292" s="9"/>
      <c r="K292" s="9"/>
      <c r="L292" s="9"/>
      <c r="M292" s="9"/>
      <c r="N292" s="130"/>
      <c r="O292" s="292"/>
      <c r="P292" s="292"/>
      <c r="Q292" s="292"/>
      <c r="R292" s="129"/>
      <c r="S292" s="129"/>
      <c r="T292" s="129"/>
      <c r="U292" s="129"/>
      <c r="V292" s="129"/>
      <c r="W292" s="129"/>
    </row>
    <row r="293" spans="1:23" ht="15" x14ac:dyDescent="0.2">
      <c r="A293" s="9" t="s">
        <v>401</v>
      </c>
      <c r="B293" s="9"/>
      <c r="C293" s="9"/>
      <c r="D293" s="9"/>
      <c r="E293" s="9"/>
      <c r="F293" s="9"/>
      <c r="G293" s="9"/>
      <c r="H293" s="9"/>
      <c r="I293" s="9"/>
      <c r="J293" s="9"/>
      <c r="K293" s="9"/>
      <c r="L293" s="9"/>
      <c r="M293" s="9"/>
      <c r="N293" s="130"/>
      <c r="O293" s="292"/>
      <c r="P293" s="292"/>
      <c r="Q293" s="292"/>
      <c r="R293" s="129"/>
      <c r="S293" s="129"/>
      <c r="T293" s="129"/>
      <c r="U293" s="129"/>
      <c r="V293" s="129"/>
      <c r="W293" s="129"/>
    </row>
    <row r="294" spans="1:23" ht="20.100000000000001" customHeight="1" x14ac:dyDescent="0.2">
      <c r="A294" s="405" t="s">
        <v>198</v>
      </c>
      <c r="B294" s="405"/>
      <c r="C294" s="405"/>
      <c r="D294" s="405"/>
      <c r="E294" s="405"/>
      <c r="F294" s="405"/>
      <c r="G294" s="405"/>
      <c r="H294" s="405"/>
      <c r="I294" s="405"/>
      <c r="J294" s="405"/>
      <c r="K294" s="358"/>
      <c r="L294" s="358"/>
      <c r="M294" s="358"/>
      <c r="N294" s="130"/>
      <c r="O294" s="292"/>
      <c r="P294" s="292"/>
      <c r="Q294" s="292"/>
      <c r="R294" s="129"/>
      <c r="S294" s="129"/>
      <c r="T294" s="129"/>
      <c r="U294" s="129"/>
      <c r="V294" s="129"/>
      <c r="W294" s="129"/>
    </row>
    <row r="295" spans="1:23" ht="20.100000000000001" customHeight="1" x14ac:dyDescent="0.2">
      <c r="A295" s="406" t="s">
        <v>161</v>
      </c>
      <c r="B295" s="406"/>
      <c r="C295" s="406"/>
      <c r="D295" s="406"/>
      <c r="E295" s="406"/>
      <c r="F295" s="406"/>
      <c r="G295" s="406"/>
      <c r="H295" s="406"/>
      <c r="I295" s="406"/>
      <c r="J295" s="406"/>
      <c r="K295" s="358"/>
      <c r="L295" s="358"/>
      <c r="M295" s="358"/>
      <c r="N295" s="130"/>
      <c r="O295" s="292"/>
      <c r="P295" s="292"/>
      <c r="Q295" s="292"/>
      <c r="V295" s="129"/>
      <c r="W295" s="129"/>
    </row>
    <row r="296" spans="1:23" s="20" customFormat="1" ht="15.75" x14ac:dyDescent="0.2">
      <c r="A296" s="17"/>
      <c r="B296" s="407" t="s">
        <v>101</v>
      </c>
      <c r="C296" s="407"/>
      <c r="D296" s="407"/>
      <c r="E296" s="407"/>
      <c r="F296" s="359"/>
      <c r="G296" s="407" t="s">
        <v>420</v>
      </c>
      <c r="H296" s="407"/>
      <c r="I296" s="407"/>
      <c r="J296" s="407"/>
      <c r="K296" s="359"/>
      <c r="L296" s="359"/>
      <c r="M296" s="359"/>
      <c r="N296" s="136"/>
      <c r="O296" s="292"/>
      <c r="P296" s="292"/>
      <c r="Q296" s="292"/>
      <c r="V296" s="137"/>
      <c r="W296" s="137"/>
    </row>
    <row r="297" spans="1:23" s="20" customFormat="1" ht="15.75" x14ac:dyDescent="0.2">
      <c r="A297" s="17" t="s">
        <v>257</v>
      </c>
      <c r="B297" s="410">
        <v>2020</v>
      </c>
      <c r="C297" s="408" t="s">
        <v>511</v>
      </c>
      <c r="D297" s="408"/>
      <c r="E297" s="408"/>
      <c r="F297" s="359"/>
      <c r="G297" s="410">
        <v>2020</v>
      </c>
      <c r="H297" s="408" t="s">
        <v>511</v>
      </c>
      <c r="I297" s="408"/>
      <c r="J297" s="408"/>
      <c r="K297" s="359"/>
      <c r="L297" s="359"/>
      <c r="M297" s="359"/>
      <c r="N297" s="136"/>
      <c r="O297" s="292"/>
      <c r="P297" s="292"/>
      <c r="Q297" s="292"/>
      <c r="R297" s="22"/>
      <c r="S297" s="22"/>
      <c r="V297" s="137"/>
      <c r="W297" s="137"/>
    </row>
    <row r="298" spans="1:23" s="20" customFormat="1" ht="12.75" x14ac:dyDescent="0.2">
      <c r="A298" s="123"/>
      <c r="B298" s="413"/>
      <c r="C298" s="257">
        <v>2020</v>
      </c>
      <c r="D298" s="257">
        <v>2021</v>
      </c>
      <c r="E298" s="360" t="s">
        <v>523</v>
      </c>
      <c r="F298" s="125"/>
      <c r="G298" s="413"/>
      <c r="H298" s="257">
        <v>2020</v>
      </c>
      <c r="I298" s="257">
        <v>2021</v>
      </c>
      <c r="J298" s="360" t="s">
        <v>523</v>
      </c>
      <c r="K298" s="359"/>
      <c r="L298" s="359"/>
      <c r="M298" s="359"/>
      <c r="O298" s="292"/>
      <c r="P298" s="292"/>
      <c r="Q298" s="292"/>
      <c r="R298" s="247"/>
      <c r="S298" s="247"/>
    </row>
    <row r="299" spans="1:23" ht="12.75" x14ac:dyDescent="0.2">
      <c r="A299" s="9"/>
      <c r="B299" s="11"/>
      <c r="C299" s="11"/>
      <c r="D299" s="11"/>
      <c r="E299" s="12"/>
      <c r="F299" s="12"/>
      <c r="G299" s="11"/>
      <c r="H299" s="11"/>
      <c r="I299" s="11"/>
      <c r="J299" s="12"/>
      <c r="K299" s="12"/>
      <c r="L299" s="12"/>
      <c r="M299" s="12"/>
      <c r="O299" s="292"/>
      <c r="P299" s="292"/>
      <c r="Q299" s="292"/>
      <c r="R299" s="247"/>
      <c r="S299" s="247"/>
    </row>
    <row r="300" spans="1:23" s="20" customFormat="1" ht="15" customHeight="1" x14ac:dyDescent="0.2">
      <c r="A300" s="17" t="s">
        <v>254</v>
      </c>
      <c r="B300" s="18"/>
      <c r="C300" s="18"/>
      <c r="D300" s="18"/>
      <c r="E300" s="16"/>
      <c r="F300" s="16"/>
      <c r="G300" s="18">
        <v>353653</v>
      </c>
      <c r="H300" s="18">
        <v>255733</v>
      </c>
      <c r="I300" s="18">
        <v>176615</v>
      </c>
      <c r="J300" s="16">
        <v>-30.937735841678631</v>
      </c>
      <c r="K300" s="16"/>
      <c r="L300" s="16"/>
      <c r="M300" s="16"/>
      <c r="O300" s="292"/>
      <c r="P300" s="292"/>
      <c r="Q300" s="292"/>
      <c r="R300" s="22"/>
      <c r="S300" s="22"/>
    </row>
    <row r="301" spans="1:23" ht="12.75" x14ac:dyDescent="0.2">
      <c r="A301" s="17"/>
      <c r="B301" s="11"/>
      <c r="C301" s="11"/>
      <c r="D301" s="11"/>
      <c r="E301" s="12"/>
      <c r="F301" s="12"/>
      <c r="G301" s="11"/>
      <c r="H301" s="11"/>
      <c r="I301" s="11"/>
      <c r="J301" s="12"/>
      <c r="K301" s="12"/>
      <c r="L301" s="12"/>
      <c r="M301" s="12"/>
      <c r="O301" s="292"/>
      <c r="P301" s="292"/>
      <c r="Q301" s="292"/>
      <c r="R301" s="247"/>
      <c r="S301" s="247"/>
    </row>
    <row r="302" spans="1:23" s="20" customFormat="1" ht="14.25" customHeight="1" x14ac:dyDescent="0.2">
      <c r="A302" s="17" t="s">
        <v>75</v>
      </c>
      <c r="B302" s="18">
        <v>4767359.5878499998</v>
      </c>
      <c r="C302" s="18">
        <v>3301232.0589999999</v>
      </c>
      <c r="D302" s="18">
        <v>2304682.9279999998</v>
      </c>
      <c r="E302" s="16">
        <v>-30.187188091886881</v>
      </c>
      <c r="F302" s="18"/>
      <c r="G302" s="18">
        <v>333718.09055999998</v>
      </c>
      <c r="H302" s="18">
        <v>244128.90453</v>
      </c>
      <c r="I302" s="18">
        <v>162134.26764999997</v>
      </c>
      <c r="J302" s="16">
        <v>-33.58661566022144</v>
      </c>
      <c r="K302" s="16"/>
      <c r="L302" s="16"/>
      <c r="M302" s="16"/>
      <c r="O302" s="292"/>
      <c r="P302" s="292"/>
      <c r="Q302" s="292"/>
      <c r="R302" s="22"/>
      <c r="S302" s="22"/>
    </row>
    <row r="303" spans="1:23" ht="11.25" customHeight="1" x14ac:dyDescent="0.2">
      <c r="A303" s="9" t="s">
        <v>345</v>
      </c>
      <c r="B303" s="11">
        <v>30290.76</v>
      </c>
      <c r="C303" s="11">
        <v>30290.76</v>
      </c>
      <c r="D303" s="11">
        <v>0</v>
      </c>
      <c r="E303" s="12" t="s">
        <v>526</v>
      </c>
      <c r="F303" s="12"/>
      <c r="G303" s="11">
        <v>1079.51208</v>
      </c>
      <c r="H303" s="11">
        <v>1079.51208</v>
      </c>
      <c r="I303" s="11">
        <v>0</v>
      </c>
      <c r="J303" s="12" t="s">
        <v>526</v>
      </c>
      <c r="K303" s="12"/>
      <c r="L303" s="12"/>
      <c r="M303" s="12"/>
      <c r="O303" s="292"/>
      <c r="P303" s="292"/>
      <c r="Q303" s="292"/>
      <c r="R303" s="247"/>
      <c r="S303" s="247"/>
    </row>
    <row r="304" spans="1:23" ht="11.25" customHeight="1" x14ac:dyDescent="0.2">
      <c r="A304" s="9" t="s">
        <v>90</v>
      </c>
      <c r="B304" s="11">
        <v>4737068.82785</v>
      </c>
      <c r="C304" s="11">
        <v>3270941.2990000001</v>
      </c>
      <c r="D304" s="11">
        <v>2304682.9279999998</v>
      </c>
      <c r="E304" s="12">
        <v>-29.540682105649736</v>
      </c>
      <c r="F304" s="12"/>
      <c r="G304" s="11">
        <v>332638.57847999997</v>
      </c>
      <c r="H304" s="11">
        <v>243049.39245000001</v>
      </c>
      <c r="I304" s="11">
        <v>162134.26764999997</v>
      </c>
      <c r="J304" s="12">
        <v>-33.291638372083511</v>
      </c>
      <c r="K304" s="12"/>
      <c r="L304" s="12"/>
      <c r="M304" s="12"/>
      <c r="O304" s="292"/>
      <c r="P304" s="292"/>
      <c r="Q304" s="292"/>
      <c r="R304" s="247"/>
      <c r="S304" s="247"/>
    </row>
    <row r="305" spans="1:19" s="274" customFormat="1" ht="12.75" x14ac:dyDescent="0.2">
      <c r="A305" s="271" t="s">
        <v>365</v>
      </c>
      <c r="B305" s="272"/>
      <c r="C305" s="272"/>
      <c r="D305" s="272"/>
      <c r="E305" s="273"/>
      <c r="F305" s="273"/>
      <c r="G305" s="272">
        <v>12987.323789999997</v>
      </c>
      <c r="H305" s="272">
        <v>7374.9020100000007</v>
      </c>
      <c r="I305" s="272">
        <v>9011.6144799999984</v>
      </c>
      <c r="J305" s="273">
        <v>22.193006331212217</v>
      </c>
      <c r="K305" s="273"/>
      <c r="L305" s="273"/>
      <c r="M305" s="273"/>
      <c r="O305" s="292"/>
      <c r="P305" s="292"/>
      <c r="Q305" s="292"/>
      <c r="R305" s="275"/>
      <c r="S305" s="275"/>
    </row>
    <row r="306" spans="1:19" s="279" customFormat="1" ht="11.25" customHeight="1" x14ac:dyDescent="0.2">
      <c r="A306" s="276" t="s">
        <v>345</v>
      </c>
      <c r="B306" s="277"/>
      <c r="C306" s="277"/>
      <c r="D306" s="277"/>
      <c r="E306" s="278"/>
      <c r="F306" s="278"/>
      <c r="G306" s="277">
        <v>12398.317059999998</v>
      </c>
      <c r="H306" s="277">
        <v>6957.1134500000007</v>
      </c>
      <c r="I306" s="277">
        <v>8260.9160799999991</v>
      </c>
      <c r="J306" s="278">
        <v>18.740568762753156</v>
      </c>
      <c r="K306" s="278"/>
      <c r="L306" s="278"/>
      <c r="M306" s="278"/>
      <c r="O306" s="292"/>
      <c r="P306" s="292"/>
      <c r="Q306" s="292"/>
      <c r="R306" s="280"/>
    </row>
    <row r="307" spans="1:19" s="279" customFormat="1" ht="11.25" customHeight="1" x14ac:dyDescent="0.2">
      <c r="A307" s="276" t="s">
        <v>90</v>
      </c>
      <c r="B307" s="277"/>
      <c r="C307" s="277"/>
      <c r="D307" s="277"/>
      <c r="E307" s="278"/>
      <c r="F307" s="278"/>
      <c r="G307" s="277">
        <v>589.00672999999995</v>
      </c>
      <c r="H307" s="277">
        <v>417.78855999999996</v>
      </c>
      <c r="I307" s="277">
        <v>750.69840000000011</v>
      </c>
      <c r="J307" s="278">
        <v>79.683809437003305</v>
      </c>
      <c r="K307" s="278"/>
      <c r="L307" s="278"/>
      <c r="M307" s="278"/>
      <c r="O307" s="292"/>
      <c r="P307" s="292"/>
      <c r="Q307" s="292"/>
      <c r="R307" s="280"/>
      <c r="S307" s="281"/>
    </row>
    <row r="308" spans="1:19" s="20" customFormat="1" ht="11.25" customHeight="1" x14ac:dyDescent="0.2">
      <c r="A308" s="17" t="s">
        <v>76</v>
      </c>
      <c r="B308" s="18"/>
      <c r="C308" s="18"/>
      <c r="D308" s="18"/>
      <c r="E308" s="16" t="s">
        <v>526</v>
      </c>
      <c r="F308" s="16"/>
      <c r="G308" s="18">
        <v>6947.5856500000227</v>
      </c>
      <c r="H308" s="18">
        <v>4229.1934600000095</v>
      </c>
      <c r="I308" s="18">
        <v>5469.1178700000455</v>
      </c>
      <c r="J308" s="16">
        <v>29.318223952801446</v>
      </c>
      <c r="K308" s="16"/>
      <c r="L308" s="16"/>
      <c r="M308" s="16"/>
      <c r="O308" s="292"/>
      <c r="P308" s="292"/>
      <c r="Q308" s="292"/>
      <c r="R308" s="179"/>
    </row>
    <row r="309" spans="1:19" ht="11.25" customHeight="1" x14ac:dyDescent="0.2">
      <c r="A309" s="9"/>
      <c r="B309" s="11"/>
      <c r="C309" s="11"/>
      <c r="D309" s="11"/>
      <c r="E309" s="12"/>
      <c r="F309" s="12"/>
      <c r="G309" s="11"/>
      <c r="H309" s="11"/>
      <c r="I309" s="11"/>
      <c r="J309" s="12"/>
      <c r="K309" s="12"/>
      <c r="L309" s="12"/>
      <c r="M309" s="12"/>
      <c r="O309" s="292"/>
      <c r="P309" s="292"/>
      <c r="Q309" s="292"/>
    </row>
    <row r="310" spans="1:19" s="20" customFormat="1" ht="11.25" customHeight="1" x14ac:dyDescent="0.2">
      <c r="A310" s="17" t="s">
        <v>255</v>
      </c>
      <c r="B310" s="18"/>
      <c r="C310" s="18"/>
      <c r="D310" s="18"/>
      <c r="E310" s="12" t="s">
        <v>526</v>
      </c>
      <c r="F310" s="16"/>
      <c r="G310" s="18">
        <v>3965099</v>
      </c>
      <c r="H310" s="18">
        <v>2215062</v>
      </c>
      <c r="I310" s="18">
        <v>2677535</v>
      </c>
      <c r="J310" s="16">
        <v>20.878557801090892</v>
      </c>
      <c r="K310" s="16"/>
      <c r="L310" s="16"/>
      <c r="M310" s="16"/>
      <c r="O310" s="292"/>
      <c r="P310" s="292"/>
      <c r="Q310" s="292"/>
    </row>
    <row r="311" spans="1:19" ht="11.25" customHeight="1" x14ac:dyDescent="0.2">
      <c r="A311" s="9"/>
      <c r="B311" s="11"/>
      <c r="C311" s="11"/>
      <c r="D311" s="11"/>
      <c r="E311" s="12"/>
      <c r="F311" s="12"/>
      <c r="G311" s="11"/>
      <c r="H311" s="11"/>
      <c r="I311" s="11"/>
      <c r="J311" s="12"/>
      <c r="K311" s="12"/>
      <c r="L311" s="12"/>
      <c r="M311" s="12"/>
      <c r="O311" s="292"/>
      <c r="P311" s="292"/>
      <c r="Q311" s="292"/>
    </row>
    <row r="312" spans="1:19" s="20" customFormat="1" x14ac:dyDescent="0.2">
      <c r="A312" s="17" t="s">
        <v>77</v>
      </c>
      <c r="B312" s="18">
        <v>4314791.5150000006</v>
      </c>
      <c r="C312" s="18">
        <v>2516225.1880000001</v>
      </c>
      <c r="D312" s="18">
        <v>2478280.2039999999</v>
      </c>
      <c r="E312" s="16">
        <v>-1.5080122471137258</v>
      </c>
      <c r="F312" s="16"/>
      <c r="G312" s="18">
        <v>2095775.7052900004</v>
      </c>
      <c r="H312" s="18">
        <v>1209024.04107</v>
      </c>
      <c r="I312" s="18">
        <v>1486161.4554200002</v>
      </c>
      <c r="J312" s="16">
        <v>22.922407242186054</v>
      </c>
      <c r="K312" s="16"/>
      <c r="L312" s="16"/>
      <c r="M312" s="16"/>
      <c r="O312" s="292"/>
      <c r="P312" s="292"/>
      <c r="Q312" s="292"/>
      <c r="R312" s="179"/>
      <c r="S312" s="179"/>
    </row>
    <row r="313" spans="1:19" x14ac:dyDescent="0.2">
      <c r="A313" s="9" t="s">
        <v>283</v>
      </c>
      <c r="B313" s="11">
        <v>432989.571</v>
      </c>
      <c r="C313" s="11">
        <v>246894.54800000001</v>
      </c>
      <c r="D313" s="11">
        <v>263917.50300000003</v>
      </c>
      <c r="E313" s="12">
        <v>6.8948282324970762</v>
      </c>
      <c r="F313" s="12"/>
      <c r="G313" s="11">
        <v>232831.421</v>
      </c>
      <c r="H313" s="11">
        <v>132933.18586000003</v>
      </c>
      <c r="I313" s="11">
        <v>180980.67682999995</v>
      </c>
      <c r="J313" s="12">
        <v>36.144090476099507</v>
      </c>
      <c r="K313" s="12"/>
      <c r="L313" s="12"/>
      <c r="M313" s="12"/>
      <c r="O313" s="292"/>
      <c r="P313" s="292"/>
      <c r="Q313" s="292"/>
    </row>
    <row r="314" spans="1:19" x14ac:dyDescent="0.2">
      <c r="A314" s="9" t="s">
        <v>284</v>
      </c>
      <c r="B314" s="11">
        <v>0</v>
      </c>
      <c r="C314" s="11">
        <v>0</v>
      </c>
      <c r="D314" s="11">
        <v>0</v>
      </c>
      <c r="E314" s="12" t="s">
        <v>526</v>
      </c>
      <c r="F314" s="12"/>
      <c r="G314" s="11">
        <v>0</v>
      </c>
      <c r="H314" s="11">
        <v>0</v>
      </c>
      <c r="I314" s="11">
        <v>0</v>
      </c>
      <c r="J314" s="12" t="s">
        <v>526</v>
      </c>
      <c r="K314" s="12"/>
      <c r="L314" s="12"/>
      <c r="M314" s="12"/>
      <c r="O314" s="292"/>
      <c r="P314" s="292"/>
      <c r="Q314" s="292"/>
    </row>
    <row r="315" spans="1:19" x14ac:dyDescent="0.2">
      <c r="A315" s="9" t="s">
        <v>402</v>
      </c>
      <c r="B315" s="11">
        <v>1617988.1980000001</v>
      </c>
      <c r="C315" s="11">
        <v>928325.55599999998</v>
      </c>
      <c r="D315" s="11">
        <v>896701.84299999999</v>
      </c>
      <c r="E315" s="12">
        <v>-3.4065326323947573</v>
      </c>
      <c r="F315" s="12"/>
      <c r="G315" s="11">
        <v>871725.76237000013</v>
      </c>
      <c r="H315" s="11">
        <v>495343.89934999996</v>
      </c>
      <c r="I315" s="11">
        <v>588251.22304000007</v>
      </c>
      <c r="J315" s="12">
        <v>18.756125554774144</v>
      </c>
      <c r="K315" s="12"/>
      <c r="L315" s="12"/>
      <c r="M315" s="12"/>
      <c r="O315" s="292"/>
      <c r="P315" s="292"/>
      <c r="Q315" s="292"/>
    </row>
    <row r="316" spans="1:19" x14ac:dyDescent="0.2">
      <c r="A316" s="9" t="s">
        <v>403</v>
      </c>
      <c r="B316" s="11">
        <v>2189904.8190000001</v>
      </c>
      <c r="C316" s="11">
        <v>1339845.0390000001</v>
      </c>
      <c r="D316" s="11">
        <v>1110380.2609999999</v>
      </c>
      <c r="E316" s="12">
        <v>-17.126217683446612</v>
      </c>
      <c r="F316" s="12"/>
      <c r="G316" s="11">
        <v>947254.16804000014</v>
      </c>
      <c r="H316" s="11">
        <v>580356.3295300001</v>
      </c>
      <c r="I316" s="11">
        <v>543580.50519000017</v>
      </c>
      <c r="J316" s="12">
        <v>-6.3367663052426337</v>
      </c>
      <c r="K316" s="12"/>
      <c r="L316" s="12"/>
      <c r="M316" s="12"/>
      <c r="O316" s="292"/>
      <c r="P316" s="292"/>
      <c r="Q316" s="292"/>
    </row>
    <row r="317" spans="1:19" x14ac:dyDescent="0.2">
      <c r="A317" s="9" t="s">
        <v>329</v>
      </c>
      <c r="B317" s="11">
        <v>73908.926999999996</v>
      </c>
      <c r="C317" s="11">
        <v>1160.0450000000001</v>
      </c>
      <c r="D317" s="11">
        <v>207280.59700000001</v>
      </c>
      <c r="E317" s="12">
        <v>17768.323815024418</v>
      </c>
      <c r="F317" s="12"/>
      <c r="G317" s="11">
        <v>43964.353879999995</v>
      </c>
      <c r="H317" s="11">
        <v>390.62633</v>
      </c>
      <c r="I317" s="11">
        <v>173349.05036000002</v>
      </c>
      <c r="J317" s="12">
        <v>44277.205796649709</v>
      </c>
      <c r="K317" s="12"/>
      <c r="L317" s="12"/>
      <c r="M317" s="12"/>
      <c r="O317" s="292"/>
      <c r="P317" s="292"/>
      <c r="Q317" s="292"/>
    </row>
    <row r="318" spans="1:19" x14ac:dyDescent="0.2">
      <c r="A318" s="9"/>
      <c r="B318" s="11"/>
      <c r="C318" s="11"/>
      <c r="D318" s="11"/>
      <c r="E318" s="12" t="s">
        <v>526</v>
      </c>
      <c r="F318" s="12"/>
      <c r="G318" s="11"/>
      <c r="H318" s="11"/>
      <c r="I318" s="11"/>
      <c r="J318" s="12"/>
      <c r="K318" s="12"/>
      <c r="L318" s="12"/>
      <c r="M318" s="12"/>
      <c r="O318" s="292"/>
      <c r="P318" s="292"/>
      <c r="Q318" s="292"/>
    </row>
    <row r="319" spans="1:19" s="20" customFormat="1" x14ac:dyDescent="0.2">
      <c r="A319" s="17" t="s">
        <v>404</v>
      </c>
      <c r="B319" s="93"/>
      <c r="C319" s="93"/>
      <c r="D319" s="93"/>
      <c r="E319" s="12"/>
      <c r="F319" s="16"/>
      <c r="G319" s="18">
        <v>732157.82880000002</v>
      </c>
      <c r="H319" s="18">
        <v>397234.98765000002</v>
      </c>
      <c r="I319" s="18">
        <v>476482.30112000002</v>
      </c>
      <c r="J319" s="16">
        <v>19.949731502458718</v>
      </c>
      <c r="K319" s="16"/>
      <c r="L319" s="16"/>
      <c r="M319" s="16"/>
      <c r="O319" s="292"/>
      <c r="P319" s="292"/>
      <c r="Q319" s="292"/>
    </row>
    <row r="320" spans="1:19" x14ac:dyDescent="0.2">
      <c r="A320" s="9" t="s">
        <v>285</v>
      </c>
      <c r="B320" s="11"/>
      <c r="C320" s="11"/>
      <c r="D320" s="11"/>
      <c r="E320" s="12"/>
      <c r="F320" s="12"/>
      <c r="G320" s="11">
        <v>728748.59959</v>
      </c>
      <c r="H320" s="11">
        <v>395785.66402999999</v>
      </c>
      <c r="I320" s="11">
        <v>473526.53067999997</v>
      </c>
      <c r="J320" s="12">
        <v>19.642163351350518</v>
      </c>
      <c r="K320" s="12"/>
      <c r="L320" s="12"/>
      <c r="M320" s="12"/>
      <c r="O320" s="292"/>
      <c r="P320" s="292"/>
      <c r="Q320" s="292"/>
    </row>
    <row r="321" spans="1:18" x14ac:dyDescent="0.2">
      <c r="A321" s="9" t="s">
        <v>286</v>
      </c>
      <c r="B321" s="11"/>
      <c r="C321" s="11"/>
      <c r="D321" s="11"/>
      <c r="E321" s="12"/>
      <c r="F321" s="12"/>
      <c r="G321" s="11">
        <v>2586.5187300000002</v>
      </c>
      <c r="H321" s="11">
        <v>1058.3017</v>
      </c>
      <c r="I321" s="11">
        <v>1116.0171499999999</v>
      </c>
      <c r="J321" s="12">
        <v>5.4535913530139766</v>
      </c>
      <c r="K321" s="12"/>
      <c r="L321" s="12"/>
      <c r="M321" s="12"/>
      <c r="O321" s="292"/>
      <c r="P321" s="292"/>
      <c r="Q321" s="292"/>
    </row>
    <row r="322" spans="1:18" x14ac:dyDescent="0.2">
      <c r="A322" s="9" t="s">
        <v>91</v>
      </c>
      <c r="B322" s="11"/>
      <c r="C322" s="11"/>
      <c r="D322" s="11"/>
      <c r="E322" s="12"/>
      <c r="F322" s="12"/>
      <c r="G322" s="11">
        <v>822.71047999999996</v>
      </c>
      <c r="H322" s="11">
        <v>391.02192000000002</v>
      </c>
      <c r="I322" s="11">
        <v>1839.7532899999999</v>
      </c>
      <c r="J322" s="12">
        <v>370.49876129706485</v>
      </c>
      <c r="K322" s="12"/>
      <c r="L322" s="12"/>
      <c r="M322" s="12"/>
      <c r="O322" s="292"/>
      <c r="P322" s="292"/>
      <c r="Q322" s="292"/>
    </row>
    <row r="323" spans="1:18" ht="12.75" x14ac:dyDescent="0.2">
      <c r="A323" s="9"/>
      <c r="B323" s="11"/>
      <c r="C323" s="222"/>
      <c r="D323" s="222"/>
      <c r="E323" s="12"/>
      <c r="F323" s="12"/>
      <c r="G323" s="11"/>
      <c r="H323" s="11"/>
      <c r="I323" s="11"/>
      <c r="J323" s="316"/>
      <c r="K323" s="316"/>
      <c r="L323" s="316"/>
      <c r="M323" s="316"/>
      <c r="O323" s="292"/>
      <c r="P323" s="292"/>
      <c r="Q323" s="292"/>
      <c r="R323" s="247"/>
    </row>
    <row r="324" spans="1:18" s="20" customFormat="1" x14ac:dyDescent="0.2">
      <c r="A324" s="17" t="s">
        <v>351</v>
      </c>
      <c r="B324" s="93"/>
      <c r="C324" s="93"/>
      <c r="D324" s="93"/>
      <c r="E324" s="12"/>
      <c r="F324" s="16"/>
      <c r="G324" s="18">
        <v>1112011.4651000001</v>
      </c>
      <c r="H324" s="18">
        <v>588477.82327000005</v>
      </c>
      <c r="I324" s="18">
        <v>707594.8245600001</v>
      </c>
      <c r="J324" s="16">
        <v>20.24154463937171</v>
      </c>
      <c r="K324" s="16"/>
      <c r="L324" s="16"/>
      <c r="M324" s="16"/>
      <c r="O324" s="292"/>
      <c r="P324" s="292"/>
      <c r="Q324" s="292"/>
    </row>
    <row r="325" spans="1:18" x14ac:dyDescent="0.2">
      <c r="A325" s="9" t="s">
        <v>352</v>
      </c>
      <c r="B325" s="11"/>
      <c r="C325" s="11"/>
      <c r="D325" s="11"/>
      <c r="E325" s="12"/>
      <c r="F325" s="12"/>
      <c r="G325" s="11">
        <v>265136.34827999992</v>
      </c>
      <c r="H325" s="11">
        <v>134848.22201</v>
      </c>
      <c r="I325" s="11">
        <v>184856.88656000004</v>
      </c>
      <c r="J325" s="12">
        <v>37.085149366145544</v>
      </c>
      <c r="K325" s="12"/>
      <c r="L325" s="12"/>
      <c r="M325" s="12"/>
      <c r="O325" s="292"/>
      <c r="P325" s="292"/>
      <c r="Q325" s="292"/>
      <c r="R325" s="13"/>
    </row>
    <row r="326" spans="1:18" x14ac:dyDescent="0.2">
      <c r="A326" s="9" t="s">
        <v>353</v>
      </c>
      <c r="B326" s="11"/>
      <c r="C326" s="11"/>
      <c r="D326" s="11"/>
      <c r="E326" s="12"/>
      <c r="F326" s="12"/>
      <c r="G326" s="11">
        <v>354530.40975000011</v>
      </c>
      <c r="H326" s="11">
        <v>185999.75375</v>
      </c>
      <c r="I326" s="11">
        <v>208457.16028000007</v>
      </c>
      <c r="J326" s="12">
        <v>12.073890463416845</v>
      </c>
      <c r="K326" s="12"/>
      <c r="L326" s="12"/>
      <c r="M326" s="12"/>
      <c r="O326" s="292"/>
      <c r="P326" s="292"/>
      <c r="Q326" s="292"/>
    </row>
    <row r="327" spans="1:18" x14ac:dyDescent="0.2">
      <c r="A327" s="9" t="s">
        <v>328</v>
      </c>
      <c r="B327" s="11"/>
      <c r="C327" s="11"/>
      <c r="D327" s="11"/>
      <c r="E327" s="12"/>
      <c r="F327" s="12"/>
      <c r="G327" s="11">
        <v>492344.70707</v>
      </c>
      <c r="H327" s="11">
        <v>267629.84750999999</v>
      </c>
      <c r="I327" s="11">
        <v>314280.77771999995</v>
      </c>
      <c r="J327" s="12">
        <v>17.431138807586422</v>
      </c>
      <c r="K327" s="12"/>
      <c r="L327" s="12"/>
      <c r="M327" s="12"/>
      <c r="O327" s="292"/>
      <c r="P327" s="292"/>
      <c r="Q327" s="292"/>
    </row>
    <row r="328" spans="1:18" s="20" customFormat="1" x14ac:dyDescent="0.2">
      <c r="A328" s="17" t="s">
        <v>11</v>
      </c>
      <c r="B328" s="18">
        <v>41042.851999999999</v>
      </c>
      <c r="C328" s="18">
        <v>38493.324999999997</v>
      </c>
      <c r="D328" s="18">
        <v>3493.7649999999999</v>
      </c>
      <c r="E328" s="16">
        <v>-90.923712098136491</v>
      </c>
      <c r="F328" s="16"/>
      <c r="G328" s="18">
        <v>15501.541300000001</v>
      </c>
      <c r="H328" s="18">
        <v>14566.015429999999</v>
      </c>
      <c r="I328" s="18">
        <v>1218.23678</v>
      </c>
      <c r="J328" s="16">
        <v>-91.636444531763075</v>
      </c>
      <c r="K328" s="16"/>
      <c r="L328" s="16"/>
      <c r="M328" s="16"/>
      <c r="O328" s="292"/>
      <c r="P328" s="292"/>
      <c r="Q328" s="292"/>
    </row>
    <row r="329" spans="1:18" s="20" customFormat="1" x14ac:dyDescent="0.2">
      <c r="A329" s="17" t="s">
        <v>76</v>
      </c>
      <c r="B329" s="18"/>
      <c r="C329" s="18"/>
      <c r="D329" s="18"/>
      <c r="E329" s="16" t="s">
        <v>526</v>
      </c>
      <c r="F329" s="16"/>
      <c r="G329" s="18">
        <v>9652.4595099994913</v>
      </c>
      <c r="H329" s="18">
        <v>5759.1325799995102</v>
      </c>
      <c r="I329" s="18">
        <v>6078.1821200000122</v>
      </c>
      <c r="J329" s="16">
        <v>5.5398887865250259</v>
      </c>
      <c r="K329" s="16"/>
      <c r="L329" s="16"/>
      <c r="M329" s="16"/>
      <c r="O329" s="292"/>
      <c r="P329" s="292"/>
      <c r="Q329" s="292"/>
    </row>
    <row r="330" spans="1:18" x14ac:dyDescent="0.2">
      <c r="A330" s="84"/>
      <c r="B330" s="90"/>
      <c r="C330" s="90"/>
      <c r="D330" s="90"/>
      <c r="E330" s="90"/>
      <c r="F330" s="90"/>
      <c r="G330" s="90"/>
      <c r="H330" s="90"/>
      <c r="I330" s="90"/>
      <c r="J330" s="90"/>
      <c r="K330" s="11"/>
      <c r="L330" s="11"/>
      <c r="M330" s="11"/>
      <c r="O330" s="292"/>
      <c r="P330" s="292"/>
      <c r="Q330" s="292"/>
    </row>
    <row r="331" spans="1:18" x14ac:dyDescent="0.2">
      <c r="A331" s="9" t="s">
        <v>409</v>
      </c>
      <c r="B331" s="9"/>
      <c r="C331" s="9"/>
      <c r="D331" s="9"/>
      <c r="E331" s="9"/>
      <c r="F331" s="9"/>
      <c r="G331" s="9"/>
      <c r="H331" s="9"/>
      <c r="I331" s="9"/>
      <c r="J331" s="9"/>
      <c r="K331" s="9"/>
      <c r="L331" s="9"/>
      <c r="M331" s="9"/>
      <c r="O331" s="292"/>
      <c r="P331" s="292"/>
      <c r="Q331" s="292"/>
    </row>
    <row r="332" spans="1:18" x14ac:dyDescent="0.2">
      <c r="A332" s="9" t="s">
        <v>366</v>
      </c>
      <c r="B332" s="9"/>
      <c r="C332" s="9"/>
      <c r="D332" s="9"/>
      <c r="E332" s="9"/>
      <c r="F332" s="9"/>
      <c r="G332" s="9"/>
      <c r="H332" s="9"/>
      <c r="I332" s="9"/>
      <c r="J332" s="9"/>
      <c r="K332" s="9"/>
      <c r="L332" s="9"/>
      <c r="M332" s="9"/>
      <c r="O332" s="292"/>
      <c r="P332" s="292"/>
      <c r="Q332" s="292"/>
    </row>
    <row r="333" spans="1:18" ht="20.100000000000001" customHeight="1" x14ac:dyDescent="0.2">
      <c r="A333" s="405" t="s">
        <v>199</v>
      </c>
      <c r="B333" s="405"/>
      <c r="C333" s="405"/>
      <c r="D333" s="405"/>
      <c r="E333" s="405"/>
      <c r="F333" s="405"/>
      <c r="G333" s="405"/>
      <c r="H333" s="405"/>
      <c r="I333" s="405"/>
      <c r="J333" s="405"/>
      <c r="K333" s="358"/>
      <c r="L333" s="358"/>
      <c r="M333" s="358"/>
      <c r="O333" s="292"/>
      <c r="P333" s="292"/>
      <c r="Q333" s="292"/>
    </row>
    <row r="334" spans="1:18" ht="20.100000000000001" customHeight="1" x14ac:dyDescent="0.2">
      <c r="A334" s="406" t="s">
        <v>280</v>
      </c>
      <c r="B334" s="406"/>
      <c r="C334" s="406"/>
      <c r="D334" s="406"/>
      <c r="E334" s="406"/>
      <c r="F334" s="406"/>
      <c r="G334" s="406"/>
      <c r="H334" s="406"/>
      <c r="I334" s="406"/>
      <c r="J334" s="406"/>
      <c r="K334" s="358"/>
      <c r="L334" s="358"/>
      <c r="M334" s="358"/>
      <c r="O334" s="292"/>
      <c r="P334" s="292"/>
      <c r="Q334" s="292"/>
    </row>
    <row r="335" spans="1:18" s="20" customFormat="1" x14ac:dyDescent="0.2">
      <c r="A335" s="17"/>
      <c r="B335" s="407" t="s">
        <v>101</v>
      </c>
      <c r="C335" s="407"/>
      <c r="D335" s="407"/>
      <c r="E335" s="407"/>
      <c r="F335" s="359"/>
      <c r="G335" s="407" t="s">
        <v>420</v>
      </c>
      <c r="H335" s="407"/>
      <c r="I335" s="407"/>
      <c r="J335" s="407"/>
      <c r="K335" s="359"/>
      <c r="L335" s="359"/>
      <c r="M335" s="359"/>
      <c r="N335" s="91"/>
      <c r="O335" s="292"/>
      <c r="P335" s="292"/>
      <c r="Q335" s="292"/>
      <c r="R335" s="91"/>
    </row>
    <row r="336" spans="1:18" s="20" customFormat="1" x14ac:dyDescent="0.2">
      <c r="A336" s="17" t="s">
        <v>257</v>
      </c>
      <c r="B336" s="410">
        <v>2020</v>
      </c>
      <c r="C336" s="408" t="s">
        <v>511</v>
      </c>
      <c r="D336" s="408"/>
      <c r="E336" s="408"/>
      <c r="F336" s="359"/>
      <c r="G336" s="410">
        <v>2020</v>
      </c>
      <c r="H336" s="408" t="s">
        <v>511</v>
      </c>
      <c r="I336" s="408"/>
      <c r="J336" s="408"/>
      <c r="K336" s="359"/>
      <c r="L336" s="359"/>
      <c r="M336" s="359"/>
      <c r="N336" s="91"/>
      <c r="O336" s="292"/>
      <c r="P336" s="292"/>
      <c r="Q336" s="292"/>
    </row>
    <row r="337" spans="1:17" s="20" customFormat="1" x14ac:dyDescent="0.2">
      <c r="A337" s="123"/>
      <c r="B337" s="413"/>
      <c r="C337" s="257">
        <v>2020</v>
      </c>
      <c r="D337" s="257">
        <v>2021</v>
      </c>
      <c r="E337" s="360" t="s">
        <v>523</v>
      </c>
      <c r="F337" s="125"/>
      <c r="G337" s="413"/>
      <c r="H337" s="257">
        <v>2020</v>
      </c>
      <c r="I337" s="257">
        <v>2021</v>
      </c>
      <c r="J337" s="360" t="s">
        <v>523</v>
      </c>
      <c r="K337" s="359"/>
      <c r="L337" s="359"/>
      <c r="M337" s="359"/>
      <c r="O337" s="292"/>
      <c r="P337" s="292"/>
      <c r="Q337" s="292"/>
    </row>
    <row r="338" spans="1:17" s="20" customFormat="1" x14ac:dyDescent="0.2">
      <c r="A338" s="17"/>
      <c r="B338" s="17"/>
      <c r="C338" s="256"/>
      <c r="D338" s="256"/>
      <c r="E338" s="359"/>
      <c r="F338" s="359"/>
      <c r="G338" s="17"/>
      <c r="H338" s="256"/>
      <c r="I338" s="256"/>
      <c r="J338" s="359"/>
      <c r="K338" s="359"/>
      <c r="L338" s="359"/>
      <c r="M338" s="359"/>
      <c r="O338" s="292"/>
      <c r="P338" s="292"/>
      <c r="Q338" s="292"/>
    </row>
    <row r="339" spans="1:17" s="20" customFormat="1" x14ac:dyDescent="0.2">
      <c r="A339" s="17" t="s">
        <v>382</v>
      </c>
      <c r="B339" s="17"/>
      <c r="C339" s="256"/>
      <c r="D339" s="256"/>
      <c r="E339" s="359"/>
      <c r="F339" s="359"/>
      <c r="G339" s="18">
        <v>532134.08633999992</v>
      </c>
      <c r="H339" s="18">
        <v>289803.83604000002</v>
      </c>
      <c r="I339" s="18">
        <v>306380.79448999994</v>
      </c>
      <c r="J339" s="16">
        <v>5.7200617757564345</v>
      </c>
      <c r="K339" s="16"/>
      <c r="L339" s="16"/>
      <c r="M339" s="16"/>
      <c r="O339" s="292"/>
      <c r="P339" s="292"/>
      <c r="Q339" s="292"/>
    </row>
    <row r="340" spans="1:17" s="20" customFormat="1" x14ac:dyDescent="0.2">
      <c r="A340" s="17"/>
      <c r="B340" s="17"/>
      <c r="C340" s="256"/>
      <c r="D340" s="256"/>
      <c r="E340" s="359"/>
      <c r="F340" s="359"/>
      <c r="G340" s="17"/>
      <c r="H340" s="256"/>
      <c r="I340" s="256"/>
      <c r="J340" s="359"/>
      <c r="K340" s="359"/>
      <c r="L340" s="359"/>
      <c r="M340" s="359"/>
      <c r="O340" s="292"/>
      <c r="P340" s="292"/>
      <c r="Q340" s="292"/>
    </row>
    <row r="341" spans="1:17" s="21" customFormat="1" x14ac:dyDescent="0.2">
      <c r="A341" s="86" t="s">
        <v>256</v>
      </c>
      <c r="B341" s="86"/>
      <c r="C341" s="86"/>
      <c r="D341" s="86"/>
      <c r="E341" s="86"/>
      <c r="F341" s="86"/>
      <c r="G341" s="86">
        <v>513324.40110999998</v>
      </c>
      <c r="H341" s="86">
        <v>281060.56426000001</v>
      </c>
      <c r="I341" s="86">
        <v>295064.97761999996</v>
      </c>
      <c r="J341" s="16">
        <v>4.982703068597317</v>
      </c>
      <c r="K341" s="16"/>
      <c r="L341" s="16"/>
      <c r="M341" s="16"/>
      <c r="O341" s="292"/>
      <c r="P341" s="292"/>
      <c r="Q341" s="292"/>
    </row>
    <row r="342" spans="1:17" x14ac:dyDescent="0.2">
      <c r="A342" s="83"/>
      <c r="B342" s="88"/>
      <c r="C342" s="88"/>
      <c r="E342" s="88"/>
      <c r="F342" s="88"/>
      <c r="G342" s="88"/>
      <c r="I342" s="92"/>
      <c r="J342" s="12"/>
      <c r="K342" s="12"/>
      <c r="L342" s="12"/>
      <c r="M342" s="12"/>
      <c r="O342" s="292"/>
      <c r="P342" s="292"/>
      <c r="Q342" s="292"/>
    </row>
    <row r="343" spans="1:17" s="20" customFormat="1" x14ac:dyDescent="0.2">
      <c r="A343" s="91" t="s">
        <v>178</v>
      </c>
      <c r="B343" s="21">
        <v>1136534.2750394002</v>
      </c>
      <c r="C343" s="21">
        <v>599769.85047990014</v>
      </c>
      <c r="D343" s="21">
        <v>660726.96746010007</v>
      </c>
      <c r="E343" s="16">
        <v>10.163418006327873</v>
      </c>
      <c r="F343" s="21"/>
      <c r="G343" s="21">
        <v>432111.94409999996</v>
      </c>
      <c r="H343" s="21">
        <v>239718.21670000002</v>
      </c>
      <c r="I343" s="21">
        <v>256963.61679999996</v>
      </c>
      <c r="J343" s="16">
        <v>7.1940298644812799</v>
      </c>
      <c r="K343" s="16"/>
      <c r="L343" s="16"/>
      <c r="M343" s="16"/>
      <c r="O343" s="292"/>
      <c r="P343" s="292"/>
      <c r="Q343" s="292"/>
    </row>
    <row r="344" spans="1:17" x14ac:dyDescent="0.2">
      <c r="A344" s="83" t="s">
        <v>179</v>
      </c>
      <c r="B344" s="88">
        <v>136.49939999999998</v>
      </c>
      <c r="C344" s="88">
        <v>136.49939999999998</v>
      </c>
      <c r="D344" s="88">
        <v>75.209999999999994</v>
      </c>
      <c r="E344" s="12">
        <v>-44.900856707062445</v>
      </c>
      <c r="F344" s="88"/>
      <c r="G344" s="88">
        <v>66.640349999999998</v>
      </c>
      <c r="H344" s="88">
        <v>66.640349999999998</v>
      </c>
      <c r="I344" s="88">
        <v>38.191499999999998</v>
      </c>
      <c r="J344" s="12">
        <v>-42.69012692760468</v>
      </c>
      <c r="K344" s="12"/>
      <c r="L344" s="12"/>
      <c r="M344" s="12"/>
      <c r="O344" s="292"/>
      <c r="P344" s="292"/>
      <c r="Q344" s="292"/>
    </row>
    <row r="345" spans="1:17" x14ac:dyDescent="0.2">
      <c r="A345" s="83" t="s">
        <v>180</v>
      </c>
      <c r="B345" s="88">
        <v>0</v>
      </c>
      <c r="C345" s="88">
        <v>0</v>
      </c>
      <c r="D345" s="88">
        <v>3.0000000000000001E-3</v>
      </c>
      <c r="E345" s="12" t="s">
        <v>526</v>
      </c>
      <c r="F345" s="93"/>
      <c r="G345" s="88">
        <v>0</v>
      </c>
      <c r="H345" s="88">
        <v>0</v>
      </c>
      <c r="I345" s="88">
        <v>2.64E-2</v>
      </c>
      <c r="J345" s="12" t="s">
        <v>526</v>
      </c>
      <c r="K345" s="12"/>
      <c r="L345" s="12"/>
      <c r="M345" s="12"/>
      <c r="O345" s="292"/>
      <c r="P345" s="292"/>
      <c r="Q345" s="292"/>
    </row>
    <row r="346" spans="1:17" x14ac:dyDescent="0.2">
      <c r="A346" s="83" t="s">
        <v>383</v>
      </c>
      <c r="B346" s="88">
        <v>124856.99</v>
      </c>
      <c r="C346" s="88">
        <v>66797.95</v>
      </c>
      <c r="D346" s="88">
        <v>104537.5</v>
      </c>
      <c r="E346" s="12">
        <v>56.498066183168788</v>
      </c>
      <c r="F346" s="93"/>
      <c r="G346" s="88">
        <v>36291.65443000001</v>
      </c>
      <c r="H346" s="88">
        <v>19942.7467</v>
      </c>
      <c r="I346" s="88">
        <v>34767.793279999998</v>
      </c>
      <c r="J346" s="12">
        <v>74.338037798975819</v>
      </c>
      <c r="K346" s="12"/>
      <c r="L346" s="12"/>
      <c r="M346" s="12"/>
      <c r="O346" s="292"/>
      <c r="P346" s="292"/>
      <c r="Q346" s="292"/>
    </row>
    <row r="347" spans="1:17" x14ac:dyDescent="0.2">
      <c r="A347" s="83" t="s">
        <v>384</v>
      </c>
      <c r="B347" s="88">
        <v>15.5</v>
      </c>
      <c r="C347" s="88">
        <v>9</v>
      </c>
      <c r="D347" s="88">
        <v>1.5</v>
      </c>
      <c r="E347" s="12">
        <v>-83.333333333333343</v>
      </c>
      <c r="F347" s="93"/>
      <c r="G347" s="88">
        <v>20.356480000000001</v>
      </c>
      <c r="H347" s="88">
        <v>13.380979999999999</v>
      </c>
      <c r="I347" s="88">
        <v>2.03349</v>
      </c>
      <c r="J347" s="12">
        <v>-84.803131011331004</v>
      </c>
      <c r="K347" s="12"/>
      <c r="L347" s="12"/>
      <c r="M347" s="12"/>
      <c r="O347" s="292"/>
      <c r="P347" s="292"/>
      <c r="Q347" s="292"/>
    </row>
    <row r="348" spans="1:17" x14ac:dyDescent="0.2">
      <c r="A348" s="83" t="s">
        <v>181</v>
      </c>
      <c r="B348" s="88">
        <v>1011525.2856394002</v>
      </c>
      <c r="C348" s="88">
        <v>532826.4010799001</v>
      </c>
      <c r="D348" s="88">
        <v>556112.75446010008</v>
      </c>
      <c r="E348" s="12">
        <v>4.3703452631109485</v>
      </c>
      <c r="F348" s="93"/>
      <c r="G348" s="88">
        <v>395733.29283999995</v>
      </c>
      <c r="H348" s="88">
        <v>219695.44867000001</v>
      </c>
      <c r="I348" s="88">
        <v>222155.57212999996</v>
      </c>
      <c r="J348" s="12">
        <v>1.1197880861406588</v>
      </c>
      <c r="K348" s="12"/>
      <c r="L348" s="12"/>
      <c r="M348" s="12"/>
      <c r="O348" s="292"/>
      <c r="P348" s="292"/>
      <c r="Q348" s="292"/>
    </row>
    <row r="349" spans="1:17" x14ac:dyDescent="0.2">
      <c r="A349" s="83"/>
      <c r="B349" s="88"/>
      <c r="C349" s="88"/>
      <c r="D349" s="88"/>
      <c r="E349" s="12"/>
      <c r="F349" s="88"/>
      <c r="G349" s="88"/>
      <c r="H349" s="88"/>
      <c r="I349" s="94"/>
      <c r="J349" s="12"/>
      <c r="K349" s="12"/>
      <c r="L349" s="12"/>
      <c r="M349" s="12"/>
      <c r="O349" s="292"/>
      <c r="P349" s="292"/>
      <c r="Q349" s="292"/>
    </row>
    <row r="350" spans="1:17" s="20" customFormat="1" x14ac:dyDescent="0.2">
      <c r="A350" s="91" t="s">
        <v>318</v>
      </c>
      <c r="B350" s="21">
        <v>20967.929923299998</v>
      </c>
      <c r="C350" s="21">
        <v>11383.090972400001</v>
      </c>
      <c r="D350" s="21">
        <v>10050.650133099998</v>
      </c>
      <c r="E350" s="16">
        <v>-11.705439608017755</v>
      </c>
      <c r="F350" s="21"/>
      <c r="G350" s="21">
        <v>72939.923960000015</v>
      </c>
      <c r="H350" s="21">
        <v>37128.182869999997</v>
      </c>
      <c r="I350" s="21">
        <v>33909.929620000003</v>
      </c>
      <c r="J350" s="16">
        <v>-8.6679524857662216</v>
      </c>
      <c r="K350" s="16"/>
      <c r="L350" s="16"/>
      <c r="M350" s="16"/>
      <c r="O350" s="292"/>
      <c r="P350" s="292"/>
      <c r="Q350" s="292"/>
    </row>
    <row r="351" spans="1:17" x14ac:dyDescent="0.2">
      <c r="A351" s="83" t="s">
        <v>174</v>
      </c>
      <c r="B351" s="13">
        <v>40.905999999999999</v>
      </c>
      <c r="C351" s="93">
        <v>3.948</v>
      </c>
      <c r="D351" s="93">
        <v>183.74199999999999</v>
      </c>
      <c r="E351" s="12">
        <v>4554.0526849037487</v>
      </c>
      <c r="F351" s="13"/>
      <c r="G351" s="93">
        <v>250.20343000000003</v>
      </c>
      <c r="H351" s="93">
        <v>73.517649999999989</v>
      </c>
      <c r="I351" s="93">
        <v>985.62806999999998</v>
      </c>
      <c r="J351" s="12">
        <v>1240.6686285538237</v>
      </c>
      <c r="K351" s="12"/>
      <c r="L351" s="12"/>
      <c r="M351" s="12"/>
      <c r="O351" s="292"/>
      <c r="P351" s="292"/>
      <c r="Q351" s="292"/>
    </row>
    <row r="352" spans="1:17" x14ac:dyDescent="0.2">
      <c r="A352" s="83" t="s">
        <v>175</v>
      </c>
      <c r="B352" s="13">
        <v>16211.173295299999</v>
      </c>
      <c r="C352" s="93">
        <v>8846.5802223999999</v>
      </c>
      <c r="D352" s="93">
        <v>7967.2172815999984</v>
      </c>
      <c r="E352" s="12">
        <v>-9.9401454425678395</v>
      </c>
      <c r="F352" s="93"/>
      <c r="G352" s="93">
        <v>53513.172880000006</v>
      </c>
      <c r="H352" s="93">
        <v>26554.285569999996</v>
      </c>
      <c r="I352" s="93">
        <v>23137.179790000006</v>
      </c>
      <c r="J352" s="12">
        <v>-12.868377765209033</v>
      </c>
      <c r="K352" s="12"/>
      <c r="L352" s="12"/>
      <c r="M352" s="12"/>
      <c r="O352" s="292"/>
      <c r="P352" s="292"/>
      <c r="Q352" s="292"/>
    </row>
    <row r="353" spans="1:18" x14ac:dyDescent="0.2">
      <c r="A353" s="83" t="s">
        <v>176</v>
      </c>
      <c r="B353" s="13">
        <v>591.76377000000002</v>
      </c>
      <c r="C353" s="93">
        <v>314.31948</v>
      </c>
      <c r="D353" s="93">
        <v>443.46827150000001</v>
      </c>
      <c r="E353" s="12">
        <v>41.088382909007123</v>
      </c>
      <c r="F353" s="93"/>
      <c r="G353" s="93">
        <v>6603.2359700000006</v>
      </c>
      <c r="H353" s="93">
        <v>3641.4933899999996</v>
      </c>
      <c r="I353" s="93">
        <v>5256.7697000000007</v>
      </c>
      <c r="J353" s="12">
        <v>44.357524153023405</v>
      </c>
      <c r="K353" s="12"/>
      <c r="L353" s="12"/>
      <c r="M353" s="12"/>
      <c r="O353" s="292"/>
      <c r="P353" s="292"/>
      <c r="Q353" s="292"/>
    </row>
    <row r="354" spans="1:18" x14ac:dyDescent="0.2">
      <c r="A354" s="83" t="s">
        <v>177</v>
      </c>
      <c r="B354" s="13">
        <v>4124.0868580000006</v>
      </c>
      <c r="C354" s="93">
        <v>2218.2432700000004</v>
      </c>
      <c r="D354" s="93">
        <v>1456.2225800000001</v>
      </c>
      <c r="E354" s="12">
        <v>-34.35244007299525</v>
      </c>
      <c r="F354" s="93"/>
      <c r="G354" s="93">
        <v>12573.311679999999</v>
      </c>
      <c r="H354" s="93">
        <v>6858.8862600000002</v>
      </c>
      <c r="I354" s="93">
        <v>4530.3520600000002</v>
      </c>
      <c r="J354" s="12">
        <v>-33.94915897030782</v>
      </c>
      <c r="K354" s="12"/>
      <c r="L354" s="12"/>
      <c r="M354" s="12"/>
      <c r="O354" s="292"/>
      <c r="P354" s="292"/>
      <c r="Q354" s="292"/>
    </row>
    <row r="355" spans="1:18" x14ac:dyDescent="0.2">
      <c r="A355" s="83"/>
      <c r="B355" s="93"/>
      <c r="C355" s="93"/>
      <c r="D355" s="93"/>
      <c r="E355" s="12"/>
      <c r="F355" s="93"/>
      <c r="G355" s="93"/>
      <c r="H355" s="93"/>
      <c r="I355" s="93"/>
      <c r="J355" s="12"/>
      <c r="K355" s="12"/>
      <c r="L355" s="12"/>
      <c r="M355" s="12"/>
      <c r="O355" s="292"/>
      <c r="P355" s="292"/>
      <c r="Q355" s="292"/>
    </row>
    <row r="356" spans="1:18" s="20" customFormat="1" x14ac:dyDescent="0.2">
      <c r="A356" s="91" t="s">
        <v>182</v>
      </c>
      <c r="B356" s="21">
        <v>2059.6431830000001</v>
      </c>
      <c r="C356" s="21">
        <v>1084.0430430000001</v>
      </c>
      <c r="D356" s="21">
        <v>888.24062000000015</v>
      </c>
      <c r="E356" s="16">
        <v>-18.062236943851687</v>
      </c>
      <c r="F356" s="21"/>
      <c r="G356" s="21">
        <v>7178.07294</v>
      </c>
      <c r="H356" s="21">
        <v>3666.7650600000002</v>
      </c>
      <c r="I356" s="21">
        <v>3422.0357999999997</v>
      </c>
      <c r="J356" s="16">
        <v>-6.6742552630301475</v>
      </c>
      <c r="K356" s="16"/>
      <c r="L356" s="16"/>
      <c r="M356" s="16"/>
      <c r="O356" s="292"/>
      <c r="P356" s="292"/>
      <c r="Q356" s="292"/>
    </row>
    <row r="357" spans="1:18" x14ac:dyDescent="0.2">
      <c r="A357" s="83" t="s">
        <v>183</v>
      </c>
      <c r="B357" s="93">
        <v>84.053310000000025</v>
      </c>
      <c r="C357" s="93">
        <v>56.46575</v>
      </c>
      <c r="D357" s="93">
        <v>54.886229999999998</v>
      </c>
      <c r="E357" s="12">
        <v>-2.7973063317143669</v>
      </c>
      <c r="F357" s="93"/>
      <c r="G357" s="93">
        <v>1650.7943500000001</v>
      </c>
      <c r="H357" s="93">
        <v>1076.1096400000001</v>
      </c>
      <c r="I357" s="93">
        <v>1000.3916899999999</v>
      </c>
      <c r="J357" s="12">
        <v>-7.0362672338852121</v>
      </c>
      <c r="K357" s="12"/>
      <c r="L357" s="12"/>
      <c r="M357" s="12"/>
      <c r="O357" s="292"/>
      <c r="P357" s="292"/>
      <c r="Q357" s="292"/>
    </row>
    <row r="358" spans="1:18" x14ac:dyDescent="0.2">
      <c r="A358" s="83" t="s">
        <v>184</v>
      </c>
      <c r="B358" s="93">
        <v>3.1038500000000004</v>
      </c>
      <c r="C358" s="93">
        <v>0.99099999999999999</v>
      </c>
      <c r="D358" s="93">
        <v>2.2686299999999999</v>
      </c>
      <c r="E358" s="12">
        <v>128.92330978809281</v>
      </c>
      <c r="F358" s="93"/>
      <c r="G358" s="93">
        <v>923.49328000000014</v>
      </c>
      <c r="H358" s="93">
        <v>296.03933000000001</v>
      </c>
      <c r="I358" s="93">
        <v>482.18766999999997</v>
      </c>
      <c r="J358" s="12">
        <v>62.879597788577598</v>
      </c>
      <c r="K358" s="12"/>
      <c r="L358" s="12"/>
      <c r="M358" s="12"/>
      <c r="O358" s="292"/>
      <c r="P358" s="292"/>
      <c r="Q358" s="292"/>
    </row>
    <row r="359" spans="1:18" x14ac:dyDescent="0.2">
      <c r="A359" s="83" t="s">
        <v>386</v>
      </c>
      <c r="B359" s="93">
        <v>1972.4860230000002</v>
      </c>
      <c r="C359" s="93">
        <v>1026.5862930000001</v>
      </c>
      <c r="D359" s="93">
        <v>831.08576000000016</v>
      </c>
      <c r="E359" s="12">
        <v>-19.043750567591104</v>
      </c>
      <c r="F359" s="93"/>
      <c r="G359" s="93">
        <v>4603.7853100000002</v>
      </c>
      <c r="H359" s="93">
        <v>2294.61609</v>
      </c>
      <c r="I359" s="93">
        <v>1939.4564399999997</v>
      </c>
      <c r="J359" s="12">
        <v>-15.477955181600777</v>
      </c>
      <c r="K359" s="12"/>
      <c r="L359" s="12"/>
      <c r="M359" s="12"/>
      <c r="O359" s="292"/>
      <c r="P359" s="292"/>
      <c r="Q359" s="292"/>
    </row>
    <row r="360" spans="1:18" x14ac:dyDescent="0.2">
      <c r="A360" s="83"/>
      <c r="B360" s="88"/>
      <c r="C360" s="88"/>
      <c r="D360" s="88"/>
      <c r="E360" s="12"/>
      <c r="F360" s="88"/>
      <c r="G360" s="88"/>
      <c r="H360" s="88"/>
      <c r="I360" s="93"/>
      <c r="J360" s="12"/>
      <c r="K360" s="12"/>
      <c r="L360" s="12"/>
      <c r="M360" s="12"/>
      <c r="O360" s="292"/>
      <c r="P360" s="292"/>
      <c r="Q360" s="292"/>
    </row>
    <row r="361" spans="1:18" s="20" customFormat="1" x14ac:dyDescent="0.2">
      <c r="A361" s="91" t="s">
        <v>344</v>
      </c>
      <c r="B361" s="21"/>
      <c r="C361" s="21"/>
      <c r="D361" s="21"/>
      <c r="E361" s="16"/>
      <c r="F361" s="21"/>
      <c r="G361" s="21">
        <v>1094.46011</v>
      </c>
      <c r="H361" s="21">
        <v>547.39962999999989</v>
      </c>
      <c r="I361" s="21">
        <v>769.3954</v>
      </c>
      <c r="J361" s="16">
        <v>40.554607243706045</v>
      </c>
      <c r="K361" s="16"/>
      <c r="L361" s="16"/>
      <c r="M361" s="16"/>
      <c r="O361" s="292"/>
      <c r="P361" s="292"/>
      <c r="Q361" s="292"/>
    </row>
    <row r="362" spans="1:18" ht="22.5" x14ac:dyDescent="0.2">
      <c r="A362" s="95" t="s">
        <v>185</v>
      </c>
      <c r="B362" s="93">
        <v>5.2538242000000004</v>
      </c>
      <c r="C362" s="93">
        <v>3.7926572999999992</v>
      </c>
      <c r="D362" s="93">
        <v>2.6320215999999999</v>
      </c>
      <c r="E362" s="12">
        <v>-30.602177001333601</v>
      </c>
      <c r="F362" s="93"/>
      <c r="G362" s="93">
        <v>179.02404999999999</v>
      </c>
      <c r="H362" s="93">
        <v>101.27298999999999</v>
      </c>
      <c r="I362" s="93">
        <v>191.12302000000003</v>
      </c>
      <c r="J362" s="12">
        <v>88.720625311842809</v>
      </c>
      <c r="K362" s="12"/>
      <c r="L362" s="12"/>
      <c r="M362" s="12"/>
      <c r="O362" s="292"/>
      <c r="P362" s="292"/>
      <c r="Q362" s="292"/>
    </row>
    <row r="363" spans="1:18" x14ac:dyDescent="0.2">
      <c r="A363" s="83" t="s">
        <v>186</v>
      </c>
      <c r="B363" s="93">
        <v>1220.4864500000001</v>
      </c>
      <c r="C363" s="93">
        <v>608.15100000000007</v>
      </c>
      <c r="D363" s="93">
        <v>566.58878919999995</v>
      </c>
      <c r="E363" s="12">
        <v>-6.8341926265023289</v>
      </c>
      <c r="F363" s="93"/>
      <c r="G363" s="93">
        <v>915.43606000000011</v>
      </c>
      <c r="H363" s="93">
        <v>446.12663999999995</v>
      </c>
      <c r="I363" s="93">
        <v>578.27238</v>
      </c>
      <c r="J363" s="12">
        <v>29.620679007198504</v>
      </c>
      <c r="K363" s="12"/>
      <c r="L363" s="12"/>
      <c r="M363" s="12"/>
      <c r="O363" s="292"/>
      <c r="P363" s="292"/>
      <c r="Q363" s="292"/>
    </row>
    <row r="364" spans="1:18" x14ac:dyDescent="0.2">
      <c r="A364" s="83"/>
      <c r="B364" s="88"/>
      <c r="C364" s="88"/>
      <c r="D364" s="88"/>
      <c r="E364" s="12"/>
      <c r="F364" s="88"/>
      <c r="G364" s="88"/>
      <c r="H364" s="88"/>
      <c r="J364" s="12"/>
      <c r="K364" s="12"/>
      <c r="L364" s="12"/>
      <c r="M364" s="12"/>
      <c r="O364" s="292"/>
      <c r="P364" s="292"/>
      <c r="Q364" s="292"/>
    </row>
    <row r="365" spans="1:18" s="21" customFormat="1" x14ac:dyDescent="0.2">
      <c r="A365" s="86" t="s">
        <v>373</v>
      </c>
      <c r="B365" s="86"/>
      <c r="C365" s="86"/>
      <c r="D365" s="86"/>
      <c r="E365" s="16"/>
      <c r="F365" s="86"/>
      <c r="G365" s="86">
        <v>18809.685229999995</v>
      </c>
      <c r="H365" s="86">
        <v>8743.2717800000028</v>
      </c>
      <c r="I365" s="86">
        <v>11315.816870000002</v>
      </c>
      <c r="J365" s="16">
        <v>29.423139926687696</v>
      </c>
      <c r="K365" s="16"/>
      <c r="L365" s="16"/>
      <c r="M365" s="16"/>
      <c r="O365" s="292"/>
      <c r="P365" s="292"/>
      <c r="Q365" s="292"/>
    </row>
    <row r="366" spans="1:18" x14ac:dyDescent="0.2">
      <c r="A366" s="83" t="s">
        <v>187</v>
      </c>
      <c r="B366" s="93">
        <v>3336</v>
      </c>
      <c r="C366" s="93">
        <v>14</v>
      </c>
      <c r="D366" s="93">
        <v>13</v>
      </c>
      <c r="E366" s="12">
        <v>-7.1428571428571388</v>
      </c>
      <c r="F366" s="93"/>
      <c r="G366" s="93">
        <v>475.08474999999999</v>
      </c>
      <c r="H366" s="93">
        <v>211.93475000000001</v>
      </c>
      <c r="I366" s="93">
        <v>302.47823</v>
      </c>
      <c r="J366" s="12">
        <v>42.722337889373961</v>
      </c>
      <c r="K366" s="12"/>
      <c r="L366" s="12"/>
      <c r="M366" s="12"/>
      <c r="O366" s="292"/>
      <c r="P366" s="292"/>
      <c r="Q366" s="292"/>
    </row>
    <row r="367" spans="1:18" x14ac:dyDescent="0.2">
      <c r="A367" s="83" t="s">
        <v>188</v>
      </c>
      <c r="B367" s="93">
        <v>512</v>
      </c>
      <c r="C367" s="93">
        <v>4</v>
      </c>
      <c r="D367" s="93">
        <v>4</v>
      </c>
      <c r="E367" s="12">
        <v>0</v>
      </c>
      <c r="F367" s="93"/>
      <c r="G367" s="93">
        <v>109.5</v>
      </c>
      <c r="H367" s="93">
        <v>100</v>
      </c>
      <c r="I367" s="93">
        <v>253.10742000000002</v>
      </c>
      <c r="J367" s="12">
        <v>153.10742000000005</v>
      </c>
      <c r="K367" s="12"/>
      <c r="L367" s="12"/>
      <c r="M367" s="12"/>
      <c r="O367" s="292"/>
      <c r="P367" s="292"/>
      <c r="Q367" s="292"/>
    </row>
    <row r="368" spans="1:18" ht="11.25" customHeight="1" x14ac:dyDescent="0.2">
      <c r="A368" s="95" t="s">
        <v>189</v>
      </c>
      <c r="B368" s="93">
        <v>0</v>
      </c>
      <c r="C368" s="93">
        <v>0</v>
      </c>
      <c r="D368" s="93">
        <v>0</v>
      </c>
      <c r="E368" s="12" t="s">
        <v>526</v>
      </c>
      <c r="F368" s="93"/>
      <c r="G368" s="93">
        <v>0</v>
      </c>
      <c r="H368" s="93">
        <v>0</v>
      </c>
      <c r="I368" s="93">
        <v>0</v>
      </c>
      <c r="J368" s="12" t="s">
        <v>526</v>
      </c>
      <c r="K368" s="12"/>
      <c r="L368" s="12"/>
      <c r="M368" s="12"/>
      <c r="O368" s="292"/>
      <c r="P368" s="292"/>
      <c r="Q368" s="292"/>
      <c r="R368" s="22"/>
    </row>
    <row r="369" spans="1:22" ht="12.75" x14ac:dyDescent="0.2">
      <c r="A369" s="83" t="s">
        <v>190</v>
      </c>
      <c r="B369" s="93"/>
      <c r="C369" s="93"/>
      <c r="D369" s="93"/>
      <c r="E369" s="12"/>
      <c r="F369" s="88"/>
      <c r="G369" s="93">
        <v>18225.100479999997</v>
      </c>
      <c r="H369" s="93">
        <v>8431.3370300000024</v>
      </c>
      <c r="I369" s="93">
        <v>10760.231220000001</v>
      </c>
      <c r="J369" s="12">
        <v>27.621884663291624</v>
      </c>
      <c r="K369" s="12"/>
      <c r="L369" s="12"/>
      <c r="M369" s="12"/>
      <c r="O369" s="292"/>
      <c r="P369" s="292"/>
      <c r="Q369" s="292"/>
      <c r="R369" s="247"/>
    </row>
    <row r="370" spans="1:22" ht="12.75" x14ac:dyDescent="0.2">
      <c r="B370" s="93"/>
      <c r="C370" s="93"/>
      <c r="D370" s="93"/>
      <c r="F370" s="88"/>
      <c r="G370" s="88"/>
      <c r="H370" s="88"/>
      <c r="I370" s="93"/>
      <c r="O370" s="292"/>
      <c r="P370" s="292"/>
      <c r="Q370" s="292"/>
      <c r="R370" s="247"/>
    </row>
    <row r="371" spans="1:22" ht="12.75" x14ac:dyDescent="0.2">
      <c r="A371" s="96"/>
      <c r="B371" s="96"/>
      <c r="C371" s="97"/>
      <c r="D371" s="97"/>
      <c r="E371" s="97"/>
      <c r="F371" s="97"/>
      <c r="G371" s="97"/>
      <c r="H371" s="97"/>
      <c r="I371" s="97"/>
      <c r="J371" s="97"/>
      <c r="K371" s="88"/>
      <c r="L371" s="88"/>
      <c r="M371" s="88"/>
      <c r="O371" s="292"/>
      <c r="P371" s="292"/>
      <c r="Q371" s="292"/>
      <c r="R371" s="247"/>
    </row>
    <row r="372" spans="1:22" ht="12.75" x14ac:dyDescent="0.2">
      <c r="A372" s="9" t="s">
        <v>411</v>
      </c>
      <c r="B372" s="88"/>
      <c r="C372" s="88"/>
      <c r="E372" s="88"/>
      <c r="F372" s="88"/>
      <c r="G372" s="88"/>
      <c r="I372" s="92"/>
      <c r="J372" s="88"/>
      <c r="K372" s="88"/>
      <c r="L372" s="88"/>
      <c r="M372" s="88"/>
      <c r="O372" s="292"/>
      <c r="P372" s="292"/>
      <c r="Q372" s="292"/>
      <c r="R372" s="22"/>
    </row>
    <row r="373" spans="1:22" ht="20.100000000000001" customHeight="1" x14ac:dyDescent="0.2">
      <c r="A373" s="405" t="s">
        <v>200</v>
      </c>
      <c r="B373" s="405"/>
      <c r="C373" s="405"/>
      <c r="D373" s="405"/>
      <c r="E373" s="405"/>
      <c r="F373" s="405"/>
      <c r="G373" s="405"/>
      <c r="H373" s="405"/>
      <c r="I373" s="405"/>
      <c r="J373" s="405"/>
      <c r="K373" s="358"/>
      <c r="L373" s="358"/>
      <c r="M373" s="358"/>
      <c r="N373" s="108"/>
      <c r="O373" s="292"/>
      <c r="P373" s="292"/>
      <c r="Q373" s="292"/>
      <c r="R373" s="247"/>
      <c r="S373" s="108"/>
    </row>
    <row r="374" spans="1:22" ht="20.100000000000001" customHeight="1" x14ac:dyDescent="0.2">
      <c r="A374" s="406" t="s">
        <v>224</v>
      </c>
      <c r="B374" s="406"/>
      <c r="C374" s="406"/>
      <c r="D374" s="406"/>
      <c r="E374" s="406"/>
      <c r="F374" s="406"/>
      <c r="G374" s="406"/>
      <c r="H374" s="406"/>
      <c r="I374" s="406"/>
      <c r="J374" s="406"/>
      <c r="K374" s="358"/>
      <c r="L374" s="358"/>
      <c r="M374" s="358"/>
      <c r="N374" s="108"/>
      <c r="O374" s="292"/>
      <c r="P374" s="292"/>
      <c r="Q374" s="292"/>
      <c r="R374" s="247"/>
      <c r="S374" s="108"/>
      <c r="T374" s="108"/>
    </row>
    <row r="375" spans="1:22" s="20" customFormat="1" ht="12.75" x14ac:dyDescent="0.2">
      <c r="A375" s="17"/>
      <c r="B375" s="407" t="s">
        <v>101</v>
      </c>
      <c r="C375" s="407"/>
      <c r="D375" s="407"/>
      <c r="E375" s="407"/>
      <c r="F375" s="359"/>
      <c r="G375" s="407" t="s">
        <v>421</v>
      </c>
      <c r="H375" s="407"/>
      <c r="I375" s="407"/>
      <c r="J375" s="407"/>
      <c r="K375" s="359"/>
      <c r="L375" s="359"/>
      <c r="M375" s="359"/>
      <c r="N375" s="108"/>
      <c r="O375" s="292"/>
      <c r="P375" s="292"/>
      <c r="Q375" s="292"/>
      <c r="R375" s="22"/>
      <c r="S375" s="22"/>
      <c r="T375" s="108"/>
    </row>
    <row r="376" spans="1:22" s="20" customFormat="1" ht="12.75" x14ac:dyDescent="0.2">
      <c r="A376" s="17" t="s">
        <v>257</v>
      </c>
      <c r="B376" s="410">
        <v>2020</v>
      </c>
      <c r="C376" s="408" t="s">
        <v>511</v>
      </c>
      <c r="D376" s="408"/>
      <c r="E376" s="408"/>
      <c r="F376" s="359"/>
      <c r="G376" s="410">
        <v>2020</v>
      </c>
      <c r="H376" s="408" t="s">
        <v>511</v>
      </c>
      <c r="I376" s="408"/>
      <c r="J376" s="408"/>
      <c r="K376" s="359"/>
      <c r="L376" s="359"/>
      <c r="M376" s="359"/>
      <c r="N376" s="108"/>
      <c r="O376" s="292"/>
      <c r="P376" s="292"/>
      <c r="Q376" s="292"/>
      <c r="R376" s="247"/>
      <c r="S376" s="247"/>
      <c r="T376" s="27"/>
      <c r="U376" s="27"/>
    </row>
    <row r="377" spans="1:22" s="20" customFormat="1" ht="12.75" x14ac:dyDescent="0.2">
      <c r="A377" s="123"/>
      <c r="B377" s="413"/>
      <c r="C377" s="257">
        <v>2020</v>
      </c>
      <c r="D377" s="257">
        <v>2021</v>
      </c>
      <c r="E377" s="360" t="s">
        <v>523</v>
      </c>
      <c r="F377" s="125"/>
      <c r="G377" s="413"/>
      <c r="H377" s="257">
        <v>2020</v>
      </c>
      <c r="I377" s="257">
        <v>2021</v>
      </c>
      <c r="J377" s="360" t="s">
        <v>523</v>
      </c>
      <c r="K377" s="359"/>
      <c r="L377" s="359"/>
      <c r="M377" s="359"/>
      <c r="N377" s="108"/>
      <c r="O377" s="292"/>
      <c r="P377" s="292"/>
      <c r="Q377" s="292"/>
      <c r="R377" s="247"/>
      <c r="S377" s="247"/>
      <c r="T377" s="264"/>
      <c r="U377" s="264"/>
    </row>
    <row r="378" spans="1:22" ht="12.75" x14ac:dyDescent="0.2">
      <c r="A378" s="9"/>
      <c r="B378" s="9"/>
      <c r="C378" s="9"/>
      <c r="D378" s="9"/>
      <c r="E378" s="9"/>
      <c r="F378" s="9"/>
      <c r="G378" s="9"/>
      <c r="H378" s="9"/>
      <c r="I378" s="9"/>
      <c r="J378" s="9"/>
      <c r="K378" s="9"/>
      <c r="L378" s="9"/>
      <c r="M378" s="9"/>
      <c r="N378" s="108"/>
      <c r="O378" s="292"/>
      <c r="P378" s="292"/>
      <c r="Q378" s="292"/>
      <c r="R378" s="247"/>
      <c r="S378" s="247"/>
      <c r="T378" s="264"/>
      <c r="U378" s="264"/>
    </row>
    <row r="379" spans="1:22" s="21" customFormat="1" ht="12.75" x14ac:dyDescent="0.2">
      <c r="A379" s="86" t="s">
        <v>405</v>
      </c>
      <c r="B379" s="86"/>
      <c r="C379" s="86"/>
      <c r="D379" s="86"/>
      <c r="E379" s="86"/>
      <c r="F379" s="86"/>
      <c r="G379" s="86">
        <v>6641252</v>
      </c>
      <c r="H379" s="86">
        <v>3527461</v>
      </c>
      <c r="I379" s="86">
        <v>5093077</v>
      </c>
      <c r="J379" s="16">
        <v>44.38365158395797</v>
      </c>
      <c r="K379" s="16"/>
      <c r="L379" s="16"/>
      <c r="M379" s="16"/>
      <c r="N379" s="108"/>
      <c r="O379" s="292"/>
      <c r="P379" s="292"/>
      <c r="Q379" s="292"/>
      <c r="R379" s="219"/>
      <c r="S379" s="22"/>
      <c r="T379" s="27"/>
      <c r="U379" s="27"/>
    </row>
    <row r="380" spans="1:22" ht="12.75" x14ac:dyDescent="0.2">
      <c r="A380" s="9"/>
      <c r="B380" s="11"/>
      <c r="C380" s="11"/>
      <c r="D380" s="11"/>
      <c r="E380" s="12"/>
      <c r="F380" s="12"/>
      <c r="G380" s="11"/>
      <c r="H380" s="11"/>
      <c r="I380" s="11"/>
      <c r="J380" s="12"/>
      <c r="K380" s="12"/>
      <c r="L380" s="12"/>
      <c r="M380" s="12"/>
      <c r="N380" s="108"/>
      <c r="O380" s="292"/>
      <c r="P380" s="292"/>
      <c r="Q380" s="292"/>
      <c r="R380" s="220"/>
      <c r="S380" s="247"/>
      <c r="T380" s="27"/>
      <c r="U380" s="27"/>
    </row>
    <row r="381" spans="1:22" s="20" customFormat="1" ht="12.75" x14ac:dyDescent="0.2">
      <c r="A381" s="17" t="s">
        <v>254</v>
      </c>
      <c r="B381" s="18"/>
      <c r="C381" s="18"/>
      <c r="D381" s="18"/>
      <c r="E381" s="16"/>
      <c r="F381" s="16"/>
      <c r="G381" s="18">
        <v>1621642</v>
      </c>
      <c r="H381" s="18">
        <v>827594</v>
      </c>
      <c r="I381" s="18">
        <v>1071141</v>
      </c>
      <c r="J381" s="16">
        <v>29.428318716665416</v>
      </c>
      <c r="K381" s="12"/>
      <c r="L381" s="16"/>
      <c r="M381" s="16"/>
      <c r="N381" s="108"/>
      <c r="O381" s="292"/>
      <c r="P381" s="292"/>
      <c r="Q381" s="292"/>
      <c r="R381" s="219"/>
      <c r="S381" s="22"/>
      <c r="T381" s="27"/>
      <c r="U381" s="27"/>
    </row>
    <row r="382" spans="1:22" ht="12.75" x14ac:dyDescent="0.2">
      <c r="A382" s="17"/>
      <c r="B382" s="11"/>
      <c r="C382" s="11"/>
      <c r="D382" s="11"/>
      <c r="E382" s="12"/>
      <c r="F382" s="12"/>
      <c r="G382" s="11"/>
      <c r="H382" s="11"/>
      <c r="I382" s="11"/>
      <c r="J382" s="12"/>
      <c r="K382" s="12"/>
      <c r="L382" s="12"/>
      <c r="M382" s="12"/>
      <c r="N382" s="108"/>
      <c r="O382" s="292"/>
      <c r="P382" s="292"/>
      <c r="Q382" s="292"/>
      <c r="R382" s="220"/>
      <c r="S382" s="247"/>
      <c r="T382" s="264"/>
      <c r="U382" s="264"/>
    </row>
    <row r="383" spans="1:22" ht="12.75" x14ac:dyDescent="0.2">
      <c r="A383" s="9" t="s">
        <v>78</v>
      </c>
      <c r="B383" s="11">
        <v>2787779.6094049998</v>
      </c>
      <c r="C383" s="11">
        <v>1444941.8852407001</v>
      </c>
      <c r="D383" s="11">
        <v>1157352.1639524002</v>
      </c>
      <c r="E383" s="12">
        <v>-19.903203320899848</v>
      </c>
      <c r="F383" s="12"/>
      <c r="G383" s="93">
        <v>556128.05463000014</v>
      </c>
      <c r="H383" s="93">
        <v>282771.58075000002</v>
      </c>
      <c r="I383" s="93">
        <v>332690.85847000004</v>
      </c>
      <c r="J383" s="12">
        <v>17.653569565795209</v>
      </c>
      <c r="K383" s="12"/>
      <c r="L383" s="12"/>
      <c r="M383" s="12"/>
      <c r="N383" s="108"/>
      <c r="O383" s="292"/>
      <c r="P383" s="292"/>
      <c r="Q383" s="292"/>
      <c r="R383" s="220"/>
      <c r="S383" s="247"/>
      <c r="T383" s="264"/>
      <c r="U383" s="264"/>
      <c r="V383" s="22"/>
    </row>
    <row r="384" spans="1:22" ht="12.75" x14ac:dyDescent="0.2">
      <c r="A384" s="9" t="s">
        <v>406</v>
      </c>
      <c r="B384" s="11">
        <v>1136892.7900670001</v>
      </c>
      <c r="C384" s="11">
        <v>608895.96900000004</v>
      </c>
      <c r="D384" s="11">
        <v>812273.87508999987</v>
      </c>
      <c r="E384" s="12">
        <v>33.4010925419675</v>
      </c>
      <c r="F384" s="12"/>
      <c r="G384" s="93">
        <v>278163.7597900001</v>
      </c>
      <c r="H384" s="93">
        <v>147620.29013000001</v>
      </c>
      <c r="I384" s="93">
        <v>229330.70030999999</v>
      </c>
      <c r="J384" s="12">
        <v>55.351747451547965</v>
      </c>
      <c r="K384" s="12"/>
      <c r="L384" s="12"/>
      <c r="M384" s="12"/>
      <c r="N384" s="108"/>
      <c r="O384" s="292"/>
      <c r="P384" s="292"/>
      <c r="Q384" s="292"/>
      <c r="R384" s="220"/>
      <c r="S384" s="247"/>
      <c r="T384" s="193"/>
      <c r="U384" s="193"/>
      <c r="V384" s="247"/>
    </row>
    <row r="385" spans="1:22" ht="12.75" x14ac:dyDescent="0.2">
      <c r="A385" s="9" t="s">
        <v>295</v>
      </c>
      <c r="B385" s="11">
        <v>13834.6789453</v>
      </c>
      <c r="C385" s="11">
        <v>3.6432825000000002</v>
      </c>
      <c r="D385" s="11">
        <v>4201.6239999999998</v>
      </c>
      <c r="E385" s="12">
        <v>115225.23212240607</v>
      </c>
      <c r="F385" s="12"/>
      <c r="G385" s="93">
        <v>4440.2801900000004</v>
      </c>
      <c r="H385" s="93">
        <v>4.4001200000000003</v>
      </c>
      <c r="I385" s="93">
        <v>1529.4936699999998</v>
      </c>
      <c r="J385" s="12">
        <v>34660.271765315483</v>
      </c>
      <c r="K385" s="12"/>
      <c r="L385" s="12"/>
      <c r="M385" s="12"/>
      <c r="N385" s="108"/>
      <c r="O385" s="292"/>
      <c r="P385" s="292"/>
      <c r="Q385" s="292"/>
      <c r="R385" s="220"/>
      <c r="S385" s="247"/>
      <c r="T385" s="264"/>
      <c r="U385" s="28"/>
      <c r="V385" s="247"/>
    </row>
    <row r="386" spans="1:22" ht="12.75" x14ac:dyDescent="0.2">
      <c r="A386" s="9" t="s">
        <v>79</v>
      </c>
      <c r="B386" s="11">
        <v>35178.931711500001</v>
      </c>
      <c r="C386" s="11">
        <v>18422.047496200001</v>
      </c>
      <c r="D386" s="11">
        <v>16447.988955100001</v>
      </c>
      <c r="E386" s="12">
        <v>-10.715739070302561</v>
      </c>
      <c r="F386" s="12"/>
      <c r="G386" s="93">
        <v>8975.3515599999992</v>
      </c>
      <c r="H386" s="93">
        <v>4583.8143299999992</v>
      </c>
      <c r="I386" s="93">
        <v>6244.0371399999995</v>
      </c>
      <c r="J386" s="12">
        <v>36.219242108787597</v>
      </c>
      <c r="K386" s="12"/>
      <c r="L386" s="12"/>
      <c r="M386" s="12"/>
      <c r="N386" s="111"/>
      <c r="O386" s="292"/>
      <c r="P386" s="292"/>
      <c r="Q386" s="292"/>
      <c r="R386" s="247"/>
      <c r="S386" s="247"/>
      <c r="T386" s="27"/>
      <c r="U386" s="27"/>
      <c r="V386" s="247"/>
    </row>
    <row r="387" spans="1:22" ht="12.75" x14ac:dyDescent="0.2">
      <c r="A387" s="10" t="s">
        <v>31</v>
      </c>
      <c r="B387" s="11">
        <v>96311.429026200029</v>
      </c>
      <c r="C387" s="11">
        <v>62591.168104600001</v>
      </c>
      <c r="D387" s="11">
        <v>67372.650477999996</v>
      </c>
      <c r="E387" s="12">
        <v>7.6392285336636547</v>
      </c>
      <c r="F387" s="12"/>
      <c r="G387" s="93">
        <v>40662.674490000012</v>
      </c>
      <c r="H387" s="93">
        <v>24278.139760000002</v>
      </c>
      <c r="I387" s="93">
        <v>36583.4323</v>
      </c>
      <c r="J387" s="12">
        <v>50.684659787130244</v>
      </c>
      <c r="K387" s="12"/>
      <c r="L387" s="12"/>
      <c r="M387" s="12"/>
      <c r="N387" s="111"/>
      <c r="O387" s="292"/>
      <c r="P387" s="292"/>
      <c r="Q387" s="292"/>
      <c r="R387" s="247"/>
      <c r="S387" s="247"/>
      <c r="T387" s="264"/>
      <c r="U387" s="264"/>
      <c r="V387" s="22"/>
    </row>
    <row r="388" spans="1:22" ht="12.75" x14ac:dyDescent="0.2">
      <c r="A388" s="10" t="s">
        <v>461</v>
      </c>
      <c r="B388" s="11">
        <v>264221.03060949995</v>
      </c>
      <c r="C388" s="11">
        <v>144882.29833200001</v>
      </c>
      <c r="D388" s="11">
        <v>156758.72943750003</v>
      </c>
      <c r="E388" s="12">
        <v>8.1972961791957601</v>
      </c>
      <c r="F388" s="16"/>
      <c r="G388" s="93">
        <v>97403.327169999975</v>
      </c>
      <c r="H388" s="93">
        <v>54071.360410000001</v>
      </c>
      <c r="I388" s="93">
        <v>63575.969580000004</v>
      </c>
      <c r="J388" s="12">
        <v>17.57789909099867</v>
      </c>
      <c r="K388" s="12"/>
      <c r="L388" s="12"/>
      <c r="M388" s="12"/>
      <c r="N388" s="111"/>
      <c r="O388" s="292"/>
      <c r="P388" s="292"/>
      <c r="Q388" s="292"/>
      <c r="R388" s="247"/>
      <c r="S388" s="247"/>
      <c r="T388" s="264"/>
      <c r="U388" s="264"/>
      <c r="V388" s="22"/>
    </row>
    <row r="389" spans="1:22" ht="12.75" x14ac:dyDescent="0.2">
      <c r="A389" s="10" t="s">
        <v>422</v>
      </c>
      <c r="B389" s="11">
        <v>33422.316745099997</v>
      </c>
      <c r="C389" s="11">
        <v>26508.2690282</v>
      </c>
      <c r="D389" s="11">
        <v>60445.926236200001</v>
      </c>
      <c r="E389" s="12">
        <v>128.02668168146502</v>
      </c>
      <c r="F389" s="16"/>
      <c r="G389" s="93">
        <v>44595.94713</v>
      </c>
      <c r="H389" s="93">
        <v>34693.122659999994</v>
      </c>
      <c r="I389" s="93">
        <v>108341.13332000001</v>
      </c>
      <c r="J389" s="12">
        <v>212.28417914918253</v>
      </c>
      <c r="K389" s="12"/>
      <c r="L389" s="12"/>
      <c r="M389" s="12"/>
      <c r="N389" s="111"/>
      <c r="O389" s="292"/>
      <c r="P389" s="292"/>
      <c r="Q389" s="292"/>
      <c r="R389" s="247"/>
      <c r="S389" s="247"/>
      <c r="T389" s="264"/>
      <c r="U389" s="264"/>
      <c r="V389" s="22"/>
    </row>
    <row r="390" spans="1:22" ht="12.75" x14ac:dyDescent="0.2">
      <c r="A390" s="10" t="s">
        <v>474</v>
      </c>
      <c r="B390" s="11">
        <v>29338.8720053</v>
      </c>
      <c r="C390" s="11">
        <v>13904.461745299999</v>
      </c>
      <c r="D390" s="11">
        <v>17727.433471799999</v>
      </c>
      <c r="E390" s="12">
        <v>27.494568265414827</v>
      </c>
      <c r="F390" s="16"/>
      <c r="G390" s="93">
        <v>13159.31367</v>
      </c>
      <c r="H390" s="93">
        <v>6308.8355300000003</v>
      </c>
      <c r="I390" s="93">
        <v>7726.3125999999993</v>
      </c>
      <c r="J390" s="12">
        <v>22.468125270655122</v>
      </c>
      <c r="K390" s="12"/>
      <c r="L390" s="12"/>
      <c r="M390" s="12"/>
      <c r="N390" s="111"/>
      <c r="O390" s="292"/>
      <c r="P390" s="292"/>
      <c r="Q390" s="292"/>
      <c r="R390" s="247"/>
      <c r="S390" s="247"/>
      <c r="T390" s="264"/>
      <c r="U390" s="264"/>
      <c r="V390" s="22"/>
    </row>
    <row r="391" spans="1:22" ht="12.75" x14ac:dyDescent="0.2">
      <c r="A391" s="10" t="s">
        <v>368</v>
      </c>
      <c r="B391" s="11">
        <v>3927.7507070000001</v>
      </c>
      <c r="C391" s="11">
        <v>1820.0849124000001</v>
      </c>
      <c r="D391" s="11">
        <v>2737.0489898999999</v>
      </c>
      <c r="E391" s="12">
        <v>50.380291120092465</v>
      </c>
      <c r="F391" s="16"/>
      <c r="G391" s="93">
        <v>22602.709870000002</v>
      </c>
      <c r="H391" s="93">
        <v>11808.9681</v>
      </c>
      <c r="I391" s="93">
        <v>13101.719360000001</v>
      </c>
      <c r="J391" s="12">
        <v>10.947199188386335</v>
      </c>
      <c r="K391" s="12"/>
      <c r="L391" s="12"/>
      <c r="M391" s="12"/>
      <c r="N391" s="111"/>
      <c r="O391" s="292"/>
      <c r="P391" s="292"/>
      <c r="Q391" s="292"/>
      <c r="R391" s="247"/>
      <c r="S391" s="247"/>
      <c r="T391" s="264"/>
      <c r="U391" s="264"/>
      <c r="V391" s="22"/>
    </row>
    <row r="392" spans="1:22" ht="12.75" x14ac:dyDescent="0.2">
      <c r="A392" s="10" t="s">
        <v>475</v>
      </c>
      <c r="B392" s="11">
        <v>9486.2630800000006</v>
      </c>
      <c r="C392" s="11">
        <v>4423.3503000000001</v>
      </c>
      <c r="D392" s="11">
        <v>6391.6608191999994</v>
      </c>
      <c r="E392" s="12">
        <v>44.498183180292074</v>
      </c>
      <c r="F392" s="16"/>
      <c r="G392" s="93">
        <v>8698.2369799999997</v>
      </c>
      <c r="H392" s="93">
        <v>3835.7112499999994</v>
      </c>
      <c r="I392" s="93">
        <v>6735.2193000000007</v>
      </c>
      <c r="J392" s="12">
        <v>75.592448467021654</v>
      </c>
      <c r="K392" s="12"/>
      <c r="L392" s="12"/>
      <c r="M392" s="12"/>
      <c r="N392" s="111"/>
      <c r="O392" s="292"/>
      <c r="P392" s="292"/>
      <c r="Q392" s="292"/>
      <c r="R392" s="247"/>
      <c r="S392" s="247"/>
      <c r="T392" s="264"/>
      <c r="U392" s="264"/>
      <c r="V392" s="22"/>
    </row>
    <row r="393" spans="1:22" ht="12.75" x14ac:dyDescent="0.2">
      <c r="A393" s="10" t="s">
        <v>170</v>
      </c>
      <c r="B393" s="11">
        <v>1965.1797591</v>
      </c>
      <c r="C393" s="11">
        <v>1732.3851437999999</v>
      </c>
      <c r="D393" s="11">
        <v>1312.7399410999999</v>
      </c>
      <c r="E393" s="12">
        <v>-24.223551223690649</v>
      </c>
      <c r="F393" s="16"/>
      <c r="G393" s="93">
        <v>2180.6743000000001</v>
      </c>
      <c r="H393" s="93">
        <v>1897.6772200000003</v>
      </c>
      <c r="I393" s="93">
        <v>1647.5578400000002</v>
      </c>
      <c r="J393" s="12">
        <v>-13.180291008604726</v>
      </c>
      <c r="K393" s="12"/>
      <c r="L393" s="12"/>
      <c r="M393" s="12"/>
      <c r="N393" s="111"/>
      <c r="O393" s="292"/>
      <c r="P393" s="292"/>
      <c r="Q393" s="292"/>
      <c r="R393" s="247"/>
      <c r="S393" s="247"/>
      <c r="T393" s="264"/>
      <c r="U393" s="264"/>
      <c r="V393" s="22"/>
    </row>
    <row r="394" spans="1:22" ht="12.75" x14ac:dyDescent="0.2">
      <c r="A394" s="10" t="s">
        <v>367</v>
      </c>
      <c r="B394" s="11">
        <v>2873.6032607000002</v>
      </c>
      <c r="C394" s="11">
        <v>1399.5492198999998</v>
      </c>
      <c r="D394" s="11">
        <v>2123.5373</v>
      </c>
      <c r="E394" s="12">
        <v>51.730090646739114</v>
      </c>
      <c r="F394" s="16"/>
      <c r="G394" s="93">
        <v>4578.8675700000003</v>
      </c>
      <c r="H394" s="93">
        <v>2257.4727200000002</v>
      </c>
      <c r="I394" s="93">
        <v>3694.9656</v>
      </c>
      <c r="J394" s="12">
        <v>63.677087535303627</v>
      </c>
      <c r="K394" s="12"/>
      <c r="L394" s="12"/>
      <c r="M394" s="12"/>
      <c r="N394" s="111"/>
      <c r="O394" s="292"/>
      <c r="P394" s="292"/>
      <c r="Q394" s="292"/>
      <c r="R394" s="247"/>
      <c r="S394" s="247"/>
      <c r="T394" s="264"/>
      <c r="U394" s="264"/>
      <c r="V394" s="22"/>
    </row>
    <row r="395" spans="1:22" ht="12.75" x14ac:dyDescent="0.2">
      <c r="A395" s="10" t="s">
        <v>99</v>
      </c>
      <c r="B395" s="11">
        <v>2421.1529052000001</v>
      </c>
      <c r="C395" s="11">
        <v>2171.0429052</v>
      </c>
      <c r="D395" s="11">
        <v>3946.7635139000004</v>
      </c>
      <c r="E395" s="12">
        <v>81.791133857689402</v>
      </c>
      <c r="F395" s="16"/>
      <c r="G395" s="93">
        <v>2893.2126400000002</v>
      </c>
      <c r="H395" s="93">
        <v>2505.6011400000002</v>
      </c>
      <c r="I395" s="93">
        <v>5326.6717699999999</v>
      </c>
      <c r="J395" s="12">
        <v>112.59057097970509</v>
      </c>
      <c r="K395" s="12"/>
      <c r="L395" s="12"/>
      <c r="M395" s="12"/>
      <c r="N395" s="111"/>
      <c r="O395" s="292"/>
      <c r="P395" s="292"/>
      <c r="Q395" s="292"/>
      <c r="R395" s="247"/>
      <c r="S395" s="247"/>
      <c r="T395" s="264"/>
      <c r="U395" s="264"/>
      <c r="V395" s="22"/>
    </row>
    <row r="396" spans="1:22" ht="12.75" x14ac:dyDescent="0.2">
      <c r="A396" s="9" t="s">
        <v>80</v>
      </c>
      <c r="B396" s="11"/>
      <c r="C396" s="11"/>
      <c r="D396" s="11"/>
      <c r="E396" s="12"/>
      <c r="F396" s="12"/>
      <c r="G396" s="93">
        <v>537159.59000999993</v>
      </c>
      <c r="H396" s="93">
        <v>250957.02587999974</v>
      </c>
      <c r="I396" s="93">
        <v>254612.92873999989</v>
      </c>
      <c r="J396" s="12">
        <v>1.4567844224246898</v>
      </c>
      <c r="K396" s="12"/>
      <c r="L396" s="12"/>
      <c r="M396" s="12"/>
      <c r="N396" s="111"/>
      <c r="O396" s="292"/>
      <c r="P396" s="292"/>
      <c r="Q396" s="292"/>
      <c r="R396" s="247"/>
      <c r="S396" s="247"/>
      <c r="T396" s="264"/>
      <c r="U396" s="264"/>
      <c r="V396" s="247"/>
    </row>
    <row r="397" spans="1:22" ht="12.75" x14ac:dyDescent="0.2">
      <c r="A397" s="9"/>
      <c r="B397" s="11"/>
      <c r="C397" s="11"/>
      <c r="D397" s="11"/>
      <c r="E397" s="12"/>
      <c r="F397" s="12"/>
      <c r="G397" s="11"/>
      <c r="H397" s="11"/>
      <c r="I397" s="11"/>
      <c r="J397" s="12"/>
      <c r="K397" s="12"/>
      <c r="L397" s="12"/>
      <c r="M397" s="12"/>
      <c r="N397" s="111"/>
      <c r="O397" s="292"/>
      <c r="P397" s="292"/>
      <c r="Q397" s="292"/>
      <c r="R397" s="247"/>
      <c r="S397" s="247"/>
      <c r="T397" s="264"/>
      <c r="U397" s="264"/>
      <c r="V397" s="247"/>
    </row>
    <row r="398" spans="1:22" s="20" customFormat="1" ht="12.75" x14ac:dyDescent="0.2">
      <c r="A398" s="17" t="s">
        <v>255</v>
      </c>
      <c r="B398" s="18"/>
      <c r="C398" s="18"/>
      <c r="D398" s="18"/>
      <c r="E398" s="16"/>
      <c r="F398" s="16"/>
      <c r="G398" s="18">
        <v>5019610</v>
      </c>
      <c r="H398" s="18">
        <v>2699867</v>
      </c>
      <c r="I398" s="18">
        <v>4021935.9999999991</v>
      </c>
      <c r="J398" s="16">
        <v>48.967930642509401</v>
      </c>
      <c r="K398" s="12"/>
      <c r="L398" s="16"/>
      <c r="M398" s="16"/>
      <c r="N398" s="179"/>
      <c r="O398" s="292"/>
      <c r="P398" s="292"/>
      <c r="Q398" s="292"/>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2"/>
      <c r="P399" s="292"/>
      <c r="Q399" s="292"/>
      <c r="R399" s="247"/>
      <c r="S399" s="247"/>
      <c r="T399" s="264"/>
      <c r="U399" s="264"/>
    </row>
    <row r="400" spans="1:22" ht="11.25" customHeight="1" x14ac:dyDescent="0.2">
      <c r="A400" s="9" t="s">
        <v>81</v>
      </c>
      <c r="B400" s="206">
        <v>361.52414759999999</v>
      </c>
      <c r="C400" s="206">
        <v>230.74527839999999</v>
      </c>
      <c r="D400" s="206">
        <v>158.26574200000002</v>
      </c>
      <c r="E400" s="12">
        <v>-31.41105937359886</v>
      </c>
      <c r="F400" s="12"/>
      <c r="G400" s="207">
        <v>214.35414</v>
      </c>
      <c r="H400" s="207">
        <v>138.82181</v>
      </c>
      <c r="I400" s="207">
        <v>107.21289999999999</v>
      </c>
      <c r="J400" s="12">
        <v>-22.769412097421878</v>
      </c>
      <c r="K400" s="12"/>
      <c r="L400" s="12"/>
      <c r="M400" s="12"/>
      <c r="N400" s="13"/>
      <c r="O400" s="292"/>
      <c r="P400" s="292"/>
      <c r="Q400" s="292"/>
      <c r="R400" s="247"/>
      <c r="S400" s="247"/>
      <c r="T400" s="264"/>
      <c r="U400" s="264"/>
      <c r="V400" s="13"/>
    </row>
    <row r="401" spans="1:23" ht="12.75" x14ac:dyDescent="0.2">
      <c r="A401" s="9" t="s">
        <v>82</v>
      </c>
      <c r="B401" s="206">
        <v>166901.22843379999</v>
      </c>
      <c r="C401" s="206">
        <v>95147.095926199996</v>
      </c>
      <c r="D401" s="206">
        <v>72651.633221099997</v>
      </c>
      <c r="E401" s="12">
        <v>-23.642826390149011</v>
      </c>
      <c r="F401" s="12"/>
      <c r="G401" s="207">
        <v>88314.005099999995</v>
      </c>
      <c r="H401" s="207">
        <v>47644.380389999991</v>
      </c>
      <c r="I401" s="207">
        <v>42014.016220000005</v>
      </c>
      <c r="J401" s="12">
        <v>-11.817477998269311</v>
      </c>
      <c r="K401" s="12"/>
      <c r="L401" s="12"/>
      <c r="M401" s="12"/>
      <c r="O401" s="292"/>
      <c r="P401" s="292"/>
      <c r="Q401" s="292"/>
      <c r="R401" s="247"/>
      <c r="S401" s="247"/>
      <c r="T401" s="264"/>
      <c r="U401" s="264"/>
    </row>
    <row r="402" spans="1:23" ht="12.75" x14ac:dyDescent="0.2">
      <c r="A402" s="9" t="s">
        <v>83</v>
      </c>
      <c r="B402" s="206">
        <v>30916.1762838</v>
      </c>
      <c r="C402" s="206">
        <v>14517.905643800001</v>
      </c>
      <c r="D402" s="206">
        <v>23702.0653576</v>
      </c>
      <c r="E402" s="12">
        <v>63.260913379211672</v>
      </c>
      <c r="F402" s="12"/>
      <c r="G402" s="207">
        <v>11814.858460000001</v>
      </c>
      <c r="H402" s="207">
        <v>5361.00065</v>
      </c>
      <c r="I402" s="207">
        <v>9920.677810000001</v>
      </c>
      <c r="J402" s="12">
        <v>85.052725371335328</v>
      </c>
      <c r="K402" s="12"/>
      <c r="L402" s="12"/>
      <c r="M402" s="12"/>
      <c r="N402" s="13"/>
      <c r="O402" s="292"/>
      <c r="P402" s="292"/>
      <c r="Q402" s="292"/>
      <c r="R402" s="247"/>
      <c r="S402" s="247"/>
    </row>
    <row r="403" spans="1:23" ht="12.75" x14ac:dyDescent="0.2">
      <c r="A403" s="9" t="s">
        <v>84</v>
      </c>
      <c r="B403" s="206">
        <v>14083.8665084</v>
      </c>
      <c r="C403" s="206">
        <v>7470.731323</v>
      </c>
      <c r="D403" s="206">
        <v>5632.1655700000001</v>
      </c>
      <c r="E403" s="12">
        <v>-24.61025130618259</v>
      </c>
      <c r="F403" s="12"/>
      <c r="G403" s="207">
        <v>5098.8377300000002</v>
      </c>
      <c r="H403" s="207">
        <v>2400.9510299999997</v>
      </c>
      <c r="I403" s="207">
        <v>2175.4291600000001</v>
      </c>
      <c r="J403" s="12">
        <v>-9.3930224807625393</v>
      </c>
      <c r="K403" s="12"/>
      <c r="L403" s="12"/>
      <c r="M403" s="12"/>
      <c r="O403" s="292"/>
      <c r="P403" s="292"/>
      <c r="Q403" s="292"/>
      <c r="R403" s="247"/>
      <c r="S403" s="247"/>
    </row>
    <row r="404" spans="1:23" ht="12.75" x14ac:dyDescent="0.2">
      <c r="A404" s="9" t="s">
        <v>472</v>
      </c>
      <c r="B404" s="206">
        <v>964095.33132999996</v>
      </c>
      <c r="C404" s="206">
        <v>552168.13029999996</v>
      </c>
      <c r="D404" s="206">
        <v>618508.21046500001</v>
      </c>
      <c r="E404" s="12">
        <v>12.014471050503531</v>
      </c>
      <c r="F404" s="12"/>
      <c r="G404" s="207">
        <v>357745.92024000001</v>
      </c>
      <c r="H404" s="207">
        <v>198702.56941000003</v>
      </c>
      <c r="I404" s="207">
        <v>285524.08718000003</v>
      </c>
      <c r="J404" s="12">
        <v>43.694209907700667</v>
      </c>
      <c r="K404" s="12"/>
      <c r="L404" s="12"/>
      <c r="M404" s="12"/>
      <c r="N404" s="13"/>
      <c r="O404" s="292"/>
      <c r="P404" s="292"/>
      <c r="Q404" s="292"/>
      <c r="R404" s="247"/>
      <c r="S404" s="247"/>
    </row>
    <row r="405" spans="1:23" ht="12.75" x14ac:dyDescent="0.2">
      <c r="A405" s="9" t="s">
        <v>408</v>
      </c>
      <c r="B405" s="206">
        <v>31516.812030000001</v>
      </c>
      <c r="C405" s="206">
        <v>19462.62919</v>
      </c>
      <c r="D405" s="206">
        <v>25116.295503900001</v>
      </c>
      <c r="E405" s="12">
        <v>29.048831268926847</v>
      </c>
      <c r="F405" s="12"/>
      <c r="G405" s="207">
        <v>27321.872289999999</v>
      </c>
      <c r="H405" s="207">
        <v>16524.963490000002</v>
      </c>
      <c r="I405" s="207">
        <v>32281.229179999998</v>
      </c>
      <c r="J405" s="12">
        <v>95.348263247509266</v>
      </c>
      <c r="K405" s="12"/>
      <c r="L405" s="12"/>
      <c r="M405" s="12"/>
      <c r="O405" s="292"/>
      <c r="P405" s="292"/>
      <c r="Q405" s="292"/>
      <c r="R405" s="247"/>
      <c r="S405" s="247"/>
    </row>
    <row r="406" spans="1:23" x14ac:dyDescent="0.2">
      <c r="A406" s="9" t="s">
        <v>407</v>
      </c>
      <c r="B406" s="206">
        <v>64180.620584099997</v>
      </c>
      <c r="C406" s="206">
        <v>39384.619735700006</v>
      </c>
      <c r="D406" s="206">
        <v>34352.392540000008</v>
      </c>
      <c r="E406" s="12">
        <v>-12.777137952505242</v>
      </c>
      <c r="F406" s="12"/>
      <c r="G406" s="207">
        <v>70103.159600000043</v>
      </c>
      <c r="H406" s="207">
        <v>41920.187479999993</v>
      </c>
      <c r="I406" s="207">
        <v>55217.685440000001</v>
      </c>
      <c r="J406" s="12">
        <v>31.72098876309704</v>
      </c>
      <c r="K406" s="12"/>
      <c r="L406" s="12"/>
      <c r="M406" s="12"/>
      <c r="O406" s="292"/>
      <c r="P406" s="292"/>
      <c r="Q406" s="292"/>
      <c r="R406" s="13"/>
      <c r="S406" s="13"/>
    </row>
    <row r="407" spans="1:23" x14ac:dyDescent="0.2">
      <c r="A407" s="9" t="s">
        <v>85</v>
      </c>
      <c r="B407" s="206">
        <v>3114.3814652000001</v>
      </c>
      <c r="C407" s="206">
        <v>2103.1994651999998</v>
      </c>
      <c r="D407" s="206">
        <v>1187.4880000000001</v>
      </c>
      <c r="E407" s="12">
        <v>-43.538973851580067</v>
      </c>
      <c r="F407" s="12"/>
      <c r="G407" s="207">
        <v>2578.3617200000003</v>
      </c>
      <c r="H407" s="207">
        <v>1724.80873</v>
      </c>
      <c r="I407" s="207">
        <v>1527.5856200000001</v>
      </c>
      <c r="J407" s="12">
        <v>-11.434491637806119</v>
      </c>
      <c r="K407" s="12"/>
      <c r="L407" s="12"/>
      <c r="M407" s="12"/>
      <c r="O407" s="292"/>
      <c r="P407" s="292"/>
      <c r="Q407" s="292"/>
      <c r="R407" s="13"/>
      <c r="S407" s="13"/>
    </row>
    <row r="408" spans="1:23" x14ac:dyDescent="0.2">
      <c r="A408" s="9" t="s">
        <v>86</v>
      </c>
      <c r="B408" s="206">
        <v>96101.321131799996</v>
      </c>
      <c r="C408" s="206">
        <v>40010.971959300005</v>
      </c>
      <c r="D408" s="206">
        <v>87350.4622237</v>
      </c>
      <c r="E408" s="12">
        <v>118.31627162807919</v>
      </c>
      <c r="F408" s="12"/>
      <c r="G408" s="207">
        <v>94247.426270000011</v>
      </c>
      <c r="H408" s="207">
        <v>37794.384850000002</v>
      </c>
      <c r="I408" s="207">
        <v>117688.85683000002</v>
      </c>
      <c r="J408" s="12">
        <v>211.39243910726071</v>
      </c>
      <c r="K408" s="12"/>
      <c r="L408" s="12"/>
      <c r="M408" s="12"/>
      <c r="O408" s="292"/>
      <c r="P408" s="292"/>
      <c r="Q408" s="292"/>
    </row>
    <row r="409" spans="1:23" x14ac:dyDescent="0.2">
      <c r="A409" s="9" t="s">
        <v>87</v>
      </c>
      <c r="B409" s="206">
        <v>159494.82813149999</v>
      </c>
      <c r="C409" s="206">
        <v>109787.78906939998</v>
      </c>
      <c r="D409" s="206">
        <v>50127.091013400001</v>
      </c>
      <c r="E409" s="12">
        <v>-54.341833970521762</v>
      </c>
      <c r="F409" s="12"/>
      <c r="G409" s="207">
        <v>147933.19707999995</v>
      </c>
      <c r="H409" s="207">
        <v>100114.02924999996</v>
      </c>
      <c r="I409" s="207">
        <v>64048.358309999989</v>
      </c>
      <c r="J409" s="12">
        <v>-36.024592367507758</v>
      </c>
      <c r="K409" s="12"/>
      <c r="L409" s="12"/>
      <c r="M409" s="12"/>
      <c r="O409" s="292"/>
      <c r="P409" s="292"/>
      <c r="Q409" s="292"/>
    </row>
    <row r="410" spans="1:23" x14ac:dyDescent="0.2">
      <c r="A410" s="9" t="s">
        <v>3</v>
      </c>
      <c r="B410" s="206">
        <v>409856.2198738</v>
      </c>
      <c r="C410" s="206">
        <v>251237.19895379999</v>
      </c>
      <c r="D410" s="206">
        <v>224562.49631190003</v>
      </c>
      <c r="E410" s="12">
        <v>-10.617338018803963</v>
      </c>
      <c r="F410" s="12"/>
      <c r="G410" s="207">
        <v>162562.19822999998</v>
      </c>
      <c r="H410" s="207">
        <v>99714.928209999998</v>
      </c>
      <c r="I410" s="207">
        <v>101219.73985000003</v>
      </c>
      <c r="J410" s="12">
        <v>1.5091136974304362</v>
      </c>
      <c r="K410" s="12"/>
      <c r="L410" s="12"/>
      <c r="M410" s="12"/>
      <c r="O410" s="292"/>
      <c r="P410" s="292"/>
      <c r="Q410" s="292"/>
    </row>
    <row r="411" spans="1:23" x14ac:dyDescent="0.2">
      <c r="A411" s="9" t="s">
        <v>64</v>
      </c>
      <c r="B411" s="206">
        <v>13776.450921400001</v>
      </c>
      <c r="C411" s="206">
        <v>7543.5970877</v>
      </c>
      <c r="D411" s="206">
        <v>6202.0575699999999</v>
      </c>
      <c r="E411" s="12">
        <v>-17.783817217483815</v>
      </c>
      <c r="F411" s="12"/>
      <c r="G411" s="207">
        <v>34012.70276</v>
      </c>
      <c r="H411" s="207">
        <v>19376.08812</v>
      </c>
      <c r="I411" s="207">
        <v>17529.846309999997</v>
      </c>
      <c r="J411" s="12">
        <v>-9.5284548592360636</v>
      </c>
      <c r="K411" s="12"/>
      <c r="L411" s="12"/>
      <c r="M411" s="12"/>
      <c r="O411" s="292"/>
      <c r="P411" s="292"/>
      <c r="Q411" s="292"/>
    </row>
    <row r="412" spans="1:23" x14ac:dyDescent="0.2">
      <c r="A412" s="9" t="s">
        <v>65</v>
      </c>
      <c r="B412" s="206">
        <v>9330.2394999999997</v>
      </c>
      <c r="C412" s="206">
        <v>6329.5344999999998</v>
      </c>
      <c r="D412" s="206">
        <v>4251.7879999999996</v>
      </c>
      <c r="E412" s="12">
        <v>-32.826213365295658</v>
      </c>
      <c r="F412" s="16"/>
      <c r="G412" s="207">
        <v>30414.835409999996</v>
      </c>
      <c r="H412" s="207">
        <v>20888.928939999998</v>
      </c>
      <c r="I412" s="207">
        <v>14299.16848</v>
      </c>
      <c r="J412" s="12">
        <v>-31.54666512068664</v>
      </c>
      <c r="K412" s="12"/>
      <c r="L412" s="12"/>
      <c r="M412" s="12"/>
      <c r="O412" s="292"/>
      <c r="P412" s="292"/>
      <c r="Q412" s="292"/>
    </row>
    <row r="413" spans="1:23" x14ac:dyDescent="0.2">
      <c r="A413" s="9" t="s">
        <v>67</v>
      </c>
      <c r="B413" s="206">
        <v>52951.800030999999</v>
      </c>
      <c r="C413" s="206">
        <v>29286.341653399999</v>
      </c>
      <c r="D413" s="206">
        <v>43684.042391099996</v>
      </c>
      <c r="E413" s="12">
        <v>49.161827407789247</v>
      </c>
      <c r="F413" s="12"/>
      <c r="G413" s="207">
        <v>203277.39782000001</v>
      </c>
      <c r="H413" s="207">
        <v>113189.84011000002</v>
      </c>
      <c r="I413" s="207">
        <v>175839.96151999998</v>
      </c>
      <c r="J413" s="12">
        <v>55.349597940164415</v>
      </c>
      <c r="K413" s="12"/>
      <c r="L413" s="12"/>
      <c r="M413" s="12"/>
      <c r="O413" s="292"/>
      <c r="P413" s="292"/>
      <c r="Q413" s="292"/>
    </row>
    <row r="414" spans="1:23" x14ac:dyDescent="0.2">
      <c r="A414" s="9"/>
      <c r="B414" s="206"/>
      <c r="C414" s="206"/>
      <c r="D414" s="206"/>
      <c r="E414" s="12"/>
      <c r="F414" s="12"/>
      <c r="G414" s="207"/>
      <c r="H414" s="207"/>
      <c r="I414" s="207"/>
      <c r="J414" s="12"/>
      <c r="K414" s="12"/>
      <c r="L414" s="12"/>
      <c r="M414" s="12"/>
      <c r="O414" s="292"/>
      <c r="P414" s="292"/>
      <c r="Q414" s="292"/>
    </row>
    <row r="415" spans="1:23" s="20" customFormat="1" ht="11.25" customHeight="1" x14ac:dyDescent="0.2">
      <c r="A415" s="17" t="s">
        <v>69</v>
      </c>
      <c r="B415" s="18">
        <v>464353.72249370004</v>
      </c>
      <c r="C415" s="18">
        <v>221580.51685750001</v>
      </c>
      <c r="D415" s="18">
        <v>345334.40706</v>
      </c>
      <c r="E415" s="16">
        <v>55.850528718681062</v>
      </c>
      <c r="F415" s="16"/>
      <c r="G415" s="18">
        <v>1540208.6096199998</v>
      </c>
      <c r="H415" s="18">
        <v>746447.70765999996</v>
      </c>
      <c r="I415" s="18">
        <v>1271195.3092099999</v>
      </c>
      <c r="J415" s="16">
        <v>70.299311815827508</v>
      </c>
      <c r="K415" s="12"/>
      <c r="L415" s="16"/>
      <c r="M415" s="16"/>
      <c r="O415" s="292"/>
      <c r="P415" s="292"/>
      <c r="Q415" s="292"/>
      <c r="R415" s="179"/>
      <c r="S415" s="19"/>
      <c r="T415" s="19"/>
      <c r="U415" s="179"/>
      <c r="V415" s="179"/>
      <c r="W415" s="179"/>
    </row>
    <row r="416" spans="1:23" s="20" customFormat="1" ht="11.25" customHeight="1" x14ac:dyDescent="0.2">
      <c r="A416" s="17" t="s">
        <v>448</v>
      </c>
      <c r="B416" s="18">
        <v>105284.725446</v>
      </c>
      <c r="C416" s="18">
        <v>49533.605387500014</v>
      </c>
      <c r="D416" s="18">
        <v>89059.083444700009</v>
      </c>
      <c r="E416" s="16">
        <v>79.795277868415354</v>
      </c>
      <c r="F416" s="16"/>
      <c r="G416" s="18">
        <v>286078.69693999994</v>
      </c>
      <c r="H416" s="18">
        <v>136131.15512000001</v>
      </c>
      <c r="I416" s="18">
        <v>254893.38825999995</v>
      </c>
      <c r="J416" s="16">
        <v>87.241038273208403</v>
      </c>
      <c r="K416" s="12"/>
      <c r="L416" s="16"/>
      <c r="M416" s="16"/>
      <c r="O416" s="292"/>
      <c r="P416" s="292"/>
      <c r="Q416" s="292"/>
    </row>
    <row r="417" spans="1:22" ht="11.25" customHeight="1" x14ac:dyDescent="0.2">
      <c r="A417" s="9" t="s">
        <v>449</v>
      </c>
      <c r="B417" s="11">
        <v>103013.07984429999</v>
      </c>
      <c r="C417" s="11">
        <v>48356.102399100011</v>
      </c>
      <c r="D417" s="11">
        <v>87062.661779600006</v>
      </c>
      <c r="E417" s="12">
        <v>80.044828801628967</v>
      </c>
      <c r="F417" s="12"/>
      <c r="G417" s="11">
        <v>269183.78670999996</v>
      </c>
      <c r="H417" s="11">
        <v>127847.18265000002</v>
      </c>
      <c r="I417" s="11">
        <v>238406.32109999994</v>
      </c>
      <c r="J417" s="12">
        <v>86.477571236490547</v>
      </c>
      <c r="K417" s="12"/>
      <c r="L417" s="12"/>
      <c r="M417" s="12"/>
      <c r="O417" s="292"/>
      <c r="P417" s="292"/>
      <c r="Q417" s="292"/>
      <c r="R417" s="247"/>
    </row>
    <row r="418" spans="1:22" ht="11.25" customHeight="1" x14ac:dyDescent="0.2">
      <c r="A418" s="342" t="s">
        <v>450</v>
      </c>
      <c r="B418" s="206">
        <v>102055.8117643</v>
      </c>
      <c r="C418" s="206">
        <v>47952.699329100011</v>
      </c>
      <c r="D418" s="206">
        <v>86120.698909600003</v>
      </c>
      <c r="E418" s="12">
        <v>79.595101244567076</v>
      </c>
      <c r="F418" s="12"/>
      <c r="G418" s="207">
        <v>267954.01747999998</v>
      </c>
      <c r="H418" s="207">
        <v>127393.34387000001</v>
      </c>
      <c r="I418" s="207">
        <v>237268.90078999996</v>
      </c>
      <c r="J418" s="12">
        <v>86.249056333840883</v>
      </c>
      <c r="K418" s="12"/>
      <c r="L418" s="12"/>
      <c r="M418" s="12"/>
      <c r="O418" s="292"/>
      <c r="P418" s="292"/>
      <c r="Q418" s="292"/>
      <c r="R418" s="247"/>
    </row>
    <row r="419" spans="1:22" ht="11.25" customHeight="1" x14ac:dyDescent="0.2">
      <c r="A419" s="342" t="s">
        <v>457</v>
      </c>
      <c r="B419" s="206">
        <v>957.26807999999994</v>
      </c>
      <c r="C419" s="206">
        <v>403.40307000000001</v>
      </c>
      <c r="D419" s="206">
        <v>941.96287000000007</v>
      </c>
      <c r="E419" s="12">
        <v>133.50414016432745</v>
      </c>
      <c r="F419" s="12"/>
      <c r="G419" s="207">
        <v>1229.7692299999999</v>
      </c>
      <c r="H419" s="207">
        <v>453.83878000000004</v>
      </c>
      <c r="I419" s="207">
        <v>1137.42031</v>
      </c>
      <c r="J419" s="12">
        <v>150.62210637883342</v>
      </c>
      <c r="K419" s="12"/>
      <c r="L419" s="12"/>
      <c r="M419" s="12"/>
      <c r="O419" s="292"/>
      <c r="P419" s="292"/>
      <c r="Q419" s="292"/>
      <c r="R419" s="247"/>
    </row>
    <row r="420" spans="1:22" ht="11.25" customHeight="1" x14ac:dyDescent="0.2">
      <c r="A420" s="9" t="s">
        <v>451</v>
      </c>
      <c r="B420" s="206">
        <v>2271.6456017</v>
      </c>
      <c r="C420" s="206">
        <v>1177.5029884</v>
      </c>
      <c r="D420" s="206">
        <v>1996.4216650999999</v>
      </c>
      <c r="E420" s="12">
        <v>69.547057185201083</v>
      </c>
      <c r="F420" s="12"/>
      <c r="G420" s="207">
        <v>16894.910229999998</v>
      </c>
      <c r="H420" s="207">
        <v>8283.9724700000006</v>
      </c>
      <c r="I420" s="207">
        <v>16487.067159999999</v>
      </c>
      <c r="J420" s="12">
        <v>99.023683621681556</v>
      </c>
      <c r="K420" s="12"/>
      <c r="L420" s="12"/>
      <c r="M420" s="12"/>
      <c r="O420" s="292"/>
      <c r="P420" s="292"/>
      <c r="Q420" s="292"/>
      <c r="R420" s="247"/>
    </row>
    <row r="421" spans="1:22" s="20" customFormat="1" ht="11.25" customHeight="1" x14ac:dyDescent="0.2">
      <c r="A421" s="17" t="s">
        <v>447</v>
      </c>
      <c r="B421" s="18">
        <v>126671.3648428</v>
      </c>
      <c r="C421" s="18">
        <v>61867.993669599993</v>
      </c>
      <c r="D421" s="18">
        <v>93740.785020199968</v>
      </c>
      <c r="E421" s="16">
        <v>51.517415484351261</v>
      </c>
      <c r="F421" s="16"/>
      <c r="G421" s="18">
        <v>171084.01556999999</v>
      </c>
      <c r="H421" s="18">
        <v>91864.969949999999</v>
      </c>
      <c r="I421" s="18">
        <v>154436.12823999999</v>
      </c>
      <c r="J421" s="16">
        <v>68.11209792378537</v>
      </c>
      <c r="K421" s="12"/>
      <c r="L421" s="16"/>
      <c r="M421" s="16"/>
      <c r="O421" s="292"/>
      <c r="P421" s="292"/>
      <c r="Q421" s="292"/>
      <c r="R421" s="22"/>
    </row>
    <row r="422" spans="1:22" ht="11.25" customHeight="1" x14ac:dyDescent="0.2">
      <c r="A422" s="9" t="s">
        <v>444</v>
      </c>
      <c r="B422" s="11">
        <v>119930.694527</v>
      </c>
      <c r="C422" s="11">
        <v>57841.252708999993</v>
      </c>
      <c r="D422" s="11">
        <v>88932.150719699974</v>
      </c>
      <c r="E422" s="12">
        <v>53.752117311702506</v>
      </c>
      <c r="F422" s="12"/>
      <c r="G422" s="11">
        <v>153299.63978</v>
      </c>
      <c r="H422" s="11">
        <v>81569.266210000002</v>
      </c>
      <c r="I422" s="11">
        <v>141364.93578</v>
      </c>
      <c r="J422" s="12">
        <v>73.306616999662708</v>
      </c>
      <c r="K422" s="12"/>
      <c r="L422" s="12"/>
      <c r="M422" s="12"/>
      <c r="O422" s="292"/>
      <c r="P422" s="292"/>
      <c r="Q422" s="292"/>
    </row>
    <row r="423" spans="1:22" ht="11.25" customHeight="1" x14ac:dyDescent="0.2">
      <c r="A423" s="342" t="s">
        <v>455</v>
      </c>
      <c r="B423" s="206">
        <v>11424.745387300001</v>
      </c>
      <c r="C423" s="206">
        <v>5409.599290000001</v>
      </c>
      <c r="D423" s="206">
        <v>8283.3000369999991</v>
      </c>
      <c r="E423" s="12">
        <v>53.122247932711417</v>
      </c>
      <c r="F423" s="12"/>
      <c r="G423" s="207">
        <v>15842.156760000002</v>
      </c>
      <c r="H423" s="207">
        <v>7762.6336599999995</v>
      </c>
      <c r="I423" s="207">
        <v>12081.344950000001</v>
      </c>
      <c r="J423" s="12">
        <v>55.634614219318991</v>
      </c>
      <c r="K423" s="12"/>
      <c r="L423" s="12"/>
      <c r="M423" s="12"/>
      <c r="O423" s="292"/>
      <c r="P423" s="292"/>
      <c r="Q423" s="292"/>
    </row>
    <row r="424" spans="1:22" ht="11.25" customHeight="1" x14ac:dyDescent="0.2">
      <c r="A424" s="342" t="s">
        <v>456</v>
      </c>
      <c r="B424" s="206">
        <v>108505.94913969999</v>
      </c>
      <c r="C424" s="206">
        <v>52431.653418999995</v>
      </c>
      <c r="D424" s="206">
        <v>80648.85068269998</v>
      </c>
      <c r="E424" s="12">
        <v>53.817103645781174</v>
      </c>
      <c r="F424" s="12"/>
      <c r="G424" s="207">
        <v>137457.48301999999</v>
      </c>
      <c r="H424" s="207">
        <v>73806.632550000009</v>
      </c>
      <c r="I424" s="207">
        <v>129283.59083</v>
      </c>
      <c r="J424" s="12">
        <v>75.165274939779096</v>
      </c>
      <c r="K424" s="12"/>
      <c r="L424" s="12"/>
      <c r="M424" s="12"/>
      <c r="O424" s="292"/>
      <c r="P424" s="292"/>
      <c r="Q424" s="292"/>
    </row>
    <row r="425" spans="1:22" ht="11.25" customHeight="1" x14ac:dyDescent="0.2">
      <c r="A425" s="9" t="s">
        <v>446</v>
      </c>
      <c r="B425" s="206">
        <v>6740.6703158000009</v>
      </c>
      <c r="C425" s="206">
        <v>4026.7409606000001</v>
      </c>
      <c r="D425" s="206">
        <v>4808.634300499999</v>
      </c>
      <c r="E425" s="12">
        <v>19.41752269516472</v>
      </c>
      <c r="F425" s="12"/>
      <c r="G425" s="207">
        <v>17784.375789999998</v>
      </c>
      <c r="H425" s="207">
        <v>10295.703740000001</v>
      </c>
      <c r="I425" s="207">
        <v>13071.192460000002</v>
      </c>
      <c r="J425" s="12">
        <v>26.957736839463493</v>
      </c>
      <c r="K425" s="12"/>
      <c r="L425" s="12"/>
      <c r="M425" s="12"/>
      <c r="O425" s="292"/>
      <c r="P425" s="292"/>
      <c r="Q425" s="292"/>
    </row>
    <row r="426" spans="1:22" s="20" customFormat="1" ht="11.25" customHeight="1" x14ac:dyDescent="0.2">
      <c r="A426" s="17" t="s">
        <v>432</v>
      </c>
      <c r="B426" s="18">
        <v>228132.42418730003</v>
      </c>
      <c r="C426" s="18">
        <v>107832.92068109999</v>
      </c>
      <c r="D426" s="18">
        <v>158461.81880760001</v>
      </c>
      <c r="E426" s="16">
        <v>46.951244394304723</v>
      </c>
      <c r="F426" s="16"/>
      <c r="G426" s="18">
        <v>1068550.9715599997</v>
      </c>
      <c r="H426" s="18">
        <v>510295.93791999994</v>
      </c>
      <c r="I426" s="18">
        <v>849798.42734000005</v>
      </c>
      <c r="J426" s="16">
        <v>66.530509884878711</v>
      </c>
      <c r="K426" s="12"/>
      <c r="L426" s="16"/>
      <c r="M426" s="16"/>
      <c r="O426" s="292"/>
      <c r="P426" s="292"/>
      <c r="Q426" s="292"/>
    </row>
    <row r="427" spans="1:22" ht="11.25" customHeight="1" x14ac:dyDescent="0.2">
      <c r="A427" s="9" t="s">
        <v>454</v>
      </c>
      <c r="B427" s="11">
        <v>226934.83617660002</v>
      </c>
      <c r="C427" s="11">
        <v>107336.94554739998</v>
      </c>
      <c r="D427" s="11">
        <v>157416.82298960001</v>
      </c>
      <c r="E427" s="12">
        <v>46.656700716422705</v>
      </c>
      <c r="F427" s="12"/>
      <c r="G427" s="11">
        <v>1061900.9051899998</v>
      </c>
      <c r="H427" s="11">
        <v>507394.02892999991</v>
      </c>
      <c r="I427" s="11">
        <v>844177.66563000006</v>
      </c>
      <c r="J427" s="12">
        <v>66.375167522214355</v>
      </c>
      <c r="K427" s="12"/>
      <c r="L427" s="12"/>
      <c r="M427" s="12"/>
      <c r="O427" s="292"/>
      <c r="P427" s="292"/>
      <c r="Q427" s="292"/>
    </row>
    <row r="428" spans="1:22" ht="11.25" customHeight="1" x14ac:dyDescent="0.2">
      <c r="A428" s="342" t="s">
        <v>70</v>
      </c>
      <c r="B428" s="206">
        <v>224866.88670610002</v>
      </c>
      <c r="C428" s="206">
        <v>106275.85630829999</v>
      </c>
      <c r="D428" s="206">
        <v>154629.8568183</v>
      </c>
      <c r="E428" s="12">
        <v>45.498575301739208</v>
      </c>
      <c r="F428" s="12"/>
      <c r="G428" s="207">
        <v>1058834.2582299998</v>
      </c>
      <c r="H428" s="207">
        <v>506190.29211999994</v>
      </c>
      <c r="I428" s="207">
        <v>832482.88106000004</v>
      </c>
      <c r="J428" s="12">
        <v>64.460459637311175</v>
      </c>
      <c r="K428" s="12"/>
      <c r="L428" s="12"/>
      <c r="M428" s="12"/>
      <c r="O428" s="292"/>
      <c r="P428" s="292"/>
      <c r="Q428" s="292"/>
      <c r="S428" s="339"/>
      <c r="T428" s="339"/>
    </row>
    <row r="429" spans="1:22" ht="11.25" customHeight="1" x14ac:dyDescent="0.2">
      <c r="A429" s="342" t="s">
        <v>453</v>
      </c>
      <c r="B429" s="206">
        <v>2067.9494705000002</v>
      </c>
      <c r="C429" s="206">
        <v>1061.0892391</v>
      </c>
      <c r="D429" s="206">
        <v>2786.9661713</v>
      </c>
      <c r="E429" s="12">
        <v>162.65144048241058</v>
      </c>
      <c r="F429" s="12"/>
      <c r="G429" s="207">
        <v>3066.64696</v>
      </c>
      <c r="H429" s="207">
        <v>1203.7368100000001</v>
      </c>
      <c r="I429" s="207">
        <v>11694.78457</v>
      </c>
      <c r="J429" s="12">
        <v>871.53999718592968</v>
      </c>
      <c r="K429" s="12"/>
      <c r="L429" s="12"/>
      <c r="M429" s="12"/>
      <c r="O429" s="292"/>
      <c r="P429" s="292"/>
      <c r="Q429" s="292"/>
    </row>
    <row r="430" spans="1:22" ht="11.25" customHeight="1" x14ac:dyDescent="0.2">
      <c r="A430" s="9" t="s">
        <v>445</v>
      </c>
      <c r="B430" s="206">
        <v>1197.5880107</v>
      </c>
      <c r="C430" s="206">
        <v>495.97513370000001</v>
      </c>
      <c r="D430" s="206">
        <v>1044.9958180000001</v>
      </c>
      <c r="E430" s="12">
        <v>110.69520364948087</v>
      </c>
      <c r="F430" s="12"/>
      <c r="G430" s="207">
        <v>6650.0663699999996</v>
      </c>
      <c r="H430" s="207">
        <v>2901.9089900000004</v>
      </c>
      <c r="I430" s="207">
        <v>5620.7617099999989</v>
      </c>
      <c r="J430" s="12">
        <v>93.691867297326866</v>
      </c>
      <c r="K430" s="12"/>
      <c r="L430" s="12"/>
      <c r="M430" s="12"/>
      <c r="O430" s="292"/>
      <c r="P430" s="292"/>
      <c r="Q430" s="292"/>
    </row>
    <row r="431" spans="1:22" s="20" customFormat="1" ht="11.25" customHeight="1" x14ac:dyDescent="0.2">
      <c r="A431" s="17" t="s">
        <v>72</v>
      </c>
      <c r="B431" s="294">
        <v>4265.208017599999</v>
      </c>
      <c r="C431" s="294">
        <v>2345.9971193000001</v>
      </c>
      <c r="D431" s="294">
        <v>4072.7197875000006</v>
      </c>
      <c r="E431" s="16">
        <v>73.602932160258604</v>
      </c>
      <c r="F431" s="16"/>
      <c r="G431" s="295">
        <v>14494.92555</v>
      </c>
      <c r="H431" s="295">
        <v>8155.6446699999997</v>
      </c>
      <c r="I431" s="295">
        <v>12067.36537</v>
      </c>
      <c r="J431" s="16">
        <v>47.963353705060342</v>
      </c>
      <c r="K431" s="12"/>
      <c r="L431" s="16"/>
      <c r="M431" s="16"/>
      <c r="O431" s="292"/>
      <c r="P431" s="292"/>
      <c r="Q431" s="292"/>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480</v>
      </c>
      <c r="B433" s="9"/>
      <c r="C433" s="9"/>
      <c r="D433" s="9"/>
      <c r="E433" s="9"/>
      <c r="F433" s="9"/>
      <c r="G433" s="9"/>
      <c r="H433" s="9"/>
      <c r="I433" s="9"/>
      <c r="J433" s="9"/>
      <c r="K433" s="12"/>
      <c r="L433" s="9"/>
      <c r="M433" s="9"/>
      <c r="O433" s="174"/>
    </row>
    <row r="434" spans="1:22" s="20" customFormat="1" ht="11.25" customHeight="1" x14ac:dyDescent="0.2">
      <c r="A434" s="17"/>
      <c r="B434" s="294"/>
      <c r="C434" s="294"/>
      <c r="D434" s="294"/>
      <c r="E434" s="16"/>
      <c r="F434" s="16"/>
      <c r="G434" s="295"/>
      <c r="H434" s="295"/>
      <c r="I434" s="295"/>
      <c r="J434" s="16"/>
      <c r="K434" s="12"/>
      <c r="L434" s="16"/>
      <c r="M434" s="16"/>
      <c r="O434" s="292"/>
      <c r="P434" s="282"/>
      <c r="Q434" s="293"/>
      <c r="R434" s="22"/>
      <c r="S434" s="179"/>
      <c r="T434" s="179"/>
      <c r="U434" s="179"/>
      <c r="V434" s="179"/>
    </row>
    <row r="435" spans="1:22" ht="20.100000000000001" customHeight="1" x14ac:dyDescent="0.2">
      <c r="A435" s="405" t="s">
        <v>477</v>
      </c>
      <c r="B435" s="405"/>
      <c r="C435" s="405"/>
      <c r="D435" s="405"/>
      <c r="E435" s="405"/>
      <c r="F435" s="405"/>
      <c r="G435" s="405"/>
      <c r="H435" s="405"/>
      <c r="I435" s="405"/>
      <c r="J435" s="405"/>
      <c r="K435" s="12"/>
      <c r="L435" s="358"/>
      <c r="M435" s="358"/>
      <c r="N435" s="108"/>
      <c r="O435" s="177"/>
      <c r="P435" s="167"/>
      <c r="Q435" s="167"/>
      <c r="R435" s="247"/>
      <c r="S435" s="108"/>
    </row>
    <row r="436" spans="1:22" ht="20.100000000000001" customHeight="1" x14ac:dyDescent="0.2">
      <c r="A436" s="406" t="s">
        <v>224</v>
      </c>
      <c r="B436" s="406"/>
      <c r="C436" s="406"/>
      <c r="D436" s="406"/>
      <c r="E436" s="406"/>
      <c r="F436" s="406"/>
      <c r="G436" s="406"/>
      <c r="H436" s="406"/>
      <c r="I436" s="406"/>
      <c r="J436" s="406"/>
      <c r="K436" s="12"/>
      <c r="L436" s="358"/>
      <c r="M436" s="358"/>
      <c r="N436" s="108"/>
      <c r="O436" s="177"/>
      <c r="P436" s="167"/>
      <c r="Q436" s="167"/>
      <c r="R436" s="247"/>
      <c r="S436" s="108"/>
      <c r="T436" s="108"/>
    </row>
    <row r="437" spans="1:22" s="20" customFormat="1" ht="12.75" x14ac:dyDescent="0.2">
      <c r="A437" s="17"/>
      <c r="B437" s="409" t="s">
        <v>101</v>
      </c>
      <c r="C437" s="409"/>
      <c r="D437" s="409"/>
      <c r="E437" s="409"/>
      <c r="F437" s="359"/>
      <c r="G437" s="409" t="s">
        <v>421</v>
      </c>
      <c r="H437" s="409"/>
      <c r="I437" s="409"/>
      <c r="J437" s="409"/>
      <c r="K437" s="12"/>
      <c r="L437" s="359"/>
      <c r="M437" s="359"/>
      <c r="N437" s="108"/>
      <c r="O437" s="26"/>
      <c r="P437" s="26"/>
      <c r="Q437" s="22"/>
      <c r="R437" s="22"/>
      <c r="S437" s="22"/>
      <c r="T437" s="108"/>
    </row>
    <row r="438" spans="1:22" s="20" customFormat="1" ht="12.75" x14ac:dyDescent="0.2">
      <c r="A438" s="17" t="s">
        <v>257</v>
      </c>
      <c r="B438" s="410">
        <v>2020</v>
      </c>
      <c r="C438" s="412" t="s">
        <v>511</v>
      </c>
      <c r="D438" s="412"/>
      <c r="E438" s="412"/>
      <c r="F438" s="359"/>
      <c r="G438" s="410">
        <v>2020</v>
      </c>
      <c r="H438" s="412" t="s">
        <v>511</v>
      </c>
      <c r="I438" s="412"/>
      <c r="J438" s="412"/>
      <c r="K438" s="12"/>
      <c r="L438" s="359"/>
      <c r="M438" s="359"/>
      <c r="N438" s="108"/>
      <c r="O438" s="111"/>
      <c r="P438" s="111"/>
      <c r="Q438" s="247"/>
      <c r="R438" s="247"/>
      <c r="S438" s="247"/>
      <c r="T438" s="27"/>
      <c r="U438" s="27"/>
    </row>
    <row r="439" spans="1:22" s="20" customFormat="1" ht="12.75" x14ac:dyDescent="0.2">
      <c r="A439" s="123"/>
      <c r="B439" s="411"/>
      <c r="C439" s="257">
        <v>2020</v>
      </c>
      <c r="D439" s="257">
        <v>2021</v>
      </c>
      <c r="E439" s="360" t="s">
        <v>523</v>
      </c>
      <c r="F439" s="125"/>
      <c r="G439" s="411"/>
      <c r="H439" s="257">
        <v>2020</v>
      </c>
      <c r="I439" s="257">
        <v>2021</v>
      </c>
      <c r="J439" s="360" t="s">
        <v>523</v>
      </c>
      <c r="K439" s="12"/>
      <c r="L439" s="359"/>
      <c r="M439" s="359"/>
      <c r="N439" s="108"/>
      <c r="O439" s="111"/>
      <c r="P439" s="111"/>
      <c r="Q439" s="247"/>
      <c r="R439" s="247"/>
      <c r="S439" s="247"/>
      <c r="T439" s="264"/>
      <c r="U439" s="264"/>
    </row>
    <row r="440" spans="1:22" s="20" customFormat="1" ht="11.25" customHeight="1" x14ac:dyDescent="0.2">
      <c r="A440" s="17" t="s">
        <v>261</v>
      </c>
      <c r="B440" s="294"/>
      <c r="C440" s="294"/>
      <c r="D440" s="294"/>
      <c r="E440" s="16"/>
      <c r="F440" s="16"/>
      <c r="G440" s="295"/>
      <c r="H440" s="295"/>
      <c r="I440" s="295"/>
      <c r="J440" s="16"/>
      <c r="K440" s="12"/>
      <c r="L440" s="16"/>
      <c r="M440" s="16"/>
      <c r="O440" s="292"/>
      <c r="P440" s="282"/>
      <c r="Q440" s="293"/>
      <c r="R440" s="22"/>
      <c r="S440" s="179"/>
      <c r="T440" s="179"/>
      <c r="U440" s="179"/>
      <c r="V440" s="179"/>
    </row>
    <row r="441" spans="1:22" s="20" customFormat="1" ht="11.25" customHeight="1" x14ac:dyDescent="0.2">
      <c r="A441" s="17" t="s">
        <v>462</v>
      </c>
      <c r="B441" s="294">
        <v>158658.16023500002</v>
      </c>
      <c r="C441" s="294">
        <v>86538.038670000024</v>
      </c>
      <c r="D441" s="294">
        <v>131537.36998419999</v>
      </c>
      <c r="E441" s="16">
        <v>51.99948139083466</v>
      </c>
      <c r="F441" s="16"/>
      <c r="G441" s="295">
        <v>163591.60242999997</v>
      </c>
      <c r="H441" s="295">
        <v>88334.110750000022</v>
      </c>
      <c r="I441" s="295">
        <v>148407.27034000005</v>
      </c>
      <c r="J441" s="16">
        <v>68.006751955670751</v>
      </c>
      <c r="K441" s="12"/>
      <c r="L441" s="16"/>
      <c r="M441" s="16"/>
      <c r="O441" s="292"/>
      <c r="P441" s="282"/>
      <c r="Q441" s="293"/>
      <c r="R441" s="22"/>
      <c r="S441" s="179"/>
      <c r="T441" s="179"/>
      <c r="U441" s="179"/>
      <c r="V441" s="179"/>
    </row>
    <row r="442" spans="1:22" s="20" customFormat="1" ht="11.25" customHeight="1" x14ac:dyDescent="0.2">
      <c r="A442" s="17"/>
      <c r="B442" s="294"/>
      <c r="C442" s="294"/>
      <c r="D442" s="294"/>
      <c r="E442" s="344"/>
      <c r="F442" s="16"/>
      <c r="G442" s="295"/>
      <c r="H442" s="295"/>
      <c r="I442" s="295"/>
      <c r="J442" s="344"/>
      <c r="K442" s="347"/>
      <c r="L442" s="344"/>
      <c r="M442" s="344"/>
      <c r="O442" s="292"/>
      <c r="P442" s="282"/>
      <c r="Q442" s="293"/>
      <c r="R442" s="22"/>
      <c r="S442" s="179"/>
      <c r="T442" s="179"/>
      <c r="U442" s="179"/>
      <c r="V442" s="179"/>
    </row>
    <row r="443" spans="1:22" s="20" customFormat="1" ht="11.25" customHeight="1" x14ac:dyDescent="0.2">
      <c r="A443" s="17" t="s">
        <v>10</v>
      </c>
      <c r="B443" s="294"/>
      <c r="C443" s="294"/>
      <c r="D443" s="294"/>
      <c r="E443" s="16"/>
      <c r="F443" s="16"/>
      <c r="G443" s="295"/>
      <c r="H443" s="295"/>
      <c r="I443" s="295"/>
      <c r="J443" s="16"/>
      <c r="K443" s="12"/>
      <c r="L443" s="16"/>
      <c r="M443" s="16"/>
      <c r="O443" s="292"/>
      <c r="P443" s="282"/>
      <c r="Q443" s="293"/>
      <c r="R443" s="22"/>
      <c r="S443" s="179"/>
      <c r="T443" s="179"/>
      <c r="U443" s="179"/>
      <c r="V443" s="179"/>
    </row>
    <row r="444" spans="1:22" s="20" customFormat="1" ht="11.25" customHeight="1" x14ac:dyDescent="0.2">
      <c r="A444" s="17" t="s">
        <v>351</v>
      </c>
      <c r="B444" s="295">
        <v>213599.18656990008</v>
      </c>
      <c r="C444" s="295">
        <v>152345.73990049999</v>
      </c>
      <c r="D444" s="295">
        <v>238772.54463709996</v>
      </c>
      <c r="E444" s="16">
        <v>56.730700046517228</v>
      </c>
      <c r="F444" s="12"/>
      <c r="G444" s="295">
        <v>168462.19295999996</v>
      </c>
      <c r="H444" s="295">
        <v>91279.303059999977</v>
      </c>
      <c r="I444" s="295">
        <v>282898.83688000002</v>
      </c>
      <c r="J444" s="16">
        <v>209.92659605874087</v>
      </c>
      <c r="K444" s="12"/>
      <c r="L444" s="16"/>
      <c r="M444" s="16"/>
      <c r="O444" s="292"/>
      <c r="P444" s="282"/>
      <c r="Q444" s="293"/>
      <c r="R444" s="22"/>
      <c r="S444" s="179"/>
      <c r="T444" s="179"/>
      <c r="U444" s="179"/>
      <c r="V444" s="179"/>
    </row>
    <row r="445" spans="1:22" s="20" customFormat="1" ht="11.25" customHeight="1" x14ac:dyDescent="0.2">
      <c r="A445" s="9" t="s">
        <v>352</v>
      </c>
      <c r="B445" s="206">
        <v>1979.1911585</v>
      </c>
      <c r="C445" s="206">
        <v>352.45371269999998</v>
      </c>
      <c r="D445" s="206">
        <v>1190.5387797999999</v>
      </c>
      <c r="E445" s="12">
        <v>237.78585297904283</v>
      </c>
      <c r="F445" s="12"/>
      <c r="G445" s="207">
        <v>2133.3824300000001</v>
      </c>
      <c r="H445" s="207">
        <v>468.9196</v>
      </c>
      <c r="I445" s="207">
        <v>1807.9440300000003</v>
      </c>
      <c r="J445" s="16">
        <v>285.55522737799834</v>
      </c>
      <c r="K445" s="12"/>
      <c r="L445" s="16"/>
      <c r="M445" s="16"/>
      <c r="O445" s="292"/>
      <c r="P445" s="282"/>
      <c r="Q445" s="293"/>
      <c r="R445" s="22"/>
      <c r="S445" s="179"/>
      <c r="T445" s="179"/>
      <c r="U445" s="179"/>
      <c r="V445" s="179"/>
    </row>
    <row r="446" spans="1:22" s="20" customFormat="1" ht="11.25" customHeight="1" x14ac:dyDescent="0.2">
      <c r="A446" s="9" t="s">
        <v>353</v>
      </c>
      <c r="B446" s="206">
        <v>74410.367024899999</v>
      </c>
      <c r="C446" s="206">
        <v>68285.931781599997</v>
      </c>
      <c r="D446" s="206">
        <v>40786.247418700004</v>
      </c>
      <c r="E446" s="12">
        <v>-40.271376029330142</v>
      </c>
      <c r="F446" s="12"/>
      <c r="G446" s="207">
        <v>44497.648700000005</v>
      </c>
      <c r="H446" s="207">
        <v>15692.551459999999</v>
      </c>
      <c r="I446" s="207">
        <v>102950.04739999998</v>
      </c>
      <c r="J446" s="16">
        <v>556.04403249795041</v>
      </c>
      <c r="K446" s="12"/>
      <c r="L446" s="16"/>
      <c r="M446" s="16"/>
      <c r="O446" s="292"/>
      <c r="P446" s="282"/>
      <c r="Q446" s="293"/>
      <c r="R446" s="22"/>
      <c r="S446" s="179"/>
      <c r="T446" s="179"/>
      <c r="U446" s="179"/>
      <c r="V446" s="179"/>
    </row>
    <row r="447" spans="1:22" s="20" customFormat="1" ht="11.25" customHeight="1" x14ac:dyDescent="0.2">
      <c r="A447" s="9" t="s">
        <v>328</v>
      </c>
      <c r="B447" s="206">
        <v>137209.62838650006</v>
      </c>
      <c r="C447" s="206">
        <v>83707.3544062</v>
      </c>
      <c r="D447" s="206">
        <v>196795.75843859994</v>
      </c>
      <c r="E447" s="12">
        <v>135.09972311826374</v>
      </c>
      <c r="F447" s="12"/>
      <c r="G447" s="207">
        <v>121831.16182999997</v>
      </c>
      <c r="H447" s="207">
        <v>75117.83199999998</v>
      </c>
      <c r="I447" s="207">
        <v>178140.84545000002</v>
      </c>
      <c r="J447" s="16">
        <v>137.14854476897051</v>
      </c>
      <c r="K447" s="12"/>
      <c r="L447" s="16"/>
      <c r="M447" s="16"/>
      <c r="O447" s="292"/>
      <c r="P447" s="282"/>
      <c r="Q447" s="293"/>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80</v>
      </c>
      <c r="B449" s="11"/>
      <c r="C449" s="11"/>
      <c r="D449" s="11"/>
      <c r="E449" s="12"/>
      <c r="F449" s="12"/>
      <c r="G449" s="207">
        <v>1911708.4681400002</v>
      </c>
      <c r="H449" s="207">
        <v>1068309.99606</v>
      </c>
      <c r="I449" s="207">
        <v>1400040.7287599996</v>
      </c>
      <c r="J449" s="12">
        <v>31.051916945778373</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463</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5" t="s">
        <v>279</v>
      </c>
      <c r="B453" s="405"/>
      <c r="C453" s="405"/>
      <c r="D453" s="405"/>
      <c r="E453" s="405"/>
      <c r="F453" s="405"/>
      <c r="G453" s="405"/>
      <c r="H453" s="405"/>
      <c r="I453" s="405"/>
      <c r="J453" s="405"/>
      <c r="K453" s="358"/>
      <c r="L453" s="358"/>
      <c r="M453" s="358"/>
      <c r="O453" s="174"/>
    </row>
    <row r="454" spans="1:18" ht="20.100000000000001" customHeight="1" x14ac:dyDescent="0.2">
      <c r="A454" s="406" t="s">
        <v>225</v>
      </c>
      <c r="B454" s="406"/>
      <c r="C454" s="406"/>
      <c r="D454" s="406"/>
      <c r="E454" s="406"/>
      <c r="F454" s="406"/>
      <c r="G454" s="406"/>
      <c r="H454" s="406"/>
      <c r="I454" s="406"/>
      <c r="J454" s="406"/>
      <c r="K454" s="358"/>
      <c r="L454" s="358"/>
      <c r="M454" s="358"/>
      <c r="O454" s="174"/>
      <c r="P454" s="175"/>
      <c r="Q454" s="175"/>
    </row>
    <row r="455" spans="1:18" s="20" customFormat="1" ht="12.75" x14ac:dyDescent="0.2">
      <c r="A455" s="17"/>
      <c r="B455" s="409" t="s">
        <v>101</v>
      </c>
      <c r="C455" s="409"/>
      <c r="D455" s="409"/>
      <c r="E455" s="409"/>
      <c r="F455" s="359"/>
      <c r="G455" s="409" t="s">
        <v>421</v>
      </c>
      <c r="H455" s="409"/>
      <c r="I455" s="409"/>
      <c r="J455" s="409"/>
      <c r="K455" s="359"/>
      <c r="L455" s="359"/>
      <c r="M455" s="359"/>
      <c r="N455" s="91"/>
      <c r="O455" s="165"/>
      <c r="P455" s="165"/>
      <c r="Q455" s="165"/>
      <c r="R455" s="91"/>
    </row>
    <row r="456" spans="1:18" s="20" customFormat="1" ht="12.75" x14ac:dyDescent="0.2">
      <c r="A456" s="17" t="s">
        <v>257</v>
      </c>
      <c r="B456" s="410">
        <v>2020</v>
      </c>
      <c r="C456" s="412" t="s">
        <v>511</v>
      </c>
      <c r="D456" s="412"/>
      <c r="E456" s="412"/>
      <c r="F456" s="359"/>
      <c r="G456" s="410">
        <v>2020</v>
      </c>
      <c r="H456" s="412" t="s">
        <v>511</v>
      </c>
      <c r="I456" s="412"/>
      <c r="J456" s="412"/>
      <c r="K456" s="359"/>
      <c r="L456" s="359"/>
      <c r="M456" s="359"/>
      <c r="N456" s="91"/>
      <c r="O456" s="165"/>
      <c r="P456" s="171"/>
      <c r="Q456" s="171"/>
    </row>
    <row r="457" spans="1:18" s="20" customFormat="1" ht="12.75" x14ac:dyDescent="0.2">
      <c r="A457" s="123"/>
      <c r="B457" s="413"/>
      <c r="C457" s="257">
        <v>2020</v>
      </c>
      <c r="D457" s="257">
        <v>2021</v>
      </c>
      <c r="E457" s="360" t="s">
        <v>523</v>
      </c>
      <c r="F457" s="125"/>
      <c r="G457" s="413"/>
      <c r="H457" s="257">
        <v>2020</v>
      </c>
      <c r="I457" s="257">
        <v>2021</v>
      </c>
      <c r="J457" s="360" t="s">
        <v>523</v>
      </c>
      <c r="K457" s="359"/>
      <c r="L457" s="359"/>
      <c r="M457" s="359"/>
      <c r="O457" s="165"/>
      <c r="P457" s="171"/>
      <c r="Q457" s="171"/>
    </row>
    <row r="458" spans="1:18" s="20" customFormat="1" ht="12.75" x14ac:dyDescent="0.2">
      <c r="A458" s="17"/>
      <c r="B458" s="17"/>
      <c r="C458" s="256"/>
      <c r="D458" s="256"/>
      <c r="E458" s="359"/>
      <c r="F458" s="359"/>
      <c r="G458" s="17"/>
      <c r="H458" s="256"/>
      <c r="I458" s="256"/>
      <c r="J458" s="359"/>
      <c r="K458" s="359"/>
      <c r="L458" s="359"/>
      <c r="M458" s="359"/>
      <c r="O458" s="165"/>
      <c r="P458" s="171"/>
      <c r="Q458" s="171"/>
    </row>
    <row r="459" spans="1:18" s="20" customFormat="1" ht="12.75" x14ac:dyDescent="0.2">
      <c r="A459" s="17" t="s">
        <v>382</v>
      </c>
      <c r="B459" s="17"/>
      <c r="C459" s="256"/>
      <c r="D459" s="256"/>
      <c r="E459" s="359"/>
      <c r="F459" s="359"/>
      <c r="G459" s="18">
        <v>1913634.97703</v>
      </c>
      <c r="H459" s="18">
        <v>1133609.6756600002</v>
      </c>
      <c r="I459" s="18">
        <v>1131542.4156800001</v>
      </c>
      <c r="J459" s="16">
        <v>-0.18236082704538603</v>
      </c>
      <c r="K459" s="16"/>
      <c r="L459" s="16"/>
      <c r="M459" s="16"/>
      <c r="O459" s="165"/>
      <c r="P459" s="171"/>
      <c r="Q459" s="171"/>
    </row>
    <row r="460" spans="1:18" s="20" customFormat="1" ht="12.75" x14ac:dyDescent="0.2">
      <c r="A460" s="17"/>
      <c r="B460" s="17"/>
      <c r="C460" s="256"/>
      <c r="D460" s="256"/>
      <c r="E460" s="359"/>
      <c r="F460" s="359"/>
      <c r="G460" s="17"/>
      <c r="H460" s="256"/>
      <c r="I460" s="256"/>
      <c r="J460" s="359"/>
      <c r="K460" s="359"/>
      <c r="L460" s="359"/>
      <c r="M460" s="359"/>
      <c r="O460" s="165"/>
      <c r="P460" s="171"/>
      <c r="Q460" s="171"/>
    </row>
    <row r="461" spans="1:18" s="21" customFormat="1" ht="12.75" x14ac:dyDescent="0.2">
      <c r="A461" s="86" t="s">
        <v>256</v>
      </c>
      <c r="B461" s="86"/>
      <c r="C461" s="86"/>
      <c r="D461" s="86"/>
      <c r="E461" s="86"/>
      <c r="F461" s="86"/>
      <c r="G461" s="86">
        <v>984994.23674000008</v>
      </c>
      <c r="H461" s="86">
        <v>540784.42975999997</v>
      </c>
      <c r="I461" s="86">
        <v>660152.48985999997</v>
      </c>
      <c r="J461" s="16">
        <v>22.073131830547624</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1172794.6767163</v>
      </c>
      <c r="C463" s="21">
        <v>609382.4888392</v>
      </c>
      <c r="D463" s="21">
        <v>601360.75003260002</v>
      </c>
      <c r="E463" s="16">
        <v>-1.316371729335458</v>
      </c>
      <c r="F463" s="21"/>
      <c r="G463" s="21">
        <v>394247.91968000005</v>
      </c>
      <c r="H463" s="21">
        <v>203311.99521999998</v>
      </c>
      <c r="I463" s="21">
        <v>263529.43070999999</v>
      </c>
      <c r="J463" s="16">
        <v>29.618240391984671</v>
      </c>
      <c r="K463" s="16"/>
      <c r="L463" s="16"/>
      <c r="M463" s="16"/>
      <c r="O463" s="165"/>
      <c r="P463" s="171"/>
      <c r="Q463" s="171"/>
    </row>
    <row r="464" spans="1:18" ht="12.75" x14ac:dyDescent="0.2">
      <c r="A464" s="83" t="s">
        <v>179</v>
      </c>
      <c r="B464" s="93">
        <v>565154.84604940005</v>
      </c>
      <c r="C464" s="93">
        <v>282790.83606299997</v>
      </c>
      <c r="D464" s="93">
        <v>241854.04840999999</v>
      </c>
      <c r="E464" s="12">
        <v>-14.475995128738944</v>
      </c>
      <c r="F464" s="93"/>
      <c r="G464" s="93">
        <v>157034.72167000006</v>
      </c>
      <c r="H464" s="93">
        <v>78727.817139999985</v>
      </c>
      <c r="I464" s="93">
        <v>93623.15539</v>
      </c>
      <c r="J464" s="12">
        <v>18.920044770848847</v>
      </c>
      <c r="K464" s="12"/>
      <c r="L464" s="12"/>
      <c r="M464" s="12"/>
      <c r="O464" s="167"/>
    </row>
    <row r="465" spans="1:17" ht="12.75" x14ac:dyDescent="0.2">
      <c r="A465" s="83" t="s">
        <v>180</v>
      </c>
      <c r="B465" s="93">
        <v>118109.51</v>
      </c>
      <c r="C465" s="93">
        <v>65661.25</v>
      </c>
      <c r="D465" s="93">
        <v>51487.449000000001</v>
      </c>
      <c r="E465" s="12">
        <v>-21.586249119533974</v>
      </c>
      <c r="F465" s="93"/>
      <c r="G465" s="93">
        <v>30130.751550000001</v>
      </c>
      <c r="H465" s="93">
        <v>17101.655450000002</v>
      </c>
      <c r="I465" s="93">
        <v>19013.312670000003</v>
      </c>
      <c r="J465" s="12">
        <v>11.178199827432493</v>
      </c>
      <c r="K465" s="12"/>
      <c r="L465" s="12"/>
      <c r="M465" s="12"/>
      <c r="O465" s="167"/>
    </row>
    <row r="466" spans="1:17" x14ac:dyDescent="0.2">
      <c r="A466" s="83" t="s">
        <v>383</v>
      </c>
      <c r="B466" s="93">
        <v>63355.957664900001</v>
      </c>
      <c r="C466" s="93">
        <v>38214.872916999993</v>
      </c>
      <c r="D466" s="93">
        <v>43183.709610599995</v>
      </c>
      <c r="E466" s="12">
        <v>13.002363515356862</v>
      </c>
      <c r="F466" s="93"/>
      <c r="G466" s="93">
        <v>19116.216370000002</v>
      </c>
      <c r="H466" s="93">
        <v>12057.29392</v>
      </c>
      <c r="I466" s="93">
        <v>15114.098090000001</v>
      </c>
      <c r="J466" s="12">
        <v>25.352323583399894</v>
      </c>
      <c r="K466" s="12"/>
      <c r="L466" s="12"/>
      <c r="M466" s="12"/>
      <c r="O466" s="175"/>
    </row>
    <row r="467" spans="1:17" x14ac:dyDescent="0.2">
      <c r="A467" s="83" t="s">
        <v>384</v>
      </c>
      <c r="B467" s="93">
        <v>41657.902999999998</v>
      </c>
      <c r="C467" s="93">
        <v>24684.643</v>
      </c>
      <c r="D467" s="93">
        <v>30045.812999999998</v>
      </c>
      <c r="E467" s="12">
        <v>21.718645070135295</v>
      </c>
      <c r="F467" s="93"/>
      <c r="G467" s="93">
        <v>14807.224020000003</v>
      </c>
      <c r="H467" s="93">
        <v>8847.1291999999994</v>
      </c>
      <c r="I467" s="93">
        <v>15979.857929999998</v>
      </c>
      <c r="J467" s="12">
        <v>80.621957346344601</v>
      </c>
      <c r="K467" s="12"/>
      <c r="L467" s="12"/>
      <c r="M467" s="12"/>
      <c r="O467" s="14"/>
      <c r="P467" s="14"/>
      <c r="Q467" s="14"/>
    </row>
    <row r="468" spans="1:17" x14ac:dyDescent="0.2">
      <c r="A468" s="83" t="s">
        <v>385</v>
      </c>
      <c r="B468" s="93">
        <v>140706.05160000001</v>
      </c>
      <c r="C468" s="93">
        <v>73521.671709999995</v>
      </c>
      <c r="D468" s="93">
        <v>62187.921049999997</v>
      </c>
      <c r="E468" s="12">
        <v>-15.415523608746298</v>
      </c>
      <c r="F468" s="93"/>
      <c r="G468" s="93">
        <v>55052.439620000005</v>
      </c>
      <c r="H468" s="93">
        <v>28306.504920000007</v>
      </c>
      <c r="I468" s="93">
        <v>34305.999459999992</v>
      </c>
      <c r="J468" s="12">
        <v>21.19475561167225</v>
      </c>
      <c r="K468" s="12"/>
      <c r="L468" s="12"/>
      <c r="M468" s="12"/>
      <c r="O468" s="14"/>
      <c r="P468" s="14"/>
      <c r="Q468" s="14"/>
    </row>
    <row r="469" spans="1:17" x14ac:dyDescent="0.2">
      <c r="A469" s="83" t="s">
        <v>181</v>
      </c>
      <c r="B469" s="93">
        <v>243810.40840199994</v>
      </c>
      <c r="C469" s="93">
        <v>124509.21514920001</v>
      </c>
      <c r="D469" s="93">
        <v>172601.80896200004</v>
      </c>
      <c r="E469" s="12">
        <v>38.62573043703668</v>
      </c>
      <c r="F469" s="93"/>
      <c r="G469" s="93">
        <v>118106.56645000001</v>
      </c>
      <c r="H469" s="93">
        <v>58271.594590000008</v>
      </c>
      <c r="I469" s="93">
        <v>85493.007170000012</v>
      </c>
      <c r="J469" s="12">
        <v>46.714720562446161</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318</v>
      </c>
      <c r="B471" s="21">
        <v>74034.008155600008</v>
      </c>
      <c r="C471" s="21">
        <v>42406.936637200008</v>
      </c>
      <c r="D471" s="21">
        <v>46218.167273800005</v>
      </c>
      <c r="E471" s="16">
        <v>8.9872811828070667</v>
      </c>
      <c r="F471" s="21"/>
      <c r="G471" s="21">
        <v>371411.27388000005</v>
      </c>
      <c r="H471" s="21">
        <v>211906.87176000001</v>
      </c>
      <c r="I471" s="21">
        <v>235704.92119999998</v>
      </c>
      <c r="J471" s="16">
        <v>11.230428368058298</v>
      </c>
      <c r="K471" s="16"/>
      <c r="L471" s="16"/>
      <c r="M471" s="16"/>
    </row>
    <row r="472" spans="1:17" x14ac:dyDescent="0.2">
      <c r="A472" s="83" t="s">
        <v>174</v>
      </c>
      <c r="B472" s="13">
        <v>11155.898192000001</v>
      </c>
      <c r="C472" s="93">
        <v>7347.0203390999995</v>
      </c>
      <c r="D472" s="93">
        <v>6815.1464544999999</v>
      </c>
      <c r="E472" s="12">
        <v>-7.2393141716163143</v>
      </c>
      <c r="F472" s="13"/>
      <c r="G472" s="93">
        <v>77174.0628</v>
      </c>
      <c r="H472" s="93">
        <v>52692.092320000003</v>
      </c>
      <c r="I472" s="93">
        <v>54158.382850000002</v>
      </c>
      <c r="J472" s="12">
        <v>2.7827525259296806</v>
      </c>
      <c r="K472" s="12"/>
      <c r="L472" s="12"/>
      <c r="M472" s="12"/>
      <c r="O472" s="14"/>
      <c r="P472" s="14"/>
      <c r="Q472" s="14"/>
    </row>
    <row r="473" spans="1:17" x14ac:dyDescent="0.2">
      <c r="A473" s="83" t="s">
        <v>175</v>
      </c>
      <c r="B473" s="13">
        <v>8200.3836315000008</v>
      </c>
      <c r="C473" s="93">
        <v>5563.3311634000002</v>
      </c>
      <c r="D473" s="93">
        <v>4011.1112250999995</v>
      </c>
      <c r="E473" s="12">
        <v>-27.900908515238726</v>
      </c>
      <c r="F473" s="93"/>
      <c r="G473" s="93">
        <v>88961.75599000002</v>
      </c>
      <c r="H473" s="93">
        <v>49824.429380000001</v>
      </c>
      <c r="I473" s="93">
        <v>46223.125689999993</v>
      </c>
      <c r="J473" s="12">
        <v>-7.2279878260795556</v>
      </c>
      <c r="K473" s="12"/>
      <c r="L473" s="12"/>
      <c r="M473" s="12"/>
      <c r="O473" s="14"/>
      <c r="P473" s="14"/>
      <c r="Q473" s="14"/>
    </row>
    <row r="474" spans="1:17" x14ac:dyDescent="0.2">
      <c r="A474" s="83" t="s">
        <v>176</v>
      </c>
      <c r="B474" s="13">
        <v>10834.1083442</v>
      </c>
      <c r="C474" s="93">
        <v>5521.2342285000004</v>
      </c>
      <c r="D474" s="93">
        <v>10110.706911900001</v>
      </c>
      <c r="E474" s="12">
        <v>83.124035196870494</v>
      </c>
      <c r="F474" s="93"/>
      <c r="G474" s="93">
        <v>83820.241680000036</v>
      </c>
      <c r="H474" s="93">
        <v>43980.052450000003</v>
      </c>
      <c r="I474" s="93">
        <v>63217.470939999999</v>
      </c>
      <c r="J474" s="12">
        <v>43.741235897502861</v>
      </c>
      <c r="K474" s="12"/>
      <c r="L474" s="12"/>
      <c r="M474" s="12"/>
      <c r="O474" s="14"/>
      <c r="P474" s="14"/>
      <c r="Q474" s="14"/>
    </row>
    <row r="475" spans="1:17" x14ac:dyDescent="0.2">
      <c r="A475" s="83" t="s">
        <v>177</v>
      </c>
      <c r="B475" s="13">
        <v>43843.617987900005</v>
      </c>
      <c r="C475" s="93">
        <v>23975.350906200005</v>
      </c>
      <c r="D475" s="93">
        <v>25281.202682300005</v>
      </c>
      <c r="E475" s="12">
        <v>5.4466430176932619</v>
      </c>
      <c r="F475" s="93"/>
      <c r="G475" s="93">
        <v>121455.21341000001</v>
      </c>
      <c r="H475" s="93">
        <v>65410.297610000009</v>
      </c>
      <c r="I475" s="93">
        <v>72105.941720000003</v>
      </c>
      <c r="J475" s="12">
        <v>10.236376158876183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3225.1577543000003</v>
      </c>
      <c r="C477" s="21">
        <v>1981.9541076</v>
      </c>
      <c r="D477" s="21">
        <v>5161.9448033000008</v>
      </c>
      <c r="E477" s="16">
        <v>160.44724161402178</v>
      </c>
      <c r="F477" s="21"/>
      <c r="G477" s="21">
        <v>175592.90018000003</v>
      </c>
      <c r="H477" s="21">
        <v>101007.03604000001</v>
      </c>
      <c r="I477" s="21">
        <v>130736.72295</v>
      </c>
      <c r="J477" s="16">
        <v>29.433283141014726</v>
      </c>
      <c r="K477" s="16"/>
      <c r="L477" s="16"/>
      <c r="M477" s="16"/>
    </row>
    <row r="478" spans="1:17" x14ac:dyDescent="0.2">
      <c r="A478" s="83" t="s">
        <v>183</v>
      </c>
      <c r="B478" s="93">
        <v>1190.4216202</v>
      </c>
      <c r="C478" s="93">
        <v>728.96037439999986</v>
      </c>
      <c r="D478" s="93">
        <v>533.31346420000011</v>
      </c>
      <c r="E478" s="12">
        <v>-26.839169462542429</v>
      </c>
      <c r="F478" s="93"/>
      <c r="G478" s="93">
        <v>20283.253420000001</v>
      </c>
      <c r="H478" s="93">
        <v>11352.708189999999</v>
      </c>
      <c r="I478" s="93">
        <v>12005.182449999998</v>
      </c>
      <c r="J478" s="12">
        <v>5.7473005478528023</v>
      </c>
      <c r="K478" s="12"/>
      <c r="L478" s="12"/>
      <c r="M478" s="12"/>
      <c r="O478" s="14"/>
      <c r="P478" s="14"/>
      <c r="Q478" s="14"/>
    </row>
    <row r="479" spans="1:17" x14ac:dyDescent="0.2">
      <c r="A479" s="83" t="s">
        <v>184</v>
      </c>
      <c r="B479" s="93">
        <v>148.96869560000002</v>
      </c>
      <c r="C479" s="93">
        <v>87.502299199999996</v>
      </c>
      <c r="D479" s="93">
        <v>1284.4101580000001</v>
      </c>
      <c r="E479" s="12">
        <v>1367.858753133198</v>
      </c>
      <c r="F479" s="93"/>
      <c r="G479" s="93">
        <v>71490.278490000026</v>
      </c>
      <c r="H479" s="93">
        <v>41149.297100000011</v>
      </c>
      <c r="I479" s="93">
        <v>53527.28673</v>
      </c>
      <c r="J479" s="12">
        <v>30.080683030670741</v>
      </c>
      <c r="K479" s="12"/>
      <c r="L479" s="12"/>
      <c r="M479" s="12"/>
      <c r="O479" s="14"/>
      <c r="P479" s="14"/>
      <c r="Q479" s="14"/>
    </row>
    <row r="480" spans="1:17" x14ac:dyDescent="0.2">
      <c r="A480" s="83" t="s">
        <v>386</v>
      </c>
      <c r="B480" s="93">
        <v>1885.7674385</v>
      </c>
      <c r="C480" s="93">
        <v>1165.491434</v>
      </c>
      <c r="D480" s="93">
        <v>3344.2211811000002</v>
      </c>
      <c r="E480" s="12">
        <v>186.9365731520254</v>
      </c>
      <c r="F480" s="93"/>
      <c r="G480" s="93">
        <v>83819.368270000006</v>
      </c>
      <c r="H480" s="93">
        <v>48505.030749999998</v>
      </c>
      <c r="I480" s="93">
        <v>65204.253769999988</v>
      </c>
      <c r="J480" s="12">
        <v>34.427816582715991</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43742.143000000004</v>
      </c>
      <c r="H482" s="21">
        <v>24558.526739999998</v>
      </c>
      <c r="I482" s="21">
        <v>30181.414999999994</v>
      </c>
      <c r="J482" s="16">
        <v>22.895869607852532</v>
      </c>
      <c r="K482" s="16"/>
      <c r="L482" s="16"/>
      <c r="M482" s="16"/>
    </row>
    <row r="483" spans="1:17" ht="22.5" x14ac:dyDescent="0.2">
      <c r="A483" s="95" t="s">
        <v>185</v>
      </c>
      <c r="B483" s="93">
        <v>683.81818319999991</v>
      </c>
      <c r="C483" s="93">
        <v>425.79011439999994</v>
      </c>
      <c r="D483" s="93">
        <v>471.08435489999999</v>
      </c>
      <c r="E483" s="12">
        <v>10.637691897527077</v>
      </c>
      <c r="F483" s="93"/>
      <c r="G483" s="93">
        <v>17726.674429999999</v>
      </c>
      <c r="H483" s="93">
        <v>10879.531179999998</v>
      </c>
      <c r="I483" s="93">
        <v>11948.726639999997</v>
      </c>
      <c r="J483" s="12">
        <v>9.8275876258851866</v>
      </c>
      <c r="K483" s="12"/>
      <c r="L483" s="12"/>
      <c r="M483" s="12"/>
    </row>
    <row r="484" spans="1:17" x14ac:dyDescent="0.2">
      <c r="A484" s="83" t="s">
        <v>186</v>
      </c>
      <c r="B484" s="93">
        <v>10760.796014199999</v>
      </c>
      <c r="C484" s="93">
        <v>5626.7382724000017</v>
      </c>
      <c r="D484" s="93">
        <v>7347.5292248999986</v>
      </c>
      <c r="E484" s="12">
        <v>30.58238839614657</v>
      </c>
      <c r="F484" s="93"/>
      <c r="G484" s="93">
        <v>26015.468570000005</v>
      </c>
      <c r="H484" s="93">
        <v>13678.995559999999</v>
      </c>
      <c r="I484" s="93">
        <v>18232.688359999996</v>
      </c>
      <c r="J484" s="12">
        <v>33.28967233029789</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928640.74028999987</v>
      </c>
      <c r="H486" s="86">
        <v>592825.2459000001</v>
      </c>
      <c r="I486" s="86">
        <v>471389.92582</v>
      </c>
      <c r="J486" s="16">
        <v>-20.484168128778407</v>
      </c>
      <c r="K486" s="16"/>
      <c r="L486" s="16"/>
      <c r="M486" s="16"/>
      <c r="O486" s="201"/>
      <c r="P486" s="201"/>
      <c r="Q486" s="201"/>
    </row>
    <row r="487" spans="1:17" x14ac:dyDescent="0.2">
      <c r="A487" s="83" t="s">
        <v>187</v>
      </c>
      <c r="B487" s="93">
        <v>2951.0010000000002</v>
      </c>
      <c r="C487" s="93">
        <v>1248</v>
      </c>
      <c r="D487" s="93">
        <v>4165.0010000000002</v>
      </c>
      <c r="E487" s="12">
        <v>233.73405448717949</v>
      </c>
      <c r="F487" s="93"/>
      <c r="G487" s="93">
        <v>62517.011579999999</v>
      </c>
      <c r="H487" s="93">
        <v>25286.105190000006</v>
      </c>
      <c r="I487" s="93">
        <v>79249.640769999984</v>
      </c>
      <c r="J487" s="12">
        <v>213.41181322515877</v>
      </c>
      <c r="K487" s="12"/>
      <c r="L487" s="12"/>
      <c r="M487" s="12"/>
    </row>
    <row r="488" spans="1:17" x14ac:dyDescent="0.2">
      <c r="A488" s="83" t="s">
        <v>188</v>
      </c>
      <c r="B488" s="93">
        <v>70</v>
      </c>
      <c r="C488" s="93">
        <v>28</v>
      </c>
      <c r="D488" s="93">
        <v>266</v>
      </c>
      <c r="E488" s="12">
        <v>850</v>
      </c>
      <c r="F488" s="93"/>
      <c r="G488" s="93">
        <v>9595.4501299999993</v>
      </c>
      <c r="H488" s="93">
        <v>3376.8604999999998</v>
      </c>
      <c r="I488" s="93">
        <v>5610.6115699999991</v>
      </c>
      <c r="J488" s="12">
        <v>66.148751776983374</v>
      </c>
      <c r="K488" s="12"/>
      <c r="L488" s="12"/>
      <c r="M488" s="12"/>
    </row>
    <row r="489" spans="1:17" ht="11.25" customHeight="1" x14ac:dyDescent="0.2">
      <c r="A489" s="95" t="s">
        <v>189</v>
      </c>
      <c r="B489" s="93">
        <v>0</v>
      </c>
      <c r="C489" s="93">
        <v>0</v>
      </c>
      <c r="D489" s="93">
        <v>0</v>
      </c>
      <c r="E489" s="12" t="s">
        <v>526</v>
      </c>
      <c r="F489" s="93"/>
      <c r="G489" s="93">
        <v>0</v>
      </c>
      <c r="H489" s="93">
        <v>0</v>
      </c>
      <c r="I489" s="93">
        <v>0</v>
      </c>
      <c r="J489" s="12" t="s">
        <v>526</v>
      </c>
      <c r="K489" s="12"/>
      <c r="L489" s="12"/>
      <c r="M489" s="12"/>
    </row>
    <row r="490" spans="1:17" x14ac:dyDescent="0.2">
      <c r="A490" s="83" t="s">
        <v>190</v>
      </c>
      <c r="B490" s="88"/>
      <c r="C490" s="88"/>
      <c r="D490" s="88"/>
      <c r="E490" s="12"/>
      <c r="F490" s="88"/>
      <c r="G490" s="93">
        <v>856528.27857999981</v>
      </c>
      <c r="H490" s="93">
        <v>564162.28021000011</v>
      </c>
      <c r="I490" s="93">
        <v>386529.67348000006</v>
      </c>
      <c r="J490" s="12">
        <v>-31.486083519068174</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413</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4" sqref="K4"/>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376</v>
      </c>
      <c r="C3" t="s">
        <v>377</v>
      </c>
      <c r="D3" s="105" t="s">
        <v>378</v>
      </c>
      <c r="E3" s="105" t="s">
        <v>379</v>
      </c>
      <c r="F3" t="s">
        <v>380</v>
      </c>
      <c r="G3" t="s">
        <v>229</v>
      </c>
      <c r="H3" t="s">
        <v>218</v>
      </c>
      <c r="I3" t="s">
        <v>151</v>
      </c>
      <c r="J3" t="s">
        <v>250</v>
      </c>
      <c r="K3" s="105" t="s">
        <v>458</v>
      </c>
    </row>
    <row r="4" spans="2:11" x14ac:dyDescent="0.2">
      <c r="B4" t="str">
        <f ca="1">"Participación enero - "&amp;LOWER(TEXT(TODAY()-20,"mmmm"))&amp;" "&amp;YEAR(TODAY())</f>
        <v>Participación enero - julio 2021</v>
      </c>
      <c r="C4" t="str">
        <f ca="1">"Participación enero - "&amp;LOWER(TEXT(TODAY()-20,"mmmm"))&amp;" "&amp;YEAR(TODAY())</f>
        <v>Participación enero - julio 2021</v>
      </c>
      <c r="D4" t="str">
        <f ca="1">"Participación enero - "&amp;LOWER(TEXT(TODAY()-20,"mmmm"))&amp;" "&amp;YEAR(TODAY())</f>
        <v>Participación enero - julio 2021</v>
      </c>
      <c r="E4" t="str">
        <f ca="1">"Participación enero - "&amp;LOWER(TEXT(TODAY()-20,"mmmm"))&amp;" "&amp;YEAR(TODAY())</f>
        <v>Participación enero - julio 2021</v>
      </c>
      <c r="F4" t="str">
        <f ca="1">"Miles de dólares  enero - "&amp;LOWER(TEXT(TODAY()-20,"mmmm"))&amp;" "&amp;YEAR(TODAY())</f>
        <v>Miles de dólares  enero - julio 2021</v>
      </c>
      <c r="G4" t="str">
        <f ca="1">"Miles de dólares  enero - "&amp;LOWER(TEXT(TODAY()-20,"mmmm"))&amp;" "&amp;YEAR(TODAY())</f>
        <v>Miles de dólares  enero - julio 2021</v>
      </c>
      <c r="H4" t="str">
        <f ca="1">"Miles de dólares  enero - "&amp;LOWER(TEXT(TODAY()-20,"mmmm"))&amp;" "&amp;YEAR(TODAY())</f>
        <v>Miles de dólares  enero - julio 2021</v>
      </c>
      <c r="I4" t="str">
        <f ca="1">"Miles de dólares  enero - "&amp;LOWER(TEXT(TODAY()-20,"mmmm"))&amp;" "&amp;YEAR(TODAY())</f>
        <v>Miles de dólares  enero - julio 2021</v>
      </c>
      <c r="J4" t="str">
        <f ca="1">"Millones de dólares  enero - "&amp;LOWER(TEXT(TODAY()-20,"mmmm"))&amp;" "&amp;YEAR(TODAY())</f>
        <v>Millones de dólares  enero - julio 2021</v>
      </c>
      <c r="K4" t="str">
        <f ca="1">"Millones de dólares  enero - "&amp;LOWER(TEXT(TODAY()-20,"mmmm"))&amp;" "&amp;YEAR(TODAY())</f>
        <v>Millones de dólares  enero - julio 2021</v>
      </c>
    </row>
    <row r="5" spans="2:11" s="225" customFormat="1" ht="114.75" x14ac:dyDescent="0.2">
      <c r="B5" s="255" t="str">
        <f ca="1">CONCATENATE(B2,CHAR(10),B3,CHAR(10),B4)</f>
        <v>Gráfico  Nº 5
Exportaciones silvoagropecuarias por clase
Participación enero - julio 2021</v>
      </c>
      <c r="C5" s="255" t="str">
        <f ca="1">CONCATENATE(C2,CHAR(10),C3,CHAR(10),C4)</f>
        <v>Gráfico  Nº 6
Exportaciones silvoagropecuarias por sector
Participación enero - julio 2021</v>
      </c>
      <c r="D5" s="255" t="str">
        <f ca="1">CONCATENATE(D2,CHAR(10),D3,CHAR(10),D4)</f>
        <v>Gráfico  Nº 7
Exportación de productos silvoagropecuarios por zona económica
Participación enero - julio 2021</v>
      </c>
      <c r="E5" s="255" t="str">
        <f ca="1">CONCATENATE(E2,CHAR(10),E3,CHAR(10),E4)</f>
        <v>Gráfico  Nº 8
Importación de productos silvoagropecuarios por zona económica
Participación enero - julio 2021</v>
      </c>
      <c r="F5" s="255" t="str">
        <f t="shared" ref="F5:G5" ca="1" si="2">CONCATENATE(F2,CHAR(10),F3,CHAR(10),F4)</f>
        <v>Gráfico  Nº 9
Exportación de productos silvoagropecuarios por país de  destino
Miles de dólares  enero - julio 2021</v>
      </c>
      <c r="G5" s="255" t="str">
        <f t="shared" ca="1" si="2"/>
        <v>Gráfico  Nº 10
Importación de productos silvoagropecuarios por país de origen
Miles de dólares  enero - julio 2021</v>
      </c>
      <c r="H5" s="255" t="str">
        <f t="shared" ref="H5" ca="1" si="3">CONCATENATE(H2,CHAR(10),H3,CHAR(10),H4)</f>
        <v>Gráfico  Nº 11
Principales productos silvoagropecuarios exportados
Miles de dólares  enero - julio 2021</v>
      </c>
      <c r="I5" s="255" t="str">
        <f t="shared" ref="I5:K5" ca="1" si="4">CONCATENATE(I2,CHAR(10),I3,CHAR(10),I4)</f>
        <v>Gráfico  Nº 12
Principales productos silvoagropecuarios importados
Miles de dólares  enero - julio 2021</v>
      </c>
      <c r="J5" s="255" t="str">
        <f t="shared" ca="1" si="4"/>
        <v>Gráfico  Nº 13
Principales rubros exportados
Millones de dólares  enero - julio 2021</v>
      </c>
      <c r="K5" s="255" t="str">
        <f t="shared" ca="1" si="4"/>
        <v>Gráfico  Nº 14
Principales rubros importados
Millones de dólares  enero - julio 2021</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8" t="s">
        <v>126</v>
      </c>
      <c r="B1" s="368"/>
      <c r="C1" s="368"/>
      <c r="D1" s="368"/>
      <c r="E1" s="368"/>
      <c r="F1" s="368"/>
      <c r="G1" s="354"/>
      <c r="H1" s="354"/>
      <c r="I1" s="354"/>
      <c r="J1" s="354"/>
      <c r="K1" s="354"/>
      <c r="L1" s="354"/>
      <c r="M1" s="132"/>
      <c r="N1" s="132"/>
      <c r="O1" s="132"/>
      <c r="P1" s="132"/>
      <c r="Q1" s="132"/>
      <c r="R1"/>
      <c r="S1"/>
      <c r="T1"/>
      <c r="U1"/>
      <c r="V1"/>
    </row>
    <row r="2" spans="1:22" s="34" customFormat="1" ht="15.95" customHeight="1" x14ac:dyDescent="0.2">
      <c r="A2" s="366" t="s">
        <v>127</v>
      </c>
      <c r="B2" s="366"/>
      <c r="C2" s="366"/>
      <c r="D2" s="366"/>
      <c r="E2" s="366"/>
      <c r="F2" s="366"/>
      <c r="G2" s="354"/>
      <c r="H2" s="354"/>
      <c r="I2" s="354"/>
      <c r="J2" s="354"/>
      <c r="K2" s="354"/>
      <c r="L2" s="354"/>
      <c r="M2" s="132"/>
      <c r="N2" s="132"/>
      <c r="O2" s="132"/>
      <c r="P2" s="132"/>
      <c r="Q2" s="132"/>
      <c r="R2"/>
      <c r="S2"/>
      <c r="T2"/>
      <c r="U2"/>
      <c r="V2"/>
    </row>
    <row r="3" spans="1:22" s="34" customFormat="1" ht="15.95" customHeight="1" x14ac:dyDescent="0.2">
      <c r="A3" s="366" t="s">
        <v>128</v>
      </c>
      <c r="B3" s="366"/>
      <c r="C3" s="366"/>
      <c r="D3" s="366"/>
      <c r="E3" s="366"/>
      <c r="F3" s="366"/>
      <c r="G3" s="354"/>
      <c r="H3" s="354"/>
      <c r="I3" s="354"/>
      <c r="J3" s="354"/>
      <c r="K3" s="354"/>
      <c r="L3" s="354"/>
      <c r="M3" s="132"/>
      <c r="N3" s="132"/>
      <c r="O3" s="132"/>
      <c r="P3" s="132"/>
      <c r="Q3" s="132"/>
      <c r="R3"/>
      <c r="S3"/>
      <c r="T3"/>
      <c r="U3"/>
      <c r="V3"/>
    </row>
    <row r="4" spans="1:22" s="34" customFormat="1" ht="15.95" customHeight="1" thickBot="1" x14ac:dyDescent="0.25">
      <c r="A4" s="366" t="s">
        <v>237</v>
      </c>
      <c r="B4" s="366"/>
      <c r="C4" s="366"/>
      <c r="D4" s="366"/>
      <c r="E4" s="366"/>
      <c r="F4" s="366"/>
      <c r="G4" s="354"/>
      <c r="H4" s="354"/>
      <c r="I4" s="354"/>
      <c r="J4" s="354"/>
      <c r="K4" s="354"/>
      <c r="L4" s="354"/>
      <c r="M4" s="356"/>
      <c r="N4" s="356"/>
      <c r="O4" s="356"/>
      <c r="P4" s="356"/>
      <c r="Q4" s="356"/>
      <c r="R4"/>
      <c r="S4"/>
      <c r="T4"/>
      <c r="U4"/>
      <c r="V4"/>
    </row>
    <row r="5" spans="1:22" s="34" customFormat="1" ht="13.5" thickTop="1" x14ac:dyDescent="0.2">
      <c r="A5" s="321" t="s">
        <v>129</v>
      </c>
      <c r="B5" s="317">
        <v>2020</v>
      </c>
      <c r="C5" s="369" t="s">
        <v>511</v>
      </c>
      <c r="D5" s="369"/>
      <c r="E5" s="319" t="s">
        <v>144</v>
      </c>
      <c r="F5" s="319" t="s">
        <v>135</v>
      </c>
      <c r="G5" s="354"/>
      <c r="H5" s="354"/>
      <c r="I5" s="354"/>
      <c r="J5" s="354"/>
      <c r="K5" s="354"/>
      <c r="L5" s="354"/>
      <c r="M5" s="36"/>
      <c r="N5" s="36"/>
      <c r="O5" s="36"/>
      <c r="P5" s="36"/>
      <c r="Q5" s="36"/>
      <c r="R5"/>
      <c r="S5"/>
      <c r="T5"/>
      <c r="U5"/>
      <c r="V5"/>
    </row>
    <row r="6" spans="1:22" s="34" customFormat="1" ht="13.5" thickBot="1" x14ac:dyDescent="0.25">
      <c r="A6" s="322"/>
      <c r="B6" s="318" t="s">
        <v>362</v>
      </c>
      <c r="C6" s="318">
        <v>2020</v>
      </c>
      <c r="D6" s="318">
        <v>2021</v>
      </c>
      <c r="E6" s="318" t="s">
        <v>512</v>
      </c>
      <c r="F6" s="320">
        <v>2021</v>
      </c>
      <c r="G6" s="354"/>
      <c r="H6" s="354"/>
      <c r="I6" s="354"/>
      <c r="J6" s="354"/>
      <c r="K6" s="354"/>
      <c r="L6" s="354"/>
      <c r="R6"/>
      <c r="S6"/>
      <c r="T6"/>
      <c r="U6"/>
      <c r="V6"/>
    </row>
    <row r="7" spans="1:22" s="115" customFormat="1" ht="13.5" thickTop="1" x14ac:dyDescent="0.2">
      <c r="A7" s="36" t="s">
        <v>438</v>
      </c>
      <c r="B7" s="302">
        <v>73485136.68607381</v>
      </c>
      <c r="C7" s="302">
        <v>41282161.137097321</v>
      </c>
      <c r="D7" s="302">
        <v>53320092.990762375</v>
      </c>
      <c r="E7" s="27">
        <v>0.2916012999825105</v>
      </c>
      <c r="F7" s="282"/>
      <c r="G7" s="354"/>
      <c r="H7" s="354"/>
      <c r="I7" s="354"/>
      <c r="J7" s="354"/>
      <c r="K7" s="354"/>
      <c r="L7" s="354"/>
      <c r="M7" s="301"/>
    </row>
    <row r="8" spans="1:22" s="115" customFormat="1" x14ac:dyDescent="0.2">
      <c r="A8" s="36" t="s">
        <v>439</v>
      </c>
      <c r="B8" s="302">
        <v>41770466.080254003</v>
      </c>
      <c r="C8" s="302">
        <v>21808557.891604822</v>
      </c>
      <c r="D8" s="302">
        <v>33138521.578843318</v>
      </c>
      <c r="E8" s="27">
        <v>0.51951916048515756</v>
      </c>
      <c r="F8" s="282"/>
      <c r="G8" s="354"/>
      <c r="H8" s="354"/>
      <c r="I8" s="354"/>
      <c r="J8" s="354"/>
      <c r="K8" s="354"/>
      <c r="L8" s="354"/>
    </row>
    <row r="9" spans="1:22" s="34" customFormat="1" x14ac:dyDescent="0.2">
      <c r="A9" s="36"/>
      <c r="B9" s="36"/>
      <c r="C9" s="36"/>
      <c r="D9" s="36"/>
      <c r="E9" s="36"/>
      <c r="F9" s="282"/>
      <c r="G9" s="354"/>
      <c r="H9" s="354"/>
      <c r="I9" s="354"/>
      <c r="J9" s="354"/>
      <c r="K9" s="354"/>
      <c r="L9" s="354"/>
      <c r="R9"/>
      <c r="S9"/>
      <c r="T9"/>
      <c r="U9"/>
      <c r="V9"/>
    </row>
    <row r="10" spans="1:22" s="34" customFormat="1" ht="15.95" customHeight="1" x14ac:dyDescent="0.2">
      <c r="A10" s="370" t="s">
        <v>131</v>
      </c>
      <c r="B10" s="370"/>
      <c r="C10" s="370"/>
      <c r="D10" s="370"/>
      <c r="E10" s="370"/>
      <c r="F10" s="370"/>
      <c r="G10" s="354"/>
      <c r="H10" s="354"/>
      <c r="I10" s="354"/>
      <c r="J10" s="354"/>
      <c r="K10" s="354"/>
      <c r="L10" s="354"/>
      <c r="R10"/>
      <c r="S10"/>
      <c r="T10"/>
      <c r="U10"/>
      <c r="V10"/>
    </row>
    <row r="11" spans="1:22" s="34" customFormat="1" ht="15.95" customHeight="1" x14ac:dyDescent="0.2">
      <c r="A11" s="327" t="s">
        <v>242</v>
      </c>
      <c r="B11" s="328">
        <v>15907683</v>
      </c>
      <c r="C11" s="328">
        <v>9874370</v>
      </c>
      <c r="D11" s="328">
        <v>10554777</v>
      </c>
      <c r="E11" s="329">
        <v>6.8906370735550726E-2</v>
      </c>
      <c r="F11" s="329">
        <v>0.19795121140971375</v>
      </c>
      <c r="G11" s="354"/>
      <c r="H11" s="350"/>
      <c r="I11" s="354"/>
      <c r="J11" s="354"/>
      <c r="K11" s="354"/>
      <c r="L11" s="354"/>
      <c r="M11" s="348"/>
      <c r="N11" s="349"/>
      <c r="O11" s="341"/>
      <c r="R11"/>
      <c r="S11"/>
      <c r="T11"/>
      <c r="U11"/>
      <c r="V11"/>
    </row>
    <row r="12" spans="1:22" s="34" customFormat="1" ht="15.95" customHeight="1" x14ac:dyDescent="0.2">
      <c r="A12" s="111" t="s">
        <v>265</v>
      </c>
      <c r="B12" s="323">
        <v>9928656</v>
      </c>
      <c r="C12" s="323">
        <v>6452983</v>
      </c>
      <c r="D12" s="323">
        <v>6656750</v>
      </c>
      <c r="E12" s="31">
        <v>3.1577179112357807E-2</v>
      </c>
      <c r="F12" s="31">
        <v>0.63068599175520246</v>
      </c>
      <c r="G12" s="350"/>
      <c r="H12" s="350"/>
      <c r="I12" s="354"/>
      <c r="J12" s="354"/>
      <c r="K12" s="354"/>
      <c r="L12" s="354"/>
      <c r="R12"/>
      <c r="S12"/>
      <c r="T12"/>
      <c r="U12"/>
      <c r="V12"/>
    </row>
    <row r="13" spans="1:22" s="34" customFormat="1" ht="15.95" customHeight="1" x14ac:dyDescent="0.2">
      <c r="A13" s="111" t="s">
        <v>266</v>
      </c>
      <c r="B13" s="323">
        <v>1660275</v>
      </c>
      <c r="C13" s="323">
        <v>950592</v>
      </c>
      <c r="D13" s="323">
        <v>1043877</v>
      </c>
      <c r="E13" s="31">
        <v>9.8133584124419304E-2</v>
      </c>
      <c r="F13" s="31">
        <v>9.8900905248874516E-2</v>
      </c>
      <c r="G13" s="350"/>
      <c r="H13" s="350"/>
      <c r="I13" s="354"/>
      <c r="J13" s="354"/>
      <c r="K13" s="354"/>
      <c r="L13" s="354"/>
      <c r="M13" s="33"/>
      <c r="N13" s="33"/>
      <c r="O13" s="33"/>
      <c r="P13" s="33"/>
      <c r="Q13" s="33"/>
      <c r="R13"/>
      <c r="S13"/>
      <c r="T13"/>
      <c r="U13"/>
      <c r="V13"/>
    </row>
    <row r="14" spans="1:22" s="34" customFormat="1" ht="15.95" customHeight="1" x14ac:dyDescent="0.2">
      <c r="A14" s="324" t="s">
        <v>267</v>
      </c>
      <c r="B14" s="325">
        <v>4318752</v>
      </c>
      <c r="C14" s="325">
        <v>2470795</v>
      </c>
      <c r="D14" s="325">
        <v>2854150</v>
      </c>
      <c r="E14" s="326">
        <v>0.15515451504475281</v>
      </c>
      <c r="F14" s="326">
        <v>0.27041310299592308</v>
      </c>
      <c r="G14" s="350"/>
      <c r="H14" s="350"/>
      <c r="I14" s="354"/>
      <c r="J14" s="354"/>
      <c r="K14" s="354"/>
      <c r="L14" s="354"/>
      <c r="M14" s="33"/>
      <c r="N14" s="33"/>
      <c r="O14" s="33"/>
      <c r="P14" s="33"/>
      <c r="Q14" s="33"/>
      <c r="R14"/>
      <c r="S14"/>
      <c r="T14"/>
      <c r="U14"/>
      <c r="V14"/>
    </row>
    <row r="15" spans="1:22" s="34" customFormat="1" ht="15.95" customHeight="1" x14ac:dyDescent="0.2">
      <c r="A15" s="366" t="s">
        <v>133</v>
      </c>
      <c r="B15" s="366"/>
      <c r="C15" s="366"/>
      <c r="D15" s="366"/>
      <c r="E15" s="366"/>
      <c r="F15" s="366"/>
      <c r="G15" s="354"/>
      <c r="H15" s="354"/>
      <c r="I15" s="354"/>
      <c r="J15" s="354"/>
      <c r="K15" s="354"/>
      <c r="L15" s="354"/>
      <c r="R15"/>
      <c r="S15"/>
      <c r="T15"/>
      <c r="U15"/>
      <c r="V15"/>
    </row>
    <row r="16" spans="1:22" s="34" customFormat="1" ht="15.95" customHeight="1" x14ac:dyDescent="0.2">
      <c r="A16" s="331" t="s">
        <v>242</v>
      </c>
      <c r="B16" s="332">
        <v>6641252</v>
      </c>
      <c r="C16" s="332">
        <v>3527461</v>
      </c>
      <c r="D16" s="332">
        <v>5093077</v>
      </c>
      <c r="E16" s="333">
        <v>0.44383651583957978</v>
      </c>
      <c r="F16" s="334"/>
      <c r="G16" s="354"/>
      <c r="H16" s="354"/>
      <c r="I16" s="354"/>
      <c r="J16" s="354"/>
      <c r="K16" s="354"/>
      <c r="L16" s="354"/>
      <c r="M16" s="28"/>
      <c r="N16" s="28"/>
      <c r="O16" s="28"/>
      <c r="P16" s="28"/>
      <c r="Q16" s="28"/>
      <c r="R16"/>
      <c r="S16"/>
      <c r="T16"/>
      <c r="U16"/>
      <c r="V16"/>
    </row>
    <row r="17" spans="1:24" s="34" customFormat="1" ht="15.95" customHeight="1" x14ac:dyDescent="0.2">
      <c r="A17" s="111" t="s">
        <v>265</v>
      </c>
      <c r="B17" s="23">
        <v>4317005</v>
      </c>
      <c r="C17" s="23">
        <v>2333346</v>
      </c>
      <c r="D17" s="23">
        <v>3098993</v>
      </c>
      <c r="E17" s="31">
        <v>0.32813264727991476</v>
      </c>
      <c r="F17" s="31">
        <v>0.60847165672146719</v>
      </c>
      <c r="G17" s="354"/>
      <c r="H17" s="354"/>
      <c r="I17" s="354"/>
      <c r="J17" s="354"/>
      <c r="K17" s="354"/>
      <c r="L17" s="354"/>
      <c r="M17" s="33"/>
      <c r="N17" s="33"/>
      <c r="O17" s="33"/>
      <c r="P17" s="33"/>
      <c r="Q17" s="33"/>
      <c r="R17"/>
      <c r="S17"/>
      <c r="T17"/>
      <c r="U17"/>
      <c r="V17"/>
    </row>
    <row r="18" spans="1:24" s="34" customFormat="1" ht="15.95" customHeight="1" x14ac:dyDescent="0.2">
      <c r="A18" s="111" t="s">
        <v>266</v>
      </c>
      <c r="B18" s="23">
        <v>2110613</v>
      </c>
      <c r="C18" s="23">
        <v>1078713</v>
      </c>
      <c r="D18" s="23">
        <v>1675807</v>
      </c>
      <c r="E18" s="31">
        <v>0.55352443142893426</v>
      </c>
      <c r="F18" s="31">
        <v>0.32903625843473405</v>
      </c>
      <c r="G18" s="354"/>
      <c r="H18" s="354"/>
      <c r="I18" s="354"/>
      <c r="J18" s="354"/>
      <c r="K18" s="354"/>
      <c r="L18" s="354"/>
      <c r="M18" s="33"/>
      <c r="N18" s="33"/>
      <c r="O18" s="33"/>
      <c r="P18" s="33"/>
      <c r="Q18" s="33"/>
      <c r="R18"/>
      <c r="S18"/>
      <c r="T18"/>
      <c r="U18"/>
      <c r="V18"/>
    </row>
    <row r="19" spans="1:24" s="34" customFormat="1" ht="15.95" customHeight="1" x14ac:dyDescent="0.2">
      <c r="A19" s="324" t="s">
        <v>267</v>
      </c>
      <c r="B19" s="330">
        <v>213634</v>
      </c>
      <c r="C19" s="330">
        <v>115402</v>
      </c>
      <c r="D19" s="330">
        <v>318277</v>
      </c>
      <c r="E19" s="326">
        <v>1.7579851302403771</v>
      </c>
      <c r="F19" s="326">
        <v>6.2492084843798749E-2</v>
      </c>
      <c r="G19" s="354"/>
      <c r="H19" s="354"/>
      <c r="I19" s="354"/>
      <c r="J19" s="354"/>
      <c r="K19" s="354"/>
      <c r="L19" s="354"/>
      <c r="M19" s="33"/>
      <c r="N19" s="33"/>
      <c r="O19" s="33"/>
      <c r="P19" s="33"/>
      <c r="Q19" s="33"/>
      <c r="R19"/>
      <c r="S19"/>
      <c r="T19"/>
      <c r="U19"/>
      <c r="V19"/>
    </row>
    <row r="20" spans="1:24" s="34" customFormat="1" ht="15.95" customHeight="1" x14ac:dyDescent="0.2">
      <c r="A20" s="366" t="s">
        <v>145</v>
      </c>
      <c r="B20" s="366"/>
      <c r="C20" s="366"/>
      <c r="D20" s="366"/>
      <c r="E20" s="366"/>
      <c r="F20" s="366"/>
      <c r="G20" s="354"/>
      <c r="H20" s="354"/>
      <c r="I20" s="354"/>
      <c r="J20" s="354"/>
      <c r="K20" s="354"/>
      <c r="L20" s="354"/>
      <c r="S20" s="30"/>
      <c r="T20" s="30"/>
      <c r="U20" s="30"/>
    </row>
    <row r="21" spans="1:24" s="34" customFormat="1" ht="15.95" customHeight="1" x14ac:dyDescent="0.2">
      <c r="A21" s="335" t="s">
        <v>242</v>
      </c>
      <c r="B21" s="336">
        <v>9266431</v>
      </c>
      <c r="C21" s="336">
        <v>6346909</v>
      </c>
      <c r="D21" s="336">
        <v>5461700</v>
      </c>
      <c r="E21" s="329">
        <v>-0.13947088259812768</v>
      </c>
      <c r="F21" s="337"/>
      <c r="G21" s="354"/>
      <c r="H21" s="354"/>
      <c r="I21" s="354"/>
      <c r="J21" s="354"/>
      <c r="K21" s="354"/>
      <c r="L21" s="354"/>
      <c r="M21" s="33"/>
      <c r="N21" s="33"/>
      <c r="O21" s="33"/>
      <c r="P21" s="33"/>
      <c r="Q21" s="33"/>
    </row>
    <row r="22" spans="1:24" s="34" customFormat="1" ht="15.95" customHeight="1" x14ac:dyDescent="0.2">
      <c r="A22" s="111" t="s">
        <v>265</v>
      </c>
      <c r="B22" s="23">
        <v>5611651</v>
      </c>
      <c r="C22" s="23">
        <v>4119637</v>
      </c>
      <c r="D22" s="23">
        <v>3557757</v>
      </c>
      <c r="E22" s="31">
        <v>-0.13639065772057102</v>
      </c>
      <c r="F22" s="31">
        <v>0.65140102898364982</v>
      </c>
      <c r="G22" s="354"/>
      <c r="H22" s="354"/>
      <c r="I22" s="354"/>
      <c r="J22" s="354"/>
      <c r="K22" s="354"/>
      <c r="L22" s="354"/>
      <c r="M22" s="33"/>
      <c r="N22" s="33"/>
      <c r="O22" s="33"/>
      <c r="P22" s="33"/>
      <c r="Q22" s="33"/>
    </row>
    <row r="23" spans="1:24" s="34" customFormat="1" ht="15.95" customHeight="1" x14ac:dyDescent="0.2">
      <c r="A23" s="111" t="s">
        <v>266</v>
      </c>
      <c r="B23" s="23">
        <v>-450338</v>
      </c>
      <c r="C23" s="23">
        <v>-128121</v>
      </c>
      <c r="D23" s="23">
        <v>-631930</v>
      </c>
      <c r="E23" s="31">
        <v>-3.9322905690714247</v>
      </c>
      <c r="F23" s="31">
        <v>-0.11570207078382189</v>
      </c>
      <c r="G23" s="354"/>
      <c r="H23" s="354"/>
      <c r="I23" s="354"/>
      <c r="J23" s="354"/>
      <c r="K23" s="354"/>
      <c r="L23" s="354"/>
      <c r="M23" s="33"/>
      <c r="N23" s="33"/>
      <c r="O23" s="33"/>
      <c r="P23" s="33"/>
      <c r="Q23" s="33"/>
    </row>
    <row r="24" spans="1:24" s="34" customFormat="1" ht="15.95" customHeight="1" thickBot="1" x14ac:dyDescent="0.25">
      <c r="A24" s="112" t="s">
        <v>267</v>
      </c>
      <c r="B24" s="64">
        <v>4105118</v>
      </c>
      <c r="C24" s="64">
        <v>2355393</v>
      </c>
      <c r="D24" s="64">
        <v>2535873</v>
      </c>
      <c r="E24" s="65">
        <v>7.6624155714141967E-2</v>
      </c>
      <c r="F24" s="65">
        <v>0.46430104180017212</v>
      </c>
      <c r="G24" s="354"/>
      <c r="H24" s="354"/>
      <c r="I24" s="354"/>
      <c r="J24" s="354"/>
      <c r="K24" s="354"/>
      <c r="L24" s="354"/>
      <c r="M24" s="33"/>
      <c r="N24" s="33"/>
      <c r="O24" s="33"/>
      <c r="P24" s="33"/>
      <c r="Q24" s="33"/>
    </row>
    <row r="25" spans="1:24" ht="27" customHeight="1" thickTop="1" x14ac:dyDescent="0.2">
      <c r="A25" s="367" t="s">
        <v>443</v>
      </c>
      <c r="B25" s="367"/>
      <c r="C25" s="367"/>
      <c r="D25" s="367"/>
      <c r="E25" s="367"/>
      <c r="F25" s="367"/>
      <c r="G25" s="355"/>
      <c r="H25" s="354"/>
      <c r="I25" s="354"/>
      <c r="J25" s="354"/>
      <c r="K25" s="354"/>
      <c r="L25" s="354"/>
      <c r="M25" s="33"/>
      <c r="N25" s="33"/>
      <c r="O25" s="33"/>
      <c r="P25" s="33"/>
      <c r="Q25" s="33"/>
      <c r="R25" s="37"/>
      <c r="S25" s="198"/>
      <c r="T25" s="25"/>
      <c r="U25" s="217" t="s">
        <v>372</v>
      </c>
    </row>
    <row r="26" spans="1:24" ht="33" customHeight="1" x14ac:dyDescent="0.2">
      <c r="H26" s="354"/>
      <c r="I26" s="354"/>
      <c r="J26" s="354"/>
      <c r="K26" s="354"/>
      <c r="L26" s="354"/>
      <c r="M26" s="33"/>
      <c r="N26" s="33"/>
      <c r="O26" s="33"/>
      <c r="P26" s="33"/>
      <c r="Q26" s="33"/>
      <c r="R26" s="34"/>
      <c r="S26" s="197"/>
      <c r="U26" s="105" t="s">
        <v>195</v>
      </c>
    </row>
    <row r="27" spans="1:24" x14ac:dyDescent="0.2">
      <c r="A27" s="7"/>
      <c r="B27" s="7"/>
      <c r="C27" s="7"/>
      <c r="D27" s="7"/>
      <c r="E27" s="7"/>
      <c r="F27" s="7"/>
      <c r="G27" s="7"/>
      <c r="H27" s="354"/>
      <c r="I27" s="354"/>
      <c r="J27" s="354"/>
      <c r="K27" s="354"/>
      <c r="L27" s="354"/>
      <c r="M27" s="33"/>
      <c r="N27" s="33"/>
      <c r="O27" s="33"/>
      <c r="P27" s="33"/>
      <c r="Q27" s="33"/>
      <c r="R27" s="34"/>
      <c r="S27" s="197"/>
      <c r="U27" s="192" t="s">
        <v>265</v>
      </c>
      <c r="V27" s="192" t="s">
        <v>266</v>
      </c>
      <c r="W27" s="192" t="s">
        <v>267</v>
      </c>
      <c r="X27" s="192" t="s">
        <v>192</v>
      </c>
    </row>
    <row r="28" spans="1:24" ht="15" x14ac:dyDescent="0.25">
      <c r="A28" s="7"/>
      <c r="B28" s="7"/>
      <c r="C28" s="7"/>
      <c r="D28" s="7"/>
      <c r="E28" s="7"/>
      <c r="F28" s="7"/>
      <c r="G28" s="7"/>
      <c r="H28" s="354"/>
      <c r="I28" s="354"/>
      <c r="J28" s="354"/>
      <c r="K28" s="354"/>
      <c r="L28" s="354"/>
      <c r="M28" s="33"/>
      <c r="N28" s="33"/>
      <c r="O28" s="33"/>
      <c r="P28" s="33"/>
      <c r="Q28" s="33"/>
      <c r="R28">
        <v>4</v>
      </c>
      <c r="S28" s="197" t="s">
        <v>513</v>
      </c>
      <c r="T28" s="110" t="s">
        <v>514</v>
      </c>
      <c r="U28" s="138">
        <v>3955485</v>
      </c>
      <c r="V28" s="138">
        <v>-407986</v>
      </c>
      <c r="W28" s="138">
        <v>2587121</v>
      </c>
      <c r="X28" s="138">
        <v>6134620</v>
      </c>
    </row>
    <row r="29" spans="1:24" ht="15" x14ac:dyDescent="0.25">
      <c r="A29" s="7"/>
      <c r="B29" s="7"/>
      <c r="C29" s="7"/>
      <c r="D29" s="7"/>
      <c r="E29" s="7"/>
      <c r="F29" s="7"/>
      <c r="G29" s="7"/>
      <c r="H29" s="354"/>
      <c r="I29" s="354"/>
      <c r="J29" s="354"/>
      <c r="K29" s="354"/>
      <c r="L29" s="354"/>
      <c r="M29" s="33"/>
      <c r="N29" s="33"/>
      <c r="O29" s="33"/>
      <c r="P29" s="33"/>
      <c r="Q29" s="33"/>
      <c r="R29">
        <v>3</v>
      </c>
      <c r="S29" s="197"/>
      <c r="T29" s="110" t="s">
        <v>515</v>
      </c>
      <c r="U29" s="138">
        <v>4542112</v>
      </c>
      <c r="V29" s="138">
        <v>-387406</v>
      </c>
      <c r="W29" s="138">
        <v>3320566</v>
      </c>
      <c r="X29" s="138">
        <v>7475272</v>
      </c>
    </row>
    <row r="30" spans="1:24" ht="15" x14ac:dyDescent="0.25">
      <c r="A30" s="7"/>
      <c r="B30" s="7"/>
      <c r="C30" s="7"/>
      <c r="D30" s="7"/>
      <c r="E30" s="7"/>
      <c r="F30" s="7"/>
      <c r="G30" s="7"/>
      <c r="H30" s="354"/>
      <c r="I30" s="354"/>
      <c r="J30" s="354"/>
      <c r="K30" s="354"/>
      <c r="L30" s="354"/>
      <c r="M30" s="33"/>
      <c r="R30">
        <v>2</v>
      </c>
      <c r="S30" s="197"/>
      <c r="T30" s="110" t="s">
        <v>516</v>
      </c>
      <c r="U30" s="138">
        <v>5779471</v>
      </c>
      <c r="V30" s="138">
        <v>-415868</v>
      </c>
      <c r="W30" s="138">
        <v>2955438</v>
      </c>
      <c r="X30" s="138">
        <v>8319041</v>
      </c>
    </row>
    <row r="31" spans="1:24" ht="15" x14ac:dyDescent="0.25">
      <c r="A31" s="7"/>
      <c r="B31" s="7"/>
      <c r="C31" s="7"/>
      <c r="D31" s="7"/>
      <c r="E31" s="7"/>
      <c r="F31" s="7"/>
      <c r="G31" s="7"/>
      <c r="H31" s="354"/>
      <c r="I31" s="354"/>
      <c r="J31" s="354"/>
      <c r="K31" s="354"/>
      <c r="L31" s="354"/>
      <c r="M31" s="33"/>
      <c r="R31">
        <v>1</v>
      </c>
      <c r="S31" s="197"/>
      <c r="T31" s="110" t="s">
        <v>517</v>
      </c>
      <c r="U31" s="138">
        <v>4119637</v>
      </c>
      <c r="V31" s="138">
        <v>-128121</v>
      </c>
      <c r="W31" s="138">
        <v>2355393</v>
      </c>
      <c r="X31" s="138">
        <v>6346909</v>
      </c>
    </row>
    <row r="32" spans="1:24" ht="15" x14ac:dyDescent="0.25">
      <c r="A32" s="7"/>
      <c r="B32" s="7"/>
      <c r="C32" s="7"/>
      <c r="D32" s="7"/>
      <c r="E32" s="7"/>
      <c r="F32" s="7"/>
      <c r="G32" s="7"/>
      <c r="H32" s="354"/>
      <c r="I32" s="354"/>
      <c r="J32" s="354"/>
      <c r="K32" s="354"/>
      <c r="L32" s="354"/>
      <c r="M32" s="33"/>
      <c r="R32">
        <v>0</v>
      </c>
      <c r="S32" s="197"/>
      <c r="T32" s="110" t="s">
        <v>518</v>
      </c>
      <c r="U32" s="138">
        <v>3557757</v>
      </c>
      <c r="V32" s="138">
        <v>-631930</v>
      </c>
      <c r="W32" s="138">
        <v>2535873</v>
      </c>
      <c r="X32" s="138">
        <v>5461700</v>
      </c>
    </row>
    <row r="33" spans="1:18" x14ac:dyDescent="0.2">
      <c r="A33" s="7"/>
      <c r="B33" s="7"/>
      <c r="C33" s="7"/>
      <c r="D33" s="7"/>
      <c r="E33" s="7"/>
      <c r="F33" s="7"/>
      <c r="G33" s="7"/>
      <c r="H33" s="354"/>
      <c r="I33" s="354"/>
      <c r="J33" s="354"/>
      <c r="K33" s="354"/>
      <c r="L33" s="354"/>
      <c r="M33" s="33"/>
    </row>
    <row r="34" spans="1:18" x14ac:dyDescent="0.2">
      <c r="A34" s="7"/>
      <c r="B34" s="7"/>
      <c r="C34" s="7"/>
      <c r="D34" s="7"/>
      <c r="E34" s="7"/>
      <c r="F34" s="7"/>
      <c r="G34" s="7"/>
      <c r="H34" s="354"/>
      <c r="I34" s="354"/>
      <c r="J34" s="354"/>
      <c r="K34" s="354"/>
      <c r="L34" s="354"/>
      <c r="M34" s="33"/>
    </row>
    <row r="35" spans="1:18" x14ac:dyDescent="0.2">
      <c r="A35" s="7"/>
      <c r="B35" s="7"/>
      <c r="C35" s="7"/>
      <c r="D35" s="7"/>
      <c r="E35" s="7"/>
      <c r="F35" s="7"/>
      <c r="G35" s="7"/>
      <c r="H35" s="354"/>
      <c r="I35" s="354"/>
      <c r="J35" s="354"/>
      <c r="K35" s="354"/>
      <c r="L35" s="354"/>
      <c r="M35" s="33"/>
      <c r="R35" s="6"/>
    </row>
    <row r="36" spans="1:18" x14ac:dyDescent="0.2">
      <c r="A36" s="7"/>
      <c r="B36" s="7"/>
      <c r="C36" s="7"/>
      <c r="D36" s="7"/>
      <c r="E36" s="7"/>
      <c r="F36" s="7"/>
      <c r="G36" s="7"/>
      <c r="H36" s="354"/>
      <c r="I36" s="354"/>
      <c r="J36" s="354"/>
      <c r="K36" s="354"/>
      <c r="L36" s="354"/>
      <c r="M36" s="33"/>
      <c r="R36" s="6"/>
    </row>
    <row r="37" spans="1:18" x14ac:dyDescent="0.2">
      <c r="A37" s="7"/>
      <c r="B37" s="7"/>
      <c r="C37" s="7"/>
      <c r="D37" s="7"/>
      <c r="E37" s="7"/>
      <c r="F37" s="7"/>
      <c r="G37" s="7"/>
      <c r="H37" s="354"/>
      <c r="I37" s="354"/>
      <c r="J37" s="354"/>
      <c r="K37" s="354"/>
      <c r="L37" s="354"/>
      <c r="M37" s="33"/>
      <c r="R37" s="6"/>
    </row>
    <row r="38" spans="1:18" x14ac:dyDescent="0.2">
      <c r="A38" s="7"/>
      <c r="B38" s="7"/>
      <c r="C38" s="7"/>
      <c r="D38" s="7"/>
      <c r="E38" s="7"/>
      <c r="F38" s="7"/>
      <c r="G38" s="7"/>
      <c r="H38" s="354"/>
      <c r="I38" s="354"/>
      <c r="J38" s="354"/>
      <c r="K38" s="354"/>
      <c r="L38" s="354"/>
      <c r="M38" s="33"/>
    </row>
    <row r="39" spans="1:18" x14ac:dyDescent="0.2">
      <c r="A39" s="7"/>
      <c r="B39" s="7"/>
      <c r="C39" s="7"/>
      <c r="D39" s="7"/>
      <c r="E39" s="7"/>
      <c r="F39" s="7"/>
      <c r="G39" s="7"/>
      <c r="H39" s="354"/>
      <c r="I39" s="354"/>
      <c r="J39" s="354"/>
      <c r="K39" s="354"/>
      <c r="L39" s="354"/>
      <c r="M39" s="33"/>
      <c r="R39" s="6"/>
    </row>
    <row r="40" spans="1:18" x14ac:dyDescent="0.2">
      <c r="A40" s="7"/>
      <c r="B40" s="7"/>
      <c r="C40" s="7"/>
      <c r="D40" s="7"/>
      <c r="E40" s="7"/>
      <c r="F40" s="7"/>
      <c r="G40" s="7"/>
      <c r="H40" s="354"/>
      <c r="I40" s="354"/>
      <c r="J40" s="354"/>
      <c r="K40" s="354"/>
      <c r="L40" s="354"/>
      <c r="M40" s="33"/>
      <c r="R40" s="6"/>
    </row>
    <row r="41" spans="1:18" x14ac:dyDescent="0.2">
      <c r="A41" s="7"/>
      <c r="B41" s="7"/>
      <c r="C41" s="7"/>
      <c r="D41" s="7"/>
      <c r="E41" s="7"/>
      <c r="F41" s="7"/>
      <c r="G41" s="7"/>
      <c r="H41" s="354"/>
      <c r="I41" s="354"/>
      <c r="J41" s="354"/>
      <c r="K41" s="354"/>
      <c r="L41" s="354"/>
      <c r="M41" s="33"/>
      <c r="R41" s="6"/>
    </row>
    <row r="42" spans="1:18" x14ac:dyDescent="0.2">
      <c r="A42" s="7"/>
      <c r="B42" s="7"/>
      <c r="C42" s="7"/>
      <c r="D42" s="7"/>
      <c r="E42" s="7"/>
      <c r="F42" s="7"/>
      <c r="G42" s="7"/>
      <c r="H42" s="354"/>
      <c r="I42" s="354"/>
      <c r="J42" s="354"/>
      <c r="K42" s="354"/>
      <c r="L42" s="354"/>
      <c r="M42" s="33"/>
      <c r="R42" s="6"/>
    </row>
    <row r="43" spans="1:18" x14ac:dyDescent="0.2">
      <c r="A43" s="7"/>
      <c r="B43" s="7"/>
      <c r="C43" s="7"/>
      <c r="D43" s="7"/>
      <c r="E43" s="7"/>
      <c r="F43" s="7"/>
      <c r="G43" s="7"/>
      <c r="H43" s="354"/>
      <c r="I43" s="354"/>
      <c r="J43" s="354"/>
      <c r="K43" s="354"/>
      <c r="L43" s="354"/>
      <c r="M43" s="33"/>
    </row>
    <row r="44" spans="1:18" x14ac:dyDescent="0.2">
      <c r="A44" s="7"/>
      <c r="B44" s="7"/>
      <c r="C44" s="7"/>
      <c r="D44" s="7"/>
      <c r="E44" s="7"/>
      <c r="F44" s="7"/>
      <c r="G44" s="7"/>
      <c r="H44" s="354"/>
      <c r="I44" s="354"/>
      <c r="J44" s="354"/>
      <c r="K44" s="354"/>
      <c r="L44" s="354"/>
      <c r="M44" s="33"/>
      <c r="R44" s="6"/>
    </row>
    <row r="45" spans="1:18" x14ac:dyDescent="0.2">
      <c r="A45" s="7"/>
      <c r="B45" s="7"/>
      <c r="C45" s="7"/>
      <c r="D45" s="7"/>
      <c r="E45" s="7"/>
      <c r="F45" s="7"/>
      <c r="G45" s="7"/>
      <c r="H45" s="354"/>
      <c r="I45" s="354"/>
      <c r="J45" s="354"/>
      <c r="K45" s="354"/>
      <c r="L45" s="354"/>
      <c r="M45" s="33"/>
      <c r="R45" s="6"/>
    </row>
    <row r="46" spans="1:18" x14ac:dyDescent="0.2">
      <c r="A46" s="7"/>
      <c r="B46" s="7"/>
      <c r="C46" s="7"/>
      <c r="D46" s="7"/>
      <c r="E46" s="7"/>
      <c r="F46" s="7"/>
      <c r="G46" s="7"/>
      <c r="H46" s="354"/>
      <c r="I46" s="354"/>
      <c r="J46" s="354"/>
      <c r="K46" s="354"/>
      <c r="L46" s="354"/>
      <c r="M46" s="33"/>
      <c r="R46" s="6"/>
    </row>
    <row r="47" spans="1:18" x14ac:dyDescent="0.2">
      <c r="A47" s="7"/>
      <c r="B47" s="7"/>
      <c r="C47" s="7"/>
      <c r="D47" s="7"/>
      <c r="E47" s="7"/>
      <c r="F47" s="7"/>
      <c r="G47" s="7"/>
      <c r="H47" s="354"/>
      <c r="I47" s="354"/>
      <c r="J47" s="354"/>
      <c r="K47" s="354"/>
      <c r="L47" s="354"/>
      <c r="M47" s="33"/>
      <c r="R47" s="6"/>
    </row>
    <row r="48" spans="1:18" x14ac:dyDescent="0.2">
      <c r="A48" s="7"/>
      <c r="B48" s="7"/>
      <c r="C48" s="7"/>
      <c r="D48" s="7"/>
      <c r="E48" s="7"/>
      <c r="F48" s="7"/>
      <c r="G48" s="7"/>
      <c r="H48" s="354"/>
      <c r="I48" s="354"/>
      <c r="J48" s="354"/>
      <c r="K48" s="354"/>
      <c r="L48" s="354"/>
      <c r="M48" s="33"/>
    </row>
    <row r="49" spans="1:18" x14ac:dyDescent="0.2">
      <c r="A49" s="7"/>
      <c r="B49" s="7"/>
      <c r="C49" s="7"/>
      <c r="D49" s="7"/>
      <c r="E49" s="7"/>
      <c r="F49" s="7"/>
      <c r="G49" s="7"/>
      <c r="H49" s="354"/>
      <c r="I49" s="354"/>
      <c r="J49" s="354"/>
      <c r="K49" s="354"/>
      <c r="L49" s="354"/>
      <c r="M49" s="33"/>
      <c r="R49" s="6"/>
    </row>
    <row r="50" spans="1:18" x14ac:dyDescent="0.2">
      <c r="A50" s="7"/>
      <c r="B50" s="7"/>
      <c r="C50" s="7"/>
      <c r="D50" s="7"/>
      <c r="E50" s="7"/>
      <c r="F50" s="7"/>
      <c r="G50" s="7"/>
      <c r="H50" s="354"/>
      <c r="I50" s="354"/>
      <c r="J50" s="354"/>
      <c r="K50" s="354"/>
      <c r="L50" s="354"/>
      <c r="M50" s="33"/>
      <c r="R50" s="6"/>
    </row>
    <row r="51" spans="1:18" x14ac:dyDescent="0.2">
      <c r="A51" s="7"/>
      <c r="B51" s="7"/>
      <c r="C51" s="7"/>
      <c r="D51" s="7"/>
      <c r="E51" s="7"/>
      <c r="F51" s="7"/>
      <c r="G51" s="7"/>
      <c r="H51" s="354"/>
      <c r="I51" s="354"/>
      <c r="J51" s="354"/>
      <c r="K51" s="354"/>
      <c r="L51" s="354"/>
      <c r="M51" s="33"/>
      <c r="R51" s="6"/>
    </row>
    <row r="52" spans="1:18" x14ac:dyDescent="0.2">
      <c r="H52" s="354"/>
      <c r="I52" s="354"/>
      <c r="J52" s="354"/>
      <c r="K52" s="354"/>
      <c r="L52" s="354"/>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8" t="s">
        <v>136</v>
      </c>
      <c r="B1" s="368"/>
      <c r="C1" s="368"/>
      <c r="D1" s="368"/>
      <c r="E1" s="368"/>
      <c r="F1" s="368"/>
      <c r="G1" s="368"/>
      <c r="H1" s="368"/>
      <c r="I1" s="354"/>
      <c r="J1" s="354"/>
      <c r="K1" s="354"/>
      <c r="L1" s="354"/>
      <c r="M1" s="354"/>
      <c r="N1" s="354"/>
      <c r="O1" s="132"/>
      <c r="P1" s="133"/>
    </row>
    <row r="2" spans="1:29" s="34" customFormat="1" ht="15.95" customHeight="1" x14ac:dyDescent="0.2">
      <c r="A2" s="366" t="s">
        <v>440</v>
      </c>
      <c r="B2" s="366"/>
      <c r="C2" s="366"/>
      <c r="D2" s="366"/>
      <c r="E2" s="366"/>
      <c r="F2" s="366"/>
      <c r="G2" s="366"/>
      <c r="H2" s="366"/>
      <c r="I2" s="354"/>
      <c r="J2" s="354"/>
      <c r="K2" s="354"/>
      <c r="L2" s="354"/>
      <c r="M2" s="354"/>
      <c r="N2" s="354"/>
      <c r="O2" s="132"/>
      <c r="P2" s="287"/>
      <c r="Q2" s="29"/>
      <c r="R2" s="29"/>
      <c r="S2" s="29"/>
      <c r="T2" s="29"/>
      <c r="U2" s="29"/>
      <c r="V2" s="29"/>
      <c r="W2" s="29"/>
      <c r="X2" s="29"/>
      <c r="Y2" s="29"/>
      <c r="Z2" s="29"/>
      <c r="AA2" s="29"/>
      <c r="AB2" s="29"/>
      <c r="AC2" s="29"/>
    </row>
    <row r="3" spans="1:29" s="34" customFormat="1" ht="15.95" customHeight="1" x14ac:dyDescent="0.2">
      <c r="A3" s="366" t="s">
        <v>128</v>
      </c>
      <c r="B3" s="366"/>
      <c r="C3" s="366"/>
      <c r="D3" s="366"/>
      <c r="E3" s="366"/>
      <c r="F3" s="366"/>
      <c r="G3" s="366"/>
      <c r="H3" s="366"/>
      <c r="I3" s="354"/>
      <c r="J3" s="354"/>
      <c r="K3" s="354"/>
      <c r="L3" s="354"/>
      <c r="M3" s="354"/>
      <c r="N3" s="354"/>
      <c r="O3" s="132"/>
      <c r="P3" s="340"/>
      <c r="Q3" s="340"/>
      <c r="R3" s="340"/>
      <c r="S3" s="340"/>
      <c r="T3" s="340"/>
      <c r="U3" s="340"/>
      <c r="V3" s="340"/>
      <c r="W3" s="340"/>
      <c r="X3" s="340"/>
      <c r="Y3" s="340"/>
      <c r="Z3" s="29"/>
      <c r="AA3" s="29"/>
      <c r="AB3" s="29"/>
      <c r="AC3" s="29"/>
    </row>
    <row r="4" spans="1:29" s="34" customFormat="1" ht="15.95" customHeight="1" thickBot="1" x14ac:dyDescent="0.25">
      <c r="A4" s="366" t="s">
        <v>237</v>
      </c>
      <c r="B4" s="366"/>
      <c r="C4" s="366"/>
      <c r="D4" s="366"/>
      <c r="E4" s="366"/>
      <c r="F4" s="366"/>
      <c r="G4" s="366"/>
      <c r="H4" s="366"/>
      <c r="I4" s="354"/>
      <c r="J4" s="354"/>
      <c r="K4" s="354"/>
      <c r="L4" s="354"/>
      <c r="M4" s="354"/>
      <c r="N4" s="354"/>
      <c r="O4" s="356"/>
      <c r="P4" s="288"/>
      <c r="Q4" s="283"/>
      <c r="R4" s="283"/>
      <c r="S4" s="283"/>
      <c r="T4" s="283"/>
      <c r="U4" s="283"/>
      <c r="V4" s="283"/>
      <c r="W4" s="283"/>
      <c r="X4" s="283"/>
      <c r="Y4" s="283"/>
      <c r="Z4" s="29"/>
      <c r="AA4" s="29"/>
      <c r="AB4" s="29"/>
      <c r="AC4" s="29"/>
    </row>
    <row r="5" spans="1:29" s="34" customFormat="1" ht="13.5" thickTop="1" x14ac:dyDescent="0.2">
      <c r="A5" s="38" t="s">
        <v>129</v>
      </c>
      <c r="B5" s="371">
        <v>2016</v>
      </c>
      <c r="C5" s="371">
        <v>2017</v>
      </c>
      <c r="D5" s="371">
        <v>2018</v>
      </c>
      <c r="E5" s="371">
        <v>2019</v>
      </c>
      <c r="F5" s="371">
        <v>2020</v>
      </c>
      <c r="G5" s="62" t="s">
        <v>143</v>
      </c>
      <c r="H5" s="62" t="s">
        <v>135</v>
      </c>
      <c r="I5" s="282"/>
      <c r="J5" s="282"/>
      <c r="K5" s="282"/>
      <c r="L5" s="282"/>
      <c r="M5" s="282"/>
      <c r="N5" s="282"/>
      <c r="O5" s="36"/>
      <c r="P5" s="283"/>
      <c r="Q5" s="283"/>
      <c r="R5" s="283"/>
      <c r="S5" s="283"/>
      <c r="T5" s="283"/>
      <c r="U5" s="283"/>
      <c r="V5" s="283"/>
      <c r="W5" s="283"/>
      <c r="X5" s="283"/>
      <c r="Y5" s="283"/>
      <c r="Z5" s="29"/>
      <c r="AA5" s="29"/>
      <c r="AB5" s="29"/>
      <c r="AC5" s="29"/>
    </row>
    <row r="6" spans="1:29" s="34" customFormat="1" ht="13.5" thickBot="1" x14ac:dyDescent="0.25">
      <c r="A6" s="284"/>
      <c r="B6" s="372"/>
      <c r="C6" s="372"/>
      <c r="D6" s="372"/>
      <c r="E6" s="372"/>
      <c r="F6" s="372"/>
      <c r="G6" s="285" t="s">
        <v>519</v>
      </c>
      <c r="H6" s="286">
        <v>2020</v>
      </c>
      <c r="I6" s="282"/>
      <c r="J6" s="282"/>
      <c r="K6" s="282"/>
      <c r="L6" s="282"/>
      <c r="M6" s="282"/>
      <c r="N6" s="282"/>
      <c r="P6" s="283"/>
      <c r="Q6" s="283"/>
      <c r="R6" s="283"/>
      <c r="S6" s="283"/>
      <c r="T6" s="283"/>
      <c r="U6" s="283"/>
      <c r="V6" s="283"/>
      <c r="W6" s="283"/>
      <c r="X6" s="283"/>
      <c r="Y6" s="283"/>
      <c r="Z6" s="29"/>
      <c r="AA6" s="29"/>
      <c r="AB6" s="29"/>
      <c r="AC6" s="29"/>
    </row>
    <row r="7" spans="1:29" s="34" customFormat="1" ht="13.5" thickTop="1" x14ac:dyDescent="0.2">
      <c r="A7" s="36" t="s">
        <v>438</v>
      </c>
      <c r="B7" s="109">
        <v>60718332.353969805</v>
      </c>
      <c r="C7" s="109">
        <v>68823195.5098975</v>
      </c>
      <c r="D7" s="109">
        <v>74708370.904220402</v>
      </c>
      <c r="E7" s="109">
        <v>68762563.590578899</v>
      </c>
      <c r="F7" s="109">
        <v>73485136.68607381</v>
      </c>
      <c r="G7" s="27">
        <v>6.8679421605246066E-2</v>
      </c>
      <c r="H7" s="282"/>
      <c r="I7" s="282"/>
      <c r="J7" s="282"/>
      <c r="K7" s="282"/>
      <c r="L7" s="282"/>
      <c r="M7" s="282"/>
      <c r="N7" s="282"/>
      <c r="P7" s="289"/>
    </row>
    <row r="8" spans="1:29" s="34" customFormat="1" x14ac:dyDescent="0.2">
      <c r="A8" s="36" t="s">
        <v>439</v>
      </c>
      <c r="B8" s="109">
        <v>30697544.7045395</v>
      </c>
      <c r="C8" s="109">
        <v>37139236.240640603</v>
      </c>
      <c r="D8" s="109">
        <v>39130378.801938199</v>
      </c>
      <c r="E8" s="109">
        <v>35339672.676475801</v>
      </c>
      <c r="F8" s="109">
        <v>41770466.080254003</v>
      </c>
      <c r="G8" s="27">
        <v>0.18197093851576399</v>
      </c>
      <c r="H8" s="282"/>
      <c r="I8" s="282"/>
      <c r="J8" s="282"/>
      <c r="K8" s="282"/>
      <c r="L8" s="282"/>
      <c r="M8" s="282"/>
      <c r="N8" s="282"/>
    </row>
    <row r="9" spans="1:29" s="34" customFormat="1" ht="15.95" customHeight="1" x14ac:dyDescent="0.2">
      <c r="A9" s="366" t="s">
        <v>131</v>
      </c>
      <c r="B9" s="366"/>
      <c r="C9" s="366"/>
      <c r="D9" s="366"/>
      <c r="E9" s="366"/>
      <c r="F9" s="366"/>
      <c r="G9" s="366"/>
      <c r="H9" s="366"/>
      <c r="I9" s="354"/>
      <c r="J9" s="354"/>
      <c r="K9" s="354"/>
      <c r="L9" s="354"/>
      <c r="M9" s="354"/>
      <c r="N9" s="354"/>
      <c r="P9" s="290"/>
      <c r="Q9" s="30"/>
      <c r="R9" s="289"/>
    </row>
    <row r="10" spans="1:29" s="34" customFormat="1" ht="15.95" customHeight="1" x14ac:dyDescent="0.2">
      <c r="A10" s="26" t="s">
        <v>242</v>
      </c>
      <c r="B10" s="113">
        <v>15210095</v>
      </c>
      <c r="C10" s="113">
        <v>15381835</v>
      </c>
      <c r="D10" s="113">
        <v>17900757</v>
      </c>
      <c r="E10" s="113">
        <v>17918818</v>
      </c>
      <c r="F10" s="113">
        <v>15907683</v>
      </c>
      <c r="G10" s="27">
        <v>-0.11223591868615442</v>
      </c>
      <c r="H10" s="27">
        <v>0.21647483718996294</v>
      </c>
      <c r="I10" s="27"/>
      <c r="J10" s="27"/>
      <c r="K10" s="27"/>
      <c r="L10" s="27"/>
      <c r="M10" s="27"/>
      <c r="N10" s="27"/>
      <c r="O10" s="30"/>
      <c r="P10" s="290"/>
      <c r="Q10" s="30"/>
      <c r="R10" s="289"/>
    </row>
    <row r="11" spans="1:29" s="34" customFormat="1" ht="15.95" customHeight="1" x14ac:dyDescent="0.2">
      <c r="A11" s="111" t="s">
        <v>265</v>
      </c>
      <c r="B11" s="109">
        <v>9250572</v>
      </c>
      <c r="C11" s="109">
        <v>9238481</v>
      </c>
      <c r="D11" s="109">
        <v>10212418</v>
      </c>
      <c r="E11" s="109">
        <v>11444852</v>
      </c>
      <c r="F11" s="109">
        <v>9928656</v>
      </c>
      <c r="G11" s="31">
        <v>-0.1324784278555983</v>
      </c>
      <c r="H11" s="31">
        <v>0.6241421833713936</v>
      </c>
      <c r="I11" s="31"/>
      <c r="J11" s="31"/>
      <c r="K11" s="31"/>
      <c r="L11" s="31"/>
      <c r="M11" s="31"/>
      <c r="N11" s="31"/>
      <c r="O11" s="289"/>
      <c r="P11" s="133"/>
    </row>
    <row r="12" spans="1:29" s="34" customFormat="1" ht="15.95" customHeight="1" x14ac:dyDescent="0.2">
      <c r="A12" s="111" t="s">
        <v>266</v>
      </c>
      <c r="B12" s="109">
        <v>1236616</v>
      </c>
      <c r="C12" s="109">
        <v>1182554</v>
      </c>
      <c r="D12" s="109">
        <v>1380778</v>
      </c>
      <c r="E12" s="109">
        <v>1458553</v>
      </c>
      <c r="F12" s="109">
        <v>1660275</v>
      </c>
      <c r="G12" s="31">
        <v>0.13830282478593511</v>
      </c>
      <c r="H12" s="31">
        <v>0.10436937924900817</v>
      </c>
      <c r="I12" s="31"/>
      <c r="J12" s="31"/>
      <c r="K12" s="31"/>
      <c r="L12" s="31"/>
      <c r="M12" s="31"/>
      <c r="N12" s="31"/>
      <c r="O12" s="33"/>
    </row>
    <row r="13" spans="1:29" s="34" customFormat="1" ht="15.95" customHeight="1" x14ac:dyDescent="0.2">
      <c r="A13" s="111" t="s">
        <v>267</v>
      </c>
      <c r="B13" s="109">
        <v>4722907</v>
      </c>
      <c r="C13" s="109">
        <v>4960800</v>
      </c>
      <c r="D13" s="109">
        <v>6307561</v>
      </c>
      <c r="E13" s="109">
        <v>5015413</v>
      </c>
      <c r="F13" s="109">
        <v>4318752</v>
      </c>
      <c r="G13" s="31">
        <v>-0.13890401448494868</v>
      </c>
      <c r="H13" s="31">
        <v>0.27148843737959827</v>
      </c>
      <c r="I13" s="31"/>
      <c r="J13" s="31"/>
      <c r="K13" s="31"/>
      <c r="L13" s="31"/>
      <c r="M13" s="31"/>
      <c r="N13" s="31"/>
      <c r="O13" s="33"/>
    </row>
    <row r="14" spans="1:29" s="34" customFormat="1" ht="15.95" customHeight="1" x14ac:dyDescent="0.2">
      <c r="A14" s="366" t="s">
        <v>133</v>
      </c>
      <c r="B14" s="366"/>
      <c r="C14" s="366"/>
      <c r="D14" s="366"/>
      <c r="E14" s="366"/>
      <c r="F14" s="366"/>
      <c r="G14" s="366"/>
      <c r="H14" s="366"/>
      <c r="I14" s="354"/>
      <c r="J14" s="354"/>
      <c r="K14" s="354"/>
      <c r="L14" s="354"/>
      <c r="M14" s="354"/>
      <c r="N14" s="354"/>
    </row>
    <row r="15" spans="1:29" s="34" customFormat="1" ht="15.95" customHeight="1" x14ac:dyDescent="0.2">
      <c r="A15" s="32" t="s">
        <v>242</v>
      </c>
      <c r="B15" s="113">
        <v>5142751</v>
      </c>
      <c r="C15" s="113">
        <v>5844993</v>
      </c>
      <c r="D15" s="113">
        <v>6560187</v>
      </c>
      <c r="E15" s="113">
        <v>6345535</v>
      </c>
      <c r="F15" s="113">
        <v>6641252</v>
      </c>
      <c r="G15" s="27">
        <v>4.6602374740664101E-2</v>
      </c>
      <c r="H15" s="28"/>
      <c r="I15" s="28"/>
      <c r="J15" s="28"/>
      <c r="K15" s="28"/>
      <c r="L15" s="28"/>
      <c r="M15" s="28"/>
      <c r="N15" s="28"/>
      <c r="O15" s="28"/>
    </row>
    <row r="16" spans="1:29" s="34" customFormat="1" ht="15.95" customHeight="1" x14ac:dyDescent="0.2">
      <c r="A16" s="111" t="s">
        <v>265</v>
      </c>
      <c r="B16" s="23">
        <v>3325911</v>
      </c>
      <c r="C16" s="23">
        <v>3619177</v>
      </c>
      <c r="D16" s="23">
        <v>4085984</v>
      </c>
      <c r="E16" s="23">
        <v>3945256</v>
      </c>
      <c r="F16" s="23">
        <v>4317005</v>
      </c>
      <c r="G16" s="31">
        <v>9.4226838511873495E-2</v>
      </c>
      <c r="H16" s="31">
        <v>0.65002878975229372</v>
      </c>
      <c r="I16" s="31"/>
      <c r="J16" s="31"/>
      <c r="K16" s="31"/>
      <c r="L16" s="31"/>
      <c r="M16" s="31"/>
      <c r="N16" s="31"/>
      <c r="O16" s="33"/>
    </row>
    <row r="17" spans="1:24" s="34" customFormat="1" ht="15.95" customHeight="1" x14ac:dyDescent="0.2">
      <c r="A17" s="111" t="s">
        <v>266</v>
      </c>
      <c r="B17" s="23">
        <v>1562037</v>
      </c>
      <c r="C17" s="23">
        <v>1965208</v>
      </c>
      <c r="D17" s="23">
        <v>2142776</v>
      </c>
      <c r="E17" s="23">
        <v>2140199</v>
      </c>
      <c r="F17" s="23">
        <v>2110613</v>
      </c>
      <c r="G17" s="31">
        <v>-1.3823948146877931E-2</v>
      </c>
      <c r="H17" s="31">
        <v>0.31780348042808798</v>
      </c>
      <c r="I17" s="31"/>
      <c r="J17" s="31"/>
      <c r="K17" s="31"/>
      <c r="L17" s="31"/>
      <c r="M17" s="31"/>
      <c r="N17" s="31"/>
      <c r="O17" s="33"/>
    </row>
    <row r="18" spans="1:24" s="34" customFormat="1" ht="15.95" customHeight="1" x14ac:dyDescent="0.2">
      <c r="A18" s="111" t="s">
        <v>267</v>
      </c>
      <c r="B18" s="23">
        <v>254803</v>
      </c>
      <c r="C18" s="23">
        <v>260608</v>
      </c>
      <c r="D18" s="23">
        <v>331427</v>
      </c>
      <c r="E18" s="23">
        <v>260080</v>
      </c>
      <c r="F18" s="23">
        <v>213634</v>
      </c>
      <c r="G18" s="31">
        <v>-0.17858351276530299</v>
      </c>
      <c r="H18" s="31">
        <v>3.2167729819618351E-2</v>
      </c>
      <c r="I18" s="31"/>
      <c r="J18" s="31"/>
      <c r="K18" s="31"/>
      <c r="L18" s="31"/>
      <c r="M18" s="31"/>
      <c r="N18" s="31"/>
      <c r="O18" s="33"/>
    </row>
    <row r="19" spans="1:24" s="34" customFormat="1" ht="15.95" customHeight="1" x14ac:dyDescent="0.2">
      <c r="A19" s="366" t="s">
        <v>145</v>
      </c>
      <c r="B19" s="366"/>
      <c r="C19" s="366"/>
      <c r="D19" s="366"/>
      <c r="E19" s="366"/>
      <c r="F19" s="366"/>
      <c r="G19" s="366"/>
      <c r="H19" s="366"/>
      <c r="I19" s="354"/>
      <c r="J19" s="31"/>
      <c r="K19" s="31"/>
      <c r="L19" s="31"/>
      <c r="M19" s="31"/>
      <c r="N19" s="354"/>
    </row>
    <row r="20" spans="1:24" s="34" customFormat="1" ht="15.95" customHeight="1" x14ac:dyDescent="0.2">
      <c r="A20" s="32" t="s">
        <v>242</v>
      </c>
      <c r="B20" s="113">
        <v>10067344</v>
      </c>
      <c r="C20" s="113">
        <v>9536842</v>
      </c>
      <c r="D20" s="113">
        <v>11340570</v>
      </c>
      <c r="E20" s="113">
        <v>11573283</v>
      </c>
      <c r="F20" s="113">
        <v>9266431</v>
      </c>
      <c r="G20" s="27">
        <v>-0.19932563646806184</v>
      </c>
      <c r="H20" s="33"/>
      <c r="I20" s="33"/>
      <c r="J20" s="31"/>
      <c r="K20" s="31"/>
      <c r="L20" s="31"/>
      <c r="M20" s="31"/>
      <c r="N20" s="33"/>
      <c r="O20" s="33"/>
    </row>
    <row r="21" spans="1:24" s="34" customFormat="1" ht="15.95" customHeight="1" x14ac:dyDescent="0.2">
      <c r="A21" s="111" t="s">
        <v>265</v>
      </c>
      <c r="B21" s="23">
        <v>5924661</v>
      </c>
      <c r="C21" s="23">
        <v>5619304</v>
      </c>
      <c r="D21" s="23">
        <v>6126434</v>
      </c>
      <c r="E21" s="23">
        <v>7499596</v>
      </c>
      <c r="F21" s="23">
        <v>5611651</v>
      </c>
      <c r="G21" s="31">
        <v>-0.25173956037098533</v>
      </c>
      <c r="H21" s="31">
        <v>0.60558925005754638</v>
      </c>
      <c r="I21" s="31"/>
      <c r="J21" s="31"/>
      <c r="K21" s="31"/>
      <c r="L21" s="31"/>
      <c r="M21" s="31"/>
      <c r="N21" s="33"/>
      <c r="O21" s="33"/>
    </row>
    <row r="22" spans="1:24" s="34" customFormat="1" ht="15.95" customHeight="1" x14ac:dyDescent="0.2">
      <c r="A22" s="111" t="s">
        <v>266</v>
      </c>
      <c r="B22" s="23">
        <v>-325421</v>
      </c>
      <c r="C22" s="23">
        <v>-782654</v>
      </c>
      <c r="D22" s="23">
        <v>-761998</v>
      </c>
      <c r="E22" s="23">
        <v>-681646</v>
      </c>
      <c r="F22" s="23">
        <v>-450338</v>
      </c>
      <c r="G22" s="31">
        <v>0.33933742734498551</v>
      </c>
      <c r="H22" s="31">
        <v>-4.859886184875277E-2</v>
      </c>
      <c r="I22" s="31"/>
      <c r="J22" s="31"/>
      <c r="K22" s="31"/>
      <c r="L22" s="31"/>
      <c r="M22" s="31"/>
      <c r="N22" s="33"/>
      <c r="O22" s="33"/>
      <c r="P22" s="289"/>
    </row>
    <row r="23" spans="1:24" s="34" customFormat="1" ht="15.95" customHeight="1" thickBot="1" x14ac:dyDescent="0.25">
      <c r="A23" s="112" t="s">
        <v>267</v>
      </c>
      <c r="B23" s="64">
        <v>4468104</v>
      </c>
      <c r="C23" s="64">
        <v>4700192</v>
      </c>
      <c r="D23" s="64">
        <v>5976134</v>
      </c>
      <c r="E23" s="64">
        <v>4755333</v>
      </c>
      <c r="F23" s="64">
        <v>4105118</v>
      </c>
      <c r="G23" s="65">
        <v>-0.13673385228752644</v>
      </c>
      <c r="H23" s="65">
        <v>0.44300961179120635</v>
      </c>
      <c r="I23" s="31"/>
      <c r="J23" s="31"/>
      <c r="K23" s="31"/>
      <c r="L23" s="31"/>
      <c r="M23" s="31"/>
      <c r="N23" s="33"/>
      <c r="O23" s="33"/>
    </row>
    <row r="24" spans="1:24" ht="27" customHeight="1" thickTop="1" x14ac:dyDescent="0.2">
      <c r="A24" s="367" t="s">
        <v>442</v>
      </c>
      <c r="B24" s="367"/>
      <c r="C24" s="367"/>
      <c r="D24" s="367"/>
      <c r="E24" s="367"/>
      <c r="F24" s="367"/>
      <c r="G24" s="367"/>
      <c r="H24" s="367"/>
      <c r="I24" s="355"/>
      <c r="J24" s="31"/>
      <c r="K24" s="31"/>
      <c r="L24" s="31"/>
      <c r="M24" s="31"/>
      <c r="N24" s="33"/>
      <c r="O24" s="33"/>
      <c r="T24" s="25"/>
      <c r="U24" s="217" t="s">
        <v>372</v>
      </c>
    </row>
    <row r="25" spans="1:24" ht="33" customHeight="1" x14ac:dyDescent="0.2">
      <c r="J25" s="31"/>
      <c r="K25" s="31"/>
      <c r="L25" s="31"/>
      <c r="M25" s="31"/>
      <c r="N25" s="33"/>
      <c r="O25" s="33"/>
      <c r="U25" s="105" t="s">
        <v>195</v>
      </c>
    </row>
    <row r="26" spans="1:24" x14ac:dyDescent="0.2">
      <c r="A26" s="7"/>
      <c r="B26" s="7"/>
      <c r="C26" s="7"/>
      <c r="D26" s="7"/>
      <c r="E26" s="7"/>
      <c r="F26" s="7"/>
      <c r="G26" s="7"/>
      <c r="H26" s="7"/>
      <c r="I26" s="7"/>
      <c r="J26" s="31"/>
      <c r="K26" s="31"/>
      <c r="L26" s="31"/>
      <c r="M26" s="31"/>
      <c r="N26" s="33"/>
      <c r="O26" s="33"/>
      <c r="U26" s="192" t="s">
        <v>265</v>
      </c>
      <c r="V26" s="192" t="s">
        <v>266</v>
      </c>
      <c r="W26" s="192" t="s">
        <v>267</v>
      </c>
      <c r="X26" s="192" t="s">
        <v>192</v>
      </c>
    </row>
    <row r="27" spans="1:24" ht="15" x14ac:dyDescent="0.25">
      <c r="A27" s="7"/>
      <c r="B27" s="7"/>
      <c r="C27" s="7"/>
      <c r="D27" s="7"/>
      <c r="E27" s="7"/>
      <c r="F27" s="7"/>
      <c r="G27" s="7"/>
      <c r="H27" s="7"/>
      <c r="I27" s="7"/>
      <c r="J27" s="31"/>
      <c r="K27" s="31"/>
      <c r="L27" s="31"/>
      <c r="M27" s="31"/>
      <c r="N27" s="33"/>
      <c r="O27" s="33"/>
      <c r="T27" s="268">
        <v>2016</v>
      </c>
      <c r="U27" s="138">
        <v>5924661</v>
      </c>
      <c r="V27" s="138">
        <v>-325421</v>
      </c>
      <c r="W27" s="138">
        <v>4468104</v>
      </c>
      <c r="X27" s="138">
        <v>10067344</v>
      </c>
    </row>
    <row r="28" spans="1:24" ht="15" x14ac:dyDescent="0.25">
      <c r="A28" s="7"/>
      <c r="B28" s="7"/>
      <c r="C28" s="7"/>
      <c r="D28" s="7"/>
      <c r="E28" s="7"/>
      <c r="F28" s="7"/>
      <c r="G28" s="7"/>
      <c r="H28" s="7"/>
      <c r="I28" s="7"/>
      <c r="J28" s="31"/>
      <c r="K28" s="31"/>
      <c r="L28" s="31"/>
      <c r="M28" s="31"/>
      <c r="N28" s="33"/>
      <c r="O28" s="33"/>
      <c r="T28" s="268">
        <v>2017</v>
      </c>
      <c r="U28" s="138">
        <v>5619304</v>
      </c>
      <c r="V28" s="138">
        <v>-782654</v>
      </c>
      <c r="W28" s="138">
        <v>4700192</v>
      </c>
      <c r="X28" s="138">
        <v>9536842</v>
      </c>
    </row>
    <row r="29" spans="1:24" ht="15" x14ac:dyDescent="0.25">
      <c r="A29" s="7"/>
      <c r="B29" s="7"/>
      <c r="C29" s="7"/>
      <c r="D29" s="7"/>
      <c r="E29" s="7"/>
      <c r="F29" s="7"/>
      <c r="G29" s="7"/>
      <c r="H29" s="7"/>
      <c r="I29" s="7"/>
      <c r="J29" s="31"/>
      <c r="K29" s="31"/>
      <c r="L29" s="31"/>
      <c r="M29" s="31"/>
      <c r="N29" s="33"/>
      <c r="T29" s="268">
        <v>2018</v>
      </c>
      <c r="U29" s="138">
        <v>6126434</v>
      </c>
      <c r="V29" s="138">
        <v>-761998</v>
      </c>
      <c r="W29" s="138">
        <v>5976134</v>
      </c>
      <c r="X29" s="138">
        <v>11340570</v>
      </c>
    </row>
    <row r="30" spans="1:24" ht="15" x14ac:dyDescent="0.25">
      <c r="A30" s="7"/>
      <c r="B30" s="7"/>
      <c r="C30" s="7"/>
      <c r="D30" s="7"/>
      <c r="E30" s="7"/>
      <c r="F30" s="7"/>
      <c r="G30" s="7"/>
      <c r="H30" s="7"/>
      <c r="I30" s="7"/>
      <c r="J30" s="31"/>
      <c r="K30" s="31"/>
      <c r="L30" s="31"/>
      <c r="M30" s="31"/>
      <c r="N30" s="33"/>
      <c r="T30" s="268">
        <v>2019</v>
      </c>
      <c r="U30" s="138">
        <v>7499596</v>
      </c>
      <c r="V30" s="138">
        <v>-681646</v>
      </c>
      <c r="W30" s="138">
        <v>4755333</v>
      </c>
      <c r="X30" s="138">
        <v>11573283</v>
      </c>
    </row>
    <row r="31" spans="1:24" ht="15" x14ac:dyDescent="0.25">
      <c r="A31" s="7"/>
      <c r="B31" s="7"/>
      <c r="C31" s="7"/>
      <c r="D31" s="7"/>
      <c r="E31" s="7"/>
      <c r="F31" s="7"/>
      <c r="G31" s="7"/>
      <c r="H31" s="7"/>
      <c r="I31" s="7"/>
      <c r="J31" s="31"/>
      <c r="K31" s="31"/>
      <c r="L31" s="31"/>
      <c r="M31" s="31"/>
      <c r="N31" s="33"/>
      <c r="T31" s="268">
        <v>2020</v>
      </c>
      <c r="U31" s="138">
        <v>5611651</v>
      </c>
      <c r="V31" s="138">
        <v>-450338</v>
      </c>
      <c r="W31" s="138">
        <v>4105118</v>
      </c>
      <c r="X31" s="138">
        <v>9266431</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8" t="s">
        <v>193</v>
      </c>
      <c r="B1" s="368"/>
      <c r="C1" s="368"/>
      <c r="D1" s="368"/>
      <c r="E1" s="368"/>
      <c r="F1" s="368"/>
      <c r="G1" s="354"/>
      <c r="H1" s="354"/>
      <c r="I1" s="354"/>
      <c r="J1" s="354"/>
      <c r="K1" s="354"/>
      <c r="L1" s="354"/>
      <c r="M1" s="354"/>
      <c r="N1" s="354"/>
      <c r="O1" s="354"/>
      <c r="P1" s="354"/>
      <c r="Q1" s="32" t="s">
        <v>194</v>
      </c>
      <c r="R1" s="32"/>
      <c r="S1" s="32"/>
      <c r="T1" s="32"/>
      <c r="U1" s="32"/>
      <c r="V1" s="29"/>
      <c r="W1" s="29"/>
      <c r="X1" s="29"/>
      <c r="AA1" s="30"/>
      <c r="AB1" s="30"/>
      <c r="AC1" s="30"/>
      <c r="AD1" s="29"/>
    </row>
    <row r="2" spans="1:30" ht="13.5" customHeight="1" x14ac:dyDescent="0.2">
      <c r="A2" s="366" t="s">
        <v>243</v>
      </c>
      <c r="B2" s="366"/>
      <c r="C2" s="366"/>
      <c r="D2" s="366"/>
      <c r="E2" s="366"/>
      <c r="F2" s="366"/>
      <c r="G2" s="354"/>
      <c r="H2" s="354"/>
      <c r="I2" s="354"/>
      <c r="J2" s="354"/>
      <c r="K2" s="354"/>
      <c r="L2" s="354"/>
      <c r="M2" s="354"/>
      <c r="N2" s="354"/>
      <c r="O2" s="354"/>
      <c r="P2" s="354"/>
      <c r="Q2" s="22" t="s">
        <v>129</v>
      </c>
      <c r="R2" s="36" t="s">
        <v>265</v>
      </c>
      <c r="S2" s="36" t="s">
        <v>266</v>
      </c>
      <c r="T2" s="36" t="s">
        <v>267</v>
      </c>
      <c r="U2" s="36" t="s">
        <v>192</v>
      </c>
    </row>
    <row r="3" spans="1:30" s="34" customFormat="1" ht="15.95" customHeight="1" x14ac:dyDescent="0.2">
      <c r="A3" s="366" t="s">
        <v>128</v>
      </c>
      <c r="B3" s="366"/>
      <c r="C3" s="366"/>
      <c r="D3" s="366"/>
      <c r="E3" s="366"/>
      <c r="F3" s="366"/>
      <c r="G3" s="354"/>
      <c r="H3" s="354"/>
      <c r="I3" s="354"/>
      <c r="J3" s="354"/>
      <c r="K3" s="354"/>
      <c r="L3" s="354"/>
      <c r="M3" s="354"/>
      <c r="N3" s="354"/>
      <c r="O3" s="354"/>
      <c r="P3" s="354"/>
      <c r="Q3" s="244" t="s">
        <v>514</v>
      </c>
      <c r="R3" s="184">
        <v>5944387</v>
      </c>
      <c r="S3" s="184">
        <v>694391</v>
      </c>
      <c r="T3" s="184">
        <v>2740141</v>
      </c>
      <c r="U3" s="212">
        <v>9378919</v>
      </c>
      <c r="V3" s="29"/>
      <c r="W3" s="29"/>
      <c r="X3" s="29"/>
      <c r="Z3" s="35"/>
      <c r="AA3" s="30"/>
      <c r="AB3" s="30"/>
      <c r="AC3" s="30"/>
      <c r="AD3" s="29"/>
    </row>
    <row r="4" spans="1:30" s="34" customFormat="1" ht="15.95" customHeight="1" x14ac:dyDescent="0.2">
      <c r="A4" s="366" t="s">
        <v>237</v>
      </c>
      <c r="B4" s="366"/>
      <c r="C4" s="366"/>
      <c r="D4" s="366"/>
      <c r="E4" s="366"/>
      <c r="F4" s="366"/>
      <c r="G4" s="354"/>
      <c r="H4" s="354"/>
      <c r="I4" s="354"/>
      <c r="J4" s="354"/>
      <c r="K4" s="354"/>
      <c r="L4" s="354"/>
      <c r="M4" s="354"/>
      <c r="N4" s="354"/>
      <c r="O4" s="354"/>
      <c r="P4" s="354"/>
      <c r="Q4" s="244" t="s">
        <v>515</v>
      </c>
      <c r="R4" s="184">
        <v>6895153</v>
      </c>
      <c r="S4" s="184">
        <v>817867</v>
      </c>
      <c r="T4" s="184">
        <v>3525647</v>
      </c>
      <c r="U4" s="212">
        <v>11238667</v>
      </c>
      <c r="V4" s="29"/>
      <c r="W4" s="29"/>
      <c r="X4" s="29"/>
      <c r="AD4" s="29"/>
    </row>
    <row r="5" spans="1:30" ht="13.5" thickBot="1" x14ac:dyDescent="0.25">
      <c r="B5" s="41"/>
      <c r="C5" s="41"/>
      <c r="D5" s="41"/>
      <c r="E5" s="41"/>
      <c r="F5" s="41"/>
      <c r="G5" s="41"/>
      <c r="H5" s="41"/>
      <c r="I5" s="41"/>
      <c r="J5" s="41"/>
      <c r="K5" s="41"/>
      <c r="L5" s="41"/>
      <c r="M5" s="41"/>
      <c r="N5" s="41"/>
      <c r="O5" s="41"/>
      <c r="P5" s="41"/>
      <c r="Q5" s="244" t="s">
        <v>516</v>
      </c>
      <c r="R5" s="184">
        <v>8062661</v>
      </c>
      <c r="S5" s="184">
        <v>833594</v>
      </c>
      <c r="T5" s="184">
        <v>3115566</v>
      </c>
      <c r="U5" s="212">
        <v>12011821</v>
      </c>
    </row>
    <row r="6" spans="1:30" ht="15" customHeight="1" thickTop="1" x14ac:dyDescent="0.2">
      <c r="A6" s="53" t="s">
        <v>129</v>
      </c>
      <c r="B6" s="376" t="s">
        <v>511</v>
      </c>
      <c r="C6" s="376"/>
      <c r="D6" s="376"/>
      <c r="E6" s="376"/>
      <c r="F6" s="376"/>
      <c r="G6" s="106"/>
      <c r="H6" s="106"/>
      <c r="I6" s="106"/>
      <c r="J6" s="106"/>
      <c r="K6" s="106"/>
      <c r="L6" s="106"/>
      <c r="M6" s="106"/>
      <c r="N6" s="106"/>
      <c r="O6" s="106"/>
      <c r="P6" s="106"/>
      <c r="Q6" s="244" t="s">
        <v>517</v>
      </c>
      <c r="R6" s="184">
        <v>6452983</v>
      </c>
      <c r="S6" s="184">
        <v>950592</v>
      </c>
      <c r="T6" s="184">
        <v>2470795</v>
      </c>
      <c r="U6" s="212">
        <v>9874370</v>
      </c>
    </row>
    <row r="7" spans="1:30" ht="15" customHeight="1" x14ac:dyDescent="0.2">
      <c r="A7" s="55"/>
      <c r="B7" s="54">
        <v>2017</v>
      </c>
      <c r="C7" s="54">
        <v>2018</v>
      </c>
      <c r="D7" s="54">
        <v>2019</v>
      </c>
      <c r="E7" s="54">
        <v>2020</v>
      </c>
      <c r="F7" s="54">
        <v>2021</v>
      </c>
      <c r="G7" s="106"/>
      <c r="H7" s="106"/>
      <c r="I7" s="106"/>
      <c r="J7" s="106"/>
      <c r="K7" s="106"/>
      <c r="L7" s="106"/>
      <c r="M7" s="106"/>
      <c r="N7" s="106"/>
      <c r="O7" s="106"/>
      <c r="P7" s="106"/>
      <c r="Q7" s="244" t="s">
        <v>518</v>
      </c>
      <c r="R7" s="184">
        <v>6656750</v>
      </c>
      <c r="S7" s="184">
        <v>1043877</v>
      </c>
      <c r="T7" s="184">
        <v>2854150</v>
      </c>
      <c r="U7" s="212">
        <v>10554777</v>
      </c>
    </row>
    <row r="8" spans="1:30" s="105" customFormat="1" ht="20.100000000000001" customHeight="1" x14ac:dyDescent="0.2">
      <c r="A8" s="114" t="s">
        <v>265</v>
      </c>
      <c r="B8" s="168">
        <v>5944387</v>
      </c>
      <c r="C8" s="168">
        <v>6895153</v>
      </c>
      <c r="D8" s="168">
        <v>8062661</v>
      </c>
      <c r="E8" s="168">
        <v>6452983</v>
      </c>
      <c r="F8" s="168">
        <v>6656750</v>
      </c>
      <c r="G8" s="168"/>
      <c r="H8" s="168"/>
      <c r="I8" s="168"/>
      <c r="J8" s="168"/>
      <c r="K8" s="168"/>
      <c r="L8" s="168"/>
      <c r="M8" s="168"/>
      <c r="N8" s="168"/>
      <c r="O8" s="139"/>
      <c r="P8" s="139"/>
    </row>
    <row r="9" spans="1:30" s="105" customFormat="1" ht="20.100000000000001" customHeight="1" x14ac:dyDescent="0.2">
      <c r="A9" s="114" t="s">
        <v>266</v>
      </c>
      <c r="B9" s="168">
        <v>694391</v>
      </c>
      <c r="C9" s="168">
        <v>817867</v>
      </c>
      <c r="D9" s="168">
        <v>833594</v>
      </c>
      <c r="E9" s="168">
        <v>950592</v>
      </c>
      <c r="F9" s="168">
        <v>1043877</v>
      </c>
      <c r="G9" s="168"/>
      <c r="H9" s="168"/>
      <c r="I9" s="168"/>
      <c r="J9" s="168"/>
      <c r="K9" s="168"/>
      <c r="L9" s="168"/>
      <c r="M9" s="168"/>
      <c r="N9" s="168"/>
      <c r="O9" s="139"/>
      <c r="P9" s="139"/>
    </row>
    <row r="10" spans="1:30" s="105" customFormat="1" ht="20.100000000000001" customHeight="1" x14ac:dyDescent="0.2">
      <c r="A10" s="114" t="s">
        <v>267</v>
      </c>
      <c r="B10" s="168">
        <v>2740141</v>
      </c>
      <c r="C10" s="168">
        <v>3525647</v>
      </c>
      <c r="D10" s="168">
        <v>3115566</v>
      </c>
      <c r="E10" s="168">
        <v>2470795</v>
      </c>
      <c r="F10" s="168">
        <v>2854150</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9378919</v>
      </c>
      <c r="C11" s="187">
        <v>11238667</v>
      </c>
      <c r="D11" s="187">
        <v>12011821</v>
      </c>
      <c r="E11" s="187">
        <v>9874370</v>
      </c>
      <c r="F11" s="187">
        <v>10554777</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73" t="s">
        <v>414</v>
      </c>
      <c r="B12" s="374"/>
      <c r="C12" s="374"/>
      <c r="D12" s="374"/>
      <c r="E12" s="374"/>
      <c r="Q12" s="244" t="s">
        <v>514</v>
      </c>
      <c r="R12" s="216">
        <v>1988902</v>
      </c>
      <c r="S12" s="216">
        <v>1102377</v>
      </c>
      <c r="T12" s="216">
        <v>153020</v>
      </c>
      <c r="U12" s="213">
        <v>3244299</v>
      </c>
    </row>
    <row r="13" spans="1:30" x14ac:dyDescent="0.2">
      <c r="A13" s="6"/>
      <c r="B13" s="24"/>
      <c r="C13" s="25"/>
      <c r="D13" s="25"/>
      <c r="E13" s="25"/>
      <c r="Q13" s="244" t="s">
        <v>515</v>
      </c>
      <c r="R13" s="216">
        <v>2353041</v>
      </c>
      <c r="S13" s="216">
        <v>1205273</v>
      </c>
      <c r="T13" s="216">
        <v>205081</v>
      </c>
      <c r="U13" s="213">
        <v>3763395</v>
      </c>
    </row>
    <row r="14" spans="1:30" x14ac:dyDescent="0.2">
      <c r="A14" s="6"/>
      <c r="B14" s="24"/>
      <c r="C14" s="25"/>
      <c r="D14" s="25"/>
      <c r="E14" s="25"/>
      <c r="Q14" s="244" t="s">
        <v>516</v>
      </c>
      <c r="R14" s="216">
        <v>2283190</v>
      </c>
      <c r="S14" s="216">
        <v>1249462</v>
      </c>
      <c r="T14" s="216">
        <v>160128</v>
      </c>
      <c r="U14" s="213">
        <v>3692780</v>
      </c>
    </row>
    <row r="15" spans="1:30" x14ac:dyDescent="0.2">
      <c r="A15" s="6"/>
      <c r="B15" s="24"/>
      <c r="C15" s="25"/>
      <c r="D15" s="25"/>
      <c r="E15" s="25"/>
      <c r="Q15" s="244" t="s">
        <v>517</v>
      </c>
      <c r="R15" s="216">
        <v>2333346</v>
      </c>
      <c r="S15" s="216">
        <v>1078713</v>
      </c>
      <c r="T15" s="216">
        <v>115402</v>
      </c>
      <c r="U15" s="213">
        <v>3527461</v>
      </c>
    </row>
    <row r="16" spans="1:30" x14ac:dyDescent="0.2">
      <c r="Q16" s="244" t="s">
        <v>518</v>
      </c>
      <c r="R16" s="216">
        <v>3098993</v>
      </c>
      <c r="S16" s="216">
        <v>1675807</v>
      </c>
      <c r="T16" s="216">
        <v>318277</v>
      </c>
      <c r="U16" s="213">
        <v>5093077</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8" t="s">
        <v>196</v>
      </c>
      <c r="B37" s="368"/>
      <c r="C37" s="368"/>
      <c r="D37" s="368"/>
      <c r="E37" s="368"/>
      <c r="F37" s="368"/>
      <c r="G37" s="354"/>
      <c r="H37" s="354"/>
      <c r="I37" s="354"/>
      <c r="J37" s="354"/>
      <c r="K37" s="354"/>
      <c r="L37" s="354"/>
      <c r="M37" s="354"/>
      <c r="N37" s="354"/>
      <c r="O37" s="354"/>
      <c r="P37" s="354"/>
      <c r="Q37" s="215"/>
      <c r="R37" s="214"/>
      <c r="S37" s="214"/>
      <c r="T37" s="214"/>
      <c r="U37" s="214"/>
      <c r="V37" s="40"/>
      <c r="W37" s="29"/>
      <c r="X37" s="29"/>
      <c r="AA37" s="30"/>
      <c r="AB37" s="30"/>
      <c r="AC37" s="30"/>
      <c r="AD37" s="29"/>
    </row>
    <row r="38" spans="1:30" ht="13.5" customHeight="1" x14ac:dyDescent="0.2">
      <c r="A38" s="366" t="s">
        <v>244</v>
      </c>
      <c r="B38" s="366"/>
      <c r="C38" s="366"/>
      <c r="D38" s="366"/>
      <c r="E38" s="366"/>
      <c r="F38" s="366"/>
      <c r="G38" s="354"/>
      <c r="H38" s="354"/>
      <c r="I38" s="354"/>
      <c r="J38" s="354"/>
      <c r="K38" s="354"/>
      <c r="L38" s="354"/>
      <c r="M38" s="354"/>
      <c r="N38" s="354"/>
      <c r="O38" s="354"/>
      <c r="P38" s="354"/>
      <c r="R38" s="214"/>
      <c r="S38" s="214"/>
      <c r="T38" s="214"/>
      <c r="U38" s="214"/>
      <c r="V38" s="40"/>
    </row>
    <row r="39" spans="1:30" s="34" customFormat="1" ht="15.95" customHeight="1" x14ac:dyDescent="0.2">
      <c r="A39" s="366" t="s">
        <v>128</v>
      </c>
      <c r="B39" s="366"/>
      <c r="C39" s="366"/>
      <c r="D39" s="366"/>
      <c r="E39" s="366"/>
      <c r="F39" s="366"/>
      <c r="G39" s="354"/>
      <c r="H39" s="354"/>
      <c r="I39" s="354"/>
      <c r="J39" s="354"/>
      <c r="K39" s="354"/>
      <c r="L39" s="354"/>
      <c r="M39" s="354"/>
      <c r="N39" s="354"/>
      <c r="O39" s="354"/>
      <c r="P39" s="354"/>
      <c r="Q39" s="105"/>
      <c r="R39" s="214"/>
      <c r="S39" s="214"/>
      <c r="T39" s="214"/>
      <c r="U39" s="214"/>
      <c r="V39" s="40"/>
      <c r="W39" s="29"/>
      <c r="X39" s="29"/>
      <c r="Z39" s="35"/>
      <c r="AA39" s="30"/>
      <c r="AB39" s="30"/>
      <c r="AC39" s="30"/>
      <c r="AD39" s="29"/>
    </row>
    <row r="40" spans="1:30" s="34" customFormat="1" ht="15.95" customHeight="1" x14ac:dyDescent="0.2">
      <c r="A40" s="366" t="s">
        <v>237</v>
      </c>
      <c r="B40" s="366"/>
      <c r="C40" s="366"/>
      <c r="D40" s="366"/>
      <c r="E40" s="366"/>
      <c r="F40" s="366"/>
      <c r="G40" s="354"/>
      <c r="H40" s="354"/>
      <c r="I40" s="354"/>
      <c r="J40" s="354"/>
      <c r="K40" s="354"/>
      <c r="L40" s="354"/>
      <c r="M40" s="354"/>
      <c r="N40" s="354"/>
      <c r="O40" s="354"/>
      <c r="P40" s="354"/>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375" t="s">
        <v>511</v>
      </c>
      <c r="C42" s="375"/>
      <c r="D42" s="375"/>
      <c r="E42" s="375"/>
      <c r="F42" s="375"/>
      <c r="G42" s="106"/>
      <c r="H42" s="106"/>
      <c r="I42" s="106"/>
      <c r="J42" s="106"/>
      <c r="K42" s="106"/>
      <c r="L42" s="106"/>
      <c r="M42" s="106"/>
      <c r="N42" s="106"/>
      <c r="O42" s="106"/>
      <c r="P42" s="106"/>
      <c r="V42" s="40"/>
    </row>
    <row r="43" spans="1:30" ht="15" customHeight="1" x14ac:dyDescent="0.2">
      <c r="A43" s="55"/>
      <c r="B43" s="54">
        <v>2017</v>
      </c>
      <c r="C43" s="54">
        <v>2018</v>
      </c>
      <c r="D43" s="54">
        <v>2019</v>
      </c>
      <c r="E43" s="54">
        <v>2020</v>
      </c>
      <c r="F43" s="54">
        <v>2021</v>
      </c>
      <c r="G43" s="106"/>
      <c r="H43" s="106"/>
      <c r="I43" s="106"/>
      <c r="J43" s="106"/>
      <c r="K43" s="106"/>
      <c r="L43" s="106"/>
      <c r="M43" s="106"/>
      <c r="N43" s="106"/>
      <c r="O43" s="106"/>
      <c r="P43" s="106"/>
    </row>
    <row r="44" spans="1:30" ht="20.100000000000001" customHeight="1" x14ac:dyDescent="0.2">
      <c r="A44" s="114" t="s">
        <v>265</v>
      </c>
      <c r="B44" s="168">
        <v>1988902</v>
      </c>
      <c r="C44" s="168">
        <v>2353041</v>
      </c>
      <c r="D44" s="168">
        <v>2283190</v>
      </c>
      <c r="E44" s="168">
        <v>2333346</v>
      </c>
      <c r="F44" s="168">
        <v>3098993</v>
      </c>
      <c r="G44" s="168"/>
      <c r="H44" s="168"/>
      <c r="I44" s="168"/>
      <c r="J44" s="168"/>
      <c r="K44" s="168"/>
      <c r="L44" s="168"/>
      <c r="M44" s="168"/>
      <c r="N44" s="168"/>
      <c r="O44" s="52"/>
      <c r="P44" s="52"/>
    </row>
    <row r="45" spans="1:30" ht="20.100000000000001" customHeight="1" x14ac:dyDescent="0.2">
      <c r="A45" s="114" t="s">
        <v>266</v>
      </c>
      <c r="B45" s="168">
        <v>1102377</v>
      </c>
      <c r="C45" s="168">
        <v>1205273</v>
      </c>
      <c r="D45" s="168">
        <v>1249462</v>
      </c>
      <c r="E45" s="168">
        <v>1078713</v>
      </c>
      <c r="F45" s="168">
        <v>1675807</v>
      </c>
      <c r="G45" s="168"/>
      <c r="H45" s="168"/>
      <c r="I45" s="168"/>
      <c r="J45" s="168"/>
      <c r="K45" s="168"/>
      <c r="L45" s="168"/>
      <c r="M45" s="168"/>
      <c r="N45" s="168"/>
      <c r="O45" s="42"/>
      <c r="P45" s="42"/>
    </row>
    <row r="46" spans="1:30" ht="20.100000000000001" customHeight="1" x14ac:dyDescent="0.2">
      <c r="A46" s="114" t="s">
        <v>267</v>
      </c>
      <c r="B46" s="168">
        <v>153020</v>
      </c>
      <c r="C46" s="168">
        <v>205081</v>
      </c>
      <c r="D46" s="168">
        <v>160128</v>
      </c>
      <c r="E46" s="168">
        <v>115402</v>
      </c>
      <c r="F46" s="168">
        <v>318277</v>
      </c>
      <c r="G46" s="168"/>
      <c r="H46" s="168"/>
      <c r="I46" s="168"/>
      <c r="J46" s="168"/>
      <c r="K46" s="168"/>
      <c r="L46" s="168"/>
      <c r="M46" s="168"/>
      <c r="N46" s="168"/>
      <c r="O46" s="42"/>
      <c r="P46" s="42"/>
    </row>
    <row r="47" spans="1:30" s="2" customFormat="1" ht="20.100000000000001" customHeight="1" thickBot="1" x14ac:dyDescent="0.25">
      <c r="A47" s="190" t="s">
        <v>192</v>
      </c>
      <c r="B47" s="191">
        <v>3244299</v>
      </c>
      <c r="C47" s="191">
        <v>3763395</v>
      </c>
      <c r="D47" s="191">
        <v>3692780</v>
      </c>
      <c r="E47" s="191">
        <v>3527461</v>
      </c>
      <c r="F47" s="191">
        <v>5093077</v>
      </c>
      <c r="G47" s="224"/>
      <c r="H47" s="224"/>
      <c r="I47" s="224"/>
      <c r="J47" s="224"/>
      <c r="K47" s="224"/>
      <c r="L47" s="224"/>
      <c r="M47" s="224"/>
      <c r="N47" s="224"/>
      <c r="O47" s="189"/>
      <c r="P47" s="189"/>
    </row>
    <row r="48" spans="1:30" ht="30.75" customHeight="1" thickTop="1" x14ac:dyDescent="0.2">
      <c r="A48" s="373" t="s">
        <v>415</v>
      </c>
      <c r="B48" s="374"/>
      <c r="C48" s="374"/>
      <c r="D48" s="374"/>
      <c r="E48" s="374"/>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8" t="s">
        <v>424</v>
      </c>
      <c r="B1" s="368"/>
      <c r="C1" s="368"/>
      <c r="D1" s="368"/>
      <c r="E1" s="368"/>
      <c r="F1" s="368"/>
      <c r="U1" s="32"/>
    </row>
    <row r="2" spans="1:21" ht="15.95" customHeight="1" x14ac:dyDescent="0.2">
      <c r="A2" s="366" t="s">
        <v>137</v>
      </c>
      <c r="B2" s="366"/>
      <c r="C2" s="366"/>
      <c r="D2" s="366"/>
      <c r="E2" s="366"/>
      <c r="F2" s="366"/>
      <c r="G2" s="356"/>
      <c r="H2" s="356"/>
      <c r="U2" s="29"/>
    </row>
    <row r="3" spans="1:21" ht="15.95" customHeight="1" x14ac:dyDescent="0.2">
      <c r="A3" s="366" t="s">
        <v>128</v>
      </c>
      <c r="B3" s="366"/>
      <c r="C3" s="366"/>
      <c r="D3" s="366"/>
      <c r="E3" s="366"/>
      <c r="F3" s="366"/>
      <c r="G3" s="356"/>
      <c r="H3" s="356"/>
      <c r="R3" s="35" t="s">
        <v>124</v>
      </c>
      <c r="U3" s="56"/>
    </row>
    <row r="4" spans="1:21" ht="15.95" customHeight="1" thickBot="1" x14ac:dyDescent="0.25">
      <c r="A4" s="366" t="s">
        <v>237</v>
      </c>
      <c r="B4" s="366"/>
      <c r="C4" s="366"/>
      <c r="D4" s="366"/>
      <c r="E4" s="366"/>
      <c r="F4" s="366"/>
      <c r="G4" s="356"/>
      <c r="H4" s="356"/>
      <c r="M4" s="36"/>
      <c r="N4" s="377"/>
      <c r="O4" s="377"/>
      <c r="R4" s="35"/>
      <c r="U4" s="29"/>
    </row>
    <row r="5" spans="1:21" ht="18" customHeight="1" thickTop="1" x14ac:dyDescent="0.2">
      <c r="A5" s="61" t="s">
        <v>138</v>
      </c>
      <c r="B5" s="371">
        <v>2020</v>
      </c>
      <c r="C5" s="378" t="s">
        <v>511</v>
      </c>
      <c r="D5" s="378"/>
      <c r="E5" s="62" t="s">
        <v>143</v>
      </c>
      <c r="F5" s="62" t="s">
        <v>135</v>
      </c>
      <c r="G5" s="36"/>
      <c r="H5" s="36"/>
      <c r="M5" s="36"/>
      <c r="N5" s="36"/>
      <c r="O5" s="36"/>
      <c r="S5" s="30">
        <v>10554777</v>
      </c>
      <c r="U5" s="29"/>
    </row>
    <row r="6" spans="1:21" ht="18" customHeight="1" thickBot="1" x14ac:dyDescent="0.25">
      <c r="A6" s="63"/>
      <c r="B6" s="382"/>
      <c r="C6" s="50">
        <v>2020</v>
      </c>
      <c r="D6" s="50">
        <v>2021</v>
      </c>
      <c r="E6" s="50" t="s">
        <v>512</v>
      </c>
      <c r="F6" s="51">
        <v>2021</v>
      </c>
      <c r="G6" s="36"/>
      <c r="H6" s="36"/>
      <c r="M6" s="23"/>
      <c r="N6" s="23"/>
      <c r="O6" s="23"/>
      <c r="R6" s="34" t="s">
        <v>6</v>
      </c>
      <c r="S6" s="30">
        <v>4671740</v>
      </c>
      <c r="T6" s="57">
        <v>44.261854134862347</v>
      </c>
      <c r="U6" s="32"/>
    </row>
    <row r="7" spans="1:21" ht="18" customHeight="1" thickTop="1" x14ac:dyDescent="0.2">
      <c r="A7" s="366" t="s">
        <v>141</v>
      </c>
      <c r="B7" s="366"/>
      <c r="C7" s="366"/>
      <c r="D7" s="366"/>
      <c r="E7" s="366"/>
      <c r="F7" s="366"/>
      <c r="G7" s="36"/>
      <c r="H7" s="36"/>
      <c r="M7" s="23"/>
      <c r="N7" s="23"/>
      <c r="O7" s="23"/>
      <c r="R7" s="34" t="s">
        <v>7</v>
      </c>
      <c r="S7" s="30">
        <v>5883037</v>
      </c>
      <c r="T7" s="57">
        <v>55.738145865137653</v>
      </c>
      <c r="U7" s="29"/>
    </row>
    <row r="8" spans="1:21" ht="18" customHeight="1" x14ac:dyDescent="0.2">
      <c r="A8" s="58" t="s">
        <v>130</v>
      </c>
      <c r="B8" s="23">
        <v>15907683</v>
      </c>
      <c r="C8" s="23">
        <v>9874370</v>
      </c>
      <c r="D8" s="23">
        <v>10554777</v>
      </c>
      <c r="E8" s="31">
        <v>6.8906370735550726E-2</v>
      </c>
      <c r="F8" s="58"/>
      <c r="G8" s="28"/>
      <c r="H8" s="28"/>
      <c r="M8" s="23"/>
      <c r="N8" s="23"/>
      <c r="O8" s="23"/>
      <c r="T8" s="57">
        <v>100</v>
      </c>
      <c r="U8" s="29"/>
    </row>
    <row r="9" spans="1:21" s="35" customFormat="1" ht="18" customHeight="1" x14ac:dyDescent="0.2">
      <c r="A9" s="26" t="s">
        <v>140</v>
      </c>
      <c r="B9" s="22">
        <v>6674495</v>
      </c>
      <c r="C9" s="22">
        <v>4655885</v>
      </c>
      <c r="D9" s="22">
        <v>4671740</v>
      </c>
      <c r="E9" s="27">
        <v>3.4053676153942805E-3</v>
      </c>
      <c r="F9" s="27">
        <v>0.4426185413486235</v>
      </c>
      <c r="G9" s="28"/>
      <c r="H9" s="28"/>
      <c r="M9" s="22"/>
      <c r="N9" s="22"/>
      <c r="O9" s="22"/>
      <c r="P9" s="32"/>
      <c r="Q9" s="32"/>
      <c r="R9" s="35" t="s">
        <v>123</v>
      </c>
      <c r="S9" s="30">
        <v>10554777</v>
      </c>
      <c r="T9" s="57"/>
      <c r="U9" s="29"/>
    </row>
    <row r="10" spans="1:21" ht="18" customHeight="1" x14ac:dyDescent="0.2">
      <c r="A10" s="111" t="s">
        <v>268</v>
      </c>
      <c r="B10" s="23">
        <v>6240116</v>
      </c>
      <c r="C10" s="23">
        <v>4366002</v>
      </c>
      <c r="D10" s="23">
        <v>4427350</v>
      </c>
      <c r="E10" s="31">
        <v>1.4051299106138752E-2</v>
      </c>
      <c r="F10" s="31">
        <v>0.94768758535363695</v>
      </c>
      <c r="G10" s="58"/>
      <c r="H10" s="23"/>
      <c r="I10" s="23"/>
      <c r="J10" s="23"/>
      <c r="M10" s="23"/>
      <c r="N10" s="23"/>
      <c r="O10" s="23"/>
      <c r="R10" s="34" t="s">
        <v>8</v>
      </c>
      <c r="S10" s="30">
        <v>6656750</v>
      </c>
      <c r="T10" s="57">
        <v>63.068599175520248</v>
      </c>
      <c r="U10" s="32"/>
    </row>
    <row r="11" spans="1:21" ht="18" customHeight="1" x14ac:dyDescent="0.2">
      <c r="A11" s="111" t="s">
        <v>269</v>
      </c>
      <c r="B11" s="23">
        <v>80726</v>
      </c>
      <c r="C11" s="23">
        <v>34150</v>
      </c>
      <c r="D11" s="23">
        <v>67775</v>
      </c>
      <c r="E11" s="31">
        <v>0.98462664714494874</v>
      </c>
      <c r="F11" s="31">
        <v>1.4507442623091182E-2</v>
      </c>
      <c r="G11" s="58"/>
      <c r="H11" s="23"/>
      <c r="I11" s="23"/>
      <c r="J11" s="23"/>
      <c r="M11" s="23"/>
      <c r="N11" s="23"/>
      <c r="O11" s="23"/>
      <c r="R11" s="34" t="s">
        <v>9</v>
      </c>
      <c r="S11" s="30">
        <v>1043877</v>
      </c>
      <c r="T11" s="57">
        <v>9.8900905248874516</v>
      </c>
      <c r="U11" s="29"/>
    </row>
    <row r="12" spans="1:21" ht="18" customHeight="1" x14ac:dyDescent="0.2">
      <c r="A12" s="111" t="s">
        <v>270</v>
      </c>
      <c r="B12" s="23">
        <v>353653</v>
      </c>
      <c r="C12" s="23">
        <v>255733</v>
      </c>
      <c r="D12" s="23">
        <v>176615</v>
      </c>
      <c r="E12" s="31">
        <v>-0.30937735841678626</v>
      </c>
      <c r="F12" s="31">
        <v>3.7804972023271842E-2</v>
      </c>
      <c r="G12" s="28"/>
      <c r="H12" s="33"/>
      <c r="M12" s="23"/>
      <c r="N12" s="23"/>
      <c r="O12" s="23"/>
      <c r="R12" s="34" t="s">
        <v>10</v>
      </c>
      <c r="S12" s="30">
        <v>2854150</v>
      </c>
      <c r="T12" s="57">
        <v>27.041310299592308</v>
      </c>
      <c r="U12" s="29"/>
    </row>
    <row r="13" spans="1:21" s="35" customFormat="1" ht="18" customHeight="1" x14ac:dyDescent="0.2">
      <c r="A13" s="26" t="s">
        <v>139</v>
      </c>
      <c r="B13" s="22">
        <v>9233189</v>
      </c>
      <c r="C13" s="22">
        <v>5218485</v>
      </c>
      <c r="D13" s="22">
        <v>5883037</v>
      </c>
      <c r="E13" s="27">
        <v>0.12734577180925116</v>
      </c>
      <c r="F13" s="27">
        <v>0.55738145865137656</v>
      </c>
      <c r="G13" s="28"/>
      <c r="H13" s="28"/>
      <c r="M13" s="22"/>
      <c r="N13" s="22"/>
      <c r="O13" s="22"/>
      <c r="P13" s="32"/>
      <c r="Q13" s="32"/>
      <c r="R13" s="34"/>
      <c r="S13" s="34"/>
      <c r="T13" s="57">
        <v>100.00000000000001</v>
      </c>
      <c r="U13" s="29"/>
    </row>
    <row r="14" spans="1:21" ht="18" customHeight="1" x14ac:dyDescent="0.2">
      <c r="A14" s="111" t="s">
        <v>268</v>
      </c>
      <c r="B14" s="23">
        <v>3688540</v>
      </c>
      <c r="C14" s="23">
        <v>2086981</v>
      </c>
      <c r="D14" s="23">
        <v>2229400</v>
      </c>
      <c r="E14" s="31">
        <v>6.8241637082465056E-2</v>
      </c>
      <c r="F14" s="31">
        <v>0.37895393144731199</v>
      </c>
      <c r="G14" s="28"/>
      <c r="H14" s="33"/>
      <c r="M14" s="23"/>
      <c r="N14" s="23"/>
      <c r="O14" s="23"/>
      <c r="T14" s="57"/>
      <c r="U14" s="29"/>
    </row>
    <row r="15" spans="1:21" ht="18" customHeight="1" x14ac:dyDescent="0.2">
      <c r="A15" s="111" t="s">
        <v>269</v>
      </c>
      <c r="B15" s="23">
        <v>1579550</v>
      </c>
      <c r="C15" s="23">
        <v>916442</v>
      </c>
      <c r="D15" s="23">
        <v>976102</v>
      </c>
      <c r="E15" s="31">
        <v>6.5099591681743091E-2</v>
      </c>
      <c r="F15" s="31">
        <v>0.16591804539050153</v>
      </c>
      <c r="G15" s="28"/>
      <c r="H15" s="33"/>
      <c r="J15" s="30"/>
      <c r="U15" s="29"/>
    </row>
    <row r="16" spans="1:21" ht="18" customHeight="1" x14ac:dyDescent="0.2">
      <c r="A16" s="111" t="s">
        <v>270</v>
      </c>
      <c r="B16" s="23">
        <v>3965099</v>
      </c>
      <c r="C16" s="23">
        <v>2215062</v>
      </c>
      <c r="D16" s="23">
        <v>2677535</v>
      </c>
      <c r="E16" s="31">
        <v>0.20878557801090894</v>
      </c>
      <c r="F16" s="31">
        <v>0.45512802316218648</v>
      </c>
      <c r="G16" s="28"/>
      <c r="H16" s="33"/>
      <c r="M16" s="23"/>
      <c r="N16" s="23"/>
      <c r="O16" s="23"/>
    </row>
    <row r="17" spans="1:15" ht="18" customHeight="1" x14ac:dyDescent="0.2">
      <c r="A17" s="366" t="s">
        <v>142</v>
      </c>
      <c r="B17" s="366"/>
      <c r="C17" s="366"/>
      <c r="D17" s="366"/>
      <c r="E17" s="366"/>
      <c r="F17" s="366"/>
      <c r="G17" s="28"/>
      <c r="H17" s="33"/>
      <c r="M17" s="23"/>
      <c r="N17" s="23"/>
      <c r="O17" s="23"/>
    </row>
    <row r="18" spans="1:15" ht="18" customHeight="1" x14ac:dyDescent="0.2">
      <c r="A18" s="58" t="s">
        <v>130</v>
      </c>
      <c r="B18" s="23">
        <v>6641252</v>
      </c>
      <c r="C18" s="23">
        <v>3527461</v>
      </c>
      <c r="D18" s="23">
        <v>5093077</v>
      </c>
      <c r="E18" s="31">
        <v>0.44383651583957978</v>
      </c>
      <c r="F18" s="59"/>
      <c r="G18" s="28"/>
      <c r="K18" s="115"/>
      <c r="M18" s="23"/>
      <c r="N18" s="23"/>
      <c r="O18" s="23"/>
    </row>
    <row r="19" spans="1:15" ht="18" customHeight="1" x14ac:dyDescent="0.2">
      <c r="A19" s="26" t="s">
        <v>140</v>
      </c>
      <c r="B19" s="22">
        <v>1621642</v>
      </c>
      <c r="C19" s="22">
        <v>827594</v>
      </c>
      <c r="D19" s="22">
        <v>1071141</v>
      </c>
      <c r="E19" s="27">
        <v>0.29428318716665419</v>
      </c>
      <c r="F19" s="27">
        <v>0.2103131368326063</v>
      </c>
      <c r="G19" s="28"/>
      <c r="H19" s="22"/>
      <c r="I19" s="30"/>
      <c r="K19" s="223"/>
      <c r="L19" s="34"/>
      <c r="M19" s="23"/>
      <c r="N19" s="23"/>
      <c r="O19" s="23"/>
    </row>
    <row r="20" spans="1:15" ht="18" customHeight="1" x14ac:dyDescent="0.2">
      <c r="A20" s="111" t="s">
        <v>268</v>
      </c>
      <c r="B20" s="23">
        <v>1526207</v>
      </c>
      <c r="C20" s="23">
        <v>771341</v>
      </c>
      <c r="D20" s="23">
        <v>1020842</v>
      </c>
      <c r="E20" s="31">
        <v>0.32346394136964068</v>
      </c>
      <c r="F20" s="31">
        <v>0.95304166304902904</v>
      </c>
      <c r="G20" s="28"/>
      <c r="H20" s="23"/>
      <c r="M20" s="23"/>
      <c r="N20" s="23"/>
      <c r="O20" s="23"/>
    </row>
    <row r="21" spans="1:15" ht="18" customHeight="1" x14ac:dyDescent="0.2">
      <c r="A21" s="111" t="s">
        <v>269</v>
      </c>
      <c r="B21" s="23">
        <v>77959</v>
      </c>
      <c r="C21" s="23">
        <v>47992</v>
      </c>
      <c r="D21" s="23">
        <v>35134</v>
      </c>
      <c r="E21" s="31">
        <v>-0.2679196532755459</v>
      </c>
      <c r="F21" s="31">
        <v>3.280053699746345E-2</v>
      </c>
      <c r="G21" s="28"/>
      <c r="H21" s="23"/>
      <c r="J21" s="115"/>
      <c r="K21" s="30"/>
      <c r="M21" s="23"/>
      <c r="N21" s="23"/>
      <c r="O21" s="23"/>
    </row>
    <row r="22" spans="1:15" ht="18" customHeight="1" x14ac:dyDescent="0.2">
      <c r="A22" s="111" t="s">
        <v>270</v>
      </c>
      <c r="B22" s="23">
        <v>17476</v>
      </c>
      <c r="C22" s="23">
        <v>8261</v>
      </c>
      <c r="D22" s="23">
        <v>15165</v>
      </c>
      <c r="E22" s="31">
        <v>0.83573417261832705</v>
      </c>
      <c r="F22" s="31">
        <v>1.4157799953507522E-2</v>
      </c>
      <c r="G22" s="28"/>
      <c r="H22" s="23"/>
      <c r="J22" s="115"/>
      <c r="K22" s="30"/>
      <c r="M22" s="23"/>
      <c r="N22" s="23"/>
      <c r="O22" s="23"/>
    </row>
    <row r="23" spans="1:15" ht="18" customHeight="1" x14ac:dyDescent="0.2">
      <c r="A23" s="26" t="s">
        <v>139</v>
      </c>
      <c r="B23" s="22">
        <v>5019610</v>
      </c>
      <c r="C23" s="22">
        <v>2699867</v>
      </c>
      <c r="D23" s="22">
        <v>4021936</v>
      </c>
      <c r="E23" s="27">
        <v>0.48967930642509427</v>
      </c>
      <c r="F23" s="27">
        <v>0.78968686316739367</v>
      </c>
      <c r="G23" s="28"/>
      <c r="H23" s="22"/>
      <c r="J23" s="115"/>
      <c r="K23" s="30"/>
      <c r="M23" s="23"/>
      <c r="N23" s="23"/>
      <c r="O23" s="23"/>
    </row>
    <row r="24" spans="1:15" ht="18" customHeight="1" x14ac:dyDescent="0.2">
      <c r="A24" s="111" t="s">
        <v>268</v>
      </c>
      <c r="B24" s="23">
        <v>2790798</v>
      </c>
      <c r="C24" s="23">
        <v>1562006</v>
      </c>
      <c r="D24" s="23">
        <v>2078151</v>
      </c>
      <c r="E24" s="31">
        <v>0.33043727104761439</v>
      </c>
      <c r="F24" s="31">
        <v>0.51670414447171709</v>
      </c>
      <c r="G24" s="28"/>
      <c r="H24" s="23"/>
      <c r="M24" s="23"/>
      <c r="N24" s="23"/>
      <c r="O24" s="23"/>
    </row>
    <row r="25" spans="1:15" ht="18" customHeight="1" x14ac:dyDescent="0.2">
      <c r="A25" s="111" t="s">
        <v>269</v>
      </c>
      <c r="B25" s="23">
        <v>2032654</v>
      </c>
      <c r="C25" s="23">
        <v>1030720</v>
      </c>
      <c r="D25" s="23">
        <v>1640673</v>
      </c>
      <c r="E25" s="31">
        <v>0.5917737115802546</v>
      </c>
      <c r="F25" s="31">
        <v>0.40793115554300219</v>
      </c>
      <c r="G25" s="28"/>
      <c r="H25" s="23"/>
    </row>
    <row r="26" spans="1:15" ht="18" customHeight="1" x14ac:dyDescent="0.2">
      <c r="A26" s="111" t="s">
        <v>270</v>
      </c>
      <c r="B26" s="23">
        <v>196158</v>
      </c>
      <c r="C26" s="23">
        <v>107141</v>
      </c>
      <c r="D26" s="23">
        <v>303112</v>
      </c>
      <c r="E26" s="31">
        <v>1.8290943709690968</v>
      </c>
      <c r="F26" s="31">
        <v>7.5364699985280725E-2</v>
      </c>
      <c r="G26" s="28"/>
      <c r="H26" s="23"/>
      <c r="M26" s="23"/>
      <c r="N26" s="23"/>
      <c r="O26" s="23"/>
    </row>
    <row r="27" spans="1:15" ht="18" customHeight="1" x14ac:dyDescent="0.2">
      <c r="A27" s="366" t="s">
        <v>132</v>
      </c>
      <c r="B27" s="366"/>
      <c r="C27" s="366"/>
      <c r="D27" s="366"/>
      <c r="E27" s="366"/>
      <c r="F27" s="366"/>
      <c r="G27" s="28"/>
      <c r="H27" s="33"/>
      <c r="M27" s="23"/>
      <c r="N27" s="23"/>
      <c r="O27" s="23"/>
    </row>
    <row r="28" spans="1:15" ht="18" customHeight="1" x14ac:dyDescent="0.2">
      <c r="A28" s="58" t="s">
        <v>130</v>
      </c>
      <c r="B28" s="23">
        <v>9266431</v>
      </c>
      <c r="C28" s="23">
        <v>6346909</v>
      </c>
      <c r="D28" s="23">
        <v>5461700</v>
      </c>
      <c r="E28" s="31">
        <v>-0.13947088259812768</v>
      </c>
      <c r="F28" s="28"/>
      <c r="G28" s="28"/>
      <c r="H28" s="28"/>
      <c r="M28" s="23"/>
      <c r="N28" s="23"/>
      <c r="O28" s="23"/>
    </row>
    <row r="29" spans="1:15" ht="18" customHeight="1" x14ac:dyDescent="0.2">
      <c r="A29" s="26" t="s">
        <v>320</v>
      </c>
      <c r="B29" s="22">
        <v>5052853</v>
      </c>
      <c r="C29" s="22">
        <v>3828291</v>
      </c>
      <c r="D29" s="22">
        <v>3600599</v>
      </c>
      <c r="E29" s="27">
        <v>-5.9476147450650954E-2</v>
      </c>
      <c r="F29" s="27">
        <v>0.65924510683486826</v>
      </c>
      <c r="G29" s="28"/>
      <c r="H29" s="33"/>
      <c r="M29" s="23"/>
      <c r="N29" s="23"/>
      <c r="O29" s="23"/>
    </row>
    <row r="30" spans="1:15" ht="18" customHeight="1" x14ac:dyDescent="0.2">
      <c r="A30" s="111" t="s">
        <v>321</v>
      </c>
      <c r="B30" s="23">
        <v>4713909</v>
      </c>
      <c r="C30" s="23">
        <v>3594661</v>
      </c>
      <c r="D30" s="23">
        <v>3406508</v>
      </c>
      <c r="E30" s="31">
        <v>-5.23423488334505E-2</v>
      </c>
      <c r="F30" s="31">
        <v>0.94609480255924083</v>
      </c>
      <c r="G30" s="28"/>
      <c r="H30" s="33"/>
      <c r="M30" s="23"/>
      <c r="N30" s="23"/>
      <c r="O30" s="23"/>
    </row>
    <row r="31" spans="1:15" ht="18" customHeight="1" x14ac:dyDescent="0.2">
      <c r="A31" s="111" t="s">
        <v>322</v>
      </c>
      <c r="B31" s="23">
        <v>2767</v>
      </c>
      <c r="C31" s="23">
        <v>-13842</v>
      </c>
      <c r="D31" s="23">
        <v>32641</v>
      </c>
      <c r="E31" s="31">
        <v>-3.3581129894523913</v>
      </c>
      <c r="F31" s="31">
        <v>9.0654360566116924E-3</v>
      </c>
      <c r="G31" s="28"/>
      <c r="H31" s="33"/>
      <c r="M31" s="23"/>
      <c r="N31" s="23"/>
      <c r="O31" s="23"/>
    </row>
    <row r="32" spans="1:15" ht="18" customHeight="1" x14ac:dyDescent="0.2">
      <c r="A32" s="111" t="s">
        <v>323</v>
      </c>
      <c r="B32" s="23">
        <v>336177</v>
      </c>
      <c r="C32" s="23">
        <v>247472</v>
      </c>
      <c r="D32" s="23">
        <v>161450</v>
      </c>
      <c r="E32" s="31">
        <v>-0.34760296114307881</v>
      </c>
      <c r="F32" s="31">
        <v>4.483976138414747E-2</v>
      </c>
      <c r="G32" s="28"/>
      <c r="H32" s="33"/>
      <c r="M32" s="23"/>
      <c r="N32" s="23"/>
      <c r="O32" s="23"/>
    </row>
    <row r="33" spans="1:15" ht="18" customHeight="1" x14ac:dyDescent="0.2">
      <c r="A33" s="26" t="s">
        <v>324</v>
      </c>
      <c r="B33" s="22">
        <v>4213579</v>
      </c>
      <c r="C33" s="22">
        <v>2518618</v>
      </c>
      <c r="D33" s="22">
        <v>1861101</v>
      </c>
      <c r="E33" s="27">
        <v>-0.2610626144973156</v>
      </c>
      <c r="F33" s="27">
        <v>0.34075489316513174</v>
      </c>
      <c r="G33" s="28"/>
      <c r="H33" s="33"/>
      <c r="M33" s="23"/>
      <c r="N33" s="23"/>
      <c r="O33" s="23"/>
    </row>
    <row r="34" spans="1:15" ht="18" customHeight="1" x14ac:dyDescent="0.2">
      <c r="A34" s="111" t="s">
        <v>321</v>
      </c>
      <c r="B34" s="23">
        <v>897742</v>
      </c>
      <c r="C34" s="23">
        <v>524975</v>
      </c>
      <c r="D34" s="23">
        <v>151249</v>
      </c>
      <c r="E34" s="31">
        <v>-0.71189294728320396</v>
      </c>
      <c r="F34" s="31">
        <v>8.1268560921733957E-2</v>
      </c>
      <c r="G34" s="28"/>
      <c r="H34" s="33"/>
      <c r="M34" s="23"/>
      <c r="N34" s="23"/>
      <c r="O34" s="23"/>
    </row>
    <row r="35" spans="1:15" ht="18" customHeight="1" x14ac:dyDescent="0.2">
      <c r="A35" s="111" t="s">
        <v>322</v>
      </c>
      <c r="B35" s="23">
        <v>-453104</v>
      </c>
      <c r="C35" s="23">
        <v>-114278</v>
      </c>
      <c r="D35" s="23">
        <v>-664571</v>
      </c>
      <c r="E35" s="31">
        <v>-4.8153887887432401</v>
      </c>
      <c r="F35" s="31">
        <v>-0.35708486535658196</v>
      </c>
      <c r="G35" s="33"/>
      <c r="H35" s="33"/>
      <c r="M35" s="23"/>
      <c r="N35" s="23"/>
      <c r="O35" s="23"/>
    </row>
    <row r="36" spans="1:15" ht="18" customHeight="1" thickBot="1" x14ac:dyDescent="0.25">
      <c r="A36" s="64" t="s">
        <v>323</v>
      </c>
      <c r="B36" s="64">
        <v>3768941</v>
      </c>
      <c r="C36" s="64">
        <v>2107921</v>
      </c>
      <c r="D36" s="64">
        <v>2374423</v>
      </c>
      <c r="E36" s="65">
        <v>0.1264288367543186</v>
      </c>
      <c r="F36" s="65">
        <v>1.2758163044348481</v>
      </c>
      <c r="G36" s="28"/>
      <c r="H36" s="33"/>
      <c r="M36" s="23"/>
      <c r="N36" s="23"/>
      <c r="O36" s="23"/>
    </row>
    <row r="37" spans="1:15" ht="25.5" customHeight="1" thickTop="1" x14ac:dyDescent="0.2">
      <c r="A37" s="373" t="s">
        <v>414</v>
      </c>
      <c r="B37" s="374"/>
      <c r="C37" s="374"/>
      <c r="D37" s="374"/>
      <c r="E37" s="374"/>
      <c r="F37" s="58"/>
      <c r="G37" s="58"/>
      <c r="H37" s="58"/>
      <c r="M37" s="23"/>
      <c r="N37" s="23"/>
      <c r="O37" s="23"/>
    </row>
    <row r="39" spans="1:15" ht="15.95" customHeight="1" x14ac:dyDescent="0.2">
      <c r="A39" s="381"/>
      <c r="B39" s="381"/>
      <c r="C39" s="381"/>
      <c r="D39" s="381"/>
      <c r="E39" s="381"/>
      <c r="F39" s="356"/>
      <c r="G39" s="356"/>
      <c r="H39" s="356"/>
    </row>
    <row r="40" spans="1:15" ht="15.95" customHeight="1" x14ac:dyDescent="0.2"/>
    <row r="41" spans="1:15" ht="15.95" customHeight="1" x14ac:dyDescent="0.2">
      <c r="G41" s="356"/>
    </row>
    <row r="42" spans="1:15" ht="15.95" customHeight="1" x14ac:dyDescent="0.2">
      <c r="H42" s="60"/>
      <c r="I42" s="30"/>
      <c r="J42" s="30"/>
      <c r="K42" s="30"/>
    </row>
    <row r="43" spans="1:15" ht="15.95" customHeight="1" x14ac:dyDescent="0.2">
      <c r="G43" s="356"/>
      <c r="I43" s="30"/>
      <c r="J43" s="30"/>
      <c r="K43" s="30"/>
    </row>
    <row r="44" spans="1:15" ht="15.95" customHeight="1" x14ac:dyDescent="0.2">
      <c r="I44" s="30"/>
      <c r="J44" s="30"/>
      <c r="K44" s="30"/>
    </row>
    <row r="45" spans="1:15" ht="15.95" customHeight="1" x14ac:dyDescent="0.2">
      <c r="G45" s="356"/>
      <c r="I45" s="30"/>
      <c r="J45" s="30"/>
      <c r="K45" s="30"/>
    </row>
    <row r="46" spans="1:15" ht="15.95" customHeight="1" x14ac:dyDescent="0.2">
      <c r="I46" s="30"/>
      <c r="J46" s="30"/>
      <c r="K46" s="30"/>
    </row>
    <row r="47" spans="1:15" ht="15.95" customHeight="1" x14ac:dyDescent="0.2">
      <c r="G47" s="356"/>
      <c r="I47" s="30"/>
      <c r="J47" s="30"/>
      <c r="K47" s="30"/>
    </row>
    <row r="48" spans="1:15" ht="15.95" customHeight="1" x14ac:dyDescent="0.2">
      <c r="I48" s="30"/>
      <c r="J48" s="30"/>
      <c r="K48" s="30"/>
    </row>
    <row r="49" spans="7:11" ht="15.95" customHeight="1" x14ac:dyDescent="0.2">
      <c r="G49" s="356"/>
      <c r="I49" s="30"/>
      <c r="J49" s="30"/>
      <c r="K49" s="30"/>
    </row>
    <row r="50" spans="7:11" ht="15.95" customHeight="1" x14ac:dyDescent="0.2">
      <c r="I50" s="30"/>
      <c r="J50" s="30"/>
      <c r="K50" s="30"/>
    </row>
    <row r="51" spans="7:11" ht="15.95" customHeight="1" x14ac:dyDescent="0.2">
      <c r="G51" s="356"/>
    </row>
    <row r="52" spans="7:11" ht="15.95" customHeight="1" x14ac:dyDescent="0.2">
      <c r="I52" s="30"/>
      <c r="J52" s="30"/>
      <c r="K52" s="30"/>
    </row>
    <row r="53" spans="7:11" ht="15.95" customHeight="1" x14ac:dyDescent="0.2">
      <c r="G53" s="356"/>
      <c r="I53" s="30"/>
      <c r="J53" s="30"/>
      <c r="K53" s="30"/>
    </row>
    <row r="54" spans="7:11" ht="15.95" customHeight="1" x14ac:dyDescent="0.2">
      <c r="I54" s="30"/>
      <c r="J54" s="30"/>
      <c r="K54" s="30"/>
    </row>
    <row r="55" spans="7:11" ht="15.95" customHeight="1" x14ac:dyDescent="0.2">
      <c r="G55" s="356"/>
      <c r="I55" s="30"/>
      <c r="J55" s="30"/>
      <c r="K55" s="30"/>
    </row>
    <row r="56" spans="7:11" ht="15.95" customHeight="1" x14ac:dyDescent="0.2">
      <c r="I56" s="30"/>
      <c r="J56" s="30"/>
      <c r="K56" s="30"/>
    </row>
    <row r="57" spans="7:11" ht="15.95" customHeight="1" x14ac:dyDescent="0.2">
      <c r="G57" s="356"/>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6"/>
      <c r="I60" s="30"/>
      <c r="J60" s="30"/>
      <c r="K60" s="30"/>
    </row>
    <row r="61" spans="7:11" ht="15.95" customHeight="1" x14ac:dyDescent="0.2"/>
    <row r="62" spans="7:11" ht="15.95" customHeight="1" x14ac:dyDescent="0.2">
      <c r="G62" s="356"/>
      <c r="I62" s="30"/>
      <c r="J62" s="30"/>
      <c r="K62" s="30"/>
    </row>
    <row r="63" spans="7:11" ht="15.95" customHeight="1" x14ac:dyDescent="0.2">
      <c r="I63" s="30"/>
      <c r="J63" s="30"/>
      <c r="K63" s="30"/>
    </row>
    <row r="64" spans="7:11" ht="15.95" customHeight="1" x14ac:dyDescent="0.2">
      <c r="G64" s="356"/>
      <c r="I64" s="30"/>
      <c r="J64" s="30"/>
      <c r="K64" s="30"/>
    </row>
    <row r="65" spans="1:11" ht="15.95" customHeight="1" x14ac:dyDescent="0.2">
      <c r="I65" s="30"/>
      <c r="J65" s="30"/>
      <c r="K65" s="30"/>
    </row>
    <row r="66" spans="1:11" ht="15.95" customHeight="1" x14ac:dyDescent="0.2">
      <c r="G66" s="356"/>
      <c r="I66" s="30"/>
      <c r="J66" s="30"/>
      <c r="K66" s="30"/>
    </row>
    <row r="67" spans="1:11" ht="15.95" customHeight="1" x14ac:dyDescent="0.2">
      <c r="I67" s="30"/>
      <c r="J67" s="30"/>
      <c r="K67" s="30"/>
    </row>
    <row r="68" spans="1:11" ht="15.95" customHeight="1" x14ac:dyDescent="0.2">
      <c r="G68" s="356"/>
      <c r="I68" s="30"/>
      <c r="J68" s="30"/>
      <c r="K68" s="30"/>
    </row>
    <row r="69" spans="1:11" ht="15.95" customHeight="1" x14ac:dyDescent="0.2">
      <c r="I69" s="30"/>
      <c r="J69" s="30"/>
      <c r="K69" s="30"/>
    </row>
    <row r="70" spans="1:11" ht="15.95" customHeight="1" x14ac:dyDescent="0.2">
      <c r="G70" s="356"/>
      <c r="I70" s="30"/>
      <c r="J70" s="30"/>
      <c r="K70" s="30"/>
    </row>
    <row r="71" spans="1:11" ht="15.95" customHeight="1" x14ac:dyDescent="0.2"/>
    <row r="72" spans="1:11" ht="15.95" customHeight="1" x14ac:dyDescent="0.2">
      <c r="G72" s="356"/>
    </row>
    <row r="73" spans="1:11" ht="15.95" customHeight="1" x14ac:dyDescent="0.2"/>
    <row r="74" spans="1:11" ht="15.95" customHeight="1" x14ac:dyDescent="0.2">
      <c r="G74" s="356"/>
    </row>
    <row r="75" spans="1:11" ht="15.95" customHeight="1" x14ac:dyDescent="0.2"/>
    <row r="76" spans="1:11" ht="15.95" customHeight="1" x14ac:dyDescent="0.2">
      <c r="G76" s="356"/>
    </row>
    <row r="77" spans="1:11" ht="15.95" customHeight="1" x14ac:dyDescent="0.2"/>
    <row r="78" spans="1:11" ht="15.95" customHeight="1" x14ac:dyDescent="0.2">
      <c r="G78" s="356"/>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9"/>
      <c r="B81" s="380"/>
      <c r="C81" s="380"/>
      <c r="D81" s="380"/>
      <c r="E81" s="380"/>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8" t="s">
        <v>425</v>
      </c>
      <c r="B1" s="368"/>
      <c r="C1" s="368"/>
      <c r="D1" s="368"/>
      <c r="U1" s="67"/>
      <c r="V1" s="67"/>
      <c r="W1" s="67"/>
      <c r="X1" s="67"/>
      <c r="Y1" s="67"/>
      <c r="Z1" s="67"/>
    </row>
    <row r="2" spans="1:256" ht="15.95" customHeight="1" x14ac:dyDescent="0.2">
      <c r="A2" s="366" t="s">
        <v>146</v>
      </c>
      <c r="B2" s="366"/>
      <c r="C2" s="366"/>
      <c r="D2" s="366"/>
      <c r="E2" s="67"/>
      <c r="F2" s="67"/>
      <c r="G2" s="67"/>
      <c r="H2" s="67"/>
      <c r="I2" s="67"/>
      <c r="J2" s="67"/>
      <c r="K2" s="67"/>
      <c r="L2" s="67"/>
      <c r="M2" s="67"/>
      <c r="N2" s="67"/>
      <c r="O2" s="67"/>
      <c r="P2" s="67"/>
      <c r="Q2" s="383"/>
      <c r="R2" s="383"/>
      <c r="S2" s="383"/>
      <c r="T2" s="383"/>
      <c r="U2" s="67"/>
      <c r="V2" s="67" t="s">
        <v>165</v>
      </c>
      <c r="W2" s="67"/>
      <c r="X2" s="67"/>
      <c r="Y2" s="67"/>
      <c r="Z2" s="67"/>
      <c r="AA2" s="357"/>
      <c r="AB2" s="357"/>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row>
    <row r="3" spans="1:256" ht="15.95" customHeight="1" thickBot="1" x14ac:dyDescent="0.25">
      <c r="A3" s="389" t="s">
        <v>237</v>
      </c>
      <c r="B3" s="389"/>
      <c r="C3" s="389"/>
      <c r="D3" s="389"/>
      <c r="E3" s="67"/>
      <c r="F3" s="67"/>
      <c r="M3" s="67"/>
      <c r="N3" s="67"/>
      <c r="O3" s="67"/>
      <c r="P3" s="67"/>
      <c r="Q3" s="383"/>
      <c r="R3" s="383"/>
      <c r="S3" s="383"/>
      <c r="T3" s="383"/>
      <c r="U3" s="67"/>
      <c r="V3" s="67"/>
      <c r="W3" s="67"/>
      <c r="X3" s="67"/>
      <c r="Y3" s="67"/>
      <c r="Z3" s="67"/>
      <c r="AA3" s="357"/>
      <c r="AB3" s="357"/>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c r="GH3" s="383"/>
      <c r="GI3" s="383"/>
      <c r="GJ3" s="383"/>
      <c r="GK3" s="383"/>
      <c r="GL3" s="383"/>
      <c r="GM3" s="383"/>
      <c r="GN3" s="383"/>
      <c r="GO3" s="383"/>
      <c r="GP3" s="383"/>
      <c r="GQ3" s="383"/>
      <c r="GR3" s="383"/>
      <c r="GS3" s="383"/>
      <c r="GT3" s="383"/>
      <c r="GU3" s="383"/>
      <c r="GV3" s="383"/>
      <c r="GW3" s="383"/>
      <c r="GX3" s="383"/>
      <c r="GY3" s="383"/>
      <c r="GZ3" s="383"/>
      <c r="HA3" s="383"/>
      <c r="HB3" s="383"/>
      <c r="HC3" s="383"/>
      <c r="HD3" s="383"/>
      <c r="HE3" s="383"/>
      <c r="HF3" s="383"/>
      <c r="HG3" s="383"/>
      <c r="HH3" s="383"/>
      <c r="HI3" s="383"/>
      <c r="HJ3" s="383"/>
      <c r="HK3" s="383"/>
      <c r="HL3" s="383"/>
      <c r="HM3" s="383"/>
      <c r="HN3" s="383"/>
      <c r="HO3" s="383"/>
      <c r="HP3" s="383"/>
      <c r="HQ3" s="383"/>
      <c r="HR3" s="383"/>
      <c r="HS3" s="383"/>
      <c r="HT3" s="383"/>
      <c r="HU3" s="383"/>
      <c r="HV3" s="383"/>
      <c r="HW3" s="383"/>
      <c r="HX3" s="383"/>
      <c r="HY3" s="383"/>
      <c r="HZ3" s="383"/>
      <c r="IA3" s="383"/>
      <c r="IB3" s="383"/>
      <c r="IC3" s="383"/>
      <c r="ID3" s="383"/>
      <c r="IE3" s="383"/>
      <c r="IF3" s="383"/>
      <c r="IG3" s="383"/>
      <c r="IH3" s="383"/>
      <c r="II3" s="383"/>
      <c r="IJ3" s="383"/>
      <c r="IK3" s="383"/>
      <c r="IL3" s="383"/>
      <c r="IM3" s="383"/>
      <c r="IN3" s="383"/>
      <c r="IO3" s="383"/>
      <c r="IP3" s="383"/>
      <c r="IQ3" s="383"/>
      <c r="IR3" s="383"/>
      <c r="IS3" s="383"/>
      <c r="IT3" s="383"/>
      <c r="IU3" s="383"/>
      <c r="IV3" s="383"/>
    </row>
    <row r="4" spans="1:256" s="67" customFormat="1" ht="14.1" customHeight="1" thickTop="1" x14ac:dyDescent="0.2">
      <c r="A4" s="38" t="s">
        <v>147</v>
      </c>
      <c r="B4" s="62" t="s">
        <v>4</v>
      </c>
      <c r="C4" s="62" t="s">
        <v>5</v>
      </c>
      <c r="D4" s="62" t="s">
        <v>34</v>
      </c>
      <c r="U4" s="66"/>
      <c r="V4" s="66" t="s">
        <v>33</v>
      </c>
      <c r="W4" s="68">
        <v>10554777</v>
      </c>
      <c r="X4" s="69">
        <v>99.999999999999986</v>
      </c>
      <c r="Y4" s="66"/>
      <c r="Z4" s="66"/>
    </row>
    <row r="5" spans="1:256" s="67" customFormat="1" ht="14.1" customHeight="1" thickBot="1" x14ac:dyDescent="0.25">
      <c r="A5" s="63"/>
      <c r="B5" s="39"/>
      <c r="C5" s="245"/>
      <c r="D5" s="39"/>
      <c r="E5" s="71"/>
      <c r="F5" s="71"/>
      <c r="U5" s="66"/>
      <c r="V5" s="66" t="s">
        <v>39</v>
      </c>
      <c r="W5" s="68">
        <v>4879558.2147899987</v>
      </c>
      <c r="X5" s="72">
        <v>46.23080350053818</v>
      </c>
      <c r="Y5" s="66"/>
      <c r="Z5" s="66"/>
    </row>
    <row r="6" spans="1:256" ht="14.1" customHeight="1" thickTop="1" x14ac:dyDescent="0.2">
      <c r="A6" s="388" t="s">
        <v>36</v>
      </c>
      <c r="B6" s="388"/>
      <c r="C6" s="388"/>
      <c r="D6" s="388"/>
      <c r="E6" s="67"/>
      <c r="F6" s="67"/>
      <c r="V6" s="66" t="s">
        <v>37</v>
      </c>
      <c r="W6" s="68">
        <v>315317.69220000011</v>
      </c>
      <c r="X6" s="72">
        <v>2.9874405892232501</v>
      </c>
    </row>
    <row r="7" spans="1:256" ht="14.1" customHeight="1" x14ac:dyDescent="0.2">
      <c r="A7" s="246">
        <v>2020</v>
      </c>
      <c r="B7" s="247">
        <v>7060733.4110700032</v>
      </c>
      <c r="C7" s="167">
        <v>499917.63000999973</v>
      </c>
      <c r="D7" s="247">
        <v>6560815.7810600037</v>
      </c>
      <c r="E7" s="73"/>
      <c r="F7" s="73"/>
      <c r="V7" s="66" t="s">
        <v>38</v>
      </c>
      <c r="W7" s="68">
        <v>2814005.9597300007</v>
      </c>
      <c r="X7" s="72">
        <v>26.660970286061001</v>
      </c>
    </row>
    <row r="8" spans="1:256" ht="14.1" customHeight="1" x14ac:dyDescent="0.2">
      <c r="A8" s="248" t="s">
        <v>520</v>
      </c>
      <c r="B8" s="247">
        <v>4305073.2888499992</v>
      </c>
      <c r="C8" s="167">
        <v>297658.24537999986</v>
      </c>
      <c r="D8" s="247">
        <v>4007415.0434699995</v>
      </c>
      <c r="E8" s="73"/>
      <c r="F8" s="73"/>
      <c r="V8" s="66" t="s">
        <v>40</v>
      </c>
      <c r="W8" s="68">
        <v>1261782.5959300005</v>
      </c>
      <c r="X8" s="72">
        <v>11.954611603163197</v>
      </c>
    </row>
    <row r="9" spans="1:256" ht="14.1" customHeight="1" x14ac:dyDescent="0.2">
      <c r="A9" s="248" t="s">
        <v>521</v>
      </c>
      <c r="B9" s="247">
        <v>4879558.2147899987</v>
      </c>
      <c r="C9" s="167">
        <v>483825.2865299994</v>
      </c>
      <c r="D9" s="247">
        <v>4395732.9282599995</v>
      </c>
      <c r="E9" s="73"/>
      <c r="F9" s="73"/>
      <c r="V9" s="66" t="s">
        <v>41</v>
      </c>
      <c r="W9" s="68">
        <v>1284112.537349999</v>
      </c>
      <c r="X9" s="72">
        <v>12.166174021014362</v>
      </c>
    </row>
    <row r="10" spans="1:256" ht="14.1" customHeight="1" x14ac:dyDescent="0.2">
      <c r="A10" s="166" t="s">
        <v>522</v>
      </c>
      <c r="B10" s="251">
        <v>13.344370406606011</v>
      </c>
      <c r="C10" s="251">
        <v>62.543888516285804</v>
      </c>
      <c r="D10" s="251">
        <v>9.6899842062218244</v>
      </c>
      <c r="E10" s="75"/>
      <c r="F10" s="75"/>
      <c r="V10" s="67" t="s">
        <v>166</v>
      </c>
    </row>
    <row r="11" spans="1:256" ht="14.1" customHeight="1" x14ac:dyDescent="0.2">
      <c r="A11" s="166"/>
      <c r="B11" s="249"/>
      <c r="C11" s="250"/>
      <c r="D11" s="249"/>
      <c r="E11" s="75"/>
      <c r="F11" s="75"/>
      <c r="G11"/>
      <c r="H11" s="307"/>
      <c r="I11" s="307"/>
      <c r="J11" s="351"/>
      <c r="K11" s="351"/>
      <c r="L11" s="351"/>
      <c r="M11" s="351"/>
      <c r="V11" s="66" t="s">
        <v>35</v>
      </c>
      <c r="W11" s="68">
        <v>5093076.9999999991</v>
      </c>
      <c r="X11" s="69">
        <v>100</v>
      </c>
    </row>
    <row r="12" spans="1:256" ht="14.1" customHeight="1" x14ac:dyDescent="0.2">
      <c r="A12" s="388" t="s">
        <v>504</v>
      </c>
      <c r="B12" s="388"/>
      <c r="C12" s="388"/>
      <c r="D12" s="388"/>
      <c r="E12" s="67"/>
      <c r="F12" s="67"/>
      <c r="G12"/>
      <c r="H12" s="307"/>
      <c r="I12" s="307"/>
      <c r="J12" s="351"/>
      <c r="K12" s="351"/>
      <c r="L12" s="351"/>
      <c r="M12" s="351"/>
      <c r="V12" s="66" t="s">
        <v>39</v>
      </c>
      <c r="W12" s="68">
        <v>483825.2865299994</v>
      </c>
      <c r="X12" s="72">
        <v>9.4996656545738354</v>
      </c>
    </row>
    <row r="13" spans="1:256" ht="14.1" customHeight="1" x14ac:dyDescent="0.2">
      <c r="A13" s="246">
        <v>2020</v>
      </c>
      <c r="B13" s="247">
        <v>2103946.1075099995</v>
      </c>
      <c r="C13" s="167">
        <v>699178.74503000011</v>
      </c>
      <c r="D13" s="247">
        <v>1404767.3624799994</v>
      </c>
      <c r="E13" s="73"/>
      <c r="F13" s="73"/>
      <c r="G13"/>
      <c r="H13" s="307"/>
      <c r="I13" s="307"/>
      <c r="J13" s="351"/>
      <c r="K13" s="351"/>
      <c r="L13" s="351"/>
      <c r="M13" s="351"/>
      <c r="V13" s="66" t="s">
        <v>37</v>
      </c>
      <c r="W13" s="68">
        <v>2589792.6888999995</v>
      </c>
      <c r="X13" s="72">
        <v>50.849274199074543</v>
      </c>
    </row>
    <row r="14" spans="1:256" ht="14.1" customHeight="1" x14ac:dyDescent="0.2">
      <c r="A14" s="248" t="s">
        <v>520</v>
      </c>
      <c r="B14" s="247">
        <v>1344063.0423399999</v>
      </c>
      <c r="C14" s="167">
        <v>381163.91230999987</v>
      </c>
      <c r="D14" s="247">
        <v>962899.13003000012</v>
      </c>
      <c r="E14" s="73"/>
      <c r="F14" s="73"/>
      <c r="G14"/>
      <c r="H14" s="307"/>
      <c r="I14" s="307"/>
      <c r="J14" s="351"/>
      <c r="K14" s="351"/>
      <c r="L14" s="351"/>
      <c r="M14" s="351"/>
      <c r="V14" s="66" t="s">
        <v>38</v>
      </c>
      <c r="W14" s="68">
        <v>939311.60113000043</v>
      </c>
      <c r="X14" s="72">
        <v>18.442909878056046</v>
      </c>
    </row>
    <row r="15" spans="1:256" ht="14.1" customHeight="1" x14ac:dyDescent="0.2">
      <c r="A15" s="248" t="s">
        <v>521</v>
      </c>
      <c r="B15" s="247">
        <v>1261782.5959300005</v>
      </c>
      <c r="C15" s="167">
        <v>620708.22789999982</v>
      </c>
      <c r="D15" s="247">
        <v>641074.36803000071</v>
      </c>
      <c r="E15" s="73"/>
      <c r="F15" s="73"/>
      <c r="G15"/>
      <c r="H15"/>
      <c r="I15"/>
      <c r="J15"/>
      <c r="K15"/>
      <c r="V15" s="66" t="s">
        <v>40</v>
      </c>
      <c r="W15" s="68">
        <v>620708.22789999982</v>
      </c>
      <c r="X15" s="72">
        <v>12.187293219796205</v>
      </c>
    </row>
    <row r="16" spans="1:256" ht="14.1" customHeight="1" x14ac:dyDescent="0.2">
      <c r="A16" s="246" t="s">
        <v>522</v>
      </c>
      <c r="B16" s="251">
        <v>-6.1217698737367261</v>
      </c>
      <c r="C16" s="251">
        <v>62.845486640712991</v>
      </c>
      <c r="D16" s="251">
        <v>-33.422479256988488</v>
      </c>
      <c r="E16" s="75"/>
      <c r="F16" s="75"/>
      <c r="G16"/>
      <c r="H16" s="307"/>
      <c r="I16" s="307"/>
      <c r="J16" s="307"/>
      <c r="K16" s="307"/>
      <c r="L16" s="351"/>
      <c r="M16" s="351"/>
      <c r="V16" s="66" t="s">
        <v>41</v>
      </c>
      <c r="W16" s="68">
        <v>459439.19554000068</v>
      </c>
      <c r="X16" s="72">
        <v>9.02085704849938</v>
      </c>
    </row>
    <row r="17" spans="1:13" ht="14.1" customHeight="1" x14ac:dyDescent="0.2">
      <c r="A17" s="166"/>
      <c r="B17" s="251"/>
      <c r="C17" s="252"/>
      <c r="D17" s="251"/>
      <c r="E17" s="75"/>
      <c r="F17" s="75"/>
      <c r="G17" s="40"/>
      <c r="H17" s="40"/>
      <c r="I17" s="40"/>
      <c r="J17" s="307"/>
      <c r="K17" s="307"/>
      <c r="L17" s="351"/>
      <c r="M17" s="351"/>
    </row>
    <row r="18" spans="1:13" ht="14.1" customHeight="1" x14ac:dyDescent="0.2">
      <c r="A18" s="388" t="s">
        <v>37</v>
      </c>
      <c r="B18" s="388"/>
      <c r="C18" s="388"/>
      <c r="D18" s="388"/>
      <c r="E18" s="67"/>
      <c r="F18" s="67"/>
      <c r="G18" s="40"/>
      <c r="H18" s="40"/>
      <c r="I18" s="40"/>
      <c r="J18" s="307"/>
      <c r="K18" s="307"/>
      <c r="L18" s="351"/>
      <c r="M18" s="351"/>
    </row>
    <row r="19" spans="1:13" ht="14.1" customHeight="1" x14ac:dyDescent="0.2">
      <c r="A19" s="246">
        <v>2020</v>
      </c>
      <c r="B19" s="247">
        <v>644519.92051999993</v>
      </c>
      <c r="C19" s="167">
        <v>3419480.5588999987</v>
      </c>
      <c r="D19" s="247">
        <v>-2774960.6383799985</v>
      </c>
      <c r="E19" s="73"/>
      <c r="F19" s="73"/>
      <c r="G19" s="221"/>
      <c r="H19" s="307"/>
      <c r="I19" s="307"/>
      <c r="J19" s="307"/>
      <c r="K19" s="307"/>
      <c r="L19" s="351"/>
      <c r="M19" s="351"/>
    </row>
    <row r="20" spans="1:13" ht="14.1" customHeight="1" x14ac:dyDescent="0.2">
      <c r="A20" s="248" t="s">
        <v>520</v>
      </c>
      <c r="B20" s="247">
        <v>321840.92320999998</v>
      </c>
      <c r="C20" s="167">
        <v>1773601.7376199993</v>
      </c>
      <c r="D20" s="247">
        <v>-1451760.8144099994</v>
      </c>
      <c r="E20" s="73"/>
      <c r="F20" s="73"/>
      <c r="G20"/>
      <c r="H20"/>
      <c r="I20"/>
      <c r="J20"/>
      <c r="K20"/>
    </row>
    <row r="21" spans="1:13" ht="14.1" customHeight="1" x14ac:dyDescent="0.2">
      <c r="A21" s="248" t="s">
        <v>521</v>
      </c>
      <c r="B21" s="247">
        <v>315317.69220000011</v>
      </c>
      <c r="C21" s="167">
        <v>2589792.6888999995</v>
      </c>
      <c r="D21" s="247">
        <v>-2274474.9966999996</v>
      </c>
      <c r="E21" s="73"/>
      <c r="F21" s="73"/>
      <c r="G21"/>
      <c r="H21"/>
      <c r="I21"/>
      <c r="J21"/>
      <c r="K21"/>
    </row>
    <row r="22" spans="1:13" ht="14.1" customHeight="1" x14ac:dyDescent="0.2">
      <c r="A22" s="246" t="s">
        <v>522</v>
      </c>
      <c r="B22" s="251">
        <v>-2.0268494587133312</v>
      </c>
      <c r="C22" s="251">
        <v>46.018840304884279</v>
      </c>
      <c r="D22" s="251">
        <v>56.670091527739295</v>
      </c>
      <c r="E22" s="75"/>
      <c r="F22" s="75"/>
      <c r="G22"/>
      <c r="H22"/>
      <c r="I22"/>
      <c r="J22"/>
      <c r="K22"/>
    </row>
    <row r="23" spans="1:13" ht="14.1" customHeight="1" x14ac:dyDescent="0.2">
      <c r="A23" s="166"/>
      <c r="B23" s="251"/>
      <c r="C23" s="252"/>
      <c r="D23" s="251"/>
      <c r="E23" s="75"/>
      <c r="F23" s="75"/>
      <c r="G23"/>
      <c r="H23"/>
      <c r="I23"/>
      <c r="J23"/>
      <c r="K23"/>
    </row>
    <row r="24" spans="1:13" ht="14.1" customHeight="1" x14ac:dyDescent="0.2">
      <c r="A24" s="388" t="s">
        <v>38</v>
      </c>
      <c r="B24" s="388"/>
      <c r="C24" s="388"/>
      <c r="D24" s="388"/>
      <c r="E24" s="67"/>
      <c r="F24" s="67"/>
      <c r="G24"/>
      <c r="H24"/>
      <c r="I24"/>
      <c r="J24"/>
      <c r="K24"/>
    </row>
    <row r="25" spans="1:13" ht="14.1" customHeight="1" x14ac:dyDescent="0.2">
      <c r="A25" s="246">
        <v>2020</v>
      </c>
      <c r="B25" s="247">
        <v>4096205.1470599994</v>
      </c>
      <c r="C25" s="167">
        <v>1382610.1543600003</v>
      </c>
      <c r="D25" s="247">
        <v>2713594.9926999994</v>
      </c>
      <c r="E25" s="73"/>
      <c r="F25" s="73"/>
      <c r="G25" s="68"/>
      <c r="H25" s="68"/>
      <c r="I25" s="68"/>
      <c r="J25" s="68"/>
    </row>
    <row r="26" spans="1:13" ht="14.1" customHeight="1" x14ac:dyDescent="0.2">
      <c r="A26" s="248" t="s">
        <v>520</v>
      </c>
      <c r="B26" s="247">
        <v>2630122.585669999</v>
      </c>
      <c r="C26" s="167">
        <v>713315.35546999995</v>
      </c>
      <c r="D26" s="247">
        <v>1916807.2301999992</v>
      </c>
      <c r="E26" s="73"/>
      <c r="F26" s="73"/>
    </row>
    <row r="27" spans="1:13" ht="14.1" customHeight="1" x14ac:dyDescent="0.2">
      <c r="A27" s="248" t="s">
        <v>521</v>
      </c>
      <c r="B27" s="247">
        <v>2814005.9597300007</v>
      </c>
      <c r="C27" s="167">
        <v>939311.60113000043</v>
      </c>
      <c r="D27" s="247">
        <v>1874694.3586000004</v>
      </c>
      <c r="E27" s="73"/>
      <c r="F27" s="73"/>
    </row>
    <row r="28" spans="1:13" ht="14.1" customHeight="1" x14ac:dyDescent="0.2">
      <c r="A28" s="246" t="s">
        <v>522</v>
      </c>
      <c r="B28" s="251">
        <v>6.9914373977043809</v>
      </c>
      <c r="C28" s="251">
        <v>31.682515163450063</v>
      </c>
      <c r="D28" s="251">
        <v>-2.1970321760318434</v>
      </c>
      <c r="E28" s="70"/>
      <c r="F28" s="75"/>
    </row>
    <row r="29" spans="1:13" ht="14.1" customHeight="1" x14ac:dyDescent="0.2">
      <c r="A29" s="166"/>
      <c r="B29" s="251"/>
      <c r="C29" s="252"/>
      <c r="D29" s="251"/>
      <c r="E29" s="75"/>
      <c r="F29" s="76"/>
      <c r="G29" s="77"/>
      <c r="H29" s="78"/>
    </row>
    <row r="30" spans="1:13" ht="14.1" customHeight="1" x14ac:dyDescent="0.2">
      <c r="A30" s="388" t="s">
        <v>148</v>
      </c>
      <c r="B30" s="388"/>
      <c r="C30" s="388"/>
      <c r="D30" s="388"/>
      <c r="E30" s="67"/>
      <c r="F30" s="67"/>
    </row>
    <row r="31" spans="1:13" ht="14.1" customHeight="1" x14ac:dyDescent="0.2">
      <c r="A31" s="246">
        <v>2020</v>
      </c>
      <c r="B31" s="247">
        <v>2002278.4138399977</v>
      </c>
      <c r="C31" s="167">
        <v>640064.91170000099</v>
      </c>
      <c r="D31" s="247">
        <v>1362213.5021399958</v>
      </c>
      <c r="E31" s="79"/>
      <c r="F31" s="73"/>
      <c r="G31" s="73"/>
      <c r="H31" s="73"/>
    </row>
    <row r="32" spans="1:13" ht="14.1" customHeight="1" x14ac:dyDescent="0.2">
      <c r="A32" s="248" t="s">
        <v>520</v>
      </c>
      <c r="B32" s="247">
        <v>1273270.1599300019</v>
      </c>
      <c r="C32" s="167">
        <v>361721.74922000105</v>
      </c>
      <c r="D32" s="247">
        <v>911548.41071000043</v>
      </c>
      <c r="E32" s="80"/>
      <c r="F32" s="73"/>
      <c r="G32" s="73"/>
      <c r="H32" s="73"/>
    </row>
    <row r="33" spans="1:8" ht="14.1" customHeight="1" x14ac:dyDescent="0.2">
      <c r="A33" s="248" t="s">
        <v>521</v>
      </c>
      <c r="B33" s="247">
        <v>1284112.537349999</v>
      </c>
      <c r="C33" s="167">
        <v>459439.19554000068</v>
      </c>
      <c r="D33" s="247">
        <v>824673.3418099992</v>
      </c>
      <c r="E33" s="80"/>
      <c r="F33" s="73"/>
      <c r="G33" s="73"/>
      <c r="H33" s="73"/>
    </row>
    <row r="34" spans="1:8" ht="14.1" customHeight="1" x14ac:dyDescent="0.2">
      <c r="A34" s="246" t="s">
        <v>522</v>
      </c>
      <c r="B34" s="251">
        <v>0.8515378559247111</v>
      </c>
      <c r="C34" s="251">
        <v>27.014534384706668</v>
      </c>
      <c r="D34" s="251">
        <v>-9.5304942534357178</v>
      </c>
      <c r="E34" s="75"/>
      <c r="F34" s="73"/>
      <c r="G34" s="73"/>
      <c r="H34" s="73"/>
    </row>
    <row r="35" spans="1:8" ht="14.1" customHeight="1" x14ac:dyDescent="0.2">
      <c r="A35" s="166"/>
      <c r="B35" s="247"/>
      <c r="C35" s="167"/>
      <c r="D35" s="115"/>
      <c r="E35" s="75"/>
      <c r="F35" s="81"/>
      <c r="G35" s="81"/>
      <c r="H35" s="73"/>
    </row>
    <row r="36" spans="1:8" ht="14.1" customHeight="1" x14ac:dyDescent="0.2">
      <c r="A36" s="366" t="s">
        <v>132</v>
      </c>
      <c r="B36" s="366"/>
      <c r="C36" s="366"/>
      <c r="D36" s="366"/>
      <c r="E36" s="77"/>
      <c r="F36" s="77"/>
      <c r="G36" s="77"/>
      <c r="H36" s="78"/>
    </row>
    <row r="37" spans="1:8" ht="14.1" customHeight="1" x14ac:dyDescent="0.2">
      <c r="A37" s="246">
        <v>2020</v>
      </c>
      <c r="B37" s="247">
        <v>15907683</v>
      </c>
      <c r="C37" s="167">
        <v>6641252</v>
      </c>
      <c r="D37" s="247">
        <v>9266431</v>
      </c>
      <c r="E37" s="79"/>
      <c r="F37" s="73"/>
      <c r="G37" s="73"/>
      <c r="H37" s="73"/>
    </row>
    <row r="38" spans="1:8" ht="14.1" customHeight="1" x14ac:dyDescent="0.2">
      <c r="A38" s="248" t="s">
        <v>520</v>
      </c>
      <c r="B38" s="247">
        <v>9874370</v>
      </c>
      <c r="C38" s="167">
        <v>3527461</v>
      </c>
      <c r="D38" s="247">
        <v>6346909</v>
      </c>
      <c r="E38" s="81"/>
      <c r="F38" s="73"/>
      <c r="G38" s="73"/>
      <c r="H38" s="73"/>
    </row>
    <row r="39" spans="1:8" ht="14.1" customHeight="1" x14ac:dyDescent="0.2">
      <c r="A39" s="248" t="s">
        <v>521</v>
      </c>
      <c r="B39" s="247">
        <v>10554777</v>
      </c>
      <c r="C39" s="167">
        <v>5093077</v>
      </c>
      <c r="D39" s="247">
        <v>5461700</v>
      </c>
      <c r="E39" s="81"/>
      <c r="F39" s="73"/>
      <c r="G39" s="73"/>
      <c r="H39" s="73"/>
    </row>
    <row r="40" spans="1:8" ht="14.1" customHeight="1" thickBot="1" x14ac:dyDescent="0.25">
      <c r="A40" s="253" t="s">
        <v>522</v>
      </c>
      <c r="B40" s="253">
        <v>6.8906370735550615</v>
      </c>
      <c r="C40" s="253">
        <v>44.383651583957985</v>
      </c>
      <c r="D40" s="253">
        <v>-13.947088259812768</v>
      </c>
      <c r="E40" s="75"/>
      <c r="F40" s="73"/>
      <c r="G40" s="73"/>
      <c r="H40" s="73"/>
    </row>
    <row r="41" spans="1:8" ht="26.25" customHeight="1" thickTop="1" x14ac:dyDescent="0.2">
      <c r="A41" s="386" t="s">
        <v>416</v>
      </c>
      <c r="B41" s="387"/>
      <c r="C41" s="387"/>
      <c r="D41" s="387"/>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4"/>
      <c r="B83" s="385"/>
      <c r="C83" s="385"/>
      <c r="D83" s="385"/>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90" t="s">
        <v>426</v>
      </c>
      <c r="B1" s="390"/>
      <c r="C1" s="390"/>
      <c r="D1" s="390"/>
      <c r="E1" s="390"/>
      <c r="F1" s="390"/>
    </row>
    <row r="2" spans="1:6" ht="15.95" customHeight="1" x14ac:dyDescent="0.2">
      <c r="A2" s="391" t="s">
        <v>149</v>
      </c>
      <c r="B2" s="391"/>
      <c r="C2" s="391"/>
      <c r="D2" s="391"/>
      <c r="E2" s="391"/>
      <c r="F2" s="391"/>
    </row>
    <row r="3" spans="1:6" ht="15.95" customHeight="1" thickBot="1" x14ac:dyDescent="0.25">
      <c r="A3" s="391" t="s">
        <v>238</v>
      </c>
      <c r="B3" s="391"/>
      <c r="C3" s="391"/>
      <c r="D3" s="391"/>
      <c r="E3" s="391"/>
      <c r="F3" s="391"/>
    </row>
    <row r="4" spans="1:6" ht="12.75" customHeight="1" thickTop="1" x14ac:dyDescent="0.2">
      <c r="A4" s="393" t="s">
        <v>23</v>
      </c>
      <c r="B4" s="396">
        <v>2020</v>
      </c>
      <c r="C4" s="395" t="s">
        <v>511</v>
      </c>
      <c r="D4" s="395"/>
      <c r="E4" s="99" t="s">
        <v>144</v>
      </c>
      <c r="F4" s="100" t="s">
        <v>135</v>
      </c>
    </row>
    <row r="5" spans="1:6" ht="13.5" customHeight="1" thickBot="1" x14ac:dyDescent="0.25">
      <c r="A5" s="394"/>
      <c r="B5" s="397"/>
      <c r="C5" s="361">
        <v>2020</v>
      </c>
      <c r="D5" s="361">
        <v>2021</v>
      </c>
      <c r="E5" s="48" t="s">
        <v>512</v>
      </c>
      <c r="F5" s="49">
        <v>2021</v>
      </c>
    </row>
    <row r="6" spans="1:6" ht="12" thickTop="1" x14ac:dyDescent="0.2">
      <c r="A6" s="46"/>
      <c r="B6" s="44"/>
      <c r="C6" s="44"/>
      <c r="D6" s="44"/>
      <c r="E6" s="44"/>
      <c r="F6" s="47"/>
    </row>
    <row r="7" spans="1:6" ht="12.75" customHeight="1" x14ac:dyDescent="0.2">
      <c r="A7" s="43" t="s">
        <v>17</v>
      </c>
      <c r="B7" s="44">
        <v>4528046.0120800016</v>
      </c>
      <c r="C7" s="44">
        <v>2756213.9841099987</v>
      </c>
      <c r="D7" s="44">
        <v>3240100.9640299971</v>
      </c>
      <c r="E7" s="3">
        <v>0.17556219608117582</v>
      </c>
      <c r="F7" s="45">
        <v>0.30697957560164435</v>
      </c>
    </row>
    <row r="8" spans="1:6" x14ac:dyDescent="0.2">
      <c r="A8" s="43" t="s">
        <v>12</v>
      </c>
      <c r="B8" s="44">
        <v>3277212.1182099995</v>
      </c>
      <c r="C8" s="44">
        <v>2110557.7666499992</v>
      </c>
      <c r="D8" s="44">
        <v>2262723.1471000006</v>
      </c>
      <c r="E8" s="3">
        <v>7.2097235552821298E-2</v>
      </c>
      <c r="F8" s="45">
        <v>0.21437905766270576</v>
      </c>
    </row>
    <row r="9" spans="1:6" x14ac:dyDescent="0.2">
      <c r="A9" s="43" t="s">
        <v>13</v>
      </c>
      <c r="B9" s="44">
        <v>825169.64515</v>
      </c>
      <c r="C9" s="44">
        <v>537264.57195000001</v>
      </c>
      <c r="D9" s="44">
        <v>471918.77600000001</v>
      </c>
      <c r="E9" s="3">
        <v>-0.12162684710966079</v>
      </c>
      <c r="F9" s="45">
        <v>4.4711392386594245E-2</v>
      </c>
    </row>
    <row r="10" spans="1:6" x14ac:dyDescent="0.2">
      <c r="A10" s="43" t="s">
        <v>528</v>
      </c>
      <c r="B10" s="44">
        <v>705577.52518999984</v>
      </c>
      <c r="C10" s="44">
        <v>466135.71350000013</v>
      </c>
      <c r="D10" s="44">
        <v>413331.89654000051</v>
      </c>
      <c r="E10" s="3">
        <v>-0.1132799213420484</v>
      </c>
      <c r="F10" s="45">
        <v>3.9160647026460202E-2</v>
      </c>
    </row>
    <row r="11" spans="1:6" x14ac:dyDescent="0.2">
      <c r="A11" s="43" t="s">
        <v>102</v>
      </c>
      <c r="B11" s="44">
        <v>531692.13141999987</v>
      </c>
      <c r="C11" s="44">
        <v>324165.33543000004</v>
      </c>
      <c r="D11" s="44">
        <v>376804.97814999998</v>
      </c>
      <c r="E11" s="3">
        <v>0.16238516882187393</v>
      </c>
      <c r="F11" s="45">
        <v>3.5699946872397206E-2</v>
      </c>
    </row>
    <row r="12" spans="1:6" x14ac:dyDescent="0.2">
      <c r="A12" s="43" t="s">
        <v>14</v>
      </c>
      <c r="B12" s="44">
        <v>512779.7011200001</v>
      </c>
      <c r="C12" s="44">
        <v>308810.08107999997</v>
      </c>
      <c r="D12" s="44">
        <v>355643.63913999998</v>
      </c>
      <c r="E12" s="3">
        <v>0.15165812559036038</v>
      </c>
      <c r="F12" s="45">
        <v>3.3695040562202308E-2</v>
      </c>
    </row>
    <row r="13" spans="1:6" x14ac:dyDescent="0.2">
      <c r="A13" s="43" t="s">
        <v>16</v>
      </c>
      <c r="B13" s="44">
        <v>499797.21235999983</v>
      </c>
      <c r="C13" s="44">
        <v>337809.89758999995</v>
      </c>
      <c r="D13" s="44">
        <v>291130.86831000028</v>
      </c>
      <c r="E13" s="3">
        <v>-0.13818135469983781</v>
      </c>
      <c r="F13" s="45">
        <v>2.7582853556261801E-2</v>
      </c>
    </row>
    <row r="14" spans="1:6" x14ac:dyDescent="0.2">
      <c r="A14" s="43" t="s">
        <v>27</v>
      </c>
      <c r="B14" s="44">
        <v>442753.72949000011</v>
      </c>
      <c r="C14" s="44">
        <v>222525.29616</v>
      </c>
      <c r="D14" s="44">
        <v>214948.27740000008</v>
      </c>
      <c r="E14" s="3">
        <v>-3.4050145717149816E-2</v>
      </c>
      <c r="F14" s="45">
        <v>2.0365023098072095E-2</v>
      </c>
    </row>
    <row r="15" spans="1:6" x14ac:dyDescent="0.2">
      <c r="A15" s="43" t="s">
        <v>18</v>
      </c>
      <c r="B15" s="44">
        <v>315979.25528000004</v>
      </c>
      <c r="C15" s="44">
        <v>191713.27172000011</v>
      </c>
      <c r="D15" s="44">
        <v>203055.67197000011</v>
      </c>
      <c r="E15" s="3">
        <v>5.9163354462834161E-2</v>
      </c>
      <c r="F15" s="45">
        <v>1.9238272108449105E-2</v>
      </c>
    </row>
    <row r="16" spans="1:6" x14ac:dyDescent="0.2">
      <c r="A16" s="43" t="s">
        <v>19</v>
      </c>
      <c r="B16" s="44">
        <v>306213.32772999973</v>
      </c>
      <c r="C16" s="44">
        <v>210754.73794000002</v>
      </c>
      <c r="D16" s="44">
        <v>195639.1734899999</v>
      </c>
      <c r="E16" s="3">
        <v>-7.172111335548427E-2</v>
      </c>
      <c r="F16" s="45">
        <v>1.8535604635701908E-2</v>
      </c>
    </row>
    <row r="17" spans="1:9" x14ac:dyDescent="0.2">
      <c r="A17" s="43" t="s">
        <v>316</v>
      </c>
      <c r="B17" s="44">
        <v>327074.70682999998</v>
      </c>
      <c r="C17" s="44">
        <v>207952.91345000005</v>
      </c>
      <c r="D17" s="44">
        <v>176076.76215000011</v>
      </c>
      <c r="E17" s="3">
        <v>-0.15328542779788562</v>
      </c>
      <c r="F17" s="45">
        <v>1.6682186857192732E-2</v>
      </c>
    </row>
    <row r="18" spans="1:9" x14ac:dyDescent="0.2">
      <c r="A18" s="43" t="s">
        <v>167</v>
      </c>
      <c r="B18" s="44">
        <v>316432.27303000016</v>
      </c>
      <c r="C18" s="44">
        <v>161900.12597000014</v>
      </c>
      <c r="D18" s="44">
        <v>173873.18859000009</v>
      </c>
      <c r="E18" s="3">
        <v>7.3953386683704894E-2</v>
      </c>
      <c r="F18" s="45">
        <v>1.647341185796726E-2</v>
      </c>
    </row>
    <row r="19" spans="1:9" x14ac:dyDescent="0.2">
      <c r="A19" s="43" t="s">
        <v>20</v>
      </c>
      <c r="B19" s="44">
        <v>275676.17869000003</v>
      </c>
      <c r="C19" s="44">
        <v>162408.4407100002</v>
      </c>
      <c r="D19" s="44">
        <v>150380.14481999996</v>
      </c>
      <c r="E19" s="3">
        <v>-7.4062012032233046E-2</v>
      </c>
      <c r="F19" s="45">
        <v>1.4247590907889381E-2</v>
      </c>
    </row>
    <row r="20" spans="1:9" x14ac:dyDescent="0.2">
      <c r="A20" s="43" t="s">
        <v>350</v>
      </c>
      <c r="B20" s="44">
        <v>224373.03385000004</v>
      </c>
      <c r="C20" s="44">
        <v>148460.48048</v>
      </c>
      <c r="D20" s="44">
        <v>146379.27467999994</v>
      </c>
      <c r="E20" s="3">
        <v>-1.4018584563859243E-2</v>
      </c>
      <c r="F20" s="45">
        <v>1.3868533146650085E-2</v>
      </c>
    </row>
    <row r="21" spans="1:9" x14ac:dyDescent="0.2">
      <c r="A21" s="43" t="s">
        <v>349</v>
      </c>
      <c r="B21" s="44">
        <v>118886.91592999994</v>
      </c>
      <c r="C21" s="44">
        <v>70269.59623000001</v>
      </c>
      <c r="D21" s="44">
        <v>131852.68433999998</v>
      </c>
      <c r="E21" s="3">
        <v>0.87638312177619238</v>
      </c>
      <c r="F21" s="45">
        <v>1.2492228337936459E-2</v>
      </c>
    </row>
    <row r="22" spans="1:9" x14ac:dyDescent="0.2">
      <c r="A22" s="46" t="s">
        <v>21</v>
      </c>
      <c r="B22" s="44">
        <v>2700019.2336400002</v>
      </c>
      <c r="C22" s="44">
        <v>1657427.7870299993</v>
      </c>
      <c r="D22" s="44">
        <v>1750917.553290002</v>
      </c>
      <c r="E22" s="3">
        <v>5.6406539694577103E-2</v>
      </c>
      <c r="F22" s="45">
        <v>0.16588863538187515</v>
      </c>
      <c r="I22" s="5"/>
    </row>
    <row r="23" spans="1:9" ht="12" thickBot="1" x14ac:dyDescent="0.25">
      <c r="A23" s="101" t="s">
        <v>22</v>
      </c>
      <c r="B23" s="102">
        <v>15907683</v>
      </c>
      <c r="C23" s="102">
        <v>9874370</v>
      </c>
      <c r="D23" s="102">
        <v>10554777</v>
      </c>
      <c r="E23" s="103">
        <v>6.8906370735550726E-2</v>
      </c>
      <c r="F23" s="104">
        <v>1</v>
      </c>
    </row>
    <row r="24" spans="1:9" s="46" customFormat="1" ht="31.5" customHeight="1" thickTop="1" x14ac:dyDescent="0.2">
      <c r="A24" s="392" t="s">
        <v>417</v>
      </c>
      <c r="B24" s="392"/>
      <c r="C24" s="392"/>
      <c r="D24" s="392"/>
      <c r="E24" s="392"/>
      <c r="F24" s="392"/>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90" t="s">
        <v>168</v>
      </c>
      <c r="B49" s="390"/>
      <c r="C49" s="390"/>
      <c r="D49" s="390"/>
      <c r="E49" s="390"/>
      <c r="F49" s="390"/>
    </row>
    <row r="50" spans="1:9" ht="15.95" customHeight="1" x14ac:dyDescent="0.2">
      <c r="A50" s="391" t="s">
        <v>164</v>
      </c>
      <c r="B50" s="391"/>
      <c r="C50" s="391"/>
      <c r="D50" s="391"/>
      <c r="E50" s="391"/>
      <c r="F50" s="391"/>
    </row>
    <row r="51" spans="1:9" ht="15.95" customHeight="1" thickBot="1" x14ac:dyDescent="0.25">
      <c r="A51" s="398" t="s">
        <v>239</v>
      </c>
      <c r="B51" s="398"/>
      <c r="C51" s="398"/>
      <c r="D51" s="398"/>
      <c r="E51" s="398"/>
      <c r="F51" s="398"/>
    </row>
    <row r="52" spans="1:9" ht="12.75" customHeight="1" thickTop="1" x14ac:dyDescent="0.2">
      <c r="A52" s="393" t="s">
        <v>23</v>
      </c>
      <c r="B52" s="396">
        <v>2020</v>
      </c>
      <c r="C52" s="395" t="s">
        <v>511</v>
      </c>
      <c r="D52" s="395"/>
      <c r="E52" s="99" t="s">
        <v>144</v>
      </c>
      <c r="F52" s="100" t="s">
        <v>135</v>
      </c>
    </row>
    <row r="53" spans="1:9" ht="13.5" customHeight="1" thickBot="1" x14ac:dyDescent="0.25">
      <c r="A53" s="394"/>
      <c r="B53" s="397"/>
      <c r="C53" s="361">
        <v>2020</v>
      </c>
      <c r="D53" s="361">
        <v>2021</v>
      </c>
      <c r="E53" s="48" t="s">
        <v>512</v>
      </c>
      <c r="F53" s="49">
        <v>2021</v>
      </c>
    </row>
    <row r="54" spans="1:9" ht="12" thickTop="1" x14ac:dyDescent="0.2">
      <c r="A54" s="46"/>
      <c r="B54" s="44"/>
      <c r="C54" s="44"/>
      <c r="D54" s="44"/>
      <c r="E54" s="44"/>
      <c r="F54" s="47"/>
    </row>
    <row r="55" spans="1:9" ht="12.75" customHeight="1" x14ac:dyDescent="0.2">
      <c r="A55" s="46" t="s">
        <v>26</v>
      </c>
      <c r="B55" s="44">
        <v>1677078.2237399993</v>
      </c>
      <c r="C55" s="44">
        <v>937043.37191999983</v>
      </c>
      <c r="D55" s="44">
        <v>1202025.8642100003</v>
      </c>
      <c r="E55" s="3">
        <v>0.2827857282070646</v>
      </c>
      <c r="F55" s="45">
        <v>0.23601172026458667</v>
      </c>
      <c r="I55" s="44"/>
    </row>
    <row r="56" spans="1:9" x14ac:dyDescent="0.2">
      <c r="A56" s="46" t="s">
        <v>27</v>
      </c>
      <c r="B56" s="44">
        <v>939522.19731999945</v>
      </c>
      <c r="C56" s="44">
        <v>458493.46002999973</v>
      </c>
      <c r="D56" s="44">
        <v>705666.29969999974</v>
      </c>
      <c r="E56" s="3">
        <v>0.53909785246190256</v>
      </c>
      <c r="F56" s="45">
        <v>0.13855402140984707</v>
      </c>
      <c r="I56" s="44"/>
    </row>
    <row r="57" spans="1:9" x14ac:dyDescent="0.2">
      <c r="A57" s="46" t="s">
        <v>12</v>
      </c>
      <c r="B57" s="44">
        <v>932699.16783000005</v>
      </c>
      <c r="C57" s="44">
        <v>517362.87839999999</v>
      </c>
      <c r="D57" s="44">
        <v>658691.37283000047</v>
      </c>
      <c r="E57" s="3">
        <v>0.27317092186256958</v>
      </c>
      <c r="F57" s="45">
        <v>0.12933073127109612</v>
      </c>
      <c r="I57" s="44"/>
    </row>
    <row r="58" spans="1:9" x14ac:dyDescent="0.2">
      <c r="A58" s="46" t="s">
        <v>28</v>
      </c>
      <c r="B58" s="44">
        <v>742209.52336000011</v>
      </c>
      <c r="C58" s="44">
        <v>341129.40936999989</v>
      </c>
      <c r="D58" s="44">
        <v>630610.57727000013</v>
      </c>
      <c r="E58" s="3">
        <v>0.84859633895129716</v>
      </c>
      <c r="F58" s="45">
        <v>0.12381720858922811</v>
      </c>
      <c r="I58" s="44"/>
    </row>
    <row r="59" spans="1:9" x14ac:dyDescent="0.2">
      <c r="A59" s="46" t="s">
        <v>167</v>
      </c>
      <c r="B59" s="44">
        <v>152219.50840999986</v>
      </c>
      <c r="C59" s="44">
        <v>88515.358859999935</v>
      </c>
      <c r="D59" s="44">
        <v>178950.28241999986</v>
      </c>
      <c r="E59" s="3">
        <v>1.0216862330416132</v>
      </c>
      <c r="F59" s="45">
        <v>3.5135986049297872E-2</v>
      </c>
      <c r="I59" s="44"/>
    </row>
    <row r="60" spans="1:9" x14ac:dyDescent="0.2">
      <c r="A60" s="46" t="s">
        <v>17</v>
      </c>
      <c r="B60" s="44">
        <v>186547.32441999982</v>
      </c>
      <c r="C60" s="44">
        <v>98335.688809999963</v>
      </c>
      <c r="D60" s="44">
        <v>178084.48154999994</v>
      </c>
      <c r="E60" s="3">
        <v>0.81098524559163054</v>
      </c>
      <c r="F60" s="45">
        <v>3.4965990412082898E-2</v>
      </c>
      <c r="I60" s="44"/>
    </row>
    <row r="61" spans="1:9" x14ac:dyDescent="0.2">
      <c r="A61" s="46" t="s">
        <v>19</v>
      </c>
      <c r="B61" s="44">
        <v>327214.85037000012</v>
      </c>
      <c r="C61" s="44">
        <v>133245.52290000001</v>
      </c>
      <c r="D61" s="44">
        <v>165617.56389999998</v>
      </c>
      <c r="E61" s="3">
        <v>0.2429503092895286</v>
      </c>
      <c r="F61" s="45">
        <v>3.2518173964383411E-2</v>
      </c>
      <c r="I61" s="44"/>
    </row>
    <row r="62" spans="1:9" x14ac:dyDescent="0.2">
      <c r="A62" s="46" t="s">
        <v>18</v>
      </c>
      <c r="B62" s="44">
        <v>133491.86705000003</v>
      </c>
      <c r="C62" s="44">
        <v>71587.404849999963</v>
      </c>
      <c r="D62" s="44">
        <v>152175.40396000003</v>
      </c>
      <c r="E62" s="3">
        <v>1.1257287406752545</v>
      </c>
      <c r="F62" s="45">
        <v>2.9878873608233297E-2</v>
      </c>
      <c r="I62" s="44"/>
    </row>
    <row r="63" spans="1:9" x14ac:dyDescent="0.2">
      <c r="A63" s="46" t="s">
        <v>14</v>
      </c>
      <c r="B63" s="44">
        <v>122696.13616000004</v>
      </c>
      <c r="C63" s="44">
        <v>62706.954170000012</v>
      </c>
      <c r="D63" s="44">
        <v>115002.66439999997</v>
      </c>
      <c r="E63" s="3">
        <v>0.83396986701387321</v>
      </c>
      <c r="F63" s="45">
        <v>2.2580193545080895E-2</v>
      </c>
      <c r="I63" s="44"/>
    </row>
    <row r="64" spans="1:9" x14ac:dyDescent="0.2">
      <c r="A64" s="46" t="s">
        <v>348</v>
      </c>
      <c r="B64" s="44">
        <v>130145.88817000001</v>
      </c>
      <c r="C64" s="44">
        <v>73476.674299999955</v>
      </c>
      <c r="D64" s="44">
        <v>102412.68365999998</v>
      </c>
      <c r="E64" s="3">
        <v>0.39381218101756199</v>
      </c>
      <c r="F64" s="45">
        <v>2.0108214279894055E-2</v>
      </c>
      <c r="I64" s="44"/>
    </row>
    <row r="65" spans="1:9" x14ac:dyDescent="0.2">
      <c r="A65" s="46" t="s">
        <v>30</v>
      </c>
      <c r="B65" s="44">
        <v>139604.33570000005</v>
      </c>
      <c r="C65" s="44">
        <v>75847.900300000008</v>
      </c>
      <c r="D65" s="44">
        <v>91795.986239999998</v>
      </c>
      <c r="E65" s="3">
        <v>0.21026403996578383</v>
      </c>
      <c r="F65" s="45">
        <v>1.8023679249302534E-2</v>
      </c>
      <c r="I65" s="44"/>
    </row>
    <row r="66" spans="1:9" x14ac:dyDescent="0.2">
      <c r="A66" s="46" t="s">
        <v>15</v>
      </c>
      <c r="B66" s="44">
        <v>121089.44063000001</v>
      </c>
      <c r="C66" s="44">
        <v>70052.21024</v>
      </c>
      <c r="D66" s="44">
        <v>89069.600330000001</v>
      </c>
      <c r="E66" s="3">
        <v>0.27147451914573595</v>
      </c>
      <c r="F66" s="45">
        <v>1.7488367116774397E-2</v>
      </c>
      <c r="I66" s="44"/>
    </row>
    <row r="67" spans="1:9" x14ac:dyDescent="0.2">
      <c r="A67" s="46" t="s">
        <v>20</v>
      </c>
      <c r="B67" s="44">
        <v>114374.52805999997</v>
      </c>
      <c r="C67" s="44">
        <v>60573.746959999946</v>
      </c>
      <c r="D67" s="44">
        <v>87870.119570000053</v>
      </c>
      <c r="E67" s="3">
        <v>0.45063041300755835</v>
      </c>
      <c r="F67" s="45">
        <v>1.725285511489421E-2</v>
      </c>
      <c r="I67" s="44"/>
    </row>
    <row r="68" spans="1:9" x14ac:dyDescent="0.2">
      <c r="A68" s="46" t="s">
        <v>347</v>
      </c>
      <c r="B68" s="44">
        <v>94165.649090000035</v>
      </c>
      <c r="C68" s="44">
        <v>45432.770019999989</v>
      </c>
      <c r="D68" s="44">
        <v>87248.023119999969</v>
      </c>
      <c r="E68" s="3">
        <v>0.92037648335314926</v>
      </c>
      <c r="F68" s="45">
        <v>1.7130709612283492E-2</v>
      </c>
      <c r="I68" s="44"/>
    </row>
    <row r="69" spans="1:9" x14ac:dyDescent="0.2">
      <c r="A69" s="46" t="s">
        <v>29</v>
      </c>
      <c r="B69" s="44">
        <v>92801.496910000016</v>
      </c>
      <c r="C69" s="44">
        <v>58057.519589999996</v>
      </c>
      <c r="D69" s="44">
        <v>71281.701659999977</v>
      </c>
      <c r="E69" s="3">
        <v>0.22777724855261908</v>
      </c>
      <c r="F69" s="45">
        <v>1.3995802863377085E-2</v>
      </c>
      <c r="I69" s="44"/>
    </row>
    <row r="70" spans="1:9" x14ac:dyDescent="0.2">
      <c r="A70" s="46" t="s">
        <v>21</v>
      </c>
      <c r="B70" s="44">
        <v>735391.86277999915</v>
      </c>
      <c r="C70" s="44">
        <v>435600.12928000046</v>
      </c>
      <c r="D70" s="44">
        <v>576574.37517999951</v>
      </c>
      <c r="E70" s="3">
        <v>0.3236322407273251</v>
      </c>
      <c r="F70" s="45">
        <v>0.11320747264963783</v>
      </c>
      <c r="I70" s="44"/>
    </row>
    <row r="71" spans="1:9" ht="12.75" customHeight="1" thickBot="1" x14ac:dyDescent="0.25">
      <c r="A71" s="101" t="s">
        <v>22</v>
      </c>
      <c r="B71" s="102">
        <v>6641252</v>
      </c>
      <c r="C71" s="102">
        <v>3527461</v>
      </c>
      <c r="D71" s="102">
        <v>5093077</v>
      </c>
      <c r="E71" s="103">
        <v>0.44383651583957978</v>
      </c>
      <c r="F71" s="104">
        <v>1</v>
      </c>
      <c r="I71" s="5"/>
    </row>
    <row r="72" spans="1:9" ht="22.5" customHeight="1" thickTop="1" x14ac:dyDescent="0.2">
      <c r="A72" s="392" t="s">
        <v>418</v>
      </c>
      <c r="B72" s="392"/>
      <c r="C72" s="392"/>
      <c r="D72" s="392"/>
      <c r="E72" s="392"/>
      <c r="F72" s="392"/>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8" bestFit="1" customWidth="1"/>
    <col min="2" max="4" width="10.42578125" style="238" bestFit="1" customWidth="1"/>
    <col min="5" max="5" width="10.85546875" style="238" bestFit="1" customWidth="1"/>
    <col min="6" max="6" width="11.7109375" style="238" bestFit="1" customWidth="1"/>
    <col min="7" max="7" width="11" style="238"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9" t="s">
        <v>153</v>
      </c>
      <c r="B1" s="399"/>
      <c r="C1" s="399"/>
      <c r="D1" s="399"/>
      <c r="E1" s="399"/>
      <c r="F1" s="399"/>
      <c r="G1" s="399"/>
      <c r="H1" s="4"/>
      <c r="I1" s="4"/>
      <c r="J1" s="4"/>
    </row>
    <row r="2" spans="1:20" s="10" customFormat="1" ht="15.95" customHeight="1" x14ac:dyDescent="0.2">
      <c r="A2" s="400" t="s">
        <v>150</v>
      </c>
      <c r="B2" s="400"/>
      <c r="C2" s="400"/>
      <c r="D2" s="400"/>
      <c r="E2" s="400"/>
      <c r="F2" s="400"/>
      <c r="G2" s="400"/>
      <c r="H2" s="4"/>
      <c r="I2" s="4"/>
      <c r="J2" s="4"/>
    </row>
    <row r="3" spans="1:20" s="10" customFormat="1" ht="15.95" customHeight="1" thickBot="1" x14ac:dyDescent="0.25">
      <c r="A3" s="400" t="s">
        <v>240</v>
      </c>
      <c r="B3" s="400"/>
      <c r="C3" s="400"/>
      <c r="D3" s="400"/>
      <c r="E3" s="400"/>
      <c r="F3" s="400"/>
      <c r="G3" s="400"/>
      <c r="H3" s="4"/>
      <c r="I3" s="4"/>
      <c r="J3" s="4"/>
    </row>
    <row r="4" spans="1:20" ht="12.75" customHeight="1" thickTop="1" x14ac:dyDescent="0.2">
      <c r="A4" s="402" t="s">
        <v>25</v>
      </c>
      <c r="B4" s="233" t="s">
        <v>92</v>
      </c>
      <c r="C4" s="234">
        <f>+'prin paises exp e imp'!B4</f>
        <v>2020</v>
      </c>
      <c r="D4" s="404" t="str">
        <f>+'prin paises exp e imp'!C4</f>
        <v>enero - julio</v>
      </c>
      <c r="E4" s="404"/>
      <c r="F4" s="233" t="s">
        <v>144</v>
      </c>
      <c r="G4" s="233" t="s">
        <v>135</v>
      </c>
    </row>
    <row r="5" spans="1:20" ht="12.75" customHeight="1" thickBot="1" x14ac:dyDescent="0.25">
      <c r="A5" s="403"/>
      <c r="B5" s="235" t="s">
        <v>32</v>
      </c>
      <c r="C5" s="236" t="s">
        <v>134</v>
      </c>
      <c r="D5" s="237">
        <f>+balanza_periodos!C6</f>
        <v>2020</v>
      </c>
      <c r="E5" s="237">
        <f>+balanza_periodos!D6</f>
        <v>2021</v>
      </c>
      <c r="F5" s="236" t="str">
        <f>+'prin paises exp e imp'!E5</f>
        <v>2021-2020</v>
      </c>
      <c r="G5" s="236">
        <f>+'prin paises exp e imp'!F5</f>
        <v>2021</v>
      </c>
      <c r="O5" s="5"/>
      <c r="P5" s="5"/>
      <c r="R5" s="5"/>
      <c r="S5" s="5"/>
    </row>
    <row r="6" spans="1:20" ht="12" thickTop="1" x14ac:dyDescent="0.2">
      <c r="C6" s="231"/>
      <c r="D6" s="231"/>
      <c r="E6" s="231"/>
      <c r="F6" s="231"/>
      <c r="G6" s="231"/>
      <c r="Q6" s="5"/>
      <c r="T6" s="5"/>
    </row>
    <row r="7" spans="1:20" ht="12.75" customHeight="1" x14ac:dyDescent="0.2">
      <c r="A7" s="227" t="e">
        <f>VLOOKUP(B7,#REF!,2,FALSE)</f>
        <v>#REF!</v>
      </c>
      <c r="B7" s="254" t="e">
        <f>#REF!</f>
        <v>#REF!</v>
      </c>
      <c r="C7" s="228" t="e">
        <f>#REF!/1000</f>
        <v>#REF!</v>
      </c>
      <c r="D7" s="232" t="e">
        <f>#REF!/1000</f>
        <v>#REF!</v>
      </c>
      <c r="E7" s="228" t="e">
        <f>#REF!/1000</f>
        <v>#REF!</v>
      </c>
      <c r="F7" s="229" t="str">
        <f>IFERROR(((E7-D7)/D7),"")</f>
        <v/>
      </c>
      <c r="G7" s="239" t="str">
        <f>IFERROR((E7/$E$23),"")</f>
        <v/>
      </c>
      <c r="N7" s="5"/>
      <c r="O7" s="5"/>
      <c r="Q7" s="5"/>
      <c r="R7" s="5"/>
      <c r="T7" s="5"/>
    </row>
    <row r="8" spans="1:20" ht="12.75" customHeight="1" x14ac:dyDescent="0.2">
      <c r="A8" s="227" t="e">
        <f>VLOOKUP(B8,#REF!,2,FALSE)</f>
        <v>#REF!</v>
      </c>
      <c r="B8" s="254" t="e">
        <f>#REF!</f>
        <v>#REF!</v>
      </c>
      <c r="C8" s="228" t="e">
        <f>#REF!/1000</f>
        <v>#REF!</v>
      </c>
      <c r="D8" s="232" t="e">
        <f>#REF!/1000</f>
        <v>#REF!</v>
      </c>
      <c r="E8" s="228" t="e">
        <f>#REF!/1000</f>
        <v>#REF!</v>
      </c>
      <c r="F8" s="229" t="str">
        <f t="shared" ref="F8:F23" si="0">IFERROR(((E8-D8)/D8),"")</f>
        <v/>
      </c>
      <c r="G8" s="239" t="str">
        <f t="shared" ref="G8:G23" si="1">IFERROR((E8/$E$23),"")</f>
        <v/>
      </c>
      <c r="O8" s="182"/>
      <c r="P8" s="182"/>
      <c r="Q8" s="182"/>
      <c r="R8" s="183"/>
      <c r="S8" s="183"/>
      <c r="T8" s="183"/>
    </row>
    <row r="9" spans="1:20" ht="12.75" customHeight="1" x14ac:dyDescent="0.2">
      <c r="A9" s="227" t="e">
        <f>VLOOKUP(B9,#REF!,2,FALSE)</f>
        <v>#REF!</v>
      </c>
      <c r="B9" s="254" t="e">
        <f>#REF!</f>
        <v>#REF!</v>
      </c>
      <c r="C9" s="228" t="e">
        <f>#REF!/1000</f>
        <v>#REF!</v>
      </c>
      <c r="D9" s="232" t="e">
        <f>#REF!/1000</f>
        <v>#REF!</v>
      </c>
      <c r="E9" s="228" t="e">
        <f>#REF!/1000</f>
        <v>#REF!</v>
      </c>
      <c r="F9" s="229" t="str">
        <f t="shared" si="0"/>
        <v/>
      </c>
      <c r="G9" s="239" t="str">
        <f t="shared" si="1"/>
        <v/>
      </c>
    </row>
    <row r="10" spans="1:20" x14ac:dyDescent="0.2">
      <c r="A10" s="227" t="e">
        <f>VLOOKUP(B10,#REF!,2,FALSE)</f>
        <v>#REF!</v>
      </c>
      <c r="B10" s="254" t="e">
        <f>#REF!</f>
        <v>#REF!</v>
      </c>
      <c r="C10" s="228" t="e">
        <f>#REF!/1000</f>
        <v>#REF!</v>
      </c>
      <c r="D10" s="232" t="e">
        <f>#REF!/1000</f>
        <v>#REF!</v>
      </c>
      <c r="E10" s="228" t="e">
        <f>#REF!/1000</f>
        <v>#REF!</v>
      </c>
      <c r="F10" s="229" t="str">
        <f t="shared" si="0"/>
        <v/>
      </c>
      <c r="G10" s="239" t="str">
        <f t="shared" si="1"/>
        <v/>
      </c>
    </row>
    <row r="11" spans="1:20" ht="12" customHeight="1" x14ac:dyDescent="0.2">
      <c r="A11" s="227" t="e">
        <f>VLOOKUP(B11,#REF!,2,FALSE)</f>
        <v>#REF!</v>
      </c>
      <c r="B11" s="254" t="e">
        <f>#REF!</f>
        <v>#REF!</v>
      </c>
      <c r="C11" s="228" t="e">
        <f>#REF!/1000</f>
        <v>#REF!</v>
      </c>
      <c r="D11" s="232" t="e">
        <f>#REF!/1000</f>
        <v>#REF!</v>
      </c>
      <c r="E11" s="228" t="e">
        <f>#REF!/1000</f>
        <v>#REF!</v>
      </c>
      <c r="F11" s="229" t="str">
        <f t="shared" si="0"/>
        <v/>
      </c>
      <c r="G11" s="239" t="str">
        <f t="shared" si="1"/>
        <v/>
      </c>
    </row>
    <row r="12" spans="1:20" x14ac:dyDescent="0.2">
      <c r="A12" s="227" t="e">
        <f>VLOOKUP(B12,#REF!,2,FALSE)</f>
        <v>#REF!</v>
      </c>
      <c r="B12" s="254" t="e">
        <f>#REF!</f>
        <v>#REF!</v>
      </c>
      <c r="C12" s="228" t="e">
        <f>#REF!/1000</f>
        <v>#REF!</v>
      </c>
      <c r="D12" s="232" t="e">
        <f>#REF!/1000</f>
        <v>#REF!</v>
      </c>
      <c r="E12" s="228" t="e">
        <f>#REF!/1000</f>
        <v>#REF!</v>
      </c>
      <c r="F12" s="229" t="str">
        <f t="shared" si="0"/>
        <v/>
      </c>
      <c r="G12" s="239" t="str">
        <f t="shared" si="1"/>
        <v/>
      </c>
    </row>
    <row r="13" spans="1:20" ht="12.75" customHeight="1" x14ac:dyDescent="0.2">
      <c r="A13" s="227" t="e">
        <f>VLOOKUP(B13,#REF!,2,FALSE)</f>
        <v>#REF!</v>
      </c>
      <c r="B13" s="254" t="e">
        <f>#REF!</f>
        <v>#REF!</v>
      </c>
      <c r="C13" s="228" t="e">
        <f>#REF!/1000</f>
        <v>#REF!</v>
      </c>
      <c r="D13" s="232" t="e">
        <f>#REF!/1000</f>
        <v>#REF!</v>
      </c>
      <c r="E13" s="228" t="e">
        <f>#REF!/1000</f>
        <v>#REF!</v>
      </c>
      <c r="F13" s="229" t="str">
        <f t="shared" si="0"/>
        <v/>
      </c>
      <c r="G13" s="239" t="str">
        <f t="shared" si="1"/>
        <v/>
      </c>
    </row>
    <row r="14" spans="1:20" ht="12.75" customHeight="1" x14ac:dyDescent="0.2">
      <c r="A14" s="227" t="e">
        <f>VLOOKUP(B14,#REF!,2,FALSE)</f>
        <v>#REF!</v>
      </c>
      <c r="B14" s="254" t="e">
        <f>#REF!</f>
        <v>#REF!</v>
      </c>
      <c r="C14" s="228" t="e">
        <f>#REF!/1000</f>
        <v>#REF!</v>
      </c>
      <c r="D14" s="232" t="e">
        <f>#REF!/1000</f>
        <v>#REF!</v>
      </c>
      <c r="E14" s="228" t="e">
        <f>#REF!/1000</f>
        <v>#REF!</v>
      </c>
      <c r="F14" s="229" t="str">
        <f t="shared" si="0"/>
        <v/>
      </c>
      <c r="G14" s="239" t="str">
        <f t="shared" si="1"/>
        <v/>
      </c>
      <c r="S14" s="10"/>
      <c r="T14" s="93"/>
    </row>
    <row r="15" spans="1:20" ht="12.75" customHeight="1" x14ac:dyDescent="0.2">
      <c r="A15" s="227" t="e">
        <f>VLOOKUP(B15,#REF!,2,FALSE)</f>
        <v>#REF!</v>
      </c>
      <c r="B15" s="254" t="e">
        <f>#REF!</f>
        <v>#REF!</v>
      </c>
      <c r="C15" s="228" t="e">
        <f>#REF!/1000</f>
        <v>#REF!</v>
      </c>
      <c r="D15" s="232" t="e">
        <f>#REF!/1000</f>
        <v>#REF!</v>
      </c>
      <c r="E15" s="228" t="e">
        <f>#REF!/1000</f>
        <v>#REF!</v>
      </c>
      <c r="F15" s="229" t="str">
        <f t="shared" si="0"/>
        <v/>
      </c>
      <c r="G15" s="239" t="str">
        <f t="shared" si="1"/>
        <v/>
      </c>
    </row>
    <row r="16" spans="1:20" x14ac:dyDescent="0.2">
      <c r="A16" s="227" t="e">
        <f>VLOOKUP(B16,#REF!,2,FALSE)</f>
        <v>#REF!</v>
      </c>
      <c r="B16" s="254" t="e">
        <f>#REF!</f>
        <v>#REF!</v>
      </c>
      <c r="C16" s="228" t="e">
        <f>#REF!/1000</f>
        <v>#REF!</v>
      </c>
      <c r="D16" s="232" t="e">
        <f>#REF!/1000</f>
        <v>#REF!</v>
      </c>
      <c r="E16" s="228" t="e">
        <f>#REF!/1000</f>
        <v>#REF!</v>
      </c>
      <c r="F16" s="229" t="str">
        <f t="shared" si="0"/>
        <v/>
      </c>
      <c r="G16" s="239" t="str">
        <f t="shared" si="1"/>
        <v/>
      </c>
      <c r="S16" s="5"/>
    </row>
    <row r="17" spans="1:20" ht="12.75" customHeight="1" x14ac:dyDescent="0.2">
      <c r="A17" s="227" t="e">
        <f>VLOOKUP(B17,#REF!,2,FALSE)</f>
        <v>#REF!</v>
      </c>
      <c r="B17" s="254" t="e">
        <f>#REF!</f>
        <v>#REF!</v>
      </c>
      <c r="C17" s="228" t="e">
        <f>#REF!/1000</f>
        <v>#REF!</v>
      </c>
      <c r="D17" s="232" t="e">
        <f>#REF!/1000</f>
        <v>#REF!</v>
      </c>
      <c r="E17" s="228" t="e">
        <f>#REF!/1000</f>
        <v>#REF!</v>
      </c>
      <c r="F17" s="229" t="str">
        <f t="shared" si="0"/>
        <v/>
      </c>
      <c r="G17" s="239" t="str">
        <f t="shared" si="1"/>
        <v/>
      </c>
      <c r="T17" s="5"/>
    </row>
    <row r="18" spans="1:20" ht="12.75" customHeight="1" x14ac:dyDescent="0.2">
      <c r="A18" s="227" t="e">
        <f>VLOOKUP(B18,#REF!,2,FALSE)</f>
        <v>#REF!</v>
      </c>
      <c r="B18" s="254" t="e">
        <f>#REF!</f>
        <v>#REF!</v>
      </c>
      <c r="C18" s="228" t="e">
        <f>#REF!/1000</f>
        <v>#REF!</v>
      </c>
      <c r="D18" s="232" t="e">
        <f>#REF!/1000</f>
        <v>#REF!</v>
      </c>
      <c r="E18" s="228" t="e">
        <f>#REF!/1000</f>
        <v>#REF!</v>
      </c>
      <c r="F18" s="229" t="str">
        <f t="shared" si="0"/>
        <v/>
      </c>
      <c r="G18" s="239" t="str">
        <f t="shared" si="1"/>
        <v/>
      </c>
      <c r="T18" s="5"/>
    </row>
    <row r="19" spans="1:20" ht="12.75" customHeight="1" x14ac:dyDescent="0.2">
      <c r="A19" s="227" t="e">
        <f>VLOOKUP(B19,#REF!,2,FALSE)</f>
        <v>#REF!</v>
      </c>
      <c r="B19" s="254" t="e">
        <f>#REF!</f>
        <v>#REF!</v>
      </c>
      <c r="C19" s="228" t="e">
        <f>#REF!/1000</f>
        <v>#REF!</v>
      </c>
      <c r="D19" s="232" t="e">
        <f>#REF!/1000</f>
        <v>#REF!</v>
      </c>
      <c r="E19" s="228" t="e">
        <f>#REF!/1000</f>
        <v>#REF!</v>
      </c>
      <c r="F19" s="229" t="str">
        <f t="shared" si="0"/>
        <v/>
      </c>
      <c r="G19" s="239" t="str">
        <f t="shared" si="1"/>
        <v/>
      </c>
      <c r="N19" s="5"/>
      <c r="O19" s="5"/>
      <c r="Q19" s="5"/>
      <c r="R19" s="5"/>
      <c r="T19" s="5"/>
    </row>
    <row r="20" spans="1:20" ht="12.75" customHeight="1" x14ac:dyDescent="0.2">
      <c r="A20" s="227" t="e">
        <f>VLOOKUP(B20,#REF!,2,FALSE)</f>
        <v>#REF!</v>
      </c>
      <c r="B20" s="254" t="e">
        <f>#REF!</f>
        <v>#REF!</v>
      </c>
      <c r="C20" s="228" t="e">
        <f>#REF!/1000</f>
        <v>#REF!</v>
      </c>
      <c r="D20" s="232" t="e">
        <f>#REF!/1000</f>
        <v>#REF!</v>
      </c>
      <c r="E20" s="228" t="e">
        <f>#REF!/1000</f>
        <v>#REF!</v>
      </c>
      <c r="F20" s="229" t="str">
        <f t="shared" si="0"/>
        <v/>
      </c>
      <c r="G20" s="239" t="str">
        <f t="shared" si="1"/>
        <v/>
      </c>
      <c r="Q20" s="5"/>
      <c r="T20" s="5"/>
    </row>
    <row r="21" spans="1:20" ht="12.75" customHeight="1" x14ac:dyDescent="0.2">
      <c r="A21" s="227" t="e">
        <f>VLOOKUP(B21,#REF!,2,FALSE)</f>
        <v>#REF!</v>
      </c>
      <c r="B21" s="254" t="e">
        <f>#REF!</f>
        <v>#REF!</v>
      </c>
      <c r="C21" s="228" t="e">
        <f>#REF!/1000</f>
        <v>#REF!</v>
      </c>
      <c r="D21" s="232" t="e">
        <f>#REF!/1000</f>
        <v>#REF!</v>
      </c>
      <c r="E21" s="228" t="e">
        <f>#REF!/1000</f>
        <v>#REF!</v>
      </c>
      <c r="F21" s="229" t="str">
        <f t="shared" si="0"/>
        <v/>
      </c>
      <c r="G21" s="239" t="str">
        <f t="shared" si="1"/>
        <v/>
      </c>
      <c r="I21" s="5"/>
      <c r="O21" s="182"/>
      <c r="P21" s="182"/>
      <c r="Q21" s="182"/>
      <c r="R21" s="183"/>
      <c r="S21" s="183"/>
      <c r="T21" s="183"/>
    </row>
    <row r="22" spans="1:20" ht="12.75" customHeight="1" x14ac:dyDescent="0.2">
      <c r="A22" s="227" t="s">
        <v>24</v>
      </c>
      <c r="B22" s="227"/>
      <c r="C22" s="231" t="e">
        <f>C23-SUM(C7:C21)</f>
        <v>#REF!</v>
      </c>
      <c r="D22" s="231" t="e">
        <f t="shared" ref="D22:E22" si="2">D23-SUM(D7:D21)</f>
        <v>#REF!</v>
      </c>
      <c r="E22" s="231" t="e">
        <f t="shared" si="2"/>
        <v>#REF!</v>
      </c>
      <c r="F22" s="229" t="str">
        <f t="shared" si="0"/>
        <v/>
      </c>
      <c r="G22" s="239" t="str">
        <f t="shared" si="1"/>
        <v/>
      </c>
      <c r="I22" s="5"/>
    </row>
    <row r="23" spans="1:20" ht="12.75" customHeight="1" x14ac:dyDescent="0.2">
      <c r="A23" s="227" t="s">
        <v>22</v>
      </c>
      <c r="B23" s="227"/>
      <c r="C23" s="231">
        <f>+balanza_periodos!B11</f>
        <v>15907683</v>
      </c>
      <c r="D23" s="231">
        <f>+balanza_periodos!C11</f>
        <v>9874370</v>
      </c>
      <c r="E23" s="231">
        <f>+balanza_periodos!D11</f>
        <v>10554777</v>
      </c>
      <c r="F23" s="229">
        <f t="shared" si="0"/>
        <v>6.8906370735550726E-2</v>
      </c>
      <c r="G23" s="239">
        <f t="shared" si="1"/>
        <v>1</v>
      </c>
    </row>
    <row r="24" spans="1:20" ht="12" thickBot="1" x14ac:dyDescent="0.25">
      <c r="A24" s="240"/>
      <c r="B24" s="240"/>
      <c r="C24" s="241"/>
      <c r="D24" s="241"/>
      <c r="E24" s="241"/>
      <c r="F24" s="240"/>
      <c r="G24" s="240"/>
    </row>
    <row r="25" spans="1:20" ht="33.75" customHeight="1" thickTop="1" x14ac:dyDescent="0.2">
      <c r="A25" s="401" t="s">
        <v>417</v>
      </c>
      <c r="B25" s="401"/>
      <c r="C25" s="401"/>
      <c r="D25" s="401"/>
      <c r="E25" s="401"/>
      <c r="F25" s="401"/>
      <c r="G25" s="401"/>
    </row>
    <row r="50" spans="1:20" ht="15.95" customHeight="1" x14ac:dyDescent="0.2">
      <c r="A50" s="399" t="s">
        <v>252</v>
      </c>
      <c r="B50" s="399"/>
      <c r="C50" s="399"/>
      <c r="D50" s="399"/>
      <c r="E50" s="399"/>
      <c r="F50" s="399"/>
      <c r="G50" s="399"/>
    </row>
    <row r="51" spans="1:20" ht="15.95" customHeight="1" x14ac:dyDescent="0.2">
      <c r="A51" s="400" t="s">
        <v>151</v>
      </c>
      <c r="B51" s="400"/>
      <c r="C51" s="400"/>
      <c r="D51" s="400"/>
      <c r="E51" s="400"/>
      <c r="F51" s="400"/>
      <c r="G51" s="400"/>
    </row>
    <row r="52" spans="1:20" ht="15.95" customHeight="1" thickBot="1" x14ac:dyDescent="0.25">
      <c r="A52" s="400" t="s">
        <v>241</v>
      </c>
      <c r="B52" s="400"/>
      <c r="C52" s="400"/>
      <c r="D52" s="400"/>
      <c r="E52" s="400"/>
      <c r="F52" s="400"/>
      <c r="G52" s="400"/>
    </row>
    <row r="53" spans="1:20" ht="12.75" customHeight="1" thickTop="1" x14ac:dyDescent="0.2">
      <c r="A53" s="402" t="s">
        <v>25</v>
      </c>
      <c r="B53" s="233" t="s">
        <v>92</v>
      </c>
      <c r="C53" s="234">
        <f>+C4</f>
        <v>2020</v>
      </c>
      <c r="D53" s="404" t="str">
        <f>+D4</f>
        <v>enero - julio</v>
      </c>
      <c r="E53" s="404"/>
      <c r="F53" s="233" t="s">
        <v>144</v>
      </c>
      <c r="G53" s="233" t="s">
        <v>135</v>
      </c>
      <c r="Q53" s="5"/>
      <c r="T53" s="5"/>
    </row>
    <row r="54" spans="1:20" ht="12.75" customHeight="1" thickBot="1" x14ac:dyDescent="0.25">
      <c r="A54" s="403"/>
      <c r="B54" s="235" t="s">
        <v>32</v>
      </c>
      <c r="C54" s="236" t="s">
        <v>134</v>
      </c>
      <c r="D54" s="237">
        <f>+balanza_periodos!C6</f>
        <v>2020</v>
      </c>
      <c r="E54" s="237">
        <f>+E5</f>
        <v>2021</v>
      </c>
      <c r="F54" s="236" t="str">
        <f>+F5</f>
        <v>2021-2020</v>
      </c>
      <c r="G54" s="236">
        <f>+G5</f>
        <v>2021</v>
      </c>
      <c r="O54" s="5"/>
      <c r="P54" s="5"/>
      <c r="Q54" s="5"/>
      <c r="R54" s="5"/>
      <c r="S54" s="5"/>
      <c r="T54" s="5"/>
    </row>
    <row r="55" spans="1:20" ht="12" thickTop="1" x14ac:dyDescent="0.2">
      <c r="C55" s="231"/>
      <c r="D55" s="231"/>
      <c r="E55" s="231"/>
      <c r="F55" s="231"/>
      <c r="G55" s="231"/>
      <c r="Q55" s="5"/>
      <c r="R55" s="5"/>
      <c r="T55" s="5"/>
    </row>
    <row r="56" spans="1:20" ht="12.75" customHeight="1" x14ac:dyDescent="0.2">
      <c r="A56" s="227" t="e">
        <f>VLOOKUP(B56,#REF!,2,FALSE)</f>
        <v>#REF!</v>
      </c>
      <c r="B56" s="254" t="e">
        <f>#REF!</f>
        <v>#REF!</v>
      </c>
      <c r="C56" s="228" t="e">
        <f>#REF!/1000</f>
        <v>#REF!</v>
      </c>
      <c r="D56" s="228" t="e">
        <f>#REF!/1000</f>
        <v>#REF!</v>
      </c>
      <c r="E56" s="228" t="e">
        <f>#REF!/1000</f>
        <v>#REF!</v>
      </c>
      <c r="F56" s="229" t="str">
        <f>IFERROR((E56-D56)/D56,"")</f>
        <v/>
      </c>
      <c r="G56" s="230" t="e">
        <f t="shared" ref="G56:G72" si="3">+E56/$E$72</f>
        <v>#REF!</v>
      </c>
      <c r="Q56" s="5"/>
      <c r="T56" s="5"/>
    </row>
    <row r="57" spans="1:20" ht="12.75" customHeight="1" x14ac:dyDescent="0.2">
      <c r="A57" s="227" t="e">
        <f>VLOOKUP(B57,#REF!,2,FALSE)</f>
        <v>#REF!</v>
      </c>
      <c r="B57" s="254" t="e">
        <f>#REF!</f>
        <v>#REF!</v>
      </c>
      <c r="C57" s="228" t="e">
        <f>#REF!/1000</f>
        <v>#REF!</v>
      </c>
      <c r="D57" s="228" t="e">
        <f>#REF!/1000</f>
        <v>#REF!</v>
      </c>
      <c r="E57" s="228" t="e">
        <f>#REF!/1000</f>
        <v>#REF!</v>
      </c>
      <c r="F57" s="229" t="str">
        <f t="shared" ref="F57:F72" si="4">IFERROR((E57-D57)/D57,"")</f>
        <v/>
      </c>
      <c r="G57" s="230" t="e">
        <f t="shared" si="3"/>
        <v>#REF!</v>
      </c>
      <c r="O57" s="5"/>
      <c r="P57" s="5"/>
      <c r="Q57" s="5"/>
      <c r="R57" s="5"/>
      <c r="S57" s="5"/>
      <c r="T57" s="5"/>
    </row>
    <row r="58" spans="1:20" ht="12.75" customHeight="1" x14ac:dyDescent="0.2">
      <c r="A58" s="227" t="e">
        <f>VLOOKUP(B58,#REF!,2,FALSE)</f>
        <v>#REF!</v>
      </c>
      <c r="B58" s="254" t="e">
        <f>#REF!</f>
        <v>#REF!</v>
      </c>
      <c r="C58" s="228" t="e">
        <f>#REF!/1000</f>
        <v>#REF!</v>
      </c>
      <c r="D58" s="228" t="e">
        <f>#REF!/1000</f>
        <v>#REF!</v>
      </c>
      <c r="E58" s="228" t="e">
        <f>#REF!/1000</f>
        <v>#REF!</v>
      </c>
      <c r="F58" s="229" t="str">
        <f t="shared" si="4"/>
        <v/>
      </c>
      <c r="G58" s="230" t="e">
        <f t="shared" si="3"/>
        <v>#REF!</v>
      </c>
      <c r="Q58" s="5"/>
      <c r="R58" s="182"/>
      <c r="S58" s="182"/>
      <c r="T58" s="182"/>
    </row>
    <row r="59" spans="1:20" ht="12.75" customHeight="1" x14ac:dyDescent="0.2">
      <c r="A59" s="227" t="e">
        <f>VLOOKUP(B59,#REF!,2,FALSE)</f>
        <v>#REF!</v>
      </c>
      <c r="B59" s="254" t="e">
        <f>#REF!</f>
        <v>#REF!</v>
      </c>
      <c r="C59" s="228" t="e">
        <f>#REF!/1000</f>
        <v>#REF!</v>
      </c>
      <c r="D59" s="228" t="e">
        <f>#REF!/1000</f>
        <v>#REF!</v>
      </c>
      <c r="E59" s="228" t="e">
        <f>#REF!/1000</f>
        <v>#REF!</v>
      </c>
      <c r="F59" s="229" t="str">
        <f t="shared" si="4"/>
        <v/>
      </c>
      <c r="G59" s="230" t="e">
        <f t="shared" si="3"/>
        <v>#REF!</v>
      </c>
      <c r="O59" s="5"/>
      <c r="Q59" s="5"/>
      <c r="R59" s="5"/>
      <c r="T59" s="5"/>
    </row>
    <row r="60" spans="1:20" ht="12.75" customHeight="1" x14ac:dyDescent="0.2">
      <c r="A60" s="227" t="e">
        <f>VLOOKUP(B60,#REF!,2,FALSE)</f>
        <v>#REF!</v>
      </c>
      <c r="B60" s="254" t="e">
        <f>#REF!</f>
        <v>#REF!</v>
      </c>
      <c r="C60" s="228" t="e">
        <f>#REF!/1000</f>
        <v>#REF!</v>
      </c>
      <c r="D60" s="228" t="e">
        <f>#REF!/1000</f>
        <v>#REF!</v>
      </c>
      <c r="E60" s="228" t="e">
        <f>#REF!/1000</f>
        <v>#REF!</v>
      </c>
      <c r="F60" s="229" t="str">
        <f t="shared" si="4"/>
        <v/>
      </c>
      <c r="G60" s="230" t="e">
        <f t="shared" si="3"/>
        <v>#REF!</v>
      </c>
      <c r="O60" s="5"/>
      <c r="Q60" s="5"/>
      <c r="R60" s="5"/>
      <c r="T60" s="5"/>
    </row>
    <row r="61" spans="1:20" ht="12.75" customHeight="1" x14ac:dyDescent="0.2">
      <c r="A61" s="227" t="e">
        <f>VLOOKUP(B61,#REF!,2,FALSE)</f>
        <v>#REF!</v>
      </c>
      <c r="B61" s="254" t="e">
        <f>#REF!</f>
        <v>#REF!</v>
      </c>
      <c r="C61" s="228" t="e">
        <f>#REF!/1000</f>
        <v>#REF!</v>
      </c>
      <c r="D61" s="228" t="e">
        <f>#REF!/1000</f>
        <v>#REF!</v>
      </c>
      <c r="E61" s="228" t="e">
        <f>#REF!/1000</f>
        <v>#REF!</v>
      </c>
      <c r="F61" s="229" t="str">
        <f t="shared" si="4"/>
        <v/>
      </c>
      <c r="G61" s="230" t="e">
        <f t="shared" si="3"/>
        <v>#REF!</v>
      </c>
      <c r="Q61" s="5"/>
      <c r="R61" s="5"/>
      <c r="T61" s="5"/>
    </row>
    <row r="62" spans="1:20" ht="12.75" customHeight="1" x14ac:dyDescent="0.2">
      <c r="A62" s="227" t="e">
        <f>VLOOKUP(B62,#REF!,2,FALSE)</f>
        <v>#REF!</v>
      </c>
      <c r="B62" s="254" t="e">
        <f>#REF!</f>
        <v>#REF!</v>
      </c>
      <c r="C62" s="228" t="e">
        <f>#REF!/1000</f>
        <v>#REF!</v>
      </c>
      <c r="D62" s="228" t="e">
        <f>#REF!/1000</f>
        <v>#REF!</v>
      </c>
      <c r="E62" s="228" t="e">
        <f>#REF!/1000</f>
        <v>#REF!</v>
      </c>
      <c r="F62" s="229" t="str">
        <f t="shared" si="4"/>
        <v/>
      </c>
      <c r="G62" s="230" t="e">
        <f t="shared" si="3"/>
        <v>#REF!</v>
      </c>
      <c r="I62" s="5"/>
      <c r="M62" s="5"/>
      <c r="N62" s="5"/>
      <c r="P62" s="5"/>
      <c r="Q62" s="5"/>
      <c r="R62" s="5"/>
      <c r="T62" s="5"/>
    </row>
    <row r="63" spans="1:20" ht="12.75" customHeight="1" x14ac:dyDescent="0.2">
      <c r="A63" s="227" t="e">
        <f>VLOOKUP(B63,#REF!,2,FALSE)</f>
        <v>#REF!</v>
      </c>
      <c r="B63" s="254" t="e">
        <f>#REF!</f>
        <v>#REF!</v>
      </c>
      <c r="C63" s="228" t="e">
        <f>#REF!/1000</f>
        <v>#REF!</v>
      </c>
      <c r="D63" s="228" t="e">
        <f>#REF!/1000</f>
        <v>#REF!</v>
      </c>
      <c r="E63" s="228" t="e">
        <f>#REF!/1000</f>
        <v>#REF!</v>
      </c>
      <c r="F63" s="229" t="str">
        <f t="shared" si="4"/>
        <v/>
      </c>
      <c r="G63" s="230" t="e">
        <f t="shared" si="3"/>
        <v>#REF!</v>
      </c>
      <c r="P63" s="182"/>
      <c r="Q63" s="182"/>
      <c r="R63" s="182"/>
      <c r="T63" s="5"/>
    </row>
    <row r="64" spans="1:20" ht="12.75" customHeight="1" x14ac:dyDescent="0.2">
      <c r="A64" s="227" t="e">
        <f>VLOOKUP(B64,#REF!,2,FALSE)</f>
        <v>#REF!</v>
      </c>
      <c r="B64" s="254" t="e">
        <f>#REF!</f>
        <v>#REF!</v>
      </c>
      <c r="C64" s="228" t="e">
        <f>#REF!/1000</f>
        <v>#REF!</v>
      </c>
      <c r="D64" s="228" t="e">
        <f>#REF!/1000</f>
        <v>#REF!</v>
      </c>
      <c r="E64" s="228" t="e">
        <f>#REF!/1000</f>
        <v>#REF!</v>
      </c>
      <c r="F64" s="229" t="str">
        <f t="shared" si="4"/>
        <v/>
      </c>
      <c r="G64" s="230" t="e">
        <f t="shared" si="3"/>
        <v>#REF!</v>
      </c>
      <c r="Q64" s="5"/>
      <c r="T64" s="5"/>
    </row>
    <row r="65" spans="1:20" ht="12.75" customHeight="1" x14ac:dyDescent="0.2">
      <c r="A65" s="227" t="e">
        <f>VLOOKUP(B65,#REF!,2,FALSE)</f>
        <v>#REF!</v>
      </c>
      <c r="B65" s="254" t="e">
        <f>#REF!</f>
        <v>#REF!</v>
      </c>
      <c r="C65" s="228" t="e">
        <f>#REF!/1000</f>
        <v>#REF!</v>
      </c>
      <c r="D65" s="228" t="e">
        <f>#REF!/1000</f>
        <v>#REF!</v>
      </c>
      <c r="E65" s="228" t="e">
        <f>#REF!/1000</f>
        <v>#REF!</v>
      </c>
      <c r="F65" s="229" t="str">
        <f t="shared" si="4"/>
        <v/>
      </c>
      <c r="G65" s="230" t="e">
        <f t="shared" si="3"/>
        <v>#REF!</v>
      </c>
      <c r="Q65" s="5"/>
      <c r="T65" s="5"/>
    </row>
    <row r="66" spans="1:20" ht="12.75" customHeight="1" x14ac:dyDescent="0.2">
      <c r="A66" s="227" t="e">
        <f>VLOOKUP(B66,#REF!,2,FALSE)</f>
        <v>#REF!</v>
      </c>
      <c r="B66" s="254" t="e">
        <f>#REF!</f>
        <v>#REF!</v>
      </c>
      <c r="C66" s="228" t="e">
        <f>#REF!/1000</f>
        <v>#REF!</v>
      </c>
      <c r="D66" s="228" t="e">
        <f>#REF!/1000</f>
        <v>#REF!</v>
      </c>
      <c r="E66" s="228" t="e">
        <f>#REF!/1000</f>
        <v>#REF!</v>
      </c>
      <c r="F66" s="229" t="str">
        <f t="shared" si="4"/>
        <v/>
      </c>
      <c r="G66" s="230" t="e">
        <f t="shared" si="3"/>
        <v>#REF!</v>
      </c>
      <c r="Q66" s="5"/>
      <c r="T66" s="5"/>
    </row>
    <row r="67" spans="1:20" ht="12.75" customHeight="1" x14ac:dyDescent="0.2">
      <c r="A67" s="227" t="e">
        <f>VLOOKUP(B67,#REF!,2,FALSE)</f>
        <v>#REF!</v>
      </c>
      <c r="B67" s="254" t="e">
        <f>#REF!</f>
        <v>#REF!</v>
      </c>
      <c r="C67" s="228" t="e">
        <f>#REF!/1000</f>
        <v>#REF!</v>
      </c>
      <c r="D67" s="228" t="e">
        <f>#REF!/1000</f>
        <v>#REF!</v>
      </c>
      <c r="E67" s="228" t="e">
        <f>#REF!/1000</f>
        <v>#REF!</v>
      </c>
      <c r="F67" s="229" t="str">
        <f t="shared" si="4"/>
        <v/>
      </c>
      <c r="G67" s="230" t="e">
        <f t="shared" si="3"/>
        <v>#REF!</v>
      </c>
    </row>
    <row r="68" spans="1:20" ht="12.75" customHeight="1" x14ac:dyDescent="0.2">
      <c r="A68" s="227" t="e">
        <f>VLOOKUP(B68,#REF!,2,FALSE)</f>
        <v>#REF!</v>
      </c>
      <c r="B68" s="254" t="e">
        <f>#REF!</f>
        <v>#REF!</v>
      </c>
      <c r="C68" s="228" t="e">
        <f>#REF!/1000</f>
        <v>#REF!</v>
      </c>
      <c r="D68" s="228" t="e">
        <f>#REF!/1000</f>
        <v>#REF!</v>
      </c>
      <c r="E68" s="228" t="e">
        <f>#REF!/1000</f>
        <v>#REF!</v>
      </c>
      <c r="F68" s="229" t="str">
        <f t="shared" si="4"/>
        <v/>
      </c>
      <c r="G68" s="230" t="e">
        <f t="shared" si="3"/>
        <v>#REF!</v>
      </c>
      <c r="O68" s="5"/>
      <c r="P68" s="5"/>
      <c r="R68" s="5"/>
      <c r="S68" s="5"/>
    </row>
    <row r="69" spans="1:20" ht="12.75" customHeight="1" x14ac:dyDescent="0.2">
      <c r="A69" s="227" t="e">
        <f>VLOOKUP(B69,#REF!,2,FALSE)</f>
        <v>#REF!</v>
      </c>
      <c r="B69" s="254" t="e">
        <f>#REF!</f>
        <v>#REF!</v>
      </c>
      <c r="C69" s="228" t="e">
        <f>#REF!/1000</f>
        <v>#REF!</v>
      </c>
      <c r="D69" s="228" t="e">
        <f>#REF!/1000</f>
        <v>#REF!</v>
      </c>
      <c r="E69" s="228" t="e">
        <f>#REF!/1000</f>
        <v>#REF!</v>
      </c>
      <c r="F69" s="229" t="str">
        <f t="shared" si="4"/>
        <v/>
      </c>
      <c r="G69" s="230" t="e">
        <f t="shared" si="3"/>
        <v>#REF!</v>
      </c>
      <c r="Q69" s="5"/>
      <c r="T69" s="5"/>
    </row>
    <row r="70" spans="1:20" ht="12.75" customHeight="1" x14ac:dyDescent="0.2">
      <c r="A70" s="227" t="e">
        <f>VLOOKUP(B70,#REF!,2,FALSE)</f>
        <v>#REF!</v>
      </c>
      <c r="B70" s="254" t="e">
        <f>#REF!</f>
        <v>#REF!</v>
      </c>
      <c r="C70" s="228" t="e">
        <f>#REF!/1000</f>
        <v>#REF!</v>
      </c>
      <c r="D70" s="228" t="e">
        <f>#REF!/1000</f>
        <v>#REF!</v>
      </c>
      <c r="E70" s="228" t="e">
        <f>#REF!/1000</f>
        <v>#REF!</v>
      </c>
      <c r="F70" s="229" t="str">
        <f t="shared" si="4"/>
        <v/>
      </c>
      <c r="G70" s="230" t="e">
        <f t="shared" si="3"/>
        <v>#REF!</v>
      </c>
      <c r="Q70" s="5"/>
      <c r="T70" s="5"/>
    </row>
    <row r="71" spans="1:20" ht="12.75" customHeight="1" x14ac:dyDescent="0.2">
      <c r="A71" s="227" t="s">
        <v>24</v>
      </c>
      <c r="B71" s="227"/>
      <c r="C71" s="231" t="e">
        <f>C72-SUM(C56:C70)</f>
        <v>#REF!</v>
      </c>
      <c r="D71" s="231" t="e">
        <f t="shared" ref="D71:E71" si="5">D72-SUM(D56:D70)</f>
        <v>#REF!</v>
      </c>
      <c r="E71" s="231" t="e">
        <f t="shared" si="5"/>
        <v>#REF!</v>
      </c>
      <c r="F71" s="229" t="str">
        <f t="shared" si="4"/>
        <v/>
      </c>
      <c r="G71" s="230" t="e">
        <f t="shared" si="3"/>
        <v>#REF!</v>
      </c>
      <c r="Q71" s="5"/>
      <c r="T71" s="5"/>
    </row>
    <row r="72" spans="1:20" ht="12.75" customHeight="1" x14ac:dyDescent="0.2">
      <c r="A72" s="227" t="s">
        <v>22</v>
      </c>
      <c r="B72" s="227"/>
      <c r="C72" s="231">
        <f>+balanza_periodos!B16</f>
        <v>6641252</v>
      </c>
      <c r="D72" s="231">
        <f>+balanza_periodos!C16</f>
        <v>3527461</v>
      </c>
      <c r="E72" s="231">
        <f>+balanza_periodos!D16</f>
        <v>5093077</v>
      </c>
      <c r="F72" s="229">
        <f t="shared" si="4"/>
        <v>0.44383651583957978</v>
      </c>
      <c r="G72" s="230">
        <f t="shared" si="3"/>
        <v>1</v>
      </c>
    </row>
    <row r="73" spans="1:20" ht="12" thickBot="1" x14ac:dyDescent="0.25">
      <c r="A73" s="242"/>
      <c r="B73" s="242"/>
      <c r="C73" s="243"/>
      <c r="D73" s="243"/>
      <c r="E73" s="243"/>
      <c r="F73" s="242"/>
      <c r="G73" s="242"/>
    </row>
    <row r="74" spans="1:20" ht="12.75" customHeight="1" thickTop="1" x14ac:dyDescent="0.2">
      <c r="A74" s="401" t="s">
        <v>418</v>
      </c>
      <c r="B74" s="401"/>
      <c r="C74" s="401"/>
      <c r="D74" s="401"/>
      <c r="E74" s="401"/>
      <c r="F74" s="401"/>
      <c r="G74" s="401"/>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2971D8F0F6E044594E482D7E4FFB036" ma:contentTypeVersion="2" ma:contentTypeDescription="Crear nuevo documento." ma:contentTypeScope="" ma:versionID="e9a8bd5e199ad25429f21456be00899c">
  <xsd:schema xmlns:xsd="http://www.w3.org/2001/XMLSchema" xmlns:xs="http://www.w3.org/2001/XMLSchema" xmlns:p="http://schemas.microsoft.com/office/2006/metadata/properties" xmlns:ns2="0040ebc2-0a72-45c0-9206-365a209a7bbd" targetNamespace="http://schemas.microsoft.com/office/2006/metadata/properties" ma:root="true" ma:fieldsID="0749d3fc982e161077474ab1be7d8969" ns2:_="">
    <xsd:import namespace="0040ebc2-0a72-45c0-9206-365a209a7b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0ebc2-0a72-45c0-9206-365a209a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B7470-520C-48BA-A0BE-751E75A8BF8E}">
  <ds:schemaRefs>
    <ds:schemaRef ds:uri="http://schemas.microsoft.com/sharepoint/v3/contenttype/forms"/>
  </ds:schemaRefs>
</ds:datastoreItem>
</file>

<file path=customXml/itemProps2.xml><?xml version="1.0" encoding="utf-8"?>
<ds:datastoreItem xmlns:ds="http://schemas.openxmlformats.org/officeDocument/2006/customXml" ds:itemID="{CEDBC480-0B3C-4003-81F9-72BDC00F9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0ebc2-0a72-45c0-9206-365a209a7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61CE21-6EC2-4909-A234-729FAD05A0AD}">
  <ds:schemaRefs>
    <ds:schemaRef ds:uri="http://schemas.microsoft.com/office/2006/metadata/properties"/>
    <ds:schemaRef ds:uri="http://www.w3.org/XML/1998/namespace"/>
    <ds:schemaRef ds:uri="http://schemas.microsoft.com/office/2006/documentManagement/types"/>
    <ds:schemaRef ds:uri="http://purl.org/dc/terms/"/>
    <ds:schemaRef ds:uri="http://purl.org/dc/dcmitype/"/>
    <ds:schemaRef ds:uri="0040ebc2-0a72-45c0-9206-365a209a7bbd"/>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2021-08-09T13:19:24Z</cp:lastPrinted>
  <dcterms:created xsi:type="dcterms:W3CDTF">2004-11-22T15:10:56Z</dcterms:created>
  <dcterms:modified xsi:type="dcterms:W3CDTF">2021-08-09T21:13:20Z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0x01010032971D8F0F6E044594E482D7E4FFB036</vt:lpwstr>
  </property>
</Properties>
</file>