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1\Junio\"/>
    </mc:Choice>
  </mc:AlternateContent>
  <xr:revisionPtr revIDLastSave="0" documentId="8_{E96D99A4-84E9-434E-9054-CDC57B1D0D3A}" xr6:coauthVersionLast="46" xr6:coauthVersionMax="46"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Banco_Central" sheetId="94" r:id="rId13"/>
    <sheet name="OMC" sheetId="93" r:id="rId14"/>
    <sheet name="CAS" sheetId="92" r:id="rId15"/>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3">OMC!$A$1:$F$24</definedName>
    <definedName name="_xlnm.Print_Area" localSheetId="0">'Portada '!$A$1:$H$134</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productos!$A$1:$J$493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<sst xmlns="http://schemas.openxmlformats.org/spreadsheetml/2006/main" count="1149" uniqueCount="622">
  <si>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</si>
  <si>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</si>
  <si>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</si>
  <si>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</si>
  <si>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</si>
  <si>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</si>
  <si>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</si>
  <si>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</si>
  <si>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</si>
  <si>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</si>
  <si>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</si>
  <si>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</si>
  <si>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</si>
  <si>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</si>
  <si>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</si>
  <si>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</si>
  <si>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</si>
  <si>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</si>
  <si>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</si>
  <si>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</si>
  <si>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</si>
  <si>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</si>
  <si>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</si>
  <si>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</si>
  <si>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</si>
  <si>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</si>
  <si>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</si>
  <si>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</si>
  <si>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</si>
  <si>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</si>
  <si>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</si>
  <si>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</si>
  <si>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</si>
  <si>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</si>
  <si>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</si>
  <si>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</si>
  <si>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</si>
  <si>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</si>
  <si>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</si>
  <si>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</si>
  <si>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</si>
  <si>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</si>
  <si>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</si>
  <si>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</si>
  <si>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</si>
  <si>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</si>
  <si>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</si>
  <si>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</si>
  <si>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</si>
  <si>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</si>
  <si>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</si>
  <si>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</si>
  <si>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</si>
  <si>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</si>
  <si>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</si>
  <si>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</si>
  <si>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</si>
  <si>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</si>
  <si>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</si>
  <si>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</si>
  <si>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</si>
  <si>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</si>
  <si>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</si>
  <si>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</si>
  <si>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</si>
  <si>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</si>
  <si>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</si>
  <si>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</si>
  <si>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</si>
  <si>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</si>
  <si>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</si>
  <si>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</si>
  <si>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</si>
  <si>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</si>
  <si>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</si>
  <si>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</si>
  <si>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</si>
  <si>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</si>
  <si>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</si>
  <si>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</si>
  <si>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</si>
  <si>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</si>
  <si>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</si>
  <si>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</si>
  <si>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</si>
  <si>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</si>
  <si>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</si>
  <si>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</si>
  <si>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</si>
  <si>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</si>
  <si>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</si>
  <si>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</si>
  <si>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</si>
  <si>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</si>
  <si>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</si>
  <si>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</si>
  <si>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</si>
  <si>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</si>
  <si>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</si>
  <si>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</si>
  <si>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</si>
  <si>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</si>
  <si>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</si>
  <si>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</si>
  <si>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</si>
  <si>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</si>
  <si>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</si>
  <si>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</si>
  <si>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</si>
  <si>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</si>
  <si>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</si>
  <si>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</si>
  <si>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</si>
  <si>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</si>
  <si>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</si>
  <si>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</si>
  <si>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</si>
  <si>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</si>
  <si>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</si>
  <si>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</si>
  <si>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</si>
  <si>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</si>
  <si>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</si>
  <si>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</si>
  <si>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</si>
  <si>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</si>
  <si>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</si>
  <si>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</si>
  <si>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</si>
  <si>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</si>
  <si>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</si>
  <si>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</si>
  <si>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</si>
  <si>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</si>
  <si>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</si>
  <si>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</si>
  <si>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</si>
  <si>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</si>
  <si>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</si>
  <si>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</si>
  <si>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</si>
  <si>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</si>
  <si>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</si>
  <si>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</si>
  <si>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</si>
  <si>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</si>
  <si>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</si>
  <si>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</si>
  <si>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</si>
  <si>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</si>
  <si>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</si>
  <si>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</si>
  <si>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</si>
  <si>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</si>
  <si>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</si>
  <si>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</si>
  <si>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</si>
  <si>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</si>
  <si>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</si>
  <si>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</si>
  <si>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</si>
  <si>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</si>
  <si>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</si>
  <si>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</si>
  <si>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</si>
  <si>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</si>
  <si>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</si>
  <si>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</si>
  <si>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</si>
  <si>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</si>
  <si>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</si>
  <si>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</si>
  <si>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</si>
  <si>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</si>
  <si>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</si>
  <si>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</si>
  <si>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</si>
  <si>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</si>
  <si>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</si>
  <si>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</si>
  <si>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</si>
  <si>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</si>
  <si>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</si>
  <si>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</si>
  <si>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</si>
  <si>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</si>
  <si>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</si>
  <si>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</si>
  <si>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</si>
  <si>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</si>
  <si>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</si>
  <si>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</si>
  <si>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</si>
  <si>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</si>
  <si>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</si>
  <si>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</si>
  <si>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</si>
  <si>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</si>
  <si>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</si>
  <si>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</si>
  <si>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</si>
  <si>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</si>
  <si>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</si>
  <si>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</si>
  <si>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</si>
  <si>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</si>
  <si>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</si>
  <si>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</si>
  <si>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</si>
  <si>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</si>
  <si>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</si>
  <si>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</si>
  <si>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</si>
  <si>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</si>
  <si>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</si>
  <si>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</si>
  <si>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</si>
  <si>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</si>
  <si>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</si>
  <si>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</si>
  <si>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</si>
  <si>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</si>
  <si>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</si>
  <si>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</si>
  <si>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</si>
  <si>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</si>
  <si>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</si>
  <si>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</si>
  <si>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</si>
  <si>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</si>
  <si>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</si>
  <si>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</si>
  <si>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</si>
  <si>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</si>
  <si>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</si>
  <si>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</si>
  <si>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</si>
  <si>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</si>
  <si>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</si>
  <si>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</si>
  <si>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</si>
  <si>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</si>
  <si>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</si>
  <si>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</si>
  <si>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</si>
  <si>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</si>
  <si>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</si>
  <si>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</si>
  <si>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</si>
  <si>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</si>
  <si>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</si>
  <si>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</si>
  <si>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</si>
  <si>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</si>
  <si>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</si>
  <si>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</si>
  <si>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</si>
  <si>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</si>
  <si>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</si>
  <si>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</si>
  <si>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</si>
  <si>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</si>
  <si>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</si>
  <si>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</si>
  <si>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</si>
  <si>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</si>
  <si>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</si>
  <si>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</si>
  <si>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</si>
  <si>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</si>
  <si>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</si>
  <si>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</si>
  <si>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</si>
  <si>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</si>
  <si>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</si>
  <si>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</si>
  <si>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</si>
  <si>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</si>
  <si>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</si>
  <si>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</si>
  <si>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</si>
  <si>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</si>
  <si>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</si>
  <si>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</si>
  <si>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</si>
  <si>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</si>
  <si>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</si>
  <si>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</si>
  <si>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</si>
  <si>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</si>
  <si>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</si>
  <si>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</si>
  <si>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</si>
  <si>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</si>
  <si>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</si>
  <si>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</si>
  <si>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</si>
  <si>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</si>
  <si>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</si>
  <si>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</si>
  <si>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</si>
  <si>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</si>
  <si>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</si>
  <si>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</si>
  <si>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</si>
  <si>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</si>
  <si>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</si>
  <si>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</si>
  <si>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</si>
  <si>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</si>
  <si>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</si>
  <si>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</si>
  <si>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</si>
  <si>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</si>
  <si>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</si>
  <si>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</si>
  <si>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</si>
  <si>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</si>
  <si>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</si>
  <si>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</si>
  <si>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</si>
  <si>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</si>
  <si>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</si>
  <si>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</si>
  <si>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</si>
  <si>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</si>
  <si>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</si>
  <si>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</si>
  <si>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</si>
  <si>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</si>
  <si>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</si>
  <si>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</si>
  <si>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</si>
  <si>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</si>
  <si>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</si>
  <si>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</si>
  <si>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</si>
  <si>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</si>
  <si>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</si>
  <si>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</si>
  <si>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</si>
  <si>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</si>
  <si>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</si>
  <si>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</si>
  <si>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</si>
  <si>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</si>
  <si>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</si>
  <si>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</si>
  <si>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</si>
  <si>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</si>
  <si>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</si>
  <si>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</si>
  <si>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</si>
  <si>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</si>
  <si>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</si>
  <si>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</si>
  <si>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</si>
  <si>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</si>
  <si>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</si>
  <si>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</si>
  <si>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</si>
  <si>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</si>
  <si>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</si>
  <si>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</si>
  <si>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</si>
  <si>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</si>
  <si>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</si>
  <si>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</si>
  <si>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</si>
  <si>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</si>
  <si>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</si>
  <si>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</si>
  <si>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</si>
  <si>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</si>
  <si>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</si>
  <si>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</si>
  <si>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</si>
  <si>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</si>
  <si>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</si>
  <si>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</si>
  <si>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</si>
  <si>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</si>
  <si>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</si>
  <si>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</si>
  <si>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</si>
  <si>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</si>
  <si>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</si>
  <si>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</si>
  <si>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</si>
  <si>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</si>
  <si>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</si>
  <si>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</si>
  <si>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</si>
  <si>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</si>
  <si>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</si>
  <si>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</si>
  <si>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</si>
  <si>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</si>
  <si>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</si>
  <si>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</si>
  <si>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</si>
  <si>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</si>
  <si>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</si>
  <si>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</si>
  <si>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</si>
  <si>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</si>
  <si>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</si>
  <si>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</si>
  <si>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</si>
  <si>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</si>
  <si>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</si>
  <si>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</si>
  <si>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</si>
  <si>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</si>
  <si>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</si>
  <si>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</si>
  <si>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</si>
  <si>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</si>
  <si>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</si>
  <si>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</si>
  <si>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</si>
  <si>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</si>
  <si>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</si>
  <si>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</si>
  <si>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</si>
  <si>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</si>
  <si>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</si>
  <si>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</si>
  <si>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</si>
  <si>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</si>
  <si>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</si>
  <si>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</si>
  <si>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</si>
  <si>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</si>
  <si>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</si>
  <si>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</si>
  <si>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</si>
  <si>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</si>
  <si>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</si>
  <si>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</si>
  <si>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</si>
  <si>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</si>
  <si>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</si>
  <si>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t>Banco Central</t>
  </si>
  <si>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</si>
  <si>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</si>
  <si>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</si>
  <si>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</si>
  <si>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</si>
  <si>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</si>
  <si>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</si>
  <si>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</si>
  <si>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</si>
  <si>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</si>
  <si>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</si>
  <si>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</si>
  <si>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</si>
  <si>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</si>
  <si>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</si>
  <si>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</si>
  <si>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</si>
  <si>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</si>
  <si>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</si>
  <si>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</si>
  <si>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</si>
  <si>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</si>
  <si>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</si>
  <si>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</si>
  <si>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</si>
  <si>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</si>
  <si>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</si>
  <si>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</si>
  <si>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</si>
  <si>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</si>
  <si>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</si>
  <si>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</si>
  <si>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</si>
  <si>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</si>
  <si>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</si>
  <si>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</si>
  <si>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</si>
  <si>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</si>
  <si>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</si>
  <si>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</si>
  <si>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</si>
  <si>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</si>
  <si>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</si>
  <si>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</si>
  <si>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</si>
  <si>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</si>
  <si>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</si>
  <si>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</si>
  <si>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</si>
  <si>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</si>
  <si>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</si>
  <si>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</si>
  <si>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</si>
  <si>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</si>
  <si>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</si>
  <si>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</si>
  <si>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</si>
  <si>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</si>
  <si>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</si>
  <si>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</si>
  <si>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</si>
  <si>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</si>
  <si>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</si>
  <si>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</si>
  <si>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</si>
  <si>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</si>
  <si>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</si>
  <si>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</si>
  <si>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</si>
  <si>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</si>
  <si>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</si>
  <si>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</si>
  <si>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</si>
  <si>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Exportaciones  </t>
  </si>
  <si>
    <t>      Minería</t>
  </si>
  <si>
    <t>      Agropecuario-silvícola y pesquero</t>
  </si>
  <si>
    <t>            Sector frutícola</t>
  </si>
  <si>
    <t>                  Uva</t>
  </si>
  <si>
    <t>                  Manzana</t>
  </si>
  <si>
    <t>                  Pera</t>
  </si>
  <si>
    <t>                  Arándanos</t>
  </si>
  <si>
    <t>                  Kiwi</t>
  </si>
  <si>
    <t>                  Ciruela</t>
  </si>
  <si>
    <t>                  Cereza</t>
  </si>
  <si>
    <t>                  Palta</t>
  </si>
  <si>
    <t>            Otros agropecuarios</t>
  </si>
  <si>
    <t>                  Semilla de maíz</t>
  </si>
  <si>
    <t>                  Semilla de hortalizas</t>
  </si>
  <si>
    <t>            Sector silvícola</t>
  </si>
  <si>
    <t>            Pesca extractiva</t>
  </si>
  <si>
    <t>      Industriales</t>
  </si>
  <si>
    <t>            Alimentos</t>
  </si>
  <si>
    <t>                  Harina de pescado</t>
  </si>
  <si>
    <t>                  Aceite de pescado</t>
  </si>
  <si>
    <t>                  Salmón</t>
  </si>
  <si>
    <t>                  Trucha</t>
  </si>
  <si>
    <t>                  Merluza</t>
  </si>
  <si>
    <t>                  Conservas de pescado</t>
  </si>
  <si>
    <t>                  Moluscos y crustáceos</t>
  </si>
  <si>
    <t>                  Fruta deshidratada</t>
  </si>
  <si>
    <t>                  Jugo de fruta</t>
  </si>
  <si>
    <t>                  Fruta en conserva</t>
  </si>
  <si>
    <t>                  Carne de ave</t>
  </si>
  <si>
    <t>                  Carne de cerdo</t>
  </si>
  <si>
    <t>            Bebidas y tabaco</t>
  </si>
  <si>
    <t>                  Bebidas no alcohólicas</t>
  </si>
  <si>
    <t>                  Vino embotellado</t>
  </si>
  <si>
    <t>            Forestal y muebles de madera</t>
  </si>
  <si>
    <t>                  Madera aserrada</t>
  </si>
  <si>
    <t>                  Chips de madera</t>
  </si>
  <si>
    <t>                  Madera perfilada</t>
  </si>
  <si>
    <t>                  Tableros de fibra de madera</t>
  </si>
  <si>
    <t>                  Madera contrachapada</t>
  </si>
  <si>
    <t>            Celulosa, papel y otros</t>
  </si>
  <si>
    <t>                  Celulosa cruda de conífera</t>
  </si>
  <si>
    <t>                  Celulosa blanqueada y semiblanqueada de conífera</t>
  </si>
  <si>
    <t>                  Celulosa blanqueada y semiblanqueada de eucaliptus</t>
  </si>
  <si>
    <t>                  Cartulina</t>
  </si>
  <si>
    <t>            Productos químicos</t>
  </si>
  <si>
    <t>            Industria metálica básica</t>
  </si>
  <si>
    <t>            Productos metálicos, maquinaria y equipos</t>
  </si>
  <si>
    <t>            Otros productos industriales</t>
  </si>
  <si>
    <t>Exportaciones de bienes (miles de dólares FOB)</t>
  </si>
  <si>
    <t>ODEPA</t>
  </si>
  <si>
    <t>                  Vino a granel y mostos</t>
  </si>
  <si>
    <t>Fuente: elaborado por Odepa con información del Servicio Nacional de Aduanas, Banco Central y bienes de base agraria CAS</t>
  </si>
  <si>
    <t>Fuente: elaborado por Odepa con Información del Banco Central y Servicio Nacional de Aduanas</t>
  </si>
  <si>
    <t>Balanza comercial según método de la Organización Mundial del Comercio - OMC-</t>
  </si>
  <si>
    <t>Balanza comercial según método Odepa</t>
  </si>
  <si>
    <t>Balanza comercial según método - Consejo Agropecuario del Sur  - CAS -</t>
  </si>
  <si>
    <t>Resto país</t>
  </si>
  <si>
    <t>Total  país</t>
  </si>
  <si>
    <t>Observaciones</t>
  </si>
  <si>
    <t>Notas:</t>
  </si>
  <si>
    <t>1/ Ajustes IVV (índice de variación de valor)</t>
  </si>
  <si>
    <t>2/ Central no considera maíz para ivestigación y ensayos</t>
  </si>
  <si>
    <t>4/  Central no considera frutos rosa mosqueta</t>
  </si>
  <si>
    <t>/1</t>
  </si>
  <si>
    <t>/2</t>
  </si>
  <si>
    <t>/3</t>
  </si>
  <si>
    <t>/4</t>
  </si>
  <si>
    <t>/5</t>
  </si>
  <si>
    <t>/6</t>
  </si>
  <si>
    <t>/7</t>
  </si>
  <si>
    <t>3/ Central no considera maiz dulce para siembra</t>
  </si>
  <si>
    <t>                  Fruta congelada</t>
  </si>
  <si>
    <t>5/  Central considera mezclas de jugos de frutas y hortalizas en jugos de frutas y Odepa clasifica en otros</t>
  </si>
  <si>
    <t>/8</t>
  </si>
  <si>
    <t>7/  Central no considera vinos 2 lt y 10 lt como envasado sino como granel</t>
  </si>
  <si>
    <t>8/  Odepa no considera este producto</t>
  </si>
  <si>
    <t>6/  Central no considera aceitunas y los códigos 20071000 al 20082010 en grupo frutas en conservas e incluye frutas en compotas y Odepa separa frutas en compotas</t>
  </si>
  <si>
    <t>UE (27) Brexit</t>
  </si>
  <si>
    <t xml:space="preserve"> * Valores 2021 con ajuste parcial de informes de variación de valor (IVV). Estos valores se irán ajustando en los próximos meses y en algunos casos difieren del Banco Central  por las proyecciones de IVV que realiza.</t>
  </si>
  <si>
    <t>Director y Representante Legal (S)</t>
  </si>
  <si>
    <t>Adolfo Ochagavía Vial</t>
  </si>
  <si>
    <t>Teatinos 40, piso 7. Santiago, Chile</t>
  </si>
  <si>
    <t>Teléfono : 800360990</t>
  </si>
  <si>
    <t>2021-2020</t>
  </si>
  <si>
    <t>Avance mensual  enero a  junio  de  2021</t>
  </si>
  <si>
    <t xml:space="preserve">          Julio 2021</t>
  </si>
  <si>
    <t>Avance mensual enero - junio 2021</t>
  </si>
  <si>
    <t>enero - junio</t>
  </si>
  <si>
    <t>ene-jun</t>
  </si>
  <si>
    <t>ene-jun 17</t>
  </si>
  <si>
    <t>ene-jun 18</t>
  </si>
  <si>
    <t>ene-jun 19</t>
  </si>
  <si>
    <t>ene-jun 20</t>
  </si>
  <si>
    <t>ene-jun 21</t>
  </si>
  <si>
    <t>2020-19</t>
  </si>
  <si>
    <t>ene-jun 2020</t>
  </si>
  <si>
    <t>ene-jun 2021</t>
  </si>
  <si>
    <t>Var. (%)   2021/2020</t>
  </si>
  <si>
    <t>Var % 21/20</t>
  </si>
  <si>
    <t>Part. 2021</t>
  </si>
  <si>
    <t>enero - junio*</t>
  </si>
  <si>
    <t/>
  </si>
  <si>
    <t xml:space="preserve">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</si>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</sst>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 numFmtId="174" formatCode="mmm\.yyyy"/>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43">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14999847407452621"/>
      </right>
      <top style="thin">
        <color theme="1" tint="0.499984740745262"/>
      </top>
      <bottom style="thin">
        <color theme="0" tint="-0.14999847407452621"/>
      </bottom>
      <diagonal/>
    </border>
    <border>
      <left style="thin">
        <color theme="0" tint="-0.14999847407452621"/>
      </left>
      <right style="thin">
        <color theme="0" tint="-0.14999847407452621"/>
      </right>
      <top style="thin">
        <color theme="1" tint="0.499984740745262"/>
      </top>
      <bottom style="thin">
        <color theme="0" tint="-0.14999847407452621"/>
      </bottom>
      <diagonal/>
    </border>
    <border>
      <left style="thin">
        <color theme="1" tint="0.499984740745262"/>
      </left>
      <right style="thin">
        <color theme="0" tint="-0.14999847407452621"/>
      </right>
      <top style="thin">
        <color theme="0" tint="-0.14999847407452621"/>
      </top>
      <bottom/>
      <diagonal/>
    </border>
    <border>
      <left style="thin">
        <color theme="1" tint="0.499984740745262"/>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style="thin">
        <color theme="1" tint="0.499984740745262"/>
      </right>
      <top/>
      <bottom/>
      <diagonal/>
    </border>
    <border>
      <left style="thin">
        <color theme="0" tint="-0.14999847407452621"/>
      </left>
      <right style="thin">
        <color theme="0" tint="-0.14999847407452621"/>
      </right>
      <top style="thin">
        <color indexed="64"/>
      </top>
      <bottom style="thin">
        <color theme="1" tint="0.499984740745262"/>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1" tint="0.499984740745262"/>
      </right>
      <top style="thin">
        <color theme="1" tint="0.499984740745262"/>
      </top>
      <bottom/>
      <diagonal/>
    </border>
    <border>
      <left style="thin">
        <color theme="0" tint="-0.14999847407452621"/>
      </left>
      <right style="thin">
        <color theme="1" tint="0.499984740745262"/>
      </right>
      <top/>
      <bottom style="thin">
        <color theme="1" tint="0.499984740745262"/>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96">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0" fillId="0" borderId="0" xfId="0" applyFill="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9" borderId="20" xfId="0" quotePrefix="1" applyFont="1" applyFill="1" applyBorder="1" applyAlignment="1">
      <alignment horizontal="center"/>
    </xf>
    <xf numFmtId="0" fontId="4" fillId="39" borderId="21" xfId="0" applyFont="1" applyFill="1" applyBorder="1" applyAlignment="1">
      <alignment horizontal="center"/>
    </xf>
    <xf numFmtId="0" fontId="4" fillId="39" borderId="20" xfId="0" applyFont="1" applyFill="1" applyBorder="1" applyAlignment="1">
      <alignment horizontal="right"/>
    </xf>
    <xf numFmtId="0" fontId="4" fillId="39" borderId="21" xfId="0" applyFont="1" applyFill="1" applyBorder="1" applyAlignment="1">
      <alignment horizontal="right"/>
    </xf>
    <xf numFmtId="0" fontId="4" fillId="39" borderId="18" xfId="0" applyFont="1" applyFill="1" applyBorder="1" applyAlignment="1">
      <alignment horizontal="left"/>
    </xf>
    <xf numFmtId="0" fontId="4" fillId="39"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9" borderId="0" xfId="0" applyFont="1" applyFill="1" applyBorder="1" applyAlignment="1">
      <alignment horizontal="left"/>
    </xf>
    <xf numFmtId="3" fontId="4" fillId="39" borderId="0" xfId="0" applyNumberFormat="1" applyFont="1" applyFill="1" applyBorder="1"/>
    <xf numFmtId="167" fontId="4" fillId="39" borderId="0" xfId="58" applyNumberFormat="1" applyFont="1" applyFill="1" applyBorder="1"/>
    <xf numFmtId="3" fontId="5" fillId="0" borderId="29" xfId="0" applyNumberFormat="1" applyFont="1" applyFill="1" applyBorder="1"/>
    <xf numFmtId="0" fontId="4" fillId="39" borderId="30" xfId="0" applyFont="1" applyFill="1" applyBorder="1"/>
    <xf numFmtId="3" fontId="4" fillId="39" borderId="30" xfId="0" applyNumberFormat="1" applyFont="1" applyFill="1" applyBorder="1"/>
    <xf numFmtId="167" fontId="4" fillId="39" borderId="30" xfId="58" applyNumberFormat="1" applyFont="1" applyFill="1" applyBorder="1"/>
    <xf numFmtId="166" fontId="4" fillId="39" borderId="30" xfId="0" applyNumberFormat="1" applyFont="1" applyFill="1" applyBorder="1"/>
    <xf numFmtId="0" fontId="4" fillId="39" borderId="0" xfId="0" applyFont="1" applyFill="1" applyBorder="1"/>
    <xf numFmtId="3" fontId="4" fillId="39" borderId="0" xfId="0" applyNumberFormat="1" applyFont="1" applyFill="1"/>
    <xf numFmtId="166" fontId="5" fillId="39" borderId="0" xfId="0" applyNumberFormat="1" applyFont="1" applyFill="1" applyBorder="1"/>
    <xf numFmtId="0" fontId="4" fillId="39" borderId="20" xfId="0" quotePrefix="1" applyFont="1" applyFill="1" applyBorder="1" applyAlignment="1">
      <alignment horizontal="left"/>
    </xf>
    <xf numFmtId="0" fontId="4" fillId="0" borderId="29" xfId="0" applyFont="1" applyFill="1" applyBorder="1" applyAlignment="1">
      <alignment horizontal="left"/>
    </xf>
    <xf numFmtId="167" fontId="4" fillId="0" borderId="29" xfId="58" applyNumberFormat="1" applyFont="1" applyFill="1" applyBorder="1"/>
    <xf numFmtId="0" fontId="4" fillId="39" borderId="30" xfId="0" applyFont="1" applyFill="1" applyBorder="1" applyAlignment="1">
      <alignment horizontal="center"/>
    </xf>
    <xf numFmtId="3" fontId="4" fillId="39" borderId="30" xfId="0" applyNumberFormat="1" applyFont="1" applyFill="1" applyBorder="1" applyAlignment="1">
      <alignment horizontal="center"/>
    </xf>
    <xf numFmtId="0" fontId="4" fillId="39" borderId="30" xfId="0" applyFont="1" applyFill="1" applyBorder="1" applyAlignment="1">
      <alignment horizontal="right"/>
    </xf>
    <xf numFmtId="0" fontId="4" fillId="39" borderId="30" xfId="0" applyFont="1" applyFill="1" applyBorder="1" applyAlignment="1">
      <alignment horizontal="center" vertical="center" wrapText="1"/>
    </xf>
    <xf numFmtId="3" fontId="4" fillId="39" borderId="30" xfId="0" applyNumberFormat="1" applyFont="1" applyFill="1" applyBorder="1" applyAlignment="1">
      <alignment horizontal="center" vertical="center" wrapText="1"/>
    </xf>
    <xf numFmtId="0" fontId="1" fillId="0" borderId="26" xfId="0" applyFont="1" applyFill="1" applyBorder="1" applyAlignment="1">
      <alignment horizontal="left"/>
    </xf>
    <xf numFmtId="3" fontId="5" fillId="0" borderId="26" xfId="0" applyNumberFormat="1" applyFont="1" applyFill="1" applyBorder="1"/>
    <xf numFmtId="167" fontId="5" fillId="0" borderId="26" xfId="58" applyNumberFormat="1" applyFont="1" applyFill="1" applyBorder="1"/>
    <xf numFmtId="166" fontId="5" fillId="39" borderId="30" xfId="0" applyNumberFormat="1" applyFont="1" applyFill="1" applyBorder="1"/>
    <xf numFmtId="3" fontId="4" fillId="39" borderId="30" xfId="0" applyNumberFormat="1" applyFont="1" applyFill="1" applyBorder="1" applyAlignment="1">
      <alignment horizontal="right"/>
    </xf>
    <xf numFmtId="3" fontId="4" fillId="39" borderId="30" xfId="0" applyNumberFormat="1" applyFont="1" applyFill="1" applyBorder="1" applyAlignment="1">
      <alignment horizontal="right" vertical="center" wrapText="1"/>
    </xf>
    <xf numFmtId="3" fontId="1" fillId="0" borderId="29" xfId="0" applyNumberFormat="1" applyFont="1" applyFill="1" applyBorder="1"/>
    <xf numFmtId="167" fontId="2" fillId="0" borderId="0" xfId="58" applyNumberFormat="1" applyFont="1" applyFill="1" applyAlignment="1">
      <alignment vertical="center"/>
    </xf>
    <xf numFmtId="173" fontId="2" fillId="38" borderId="0" xfId="63" applyNumberFormat="1" applyFont="1" applyFill="1" applyBorder="1" applyAlignment="1" applyProtection="1">
      <alignment horizontal="left" vertical="center"/>
    </xf>
    <xf numFmtId="173" fontId="2" fillId="38" borderId="0" xfId="63" applyNumberFormat="1" applyFont="1" applyFill="1" applyBorder="1" applyAlignment="1" applyProtection="1">
      <alignment horizontal="center" vertical="center"/>
    </xf>
    <xf numFmtId="3" fontId="2" fillId="38" borderId="0" xfId="0" applyNumberFormat="1" applyFont="1" applyFill="1" applyAlignment="1">
      <alignment horizontal="center" vertical="center"/>
    </xf>
    <xf numFmtId="0" fontId="2" fillId="38" borderId="0" xfId="0" applyFont="1" applyFill="1" applyAlignment="1">
      <alignment horizontal="center"/>
    </xf>
    <xf numFmtId="0" fontId="55" fillId="0" borderId="0" xfId="0" applyFont="1"/>
    <xf numFmtId="0" fontId="55" fillId="0" borderId="0" xfId="0" applyFont="1" applyAlignment="1">
      <alignment horizontal="center" vertical="center"/>
    </xf>
    <xf numFmtId="0" fontId="1" fillId="38" borderId="0" xfId="33" applyNumberFormat="1" applyFont="1" applyFill="1" applyBorder="1" applyAlignment="1" applyProtection="1">
      <alignment horizontal="left" vertical="center" wrapText="1"/>
    </xf>
    <xf numFmtId="0" fontId="1" fillId="38" borderId="29" xfId="33" applyNumberFormat="1" applyFont="1" applyFill="1" applyBorder="1" applyAlignment="1" applyProtection="1">
      <alignment horizontal="left" vertical="center"/>
    </xf>
    <xf numFmtId="167" fontId="1" fillId="38" borderId="0" xfId="58" applyNumberFormat="1" applyFont="1" applyFill="1" applyBorder="1" applyAlignment="1" applyProtection="1">
      <alignment horizontal="center" vertical="center"/>
    </xf>
    <xf numFmtId="3" fontId="1" fillId="38" borderId="0" xfId="33" applyNumberFormat="1" applyFont="1" applyFill="1" applyBorder="1" applyAlignment="1" applyProtection="1">
      <alignment horizontal="center" vertical="center"/>
    </xf>
    <xf numFmtId="3" fontId="4" fillId="40" borderId="30" xfId="0" applyNumberFormat="1" applyFont="1" applyFill="1" applyBorder="1" applyAlignment="1">
      <alignment horizontal="center"/>
    </xf>
    <xf numFmtId="3" fontId="1" fillId="38" borderId="29" xfId="33" applyNumberFormat="1" applyFont="1" applyFill="1" applyBorder="1" applyAlignment="1" applyProtection="1">
      <alignment horizontal="center" vertical="center"/>
    </xf>
    <xf numFmtId="167" fontId="1" fillId="38" borderId="29" xfId="58" applyNumberFormat="1" applyFont="1" applyFill="1" applyBorder="1" applyAlignment="1" applyProtection="1">
      <alignment horizontal="center" vertical="center"/>
    </xf>
    <xf numFmtId="167" fontId="4" fillId="40" borderId="30" xfId="58" applyNumberFormat="1" applyFont="1" applyFill="1" applyBorder="1" applyAlignment="1">
      <alignment horizontal="center"/>
    </xf>
    <xf numFmtId="3" fontId="4" fillId="40" borderId="30" xfId="0" applyNumberFormat="1" applyFont="1" applyFill="1" applyBorder="1" applyAlignment="1">
      <alignment horizontal="center" vertical="center"/>
    </xf>
    <xf numFmtId="3" fontId="1" fillId="38" borderId="26" xfId="33" applyNumberFormat="1" applyFont="1" applyFill="1" applyBorder="1" applyAlignment="1" applyProtection="1">
      <alignment horizontal="left" vertical="center"/>
    </xf>
    <xf numFmtId="3" fontId="1" fillId="38" borderId="26" xfId="33" applyNumberFormat="1" applyFont="1" applyFill="1" applyBorder="1" applyAlignment="1" applyProtection="1">
      <alignment horizontal="center" vertical="center"/>
    </xf>
    <xf numFmtId="167" fontId="1" fillId="38" borderId="26" xfId="58" applyNumberFormat="1" applyFont="1" applyFill="1" applyBorder="1" applyAlignment="1" applyProtection="1">
      <alignment horizontal="center" vertical="center"/>
    </xf>
    <xf numFmtId="0" fontId="4" fillId="0" borderId="26" xfId="0" applyFont="1" applyFill="1" applyBorder="1" applyAlignment="1">
      <alignment horizontal="left"/>
    </xf>
    <xf numFmtId="0" fontId="2" fillId="0" borderId="0" xfId="0" applyFont="1" applyAlignment="1">
      <alignment horizontal="center"/>
    </xf>
    <xf numFmtId="3" fontId="57" fillId="0" borderId="31" xfId="0" applyNumberFormat="1" applyFont="1" applyBorder="1" applyAlignment="1">
      <alignment wrapText="1"/>
    </xf>
    <xf numFmtId="3" fontId="2" fillId="0" borderId="31" xfId="0" applyNumberFormat="1" applyFont="1" applyBorder="1"/>
    <xf numFmtId="167" fontId="2" fillId="0" borderId="31" xfId="58" applyNumberFormat="1" applyFont="1" applyBorder="1"/>
    <xf numFmtId="0" fontId="2" fillId="0" borderId="31" xfId="0" applyFont="1" applyBorder="1"/>
    <xf numFmtId="0" fontId="2" fillId="0" borderId="31" xfId="0" applyFont="1" applyBorder="1" applyAlignment="1">
      <alignment horizontal="center"/>
    </xf>
    <xf numFmtId="168" fontId="2" fillId="0" borderId="31" xfId="0" applyNumberFormat="1" applyFont="1" applyBorder="1"/>
    <xf numFmtId="3" fontId="2" fillId="0" borderId="31" xfId="0" applyNumberFormat="1" applyFont="1" applyBorder="1" applyAlignment="1">
      <alignment wrapText="1"/>
    </xf>
    <xf numFmtId="4" fontId="2" fillId="0" borderId="0" xfId="0" applyNumberFormat="1" applyFont="1" applyFill="1" applyAlignment="1">
      <alignment vertical="center"/>
    </xf>
    <xf numFmtId="0" fontId="3" fillId="39" borderId="36" xfId="0" applyFont="1" applyFill="1" applyBorder="1" applyAlignment="1">
      <alignment horizontal="center"/>
    </xf>
    <xf numFmtId="174" fontId="55" fillId="39" borderId="38" xfId="0" applyNumberFormat="1" applyFont="1" applyFill="1" applyBorder="1" applyAlignment="1">
      <alignment horizontal="center" vertical="center" wrapText="1"/>
    </xf>
    <xf numFmtId="41" fontId="1" fillId="0" borderId="0" xfId="0" applyNumberFormat="1" applyFont="1"/>
    <xf numFmtId="41" fontId="1" fillId="38" borderId="0" xfId="70" applyFont="1" applyFill="1" applyBorder="1" applyAlignment="1" applyProtection="1">
      <alignment horizontal="center" vertical="center"/>
    </xf>
    <xf numFmtId="171" fontId="58" fillId="0" borderId="0" xfId="0" applyNumberFormat="1" applyFont="1" applyFill="1" applyBorder="1" applyAlignment="1">
      <alignment wrapText="1"/>
    </xf>
    <xf numFmtId="41" fontId="5" fillId="0" borderId="0" xfId="70" applyFont="1" applyFill="1"/>
    <xf numFmtId="41" fontId="5" fillId="0" borderId="0" xfId="70" applyFont="1"/>
    <xf numFmtId="41" fontId="5" fillId="0" borderId="0" xfId="0" applyNumberFormat="1"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3" fontId="2" fillId="0" borderId="31" xfId="0" applyNumberFormat="1" applyFont="1" applyFill="1" applyBorder="1" applyAlignment="1">
      <alignment wrapText="1"/>
    </xf>
    <xf numFmtId="3" fontId="2" fillId="0" borderId="31" xfId="0" applyNumberFormat="1" applyFont="1" applyFill="1" applyBorder="1"/>
    <xf numFmtId="0" fontId="2" fillId="0" borderId="31" xfId="0" applyFont="1" applyFill="1" applyBorder="1" applyAlignment="1">
      <alignment horizontal="center"/>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41" fontId="1" fillId="38" borderId="0" xfId="33" applyNumberFormat="1" applyFont="1" applyFill="1" applyBorder="1" applyAlignment="1" applyProtection="1">
      <alignment horizontal="center" vertical="center"/>
    </xf>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41" fontId="1" fillId="0" borderId="0" xfId="70" applyFont="1" applyFill="1"/>
    <xf numFmtId="4" fontId="5" fillId="0" borderId="0" xfId="0" applyNumberFormat="1" applyFont="1"/>
    <xf numFmtId="41" fontId="1" fillId="0" borderId="0" xfId="70" applyFont="1" applyFill="1" applyBorder="1"/>
    <xf numFmtId="41" fontId="14" fillId="0" borderId="0" xfId="70" applyFont="1" applyFill="1" applyAlignment="1">
      <alignment horizontal="center" wrapText="1"/>
    </xf>
    <xf numFmtId="41" fontId="4" fillId="0" borderId="0" xfId="70" applyFont="1" applyFill="1" applyAlignment="1">
      <alignment horizontal="center"/>
    </xf>
    <xf numFmtId="41" fontId="4" fillId="0" borderId="0" xfId="70" applyFont="1" applyFill="1" applyBorder="1" applyAlignment="1">
      <alignment horizontal="center"/>
    </xf>
    <xf numFmtId="41" fontId="5" fillId="0" borderId="0" xfId="70" applyFont="1" applyFill="1" applyBorder="1"/>
    <xf numFmtId="167" fontId="4" fillId="0" borderId="0" xfId="58" applyNumberFormat="1" applyFont="1" applyFill="1" applyBorder="1" applyAlignment="1">
      <alignment horizontal="center" vertical="center" wrapText="1"/>
    </xf>
    <xf numFmtId="9" fontId="2" fillId="0" borderId="0" xfId="58" applyFont="1"/>
    <xf numFmtId="41" fontId="57" fillId="0" borderId="31" xfId="70" applyFont="1" applyBorder="1" applyAlignment="1">
      <alignment wrapText="1"/>
    </xf>
    <xf numFmtId="41" fontId="2" fillId="0" borderId="31" xfId="70" applyFont="1" applyFill="1" applyBorder="1" applyAlignment="1">
      <alignment wrapText="1"/>
    </xf>
    <xf numFmtId="41" fontId="2" fillId="0" borderId="0" xfId="70" applyFont="1"/>
    <xf numFmtId="41" fontId="3" fillId="39" borderId="36" xfId="70" applyFont="1" applyFill="1" applyBorder="1" applyAlignment="1">
      <alignment horizontal="center"/>
    </xf>
    <xf numFmtId="0" fontId="55" fillId="39" borderId="38" xfId="70" applyNumberFormat="1" applyFont="1" applyFill="1" applyBorder="1" applyAlignment="1">
      <alignment horizontal="center" vertical="center" wrapText="1"/>
    </xf>
    <xf numFmtId="41" fontId="2" fillId="0" borderId="31" xfId="70" applyFont="1" applyBorder="1"/>
    <xf numFmtId="41" fontId="2" fillId="0" borderId="31"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55" fillId="39" borderId="38" xfId="0" applyFont="1" applyFill="1" applyBorder="1" applyAlignment="1">
      <alignment horizontal="center" vertical="center" wrapText="1"/>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9"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xf numFmtId="0" fontId="3" fillId="39" borderId="33" xfId="0" applyFont="1" applyFill="1" applyBorder="1" applyAlignment="1">
      <alignment horizontal="center"/>
    </xf>
    <xf numFmtId="174" fontId="55" fillId="39" borderId="32" xfId="0" applyNumberFormat="1" applyFont="1" applyFill="1" applyBorder="1" applyAlignment="1">
      <alignment horizontal="center" vertical="center" wrapText="1"/>
    </xf>
    <xf numFmtId="174" fontId="55" fillId="39" borderId="35" xfId="0" applyNumberFormat="1" applyFont="1" applyFill="1" applyBorder="1" applyAlignment="1">
      <alignment horizontal="center" vertical="center" wrapText="1"/>
    </xf>
    <xf numFmtId="174" fontId="55" fillId="39" borderId="34" xfId="0" applyNumberFormat="1" applyFont="1" applyFill="1" applyBorder="1" applyAlignment="1">
      <alignment horizontal="center" vertical="center" wrapText="1"/>
    </xf>
    <xf numFmtId="0" fontId="3" fillId="39" borderId="41" xfId="0" applyFont="1" applyFill="1" applyBorder="1" applyAlignment="1">
      <alignment horizontal="center" vertical="center" wrapText="1"/>
    </xf>
    <xf numFmtId="0" fontId="3" fillId="39" borderId="37" xfId="0" applyFont="1" applyFill="1" applyBorder="1" applyAlignment="1">
      <alignment horizontal="center" vertical="center" wrapText="1"/>
    </xf>
    <xf numFmtId="0" fontId="3" fillId="39" borderId="42" xfId="0" applyFont="1" applyFill="1" applyBorder="1" applyAlignment="1">
      <alignment horizontal="center" vertical="center" wrapText="1"/>
    </xf>
    <xf numFmtId="0" fontId="55" fillId="0" borderId="0" xfId="0" applyFont="1" applyAlignment="1">
      <alignment horizontal="center"/>
    </xf>
    <xf numFmtId="0" fontId="3" fillId="39" borderId="39" xfId="0" applyFont="1" applyFill="1" applyBorder="1" applyAlignment="1">
      <alignment horizontal="center"/>
    </xf>
    <xf numFmtId="0" fontId="3" fillId="39" borderId="40" xfId="0" applyFont="1" applyFill="1" applyBorder="1" applyAlignment="1">
      <alignment horizontal="center"/>
    </xf>
    <xf numFmtId="0" fontId="4" fillId="38" borderId="0" xfId="0" applyFont="1" applyFill="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ene-jun 17</c:v>
                </c:pt>
                <c:pt idx="1">
                  <c:v>ene-jun 18</c:v>
                </c:pt>
                <c:pt idx="2">
                  <c:v>ene-jun 19</c:v>
                </c:pt>
                <c:pt idx="3">
                  <c:v>ene-jun 20</c:v>
                </c:pt>
                <c:pt idx="4">
                  <c:v>ene-jun 21</c:v>
                </c:pt>
              </c:strCache>
            </c:strRef>
          </c:cat>
          <c:val>
            <c:numRef>
              <c:f>balanza_periodos!$U$28:$U$32</c:f>
              <c:numCache>
                <c:formatCode>_-* #,##0\ _p_t_a_-;\-* #,##0\ _p_t_a_-;_-* "-"??\ _p_t_a_-;_-@_-</c:formatCode>
                <c:ptCount val="5"/>
                <c:pt idx="0">
                  <c:v>3584221</c:v>
                </c:pt>
                <c:pt idx="1">
                  <c:v>4113581</c:v>
                </c:pt>
                <c:pt idx="2">
                  <c:v>5381200</c:v>
                </c:pt>
                <c:pt idx="3">
                  <c:v>3795019</c:v>
                </c:pt>
                <c:pt idx="4">
                  <c:v>3353187</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ene-jun 17</c:v>
                </c:pt>
                <c:pt idx="1">
                  <c:v>ene-jun 18</c:v>
                </c:pt>
                <c:pt idx="2">
                  <c:v>ene-jun 19</c:v>
                </c:pt>
                <c:pt idx="3">
                  <c:v>ene-jun 20</c:v>
                </c:pt>
                <c:pt idx="4">
                  <c:v>ene-jun 21</c:v>
                </c:pt>
              </c:strCache>
            </c:strRef>
          </c:cat>
          <c:val>
            <c:numRef>
              <c:f>balanza_periodos!$V$28:$V$32</c:f>
              <c:numCache>
                <c:formatCode>_-* #,##0\ _p_t_a_-;\-* #,##0\ _p_t_a_-;_-* "-"??\ _p_t_a_-;_-@_-</c:formatCode>
                <c:ptCount val="5"/>
                <c:pt idx="0">
                  <c:v>-335501</c:v>
                </c:pt>
                <c:pt idx="1">
                  <c:v>-311429</c:v>
                </c:pt>
                <c:pt idx="2">
                  <c:v>-333927</c:v>
                </c:pt>
                <c:pt idx="3">
                  <c:v>-118237</c:v>
                </c:pt>
                <c:pt idx="4">
                  <c:v>-499588</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ene-jun 17</c:v>
                </c:pt>
                <c:pt idx="1">
                  <c:v>ene-jun 18</c:v>
                </c:pt>
                <c:pt idx="2">
                  <c:v>ene-jun 19</c:v>
                </c:pt>
                <c:pt idx="3">
                  <c:v>ene-jun 20</c:v>
                </c:pt>
                <c:pt idx="4">
                  <c:v>ene-jun 21</c:v>
                </c:pt>
              </c:strCache>
            </c:strRef>
          </c:cat>
          <c:val>
            <c:numRef>
              <c:f>balanza_periodos!$W$28:$W$32</c:f>
              <c:numCache>
                <c:formatCode>_-* #,##0\ _p_t_a_-;\-* #,##0\ _p_t_a_-;_-* "-"??\ _p_t_a_-;_-@_-</c:formatCode>
                <c:ptCount val="5"/>
                <c:pt idx="0">
                  <c:v>2223502</c:v>
                </c:pt>
                <c:pt idx="1">
                  <c:v>2815769</c:v>
                </c:pt>
                <c:pt idx="2">
                  <c:v>2536884</c:v>
                </c:pt>
                <c:pt idx="3">
                  <c:v>1989393</c:v>
                </c:pt>
                <c:pt idx="4">
                  <c:v>2056025</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ene-jun 17</c:v>
                </c:pt>
                <c:pt idx="1">
                  <c:v>ene-jun 18</c:v>
                </c:pt>
                <c:pt idx="2">
                  <c:v>ene-jun 19</c:v>
                </c:pt>
                <c:pt idx="3">
                  <c:v>ene-jun 20</c:v>
                </c:pt>
                <c:pt idx="4">
                  <c:v>ene-jun 21</c:v>
                </c:pt>
              </c:strCache>
            </c:strRef>
          </c:cat>
          <c:val>
            <c:numRef>
              <c:f>balanza_periodos!$X$28:$X$32</c:f>
              <c:numCache>
                <c:formatCode>_-* #,##0\ _p_t_a_-;\-* #,##0\ _p_t_a_-;_-* "-"??\ _p_t_a_-;_-@_-</c:formatCode>
                <c:ptCount val="5"/>
                <c:pt idx="0">
                  <c:v>5472222</c:v>
                </c:pt>
                <c:pt idx="1">
                  <c:v>6617921</c:v>
                </c:pt>
                <c:pt idx="2">
                  <c:v>7584157</c:v>
                </c:pt>
                <c:pt idx="3">
                  <c:v>5666175</c:v>
                </c:pt>
                <c:pt idx="4">
                  <c:v>4909624</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junio 2021</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Perú</c:v>
                </c:pt>
                <c:pt idx="5">
                  <c:v>China</c:v>
                </c:pt>
                <c:pt idx="6">
                  <c:v>Alemania</c:v>
                </c:pt>
                <c:pt idx="7">
                  <c:v>Canadá</c:v>
                </c:pt>
                <c:pt idx="8">
                  <c:v>México</c:v>
                </c:pt>
                <c:pt idx="9">
                  <c:v>España</c:v>
                </c:pt>
                <c:pt idx="10">
                  <c:v>Ecuador</c:v>
                </c:pt>
                <c:pt idx="11">
                  <c:v>Colombia</c:v>
                </c:pt>
                <c:pt idx="12">
                  <c:v>Bélgica</c:v>
                </c:pt>
                <c:pt idx="13">
                  <c:v>Países Bajos</c:v>
                </c:pt>
                <c:pt idx="14">
                  <c:v>Bolivia</c:v>
                </c:pt>
              </c:strCache>
            </c:strRef>
          </c:cat>
          <c:val>
            <c:numRef>
              <c:f>'prin paises exp e imp'!$D$55:$D$69</c:f>
              <c:numCache>
                <c:formatCode>#,##0</c:formatCode>
                <c:ptCount val="15"/>
                <c:pt idx="0">
                  <c:v>980762.23282000027</c:v>
                </c:pt>
                <c:pt idx="1">
                  <c:v>588010.94705000054</c:v>
                </c:pt>
                <c:pt idx="2">
                  <c:v>569606.16463999951</c:v>
                </c:pt>
                <c:pt idx="3">
                  <c:v>526404.38516000006</c:v>
                </c:pt>
                <c:pt idx="4">
                  <c:v>140813.78062000001</c:v>
                </c:pt>
                <c:pt idx="5">
                  <c:v>136852.56218999997</c:v>
                </c:pt>
                <c:pt idx="6">
                  <c:v>130378.04003000002</c:v>
                </c:pt>
                <c:pt idx="7">
                  <c:v>113279.43055000006</c:v>
                </c:pt>
                <c:pt idx="8">
                  <c:v>102091.86013000003</c:v>
                </c:pt>
                <c:pt idx="9">
                  <c:v>85721.522179999942</c:v>
                </c:pt>
                <c:pt idx="10">
                  <c:v>79563.954469999997</c:v>
                </c:pt>
                <c:pt idx="11">
                  <c:v>76190.199780000024</c:v>
                </c:pt>
                <c:pt idx="12">
                  <c:v>76136.456449999969</c:v>
                </c:pt>
                <c:pt idx="13">
                  <c:v>76080.224290000027</c:v>
                </c:pt>
                <c:pt idx="14">
                  <c:v>60701.821840000004</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México</c:v>
                </c:pt>
                <c:pt idx="6">
                  <c:v>Reino Unido</c:v>
                </c:pt>
                <c:pt idx="7">
                  <c:v>Brasil</c:v>
                </c:pt>
                <c:pt idx="8">
                  <c:v>Canadá</c:v>
                </c:pt>
                <c:pt idx="9">
                  <c:v>Alemania</c:v>
                </c:pt>
                <c:pt idx="10">
                  <c:v>Italia</c:v>
                </c:pt>
                <c:pt idx="11">
                  <c:v>Perú</c:v>
                </c:pt>
                <c:pt idx="12">
                  <c:v>Colombia</c:v>
                </c:pt>
                <c:pt idx="13">
                  <c:v>Taiwán</c:v>
                </c:pt>
                <c:pt idx="14">
                  <c:v>Francia</c:v>
                </c:pt>
              </c:strCache>
            </c:strRef>
          </c:cat>
          <c:val>
            <c:numRef>
              <c:f>'prin paises exp e imp'!$D$7:$D$21</c:f>
              <c:numCache>
                <c:formatCode>#,##0</c:formatCode>
                <c:ptCount val="15"/>
                <c:pt idx="0">
                  <c:v>2960422.320770002</c:v>
                </c:pt>
                <c:pt idx="1">
                  <c:v>1926802.5509899978</c:v>
                </c:pt>
                <c:pt idx="2">
                  <c:v>379325.07055000006</c:v>
                </c:pt>
                <c:pt idx="3">
                  <c:v>373004.03735999996</c:v>
                </c:pt>
                <c:pt idx="4">
                  <c:v>313808.11266999989</c:v>
                </c:pt>
                <c:pt idx="5">
                  <c:v>300275.54184000002</c:v>
                </c:pt>
                <c:pt idx="6">
                  <c:v>255381.72358000008</c:v>
                </c:pt>
                <c:pt idx="7">
                  <c:v>179387.31849000003</c:v>
                </c:pt>
                <c:pt idx="8">
                  <c:v>169979.04524999991</c:v>
                </c:pt>
                <c:pt idx="9">
                  <c:v>166993.87876000002</c:v>
                </c:pt>
                <c:pt idx="10">
                  <c:v>149855.49268000002</c:v>
                </c:pt>
                <c:pt idx="11">
                  <c:v>142085.08884000004</c:v>
                </c:pt>
                <c:pt idx="12">
                  <c:v>130315.56207</c:v>
                </c:pt>
                <c:pt idx="13">
                  <c:v>118952.29760999995</c:v>
                </c:pt>
                <c:pt idx="14">
                  <c:v>103141.92681999996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junio 2021</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3772257.1542999982</c:v>
                </c:pt>
                <c:pt idx="1">
                  <c:v>1175171.8119500002</c:v>
                </c:pt>
                <c:pt idx="2">
                  <c:v>953474.35945999995</c:v>
                </c:pt>
                <c:pt idx="3">
                  <c:v>646535.32785000012</c:v>
                </c:pt>
                <c:pt idx="4">
                  <c:v>581945.6540199999</c:v>
                </c:pt>
                <c:pt idx="5">
                  <c:v>736057.67796999996</c:v>
                </c:pt>
                <c:pt idx="6">
                  <c:v>398927.93048000004</c:v>
                </c:pt>
                <c:pt idx="7">
                  <c:v>135449.39496000001</c:v>
                </c:pt>
                <c:pt idx="8">
                  <c:v>207786.49484000003</c:v>
                </c:pt>
                <c:pt idx="9">
                  <c:v>77184.732749999996</c:v>
                </c:pt>
                <c:pt idx="10">
                  <c:v>86230.748270000026</c:v>
                </c:pt>
                <c:pt idx="11">
                  <c:v>47207.879359999999</c:v>
                </c:pt>
                <c:pt idx="12">
                  <c:v>6009.0210200000001</c:v>
                </c:pt>
                <c:pt idx="13">
                  <c:v>7928.2075599999989</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junio 2021</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1038133.28951</c:v>
                </c:pt>
                <c:pt idx="1">
                  <c:v>656026.56992000015</c:v>
                </c:pt>
                <c:pt idx="2" formatCode="_(* #,##0_);_(* \(#,##0\);_(* &quot;-&quot;_);_(@_)">
                  <c:v>604565.23802000063</c:v>
                </c:pt>
                <c:pt idx="3">
                  <c:v>313773.96221000009</c:v>
                </c:pt>
                <c:pt idx="4">
                  <c:v>235404.92825000003</c:v>
                </c:pt>
                <c:pt idx="5">
                  <c:v>254406</c:v>
                </c:pt>
                <c:pt idx="6" formatCode="_(* #,##0_);_(* \(#,##0\);_(* &quot;-&quot;_);_(@_)">
                  <c:v>242693.52573000017</c:v>
                </c:pt>
                <c:pt idx="7">
                  <c:v>151994.28143000009</c:v>
                </c:pt>
                <c:pt idx="8">
                  <c:v>88903.632550000009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3772257.1542999982</c:v>
                      </c:pt>
                      <c:pt idx="1">
                        <c:v>581945.6540199999</c:v>
                      </c:pt>
                      <c:pt idx="2">
                        <c:v>135449.39496000001</c:v>
                      </c:pt>
                      <c:pt idx="3">
                        <c:v>47207.879359999999</c:v>
                      </c:pt>
                      <c:pt idx="4">
                        <c:v>6009.0210200000001</c:v>
                      </c:pt>
                      <c:pt idx="5">
                        <c:v>7928.2075599999989</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5924661</c:v>
                </c:pt>
                <c:pt idx="1">
                  <c:v>5619304</c:v>
                </c:pt>
                <c:pt idx="2">
                  <c:v>6126434</c:v>
                </c:pt>
                <c:pt idx="3">
                  <c:v>7499596</c:v>
                </c:pt>
                <c:pt idx="4">
                  <c:v>5605298</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-325421</c:v>
                </c:pt>
                <c:pt idx="1">
                  <c:v>-782654</c:v>
                </c:pt>
                <c:pt idx="2">
                  <c:v>-761998</c:v>
                </c:pt>
                <c:pt idx="3">
                  <c:v>-681646</c:v>
                </c:pt>
                <c:pt idx="4">
                  <c:v>-450338</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4468104</c:v>
                </c:pt>
                <c:pt idx="1">
                  <c:v>4700192</c:v>
                </c:pt>
                <c:pt idx="2">
                  <c:v>5976134</c:v>
                </c:pt>
                <c:pt idx="3">
                  <c:v>4755333</c:v>
                </c:pt>
                <c:pt idx="4">
                  <c:v>4101664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10067344</c:v>
                </c:pt>
                <c:pt idx="1">
                  <c:v>9536842</c:v>
                </c:pt>
                <c:pt idx="2">
                  <c:v>11340570</c:v>
                </c:pt>
                <c:pt idx="3">
                  <c:v>11573283</c:v>
                </c:pt>
                <c:pt idx="4">
                  <c:v>9256624</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ene-jun 17</c:v>
                </c:pt>
                <c:pt idx="1">
                  <c:v>ene-jun 18</c:v>
                </c:pt>
                <c:pt idx="2">
                  <c:v>ene-jun 19</c:v>
                </c:pt>
                <c:pt idx="3">
                  <c:v>ene-jun 20</c:v>
                </c:pt>
                <c:pt idx="4">
                  <c:v>ene-jun 21</c:v>
                </c:pt>
              </c:strCache>
            </c:strRef>
          </c:cat>
          <c:val>
            <c:numRef>
              <c:f>evolución_comercio!$R$3:$R$7</c:f>
              <c:numCache>
                <c:formatCode>_-* #,##0\ _p_t_a_-;\-* #,##0\ _p_t_a_-;_-* "-"??\ _p_t_a_-;_-@_-</c:formatCode>
                <c:ptCount val="5"/>
                <c:pt idx="0">
                  <c:v>5262560</c:v>
                </c:pt>
                <c:pt idx="1">
                  <c:v>6135551</c:v>
                </c:pt>
                <c:pt idx="2">
                  <c:v>7306412</c:v>
                </c:pt>
                <c:pt idx="3">
                  <c:v>5742058</c:v>
                </c:pt>
                <c:pt idx="4">
                  <c:v>5941883</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ene-jun 17</c:v>
                </c:pt>
                <c:pt idx="1">
                  <c:v>ene-jun 18</c:v>
                </c:pt>
                <c:pt idx="2">
                  <c:v>ene-jun 19</c:v>
                </c:pt>
                <c:pt idx="3">
                  <c:v>ene-jun 20</c:v>
                </c:pt>
                <c:pt idx="4">
                  <c:v>ene-jun 21</c:v>
                </c:pt>
              </c:strCache>
            </c:strRef>
          </c:cat>
          <c:val>
            <c:numRef>
              <c:f>evolución_comercio!$S$3:$S$7</c:f>
              <c:numCache>
                <c:formatCode>_-* #,##0\ _p_t_a_-;\-* #,##0\ _p_t_a_-;_-* "-"??\ _p_t_a_-;_-@_-</c:formatCode>
                <c:ptCount val="5"/>
                <c:pt idx="0">
                  <c:v>589592</c:v>
                </c:pt>
                <c:pt idx="1">
                  <c:v>703818</c:v>
                </c:pt>
                <c:pt idx="2">
                  <c:v>699094</c:v>
                </c:pt>
                <c:pt idx="3">
                  <c:v>816340</c:v>
                </c:pt>
                <c:pt idx="4">
                  <c:v>880875</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ene-jun 17</c:v>
                </c:pt>
                <c:pt idx="1">
                  <c:v>ene-jun 18</c:v>
                </c:pt>
                <c:pt idx="2">
                  <c:v>ene-jun 19</c:v>
                </c:pt>
                <c:pt idx="3">
                  <c:v>ene-jun 20</c:v>
                </c:pt>
                <c:pt idx="4">
                  <c:v>ene-jun 21</c:v>
                </c:pt>
              </c:strCache>
            </c:strRef>
          </c:cat>
          <c:val>
            <c:numRef>
              <c:f>evolución_comercio!$T$3:$T$7</c:f>
              <c:numCache>
                <c:formatCode>_-* #,##0\ _p_t_a_-;\-* #,##0\ _p_t_a_-;_-* "-"??\ _p_t_a_-;_-@_-</c:formatCode>
                <c:ptCount val="5"/>
                <c:pt idx="0">
                  <c:v>2349976</c:v>
                </c:pt>
                <c:pt idx="1">
                  <c:v>2996950</c:v>
                </c:pt>
                <c:pt idx="2">
                  <c:v>2676061</c:v>
                </c:pt>
                <c:pt idx="3">
                  <c:v>2091245</c:v>
                </c:pt>
                <c:pt idx="4">
                  <c:v>2310431</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ene-jun 17</c:v>
                </c:pt>
                <c:pt idx="1">
                  <c:v>ene-jun 18</c:v>
                </c:pt>
                <c:pt idx="2">
                  <c:v>ene-jun 19</c:v>
                </c:pt>
                <c:pt idx="3">
                  <c:v>ene-jun 20</c:v>
                </c:pt>
                <c:pt idx="4">
                  <c:v>ene-jun 21</c:v>
                </c:pt>
              </c:strCache>
            </c:strRef>
          </c:cat>
          <c:val>
            <c:numRef>
              <c:f>evolución_comercio!$U$3:$U$7</c:f>
              <c:numCache>
                <c:formatCode>_-* #,##0\ _p_t_a_-;\-* #,##0\ _p_t_a_-;_-* "-"??\ _p_t_a_-;_-@_-</c:formatCode>
                <c:ptCount val="5"/>
                <c:pt idx="0">
                  <c:v>8202128</c:v>
                </c:pt>
                <c:pt idx="1">
                  <c:v>9836319</c:v>
                </c:pt>
                <c:pt idx="2">
                  <c:v>10681567</c:v>
                </c:pt>
                <c:pt idx="3">
                  <c:v>8649643</c:v>
                </c:pt>
                <c:pt idx="4">
                  <c:v>9133189</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ene-jun 17</c:v>
                </c:pt>
                <c:pt idx="1">
                  <c:v>ene-jun 18</c:v>
                </c:pt>
                <c:pt idx="2">
                  <c:v>ene-jun 19</c:v>
                </c:pt>
                <c:pt idx="3">
                  <c:v>ene-jun 20</c:v>
                </c:pt>
                <c:pt idx="4">
                  <c:v>ene-jun 21</c:v>
                </c:pt>
              </c:strCache>
            </c:strRef>
          </c:cat>
          <c:val>
            <c:numRef>
              <c:f>evolución_comercio!$R$12:$R$16</c:f>
              <c:numCache>
                <c:formatCode>_-* #,##0\ _p_t_a_-;\-* #,##0\ _p_t_a_-;_-* "-"??\ _p_t_a_-;_-@_-</c:formatCode>
                <c:ptCount val="5"/>
                <c:pt idx="0">
                  <c:v>1678339</c:v>
                </c:pt>
                <c:pt idx="1">
                  <c:v>2021970</c:v>
                </c:pt>
                <c:pt idx="2">
                  <c:v>1925212</c:v>
                </c:pt>
                <c:pt idx="3">
                  <c:v>1947039</c:v>
                </c:pt>
                <c:pt idx="4">
                  <c:v>2588696</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ene-jun 17</c:v>
                </c:pt>
                <c:pt idx="1">
                  <c:v>ene-jun 18</c:v>
                </c:pt>
                <c:pt idx="2">
                  <c:v>ene-jun 19</c:v>
                </c:pt>
                <c:pt idx="3">
                  <c:v>ene-jun 20</c:v>
                </c:pt>
                <c:pt idx="4">
                  <c:v>ene-jun 21</c:v>
                </c:pt>
              </c:strCache>
            </c:strRef>
          </c:cat>
          <c:val>
            <c:numRef>
              <c:f>evolución_comercio!$S$12:$S$16</c:f>
              <c:numCache>
                <c:formatCode>_-* #,##0\ _p_t_a_-;\-* #,##0\ _p_t_a_-;_-* "-"??\ _p_t_a_-;_-@_-</c:formatCode>
                <c:ptCount val="5"/>
                <c:pt idx="0">
                  <c:v>925093</c:v>
                </c:pt>
                <c:pt idx="1">
                  <c:v>1015247</c:v>
                </c:pt>
                <c:pt idx="2">
                  <c:v>1033021</c:v>
                </c:pt>
                <c:pt idx="3">
                  <c:v>934577</c:v>
                </c:pt>
                <c:pt idx="4">
                  <c:v>1380463</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ene-jun 17</c:v>
                </c:pt>
                <c:pt idx="1">
                  <c:v>ene-jun 18</c:v>
                </c:pt>
                <c:pt idx="2">
                  <c:v>ene-jun 19</c:v>
                </c:pt>
                <c:pt idx="3">
                  <c:v>ene-jun 20</c:v>
                </c:pt>
                <c:pt idx="4">
                  <c:v>ene-jun 21</c:v>
                </c:pt>
              </c:strCache>
            </c:strRef>
          </c:cat>
          <c:val>
            <c:numRef>
              <c:f>evolución_comercio!$T$12:$T$16</c:f>
              <c:numCache>
                <c:formatCode>_-* #,##0\ _p_t_a_-;\-* #,##0\ _p_t_a_-;_-* "-"??\ _p_t_a_-;_-@_-</c:formatCode>
                <c:ptCount val="5"/>
                <c:pt idx="0">
                  <c:v>126474</c:v>
                </c:pt>
                <c:pt idx="1">
                  <c:v>181181</c:v>
                </c:pt>
                <c:pt idx="2">
                  <c:v>139177</c:v>
                </c:pt>
                <c:pt idx="3">
                  <c:v>101852</c:v>
                </c:pt>
                <c:pt idx="4">
                  <c:v>254406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ene-jun 17</c:v>
                </c:pt>
                <c:pt idx="1">
                  <c:v>ene-jun 18</c:v>
                </c:pt>
                <c:pt idx="2">
                  <c:v>ene-jun 19</c:v>
                </c:pt>
                <c:pt idx="3">
                  <c:v>ene-jun 20</c:v>
                </c:pt>
                <c:pt idx="4">
                  <c:v>ene-jun 21</c:v>
                </c:pt>
              </c:strCache>
            </c:strRef>
          </c:cat>
          <c:val>
            <c:numRef>
              <c:f>evolución_comercio!$U$12:$U$16</c:f>
              <c:numCache>
                <c:formatCode>_-* #,##0\ _p_t_a_-;\-* #,##0\ _p_t_a_-;_-* "-"??\ _p_t_a_-;_-@_-</c:formatCode>
                <c:ptCount val="5"/>
                <c:pt idx="0">
                  <c:v>2729906</c:v>
                </c:pt>
                <c:pt idx="1">
                  <c:v>3218398</c:v>
                </c:pt>
                <c:pt idx="2">
                  <c:v>3097410</c:v>
                </c:pt>
                <c:pt idx="3">
                  <c:v>2983468</c:v>
                </c:pt>
                <c:pt idx="4">
                  <c:v>4223565</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4278417</c:v>
                </c:pt>
                <c:pt idx="1">
                  <c:v>4854771</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5941883</c:v>
                </c:pt>
                <c:pt idx="1">
                  <c:v>880874</c:v>
                </c:pt>
                <c:pt idx="2">
                  <c:v>2310431</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4318261.8903800007</c:v>
                </c:pt>
                <c:pt idx="1">
                  <c:v>261789.31623000003</c:v>
                </c:pt>
                <c:pt idx="2">
                  <c:v>2397057.1380799981</c:v>
                </c:pt>
                <c:pt idx="3">
                  <c:v>1081403.0086299998</c:v>
                </c:pt>
                <c:pt idx="4">
                  <c:v>1074677.6466800012</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junio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385775.98883999977</c:v>
                </c:pt>
                <c:pt idx="1">
                  <c:v>2118561.9459299999</c:v>
                </c:pt>
                <c:pt idx="2">
                  <c:v>803382.23773000063</c:v>
                </c:pt>
                <c:pt idx="3">
                  <c:v>524447.2950599998</c:v>
                </c:pt>
                <c:pt idx="4">
                  <c:v>391397.53243999975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431" t="s">
        <v>271</v>
      </c>
      <c r="D13" s="431"/>
      <c r="E13" s="431"/>
      <c r="F13" s="431"/>
      <c r="G13" s="431"/>
      <c r="H13" s="431"/>
      <c r="I13" s="142"/>
    </row>
    <row r="14" spans="1:9" ht="19.5" x14ac:dyDescent="0.25">
      <c r="A14" s="141"/>
      <c r="B14" s="141"/>
      <c r="C14" s="431" t="s">
        <v>272</v>
      </c>
      <c r="D14" s="431"/>
      <c r="E14" s="431"/>
      <c r="F14" s="431"/>
      <c r="G14" s="431"/>
      <c r="H14" s="431"/>
      <c r="I14" s="142"/>
    </row>
    <row r="15" spans="1:9" ht="15" x14ac:dyDescent="0.25">
      <c r="A15" s="141"/>
      <c r="B15" s="141"/>
      <c r="C15" s="141"/>
      <c r="D15" s="141"/>
      <c r="E15" s="141"/>
      <c r="F15" s="141"/>
      <c r="G15" s="141"/>
      <c r="H15" s="142"/>
      <c r="I15" s="142"/>
    </row>
    <row r="16" spans="1:9" ht="15" x14ac:dyDescent="0.25">
      <c r="A16" s="141"/>
      <c r="B16" s="141"/>
      <c r="C16" s="141"/>
      <c r="D16" s="421"/>
      <c r="E16" s="141"/>
      <c r="F16" s="141"/>
      <c r="G16" s="141"/>
      <c r="H16" s="142"/>
      <c r="I16" s="142"/>
    </row>
    <row r="17" spans="1:9" ht="15.75" x14ac:dyDescent="0.25">
      <c r="A17" s="141"/>
      <c r="B17" s="141"/>
      <c r="C17" s="146" t="s">
        <v>602</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421"/>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603</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604</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167</v>
      </c>
      <c r="E49" s="141"/>
      <c r="F49" s="141"/>
      <c r="G49" s="141"/>
      <c r="H49" s="142"/>
      <c r="I49" s="142"/>
    </row>
    <row r="50" spans="1:9" ht="15.75" x14ac:dyDescent="0.25">
      <c r="A50" s="145"/>
      <c r="B50" s="141"/>
      <c r="C50" s="141"/>
      <c r="D50" s="143" t="s">
        <v>361</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421" t="s">
        <v>273</v>
      </c>
      <c r="E56" s="141"/>
      <c r="F56" s="141"/>
      <c r="G56" s="141"/>
      <c r="H56" s="142"/>
      <c r="I56" s="142"/>
    </row>
    <row r="57" spans="1:9" ht="15" x14ac:dyDescent="0.25">
      <c r="A57" s="141"/>
      <c r="B57" s="141"/>
      <c r="C57" s="141"/>
      <c r="D57" s="421" t="s">
        <v>274</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597</v>
      </c>
      <c r="E63" s="141"/>
      <c r="F63" s="141"/>
      <c r="G63" s="141"/>
      <c r="H63" s="142"/>
      <c r="I63" s="142"/>
    </row>
    <row r="64" spans="1:9" ht="15" x14ac:dyDescent="0.25">
      <c r="A64" s="434" t="s">
        <v>598</v>
      </c>
      <c r="B64" s="434"/>
      <c r="C64" s="434"/>
      <c r="D64" s="434"/>
      <c r="E64" s="434"/>
      <c r="F64" s="434"/>
      <c r="G64" s="434"/>
      <c r="H64" s="43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599</v>
      </c>
      <c r="B80" s="141"/>
      <c r="C80" s="141"/>
      <c r="D80" s="141"/>
      <c r="E80" s="141"/>
      <c r="F80" s="141"/>
      <c r="G80" s="141"/>
      <c r="H80" s="142"/>
      <c r="I80" s="142"/>
    </row>
    <row r="81" spans="1:9" ht="11.1" customHeight="1" x14ac:dyDescent="0.25">
      <c r="A81" s="147" t="s">
        <v>600</v>
      </c>
      <c r="B81" s="141"/>
      <c r="C81" s="141"/>
      <c r="D81" s="141"/>
      <c r="E81" s="141"/>
      <c r="F81" s="141"/>
      <c r="G81" s="141"/>
      <c r="H81" s="142"/>
      <c r="I81" s="142"/>
    </row>
    <row r="82" spans="1:9" ht="11.1" customHeight="1" x14ac:dyDescent="0.25">
      <c r="A82" s="147"/>
      <c r="B82" s="141"/>
      <c r="C82" s="147"/>
      <c r="D82" s="148"/>
      <c r="E82" s="141"/>
      <c r="F82" s="141"/>
      <c r="G82" s="141"/>
      <c r="H82" s="142"/>
      <c r="I82" s="142"/>
    </row>
    <row r="83" spans="1:9" ht="11.1" customHeight="1" x14ac:dyDescent="0.25">
      <c r="A83" s="150" t="s">
        <v>275</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432" t="s">
        <v>276</v>
      </c>
      <c r="B85" s="432"/>
      <c r="C85" s="432"/>
      <c r="D85" s="432"/>
      <c r="E85" s="432"/>
      <c r="F85" s="432"/>
      <c r="G85" s="432"/>
      <c r="H85" s="142"/>
      <c r="I85" s="142"/>
    </row>
    <row r="86" spans="1:9" ht="6.95" customHeight="1" x14ac:dyDescent="0.25">
      <c r="A86" s="151"/>
      <c r="B86" s="151"/>
      <c r="C86" s="151"/>
      <c r="D86" s="151"/>
      <c r="E86" s="151"/>
      <c r="F86" s="151"/>
      <c r="G86" s="151"/>
      <c r="H86" s="142"/>
      <c r="I86" s="142"/>
    </row>
    <row r="87" spans="1:9" ht="15" x14ac:dyDescent="0.25">
      <c r="A87" s="152" t="s">
        <v>41</v>
      </c>
      <c r="B87" s="153" t="s">
        <v>42</v>
      </c>
      <c r="C87" s="153"/>
      <c r="D87" s="153"/>
      <c r="E87" s="153"/>
      <c r="F87" s="153"/>
      <c r="G87" s="154" t="s">
        <v>43</v>
      </c>
      <c r="H87" s="142"/>
      <c r="I87" s="142"/>
    </row>
    <row r="88" spans="1:9" ht="6.95" customHeight="1" x14ac:dyDescent="0.25">
      <c r="A88" s="155"/>
      <c r="B88" s="155"/>
      <c r="C88" s="155"/>
      <c r="D88" s="155"/>
      <c r="E88" s="155"/>
      <c r="F88" s="155"/>
      <c r="G88" s="156"/>
      <c r="H88" s="142"/>
      <c r="I88" s="142"/>
    </row>
    <row r="89" spans="1:9" ht="12.95" customHeight="1" x14ac:dyDescent="0.25">
      <c r="A89" s="157" t="s">
        <v>44</v>
      </c>
      <c r="B89" s="158" t="s">
        <v>431</v>
      </c>
      <c r="C89" s="151"/>
      <c r="D89" s="151"/>
      <c r="E89" s="151"/>
      <c r="F89" s="151"/>
      <c r="G89" s="226">
        <v>4</v>
      </c>
      <c r="H89" s="142"/>
      <c r="I89" s="142"/>
    </row>
    <row r="90" spans="1:9" ht="12.95" customHeight="1" x14ac:dyDescent="0.25">
      <c r="A90" s="157" t="s">
        <v>45</v>
      </c>
      <c r="B90" s="158" t="s">
        <v>441</v>
      </c>
      <c r="C90" s="151"/>
      <c r="D90" s="151"/>
      <c r="E90" s="151"/>
      <c r="F90" s="151"/>
      <c r="G90" s="226">
        <v>5</v>
      </c>
      <c r="H90" s="142"/>
      <c r="I90" s="142"/>
    </row>
    <row r="91" spans="1:9" ht="12.95" customHeight="1" x14ac:dyDescent="0.25">
      <c r="A91" s="157" t="s">
        <v>46</v>
      </c>
      <c r="B91" s="158" t="s">
        <v>427</v>
      </c>
      <c r="C91" s="151"/>
      <c r="D91" s="151"/>
      <c r="E91" s="151"/>
      <c r="F91" s="151"/>
      <c r="G91" s="269">
        <v>6</v>
      </c>
      <c r="H91" s="142"/>
      <c r="I91" s="142"/>
    </row>
    <row r="92" spans="1:9" ht="12.95" customHeight="1" x14ac:dyDescent="0.25">
      <c r="A92" s="157" t="s">
        <v>47</v>
      </c>
      <c r="B92" s="158" t="s">
        <v>244</v>
      </c>
      <c r="C92" s="151"/>
      <c r="D92" s="151"/>
      <c r="E92" s="151"/>
      <c r="F92" s="151"/>
      <c r="G92" s="269">
        <v>7</v>
      </c>
      <c r="H92" s="142"/>
      <c r="I92" s="142"/>
    </row>
    <row r="93" spans="1:9" ht="12.95" customHeight="1" x14ac:dyDescent="0.25">
      <c r="A93" s="157" t="s">
        <v>48</v>
      </c>
      <c r="B93" s="158" t="s">
        <v>217</v>
      </c>
      <c r="C93" s="151"/>
      <c r="D93" s="151"/>
      <c r="E93" s="151"/>
      <c r="F93" s="151"/>
      <c r="G93" s="269">
        <v>8</v>
      </c>
      <c r="H93" s="142"/>
      <c r="I93" s="142"/>
    </row>
    <row r="94" spans="1:9" ht="12.95" customHeight="1" x14ac:dyDescent="0.25">
      <c r="A94" s="157" t="s">
        <v>49</v>
      </c>
      <c r="B94" s="158" t="s">
        <v>230</v>
      </c>
      <c r="C94" s="151"/>
      <c r="D94" s="151"/>
      <c r="E94" s="151"/>
      <c r="F94" s="151"/>
      <c r="G94" s="269">
        <v>10</v>
      </c>
      <c r="H94" s="142"/>
      <c r="I94" s="142"/>
    </row>
    <row r="95" spans="1:9" ht="12.95" customHeight="1" x14ac:dyDescent="0.25">
      <c r="A95" s="157" t="s">
        <v>50</v>
      </c>
      <c r="B95" s="158" t="s">
        <v>228</v>
      </c>
      <c r="C95" s="151"/>
      <c r="D95" s="151"/>
      <c r="E95" s="151"/>
      <c r="F95" s="151"/>
      <c r="G95" s="269">
        <v>12</v>
      </c>
      <c r="H95" s="142"/>
      <c r="I95" s="142"/>
    </row>
    <row r="96" spans="1:9" ht="12.95" customHeight="1" x14ac:dyDescent="0.25">
      <c r="A96" s="157" t="s">
        <v>51</v>
      </c>
      <c r="B96" s="158" t="s">
        <v>229</v>
      </c>
      <c r="C96" s="151"/>
      <c r="D96" s="151"/>
      <c r="E96" s="151"/>
      <c r="F96" s="151"/>
      <c r="G96" s="269">
        <v>13</v>
      </c>
      <c r="H96" s="142"/>
      <c r="I96" s="142"/>
    </row>
    <row r="97" spans="1:9" ht="12.95" hidden="1" customHeight="1" x14ac:dyDescent="0.25">
      <c r="A97" s="157" t="s">
        <v>52</v>
      </c>
      <c r="B97" s="158" t="s">
        <v>218</v>
      </c>
      <c r="C97" s="151"/>
      <c r="D97" s="151"/>
      <c r="E97" s="151"/>
      <c r="F97" s="151"/>
      <c r="G97" s="269">
        <v>14</v>
      </c>
      <c r="H97" s="142"/>
      <c r="I97" s="142"/>
    </row>
    <row r="98" spans="1:9" ht="12.95" hidden="1" customHeight="1" x14ac:dyDescent="0.25">
      <c r="A98" s="157" t="s">
        <v>73</v>
      </c>
      <c r="B98" s="158" t="s">
        <v>150</v>
      </c>
      <c r="C98" s="151"/>
      <c r="D98" s="151"/>
      <c r="E98" s="151"/>
      <c r="F98" s="151"/>
      <c r="G98" s="269">
        <v>15</v>
      </c>
      <c r="H98" s="142"/>
      <c r="I98" s="142"/>
    </row>
    <row r="99" spans="1:9" ht="12.95" customHeight="1" x14ac:dyDescent="0.25">
      <c r="A99" s="157" t="s">
        <v>52</v>
      </c>
      <c r="B99" s="158" t="s">
        <v>250</v>
      </c>
      <c r="C99" s="158"/>
      <c r="D99" s="158"/>
      <c r="E99" s="151"/>
      <c r="F99" s="151"/>
      <c r="G99" s="269">
        <v>14</v>
      </c>
      <c r="H99" s="142"/>
      <c r="I99" s="142"/>
    </row>
    <row r="100" spans="1:9" ht="12.95" customHeight="1" x14ac:dyDescent="0.25">
      <c r="A100" s="157" t="s">
        <v>73</v>
      </c>
      <c r="B100" s="158" t="s">
        <v>459</v>
      </c>
      <c r="C100" s="158"/>
      <c r="D100" s="158"/>
      <c r="E100" s="151"/>
      <c r="F100" s="151"/>
      <c r="G100" s="269">
        <v>15</v>
      </c>
      <c r="H100" s="142"/>
      <c r="I100" s="142"/>
    </row>
    <row r="101" spans="1:9" ht="12.95" customHeight="1" x14ac:dyDescent="0.25">
      <c r="A101" s="157" t="s">
        <v>87</v>
      </c>
      <c r="B101" s="158" t="s">
        <v>219</v>
      </c>
      <c r="C101" s="151"/>
      <c r="D101" s="151"/>
      <c r="E101" s="151"/>
      <c r="F101" s="151"/>
      <c r="G101" s="269">
        <v>16</v>
      </c>
      <c r="H101" s="142"/>
      <c r="I101" s="142"/>
    </row>
    <row r="102" spans="1:9" ht="12.95" customHeight="1" x14ac:dyDescent="0.25">
      <c r="A102" s="157" t="s">
        <v>88</v>
      </c>
      <c r="B102" s="158" t="s">
        <v>277</v>
      </c>
      <c r="C102" s="151"/>
      <c r="D102" s="151"/>
      <c r="E102" s="151"/>
      <c r="F102" s="151"/>
      <c r="G102" s="269">
        <v>18</v>
      </c>
      <c r="H102" s="142"/>
      <c r="I102" s="142"/>
    </row>
    <row r="103" spans="1:9" ht="12.95" customHeight="1" x14ac:dyDescent="0.25">
      <c r="A103" s="157" t="s">
        <v>102</v>
      </c>
      <c r="B103" s="158" t="s">
        <v>220</v>
      </c>
      <c r="C103" s="151"/>
      <c r="D103" s="151"/>
      <c r="E103" s="151"/>
      <c r="F103" s="151"/>
      <c r="G103" s="269">
        <v>19</v>
      </c>
      <c r="H103" s="142"/>
      <c r="I103" s="142"/>
    </row>
    <row r="104" spans="1:9" ht="12.95" customHeight="1" x14ac:dyDescent="0.25">
      <c r="A104" s="157" t="s">
        <v>103</v>
      </c>
      <c r="B104" s="158" t="s">
        <v>231</v>
      </c>
      <c r="C104" s="151"/>
      <c r="D104" s="151"/>
      <c r="E104" s="151"/>
      <c r="F104" s="151"/>
      <c r="G104" s="269">
        <v>20</v>
      </c>
      <c r="H104" s="142"/>
      <c r="I104" s="142"/>
    </row>
    <row r="105" spans="1:9" ht="12.95" customHeight="1" x14ac:dyDescent="0.25">
      <c r="A105" s="157" t="s">
        <v>105</v>
      </c>
      <c r="B105" s="158" t="s">
        <v>221</v>
      </c>
      <c r="C105" s="151"/>
      <c r="D105" s="151"/>
      <c r="E105" s="151"/>
      <c r="F105" s="151"/>
      <c r="G105" s="269">
        <v>21</v>
      </c>
      <c r="H105" s="142"/>
      <c r="I105" s="142"/>
    </row>
    <row r="106" spans="1:9" ht="12.95" customHeight="1" x14ac:dyDescent="0.25">
      <c r="A106" s="157" t="s">
        <v>191</v>
      </c>
      <c r="B106" s="158" t="s">
        <v>222</v>
      </c>
      <c r="C106" s="151"/>
      <c r="D106" s="151"/>
      <c r="E106" s="151"/>
      <c r="F106" s="151"/>
      <c r="G106" s="269">
        <v>22</v>
      </c>
      <c r="H106" s="142"/>
      <c r="I106" s="142"/>
    </row>
    <row r="107" spans="1:9" ht="12.95" customHeight="1" x14ac:dyDescent="0.25">
      <c r="A107" s="157" t="s">
        <v>201</v>
      </c>
      <c r="B107" s="158" t="s">
        <v>223</v>
      </c>
      <c r="C107" s="151"/>
      <c r="D107" s="151"/>
      <c r="E107" s="151"/>
      <c r="F107" s="151"/>
      <c r="G107" s="269">
        <v>23</v>
      </c>
      <c r="H107" s="142"/>
      <c r="I107" s="142"/>
    </row>
    <row r="108" spans="1:9" ht="12.95" customHeight="1" x14ac:dyDescent="0.25">
      <c r="A108" s="157" t="s">
        <v>202</v>
      </c>
      <c r="B108" s="158" t="s">
        <v>280</v>
      </c>
      <c r="C108" s="151"/>
      <c r="D108" s="151"/>
      <c r="E108" s="151"/>
      <c r="F108" s="151"/>
      <c r="G108" s="269">
        <v>24</v>
      </c>
      <c r="H108" s="142"/>
      <c r="I108" s="142"/>
    </row>
    <row r="109" spans="1:9" ht="12.95" customHeight="1" x14ac:dyDescent="0.25">
      <c r="A109" s="157" t="s">
        <v>258</v>
      </c>
      <c r="B109" s="158" t="s">
        <v>224</v>
      </c>
      <c r="C109" s="151"/>
      <c r="D109" s="151"/>
      <c r="E109" s="151"/>
      <c r="F109" s="151"/>
      <c r="G109" s="269">
        <v>25</v>
      </c>
      <c r="H109" s="142"/>
      <c r="I109" s="142"/>
    </row>
    <row r="110" spans="1:9" ht="12.95" customHeight="1" x14ac:dyDescent="0.25">
      <c r="A110" s="157" t="s">
        <v>281</v>
      </c>
      <c r="B110" s="158" t="s">
        <v>225</v>
      </c>
      <c r="C110" s="151"/>
      <c r="D110" s="151"/>
      <c r="E110" s="151"/>
      <c r="F110" s="151"/>
      <c r="G110" s="270">
        <v>27</v>
      </c>
      <c r="H110" s="142"/>
      <c r="I110" s="142"/>
    </row>
    <row r="111" spans="1:9" ht="6.95" customHeight="1" x14ac:dyDescent="0.25">
      <c r="A111" s="157"/>
      <c r="B111" s="151"/>
      <c r="C111" s="151"/>
      <c r="D111" s="151"/>
      <c r="E111" s="151"/>
      <c r="F111" s="151"/>
      <c r="G111" s="159"/>
      <c r="H111" s="142"/>
      <c r="I111" s="142"/>
    </row>
    <row r="112" spans="1:9" ht="15" x14ac:dyDescent="0.25">
      <c r="A112" s="152" t="s">
        <v>53</v>
      </c>
      <c r="B112" s="153" t="s">
        <v>42</v>
      </c>
      <c r="C112" s="153"/>
      <c r="D112" s="153"/>
      <c r="E112" s="153"/>
      <c r="F112" s="153"/>
      <c r="G112" s="154" t="s">
        <v>43</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44</v>
      </c>
      <c r="B114" s="158" t="s">
        <v>431</v>
      </c>
      <c r="C114" s="151"/>
      <c r="D114" s="151"/>
      <c r="E114" s="151"/>
      <c r="F114" s="151"/>
      <c r="G114" s="226">
        <v>4</v>
      </c>
      <c r="H114" s="142"/>
      <c r="I114" s="142"/>
    </row>
    <row r="115" spans="1:9" ht="12.95" customHeight="1" x14ac:dyDescent="0.25">
      <c r="A115" s="157" t="s">
        <v>45</v>
      </c>
      <c r="B115" s="158" t="s">
        <v>430</v>
      </c>
      <c r="C115" s="151"/>
      <c r="D115" s="151"/>
      <c r="E115" s="151"/>
      <c r="F115" s="151"/>
      <c r="G115" s="226">
        <v>5</v>
      </c>
      <c r="H115" s="142"/>
      <c r="I115" s="142"/>
    </row>
    <row r="116" spans="1:9" ht="12.95" customHeight="1" x14ac:dyDescent="0.25">
      <c r="A116" s="157" t="s">
        <v>46</v>
      </c>
      <c r="B116" s="158" t="s">
        <v>428</v>
      </c>
      <c r="C116" s="151"/>
      <c r="D116" s="151"/>
      <c r="E116" s="151"/>
      <c r="F116" s="151"/>
      <c r="G116" s="226">
        <v>6</v>
      </c>
      <c r="H116" s="142"/>
      <c r="I116" s="142"/>
    </row>
    <row r="117" spans="1:9" ht="12.95" customHeight="1" x14ac:dyDescent="0.25">
      <c r="A117" s="157" t="s">
        <v>47</v>
      </c>
      <c r="B117" s="158" t="s">
        <v>429</v>
      </c>
      <c r="C117" s="151"/>
      <c r="D117" s="151"/>
      <c r="E117" s="151"/>
      <c r="F117" s="151"/>
      <c r="G117" s="226">
        <v>7</v>
      </c>
      <c r="H117" s="142"/>
      <c r="I117" s="142"/>
    </row>
    <row r="118" spans="1:9" ht="12.95" customHeight="1" x14ac:dyDescent="0.25">
      <c r="A118" s="157" t="s">
        <v>48</v>
      </c>
      <c r="B118" s="158" t="s">
        <v>226</v>
      </c>
      <c r="C118" s="151"/>
      <c r="D118" s="151"/>
      <c r="E118" s="151"/>
      <c r="F118" s="151"/>
      <c r="G118" s="226">
        <v>9</v>
      </c>
      <c r="H118" s="142"/>
      <c r="I118" s="142"/>
    </row>
    <row r="119" spans="1:9" ht="12.95" customHeight="1" x14ac:dyDescent="0.25">
      <c r="A119" s="157" t="s">
        <v>49</v>
      </c>
      <c r="B119" s="158" t="s">
        <v>227</v>
      </c>
      <c r="C119" s="151"/>
      <c r="D119" s="151"/>
      <c r="E119" s="151"/>
      <c r="F119" s="151"/>
      <c r="G119" s="226">
        <v>9</v>
      </c>
      <c r="H119" s="142"/>
      <c r="I119" s="142"/>
    </row>
    <row r="120" spans="1:9" ht="12.95" customHeight="1" x14ac:dyDescent="0.25">
      <c r="A120" s="157" t="s">
        <v>50</v>
      </c>
      <c r="B120" s="158" t="s">
        <v>232</v>
      </c>
      <c r="C120" s="151"/>
      <c r="D120" s="151"/>
      <c r="E120" s="151"/>
      <c r="F120" s="151"/>
      <c r="G120" s="226">
        <v>11</v>
      </c>
      <c r="H120" s="142"/>
      <c r="I120" s="142"/>
    </row>
    <row r="121" spans="1:9" ht="12.95" customHeight="1" x14ac:dyDescent="0.25">
      <c r="A121" s="157" t="s">
        <v>51</v>
      </c>
      <c r="B121" s="158" t="s">
        <v>233</v>
      </c>
      <c r="C121" s="151"/>
      <c r="D121" s="151"/>
      <c r="E121" s="151"/>
      <c r="F121" s="151"/>
      <c r="G121" s="226">
        <v>11</v>
      </c>
      <c r="H121" s="142"/>
      <c r="I121" s="142"/>
    </row>
    <row r="122" spans="1:9" ht="12.95" customHeight="1" x14ac:dyDescent="0.25">
      <c r="A122" s="157" t="s">
        <v>52</v>
      </c>
      <c r="B122" s="158" t="s">
        <v>228</v>
      </c>
      <c r="C122" s="151"/>
      <c r="D122" s="151"/>
      <c r="E122" s="151"/>
      <c r="F122" s="151"/>
      <c r="G122" s="226">
        <v>12</v>
      </c>
      <c r="H122" s="142"/>
      <c r="I122" s="142"/>
    </row>
    <row r="123" spans="1:9" ht="12.95" customHeight="1" x14ac:dyDescent="0.25">
      <c r="A123" s="157" t="s">
        <v>73</v>
      </c>
      <c r="B123" s="158" t="s">
        <v>229</v>
      </c>
      <c r="C123" s="151"/>
      <c r="D123" s="151"/>
      <c r="E123" s="151"/>
      <c r="F123" s="151"/>
      <c r="G123" s="226">
        <v>13</v>
      </c>
      <c r="H123" s="142"/>
      <c r="I123" s="142"/>
    </row>
    <row r="124" spans="1:9" ht="12.95" customHeight="1" x14ac:dyDescent="0.25">
      <c r="A124" s="157" t="s">
        <v>87</v>
      </c>
      <c r="B124" s="158" t="s">
        <v>218</v>
      </c>
      <c r="C124" s="151"/>
      <c r="D124" s="151"/>
      <c r="E124" s="151"/>
      <c r="F124" s="151"/>
      <c r="G124" s="226">
        <v>14</v>
      </c>
      <c r="H124" s="142"/>
      <c r="I124" s="142"/>
    </row>
    <row r="125" spans="1:9" ht="12.95" customHeight="1" x14ac:dyDescent="0.25">
      <c r="A125" s="157" t="s">
        <v>88</v>
      </c>
      <c r="B125" s="158" t="s">
        <v>150</v>
      </c>
      <c r="C125" s="151"/>
      <c r="D125" s="151"/>
      <c r="E125" s="151"/>
      <c r="F125" s="151"/>
      <c r="G125" s="226">
        <v>15</v>
      </c>
      <c r="H125" s="142"/>
      <c r="I125" s="142"/>
    </row>
    <row r="126" spans="1:9" ht="12.95" customHeight="1" x14ac:dyDescent="0.25">
      <c r="A126" s="157" t="s">
        <v>102</v>
      </c>
      <c r="B126" s="158" t="s">
        <v>250</v>
      </c>
      <c r="C126" s="151"/>
      <c r="D126" s="151"/>
      <c r="E126" s="151"/>
      <c r="F126" s="151"/>
      <c r="G126" s="226">
        <v>16</v>
      </c>
      <c r="H126" s="142"/>
      <c r="I126" s="142"/>
    </row>
    <row r="127" spans="1:9" ht="12.95" customHeight="1" x14ac:dyDescent="0.25">
      <c r="A127" s="157" t="s">
        <v>103</v>
      </c>
      <c r="B127" s="158" t="s">
        <v>459</v>
      </c>
      <c r="C127" s="151"/>
      <c r="D127" s="151"/>
      <c r="E127" s="151"/>
      <c r="F127" s="151"/>
      <c r="G127" s="226">
        <v>16</v>
      </c>
      <c r="H127" s="142"/>
      <c r="I127" s="142"/>
    </row>
    <row r="128" spans="1:9" ht="54.75" customHeight="1" x14ac:dyDescent="0.25">
      <c r="A128" s="433" t="s">
        <v>236</v>
      </c>
      <c r="B128" s="433"/>
      <c r="C128" s="433"/>
      <c r="D128" s="433"/>
      <c r="E128" s="433"/>
      <c r="F128" s="433"/>
      <c r="G128" s="43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371</v>
      </c>
      <c r="B130" s="142"/>
      <c r="C130" s="163"/>
      <c r="D130" s="163"/>
      <c r="E130" s="163"/>
      <c r="F130" s="163"/>
      <c r="G130" s="163"/>
      <c r="H130" s="142"/>
      <c r="I130" s="142"/>
    </row>
    <row r="131" spans="1:9" ht="11.1" customHeight="1" x14ac:dyDescent="0.25">
      <c r="A131" s="162" t="s">
        <v>369</v>
      </c>
      <c r="B131" s="142"/>
      <c r="C131" s="163"/>
      <c r="D131" s="163"/>
      <c r="E131" s="163"/>
      <c r="F131" s="163"/>
      <c r="G131" s="163"/>
      <c r="H131" s="142"/>
      <c r="I131" s="142"/>
    </row>
    <row r="132" spans="1:9" ht="11.1" customHeight="1" x14ac:dyDescent="0.25">
      <c r="A132" s="162" t="s">
        <v>370</v>
      </c>
      <c r="B132" s="142"/>
      <c r="C132" s="163"/>
      <c r="D132" s="163"/>
      <c r="E132" s="163"/>
      <c r="F132" s="163"/>
      <c r="G132" s="163"/>
      <c r="H132" s="142"/>
      <c r="I132" s="142"/>
    </row>
    <row r="133" spans="1:9" ht="11.1" customHeight="1" x14ac:dyDescent="0.25">
      <c r="A133" s="150" t="s">
        <v>275</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8" bestFit="1" customWidth="1"/>
    <col min="2" max="4" width="10.42578125" style="238" bestFit="1" customWidth="1"/>
    <col min="5" max="5" width="10.85546875" style="238" bestFit="1" customWidth="1"/>
    <col min="6" max="6" width="11.7109375" style="238" bestFit="1" customWidth="1"/>
    <col min="7" max="7" width="11" style="238"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469" t="s">
        <v>152</v>
      </c>
      <c r="B1" s="469"/>
      <c r="C1" s="469"/>
      <c r="D1" s="469"/>
      <c r="E1" s="469"/>
      <c r="F1" s="469"/>
      <c r="G1" s="469"/>
      <c r="H1" s="4"/>
      <c r="I1" s="4"/>
      <c r="J1" s="4"/>
    </row>
    <row r="2" spans="1:20" s="10" customFormat="1" ht="15.95" customHeight="1" x14ac:dyDescent="0.2">
      <c r="A2" s="470" t="s">
        <v>149</v>
      </c>
      <c r="B2" s="470"/>
      <c r="C2" s="470"/>
      <c r="D2" s="470"/>
      <c r="E2" s="470"/>
      <c r="F2" s="470"/>
      <c r="G2" s="470"/>
      <c r="H2" s="4"/>
      <c r="I2" s="4"/>
      <c r="J2" s="4"/>
    </row>
    <row r="3" spans="1:20" s="10" customFormat="1" ht="15.95" customHeight="1" thickBot="1" x14ac:dyDescent="0.25">
      <c r="A3" s="470" t="s">
        <v>240</v>
      </c>
      <c r="B3" s="470"/>
      <c r="C3" s="470"/>
      <c r="D3" s="470"/>
      <c r="E3" s="470"/>
      <c r="F3" s="470"/>
      <c r="G3" s="470"/>
      <c r="H3" s="4"/>
      <c r="I3" s="4"/>
      <c r="J3" s="4"/>
    </row>
    <row r="4" spans="1:20" ht="12.75" customHeight="1" thickTop="1" x14ac:dyDescent="0.2">
      <c r="A4" s="472" t="s">
        <v>24</v>
      </c>
      <c r="B4" s="233" t="s">
        <v>91</v>
      </c>
      <c r="C4" s="234">
        <f>+'prin paises exp e imp'!B4</f>
        <v>2020</v>
      </c>
      <c r="D4" s="468" t="str">
        <f>+'prin paises exp e imp'!C4</f>
        <v>enero - junio</v>
      </c>
      <c r="E4" s="468"/>
      <c r="F4" s="233" t="s">
        <v>143</v>
      </c>
      <c r="G4" s="233" t="s">
        <v>134</v>
      </c>
    </row>
    <row r="5" spans="1:20" ht="12.75" customHeight="1" thickBot="1" x14ac:dyDescent="0.25">
      <c r="A5" s="473"/>
      <c r="B5" s="235" t="s">
        <v>31</v>
      </c>
      <c r="C5" s="236" t="s">
        <v>133</v>
      </c>
      <c r="D5" s="237">
        <f>+balanza_periodos!C6</f>
        <v>2020</v>
      </c>
      <c r="E5" s="237">
        <f>+balanza_periodos!D6</f>
        <v>2021</v>
      </c>
      <c r="F5" s="236" t="str">
        <f>+'prin paises exp e imp'!E5</f>
        <v>2021-2020</v>
      </c>
      <c r="G5" s="236">
        <f>+'prin paises exp e imp'!F5</f>
        <v>2021</v>
      </c>
      <c r="O5" s="5"/>
      <c r="P5" s="5"/>
      <c r="R5" s="5"/>
      <c r="S5" s="5"/>
    </row>
    <row r="6" spans="1:20" ht="12" thickTop="1" x14ac:dyDescent="0.2">
      <c r="C6" s="231"/>
      <c r="D6" s="231"/>
      <c r="E6" s="231"/>
      <c r="F6" s="231"/>
      <c r="G6" s="231"/>
      <c r="Q6" s="5"/>
      <c r="T6" s="5"/>
    </row>
    <row r="7" spans="1:20" ht="12.75" customHeight="1" x14ac:dyDescent="0.2">
      <c r="A7" s="227" t="e">
        <f>VLOOKUP(B7,#REF!,2,FALSE)</f>
        <v>#REF!</v>
      </c>
      <c r="B7" s="254" t="e">
        <f>#REF!</f>
        <v>#REF!</v>
      </c>
      <c r="C7" s="228" t="e">
        <f>#REF!/1000</f>
        <v>#REF!</v>
      </c>
      <c r="D7" s="232" t="e">
        <f>#REF!/1000</f>
        <v>#REF!</v>
      </c>
      <c r="E7" s="228" t="e">
        <f>#REF!/1000</f>
        <v>#REF!</v>
      </c>
      <c r="F7" s="229" t="str">
        <f>IFERROR(((E7-D7)/D7),"")</f>
        <v/>
      </c>
      <c r="G7" s="239" t="str">
        <f>IFERROR((E7/$E$23),"")</f>
        <v/>
      </c>
      <c r="N7" s="5"/>
      <c r="O7" s="5"/>
      <c r="Q7" s="5"/>
      <c r="R7" s="5"/>
      <c r="T7" s="5"/>
    </row>
    <row r="8" spans="1:20" ht="12.75" customHeight="1" x14ac:dyDescent="0.2">
      <c r="A8" s="227" t="e">
        <f>VLOOKUP(B8,#REF!,2,FALSE)</f>
        <v>#REF!</v>
      </c>
      <c r="B8" s="254" t="e">
        <f>#REF!</f>
        <v>#REF!</v>
      </c>
      <c r="C8" s="228" t="e">
        <f>#REF!/1000</f>
        <v>#REF!</v>
      </c>
      <c r="D8" s="232" t="e">
        <f>#REF!/1000</f>
        <v>#REF!</v>
      </c>
      <c r="E8" s="228" t="e">
        <f>#REF!/1000</f>
        <v>#REF!</v>
      </c>
      <c r="F8" s="229" t="str">
        <f t="shared" ref="F8:F23" si="0">IFERROR(((E8-D8)/D8),"")</f>
        <v/>
      </c>
      <c r="G8" s="239" t="str">
        <f t="shared" ref="G8:G23" si="1">IFERROR((E8/$E$23),"")</f>
        <v/>
      </c>
      <c r="O8" s="182"/>
      <c r="P8" s="182"/>
      <c r="Q8" s="182"/>
      <c r="R8" s="183"/>
      <c r="S8" s="183"/>
      <c r="T8" s="183"/>
    </row>
    <row r="9" spans="1:20" ht="12.75" customHeight="1" x14ac:dyDescent="0.2">
      <c r="A9" s="227" t="e">
        <f>VLOOKUP(B9,#REF!,2,FALSE)</f>
        <v>#REF!</v>
      </c>
      <c r="B9" s="254" t="e">
        <f>#REF!</f>
        <v>#REF!</v>
      </c>
      <c r="C9" s="228" t="e">
        <f>#REF!/1000</f>
        <v>#REF!</v>
      </c>
      <c r="D9" s="232" t="e">
        <f>#REF!/1000</f>
        <v>#REF!</v>
      </c>
      <c r="E9" s="228" t="e">
        <f>#REF!/1000</f>
        <v>#REF!</v>
      </c>
      <c r="F9" s="229" t="str">
        <f t="shared" si="0"/>
        <v/>
      </c>
      <c r="G9" s="239" t="str">
        <f t="shared" si="1"/>
        <v/>
      </c>
    </row>
    <row r="10" spans="1:20" x14ac:dyDescent="0.2">
      <c r="A10" s="227" t="e">
        <f>VLOOKUP(B10,#REF!,2,FALSE)</f>
        <v>#REF!</v>
      </c>
      <c r="B10" s="254" t="e">
        <f>#REF!</f>
        <v>#REF!</v>
      </c>
      <c r="C10" s="228" t="e">
        <f>#REF!/1000</f>
        <v>#REF!</v>
      </c>
      <c r="D10" s="232" t="e">
        <f>#REF!/1000</f>
        <v>#REF!</v>
      </c>
      <c r="E10" s="228" t="e">
        <f>#REF!/1000</f>
        <v>#REF!</v>
      </c>
      <c r="F10" s="229" t="str">
        <f t="shared" si="0"/>
        <v/>
      </c>
      <c r="G10" s="239" t="str">
        <f t="shared" si="1"/>
        <v/>
      </c>
    </row>
    <row r="11" spans="1:20" ht="12" customHeight="1" x14ac:dyDescent="0.2">
      <c r="A11" s="227" t="e">
        <f>VLOOKUP(B11,#REF!,2,FALSE)</f>
        <v>#REF!</v>
      </c>
      <c r="B11" s="254" t="e">
        <f>#REF!</f>
        <v>#REF!</v>
      </c>
      <c r="C11" s="228" t="e">
        <f>#REF!/1000</f>
        <v>#REF!</v>
      </c>
      <c r="D11" s="232" t="e">
        <f>#REF!/1000</f>
        <v>#REF!</v>
      </c>
      <c r="E11" s="228" t="e">
        <f>#REF!/1000</f>
        <v>#REF!</v>
      </c>
      <c r="F11" s="229" t="str">
        <f t="shared" si="0"/>
        <v/>
      </c>
      <c r="G11" s="239" t="str">
        <f t="shared" si="1"/>
        <v/>
      </c>
    </row>
    <row r="12" spans="1:20" x14ac:dyDescent="0.2">
      <c r="A12" s="227" t="e">
        <f>VLOOKUP(B12,#REF!,2,FALSE)</f>
        <v>#REF!</v>
      </c>
      <c r="B12" s="254" t="e">
        <f>#REF!</f>
        <v>#REF!</v>
      </c>
      <c r="C12" s="228" t="e">
        <f>#REF!/1000</f>
        <v>#REF!</v>
      </c>
      <c r="D12" s="232" t="e">
        <f>#REF!/1000</f>
        <v>#REF!</v>
      </c>
      <c r="E12" s="228" t="e">
        <f>#REF!/1000</f>
        <v>#REF!</v>
      </c>
      <c r="F12" s="229" t="str">
        <f t="shared" si="0"/>
        <v/>
      </c>
      <c r="G12" s="239" t="str">
        <f t="shared" si="1"/>
        <v/>
      </c>
    </row>
    <row r="13" spans="1:20" ht="12.75" customHeight="1" x14ac:dyDescent="0.2">
      <c r="A13" s="227" t="e">
        <f>VLOOKUP(B13,#REF!,2,FALSE)</f>
        <v>#REF!</v>
      </c>
      <c r="B13" s="254" t="e">
        <f>#REF!</f>
        <v>#REF!</v>
      </c>
      <c r="C13" s="228" t="e">
        <f>#REF!/1000</f>
        <v>#REF!</v>
      </c>
      <c r="D13" s="232" t="e">
        <f>#REF!/1000</f>
        <v>#REF!</v>
      </c>
      <c r="E13" s="228" t="e">
        <f>#REF!/1000</f>
        <v>#REF!</v>
      </c>
      <c r="F13" s="229" t="str">
        <f t="shared" si="0"/>
        <v/>
      </c>
      <c r="G13" s="239" t="str">
        <f t="shared" si="1"/>
        <v/>
      </c>
    </row>
    <row r="14" spans="1:20" ht="12.75" customHeight="1" x14ac:dyDescent="0.2">
      <c r="A14" s="227" t="e">
        <f>VLOOKUP(B14,#REF!,2,FALSE)</f>
        <v>#REF!</v>
      </c>
      <c r="B14" s="254" t="e">
        <f>#REF!</f>
        <v>#REF!</v>
      </c>
      <c r="C14" s="228" t="e">
        <f>#REF!/1000</f>
        <v>#REF!</v>
      </c>
      <c r="D14" s="232" t="e">
        <f>#REF!/1000</f>
        <v>#REF!</v>
      </c>
      <c r="E14" s="228" t="e">
        <f>#REF!/1000</f>
        <v>#REF!</v>
      </c>
      <c r="F14" s="229" t="str">
        <f t="shared" si="0"/>
        <v/>
      </c>
      <c r="G14" s="239" t="str">
        <f t="shared" si="1"/>
        <v/>
      </c>
      <c r="S14" s="10"/>
      <c r="T14" s="93"/>
    </row>
    <row r="15" spans="1:20" ht="12.75" customHeight="1" x14ac:dyDescent="0.2">
      <c r="A15" s="227" t="e">
        <f>VLOOKUP(B15,#REF!,2,FALSE)</f>
        <v>#REF!</v>
      </c>
      <c r="B15" s="254" t="e">
        <f>#REF!</f>
        <v>#REF!</v>
      </c>
      <c r="C15" s="228" t="e">
        <f>#REF!/1000</f>
        <v>#REF!</v>
      </c>
      <c r="D15" s="232" t="e">
        <f>#REF!/1000</f>
        <v>#REF!</v>
      </c>
      <c r="E15" s="228" t="e">
        <f>#REF!/1000</f>
        <v>#REF!</v>
      </c>
      <c r="F15" s="229" t="str">
        <f t="shared" si="0"/>
        <v/>
      </c>
      <c r="G15" s="239" t="str">
        <f t="shared" si="1"/>
        <v/>
      </c>
    </row>
    <row r="16" spans="1:20" x14ac:dyDescent="0.2">
      <c r="A16" s="227" t="e">
        <f>VLOOKUP(B16,#REF!,2,FALSE)</f>
        <v>#REF!</v>
      </c>
      <c r="B16" s="254" t="e">
        <f>#REF!</f>
        <v>#REF!</v>
      </c>
      <c r="C16" s="228" t="e">
        <f>#REF!/1000</f>
        <v>#REF!</v>
      </c>
      <c r="D16" s="232" t="e">
        <f>#REF!/1000</f>
        <v>#REF!</v>
      </c>
      <c r="E16" s="228" t="e">
        <f>#REF!/1000</f>
        <v>#REF!</v>
      </c>
      <c r="F16" s="229" t="str">
        <f t="shared" si="0"/>
        <v/>
      </c>
      <c r="G16" s="239" t="str">
        <f t="shared" si="1"/>
        <v/>
      </c>
      <c r="S16" s="5"/>
    </row>
    <row r="17" spans="1:20" ht="12.75" customHeight="1" x14ac:dyDescent="0.2">
      <c r="A17" s="227" t="e">
        <f>VLOOKUP(B17,#REF!,2,FALSE)</f>
        <v>#REF!</v>
      </c>
      <c r="B17" s="254" t="e">
        <f>#REF!</f>
        <v>#REF!</v>
      </c>
      <c r="C17" s="228" t="e">
        <f>#REF!/1000</f>
        <v>#REF!</v>
      </c>
      <c r="D17" s="232" t="e">
        <f>#REF!/1000</f>
        <v>#REF!</v>
      </c>
      <c r="E17" s="228" t="e">
        <f>#REF!/1000</f>
        <v>#REF!</v>
      </c>
      <c r="F17" s="229" t="str">
        <f t="shared" si="0"/>
        <v/>
      </c>
      <c r="G17" s="239" t="str">
        <f t="shared" si="1"/>
        <v/>
      </c>
      <c r="T17" s="5"/>
    </row>
    <row r="18" spans="1:20" ht="12.75" customHeight="1" x14ac:dyDescent="0.2">
      <c r="A18" s="227" t="e">
        <f>VLOOKUP(B18,#REF!,2,FALSE)</f>
        <v>#REF!</v>
      </c>
      <c r="B18" s="254" t="e">
        <f>#REF!</f>
        <v>#REF!</v>
      </c>
      <c r="C18" s="228" t="e">
        <f>#REF!/1000</f>
        <v>#REF!</v>
      </c>
      <c r="D18" s="232" t="e">
        <f>#REF!/1000</f>
        <v>#REF!</v>
      </c>
      <c r="E18" s="228" t="e">
        <f>#REF!/1000</f>
        <v>#REF!</v>
      </c>
      <c r="F18" s="229" t="str">
        <f t="shared" si="0"/>
        <v/>
      </c>
      <c r="G18" s="239" t="str">
        <f t="shared" si="1"/>
        <v/>
      </c>
      <c r="T18" s="5"/>
    </row>
    <row r="19" spans="1:20" ht="12.75" customHeight="1" x14ac:dyDescent="0.2">
      <c r="A19" s="227" t="e">
        <f>VLOOKUP(B19,#REF!,2,FALSE)</f>
        <v>#REF!</v>
      </c>
      <c r="B19" s="254" t="e">
        <f>#REF!</f>
        <v>#REF!</v>
      </c>
      <c r="C19" s="228" t="e">
        <f>#REF!/1000</f>
        <v>#REF!</v>
      </c>
      <c r="D19" s="232" t="e">
        <f>#REF!/1000</f>
        <v>#REF!</v>
      </c>
      <c r="E19" s="228" t="e">
        <f>#REF!/1000</f>
        <v>#REF!</v>
      </c>
      <c r="F19" s="229" t="str">
        <f t="shared" si="0"/>
        <v/>
      </c>
      <c r="G19" s="239" t="str">
        <f t="shared" si="1"/>
        <v/>
      </c>
      <c r="N19" s="5"/>
      <c r="O19" s="5"/>
      <c r="Q19" s="5"/>
      <c r="R19" s="5"/>
      <c r="T19" s="5"/>
    </row>
    <row r="20" spans="1:20" ht="12.75" customHeight="1" x14ac:dyDescent="0.2">
      <c r="A20" s="227" t="e">
        <f>VLOOKUP(B20,#REF!,2,FALSE)</f>
        <v>#REF!</v>
      </c>
      <c r="B20" s="254" t="e">
        <f>#REF!</f>
        <v>#REF!</v>
      </c>
      <c r="C20" s="228" t="e">
        <f>#REF!/1000</f>
        <v>#REF!</v>
      </c>
      <c r="D20" s="232" t="e">
        <f>#REF!/1000</f>
        <v>#REF!</v>
      </c>
      <c r="E20" s="228" t="e">
        <f>#REF!/1000</f>
        <v>#REF!</v>
      </c>
      <c r="F20" s="229" t="str">
        <f t="shared" si="0"/>
        <v/>
      </c>
      <c r="G20" s="239" t="str">
        <f t="shared" si="1"/>
        <v/>
      </c>
      <c r="Q20" s="5"/>
      <c r="T20" s="5"/>
    </row>
    <row r="21" spans="1:20" ht="12.75" customHeight="1" x14ac:dyDescent="0.2">
      <c r="A21" s="227" t="e">
        <f>VLOOKUP(B21,#REF!,2,FALSE)</f>
        <v>#REF!</v>
      </c>
      <c r="B21" s="254" t="e">
        <f>#REF!</f>
        <v>#REF!</v>
      </c>
      <c r="C21" s="228" t="e">
        <f>#REF!/1000</f>
        <v>#REF!</v>
      </c>
      <c r="D21" s="232" t="e">
        <f>#REF!/1000</f>
        <v>#REF!</v>
      </c>
      <c r="E21" s="228" t="e">
        <f>#REF!/1000</f>
        <v>#REF!</v>
      </c>
      <c r="F21" s="229" t="str">
        <f t="shared" si="0"/>
        <v/>
      </c>
      <c r="G21" s="239" t="str">
        <f t="shared" si="1"/>
        <v/>
      </c>
      <c r="I21" s="5"/>
      <c r="O21" s="182"/>
      <c r="P21" s="182"/>
      <c r="Q21" s="182"/>
      <c r="R21" s="183"/>
      <c r="S21" s="183"/>
      <c r="T21" s="183"/>
    </row>
    <row r="22" spans="1:20" ht="12.75" customHeight="1" x14ac:dyDescent="0.2">
      <c r="A22" s="227" t="s">
        <v>23</v>
      </c>
      <c r="B22" s="227"/>
      <c r="C22" s="231" t="e">
        <f>C23-SUM(C7:C21)</f>
        <v>#REF!</v>
      </c>
      <c r="D22" s="231" t="e">
        <f t="shared" ref="D22:E22" si="2">D23-SUM(D7:D21)</f>
        <v>#REF!</v>
      </c>
      <c r="E22" s="231" t="e">
        <f t="shared" si="2"/>
        <v>#REF!</v>
      </c>
      <c r="F22" s="229" t="str">
        <f t="shared" si="0"/>
        <v/>
      </c>
      <c r="G22" s="239" t="str">
        <f t="shared" si="1"/>
        <v/>
      </c>
      <c r="I22" s="5"/>
    </row>
    <row r="23" spans="1:20" ht="12.75" customHeight="1" x14ac:dyDescent="0.2">
      <c r="A23" s="227" t="s">
        <v>21</v>
      </c>
      <c r="B23" s="227"/>
      <c r="C23" s="231">
        <f>+balanza_periodos!B11</f>
        <v>15897981</v>
      </c>
      <c r="D23" s="231">
        <f>+balanza_periodos!C11</f>
        <v>8649643</v>
      </c>
      <c r="E23" s="231">
        <f>+balanza_periodos!D11</f>
        <v>9133189</v>
      </c>
      <c r="F23" s="229">
        <f t="shared" si="0"/>
        <v>5.5903578910713424E-2</v>
      </c>
      <c r="G23" s="239">
        <f t="shared" si="1"/>
        <v>1</v>
      </c>
    </row>
    <row r="24" spans="1:20" ht="12" thickBot="1" x14ac:dyDescent="0.25">
      <c r="A24" s="240"/>
      <c r="B24" s="240"/>
      <c r="C24" s="241"/>
      <c r="D24" s="241"/>
      <c r="E24" s="241"/>
      <c r="F24" s="240"/>
      <c r="G24" s="240"/>
    </row>
    <row r="25" spans="1:20" ht="33.75" customHeight="1" thickTop="1" x14ac:dyDescent="0.2">
      <c r="A25" s="471" t="s">
        <v>417</v>
      </c>
      <c r="B25" s="471"/>
      <c r="C25" s="471"/>
      <c r="D25" s="471"/>
      <c r="E25" s="471"/>
      <c r="F25" s="471"/>
      <c r="G25" s="471"/>
    </row>
    <row r="50" spans="1:20" ht="15.95" customHeight="1" x14ac:dyDescent="0.2">
      <c r="A50" s="469" t="s">
        <v>252</v>
      </c>
      <c r="B50" s="469"/>
      <c r="C50" s="469"/>
      <c r="D50" s="469"/>
      <c r="E50" s="469"/>
      <c r="F50" s="469"/>
      <c r="G50" s="469"/>
    </row>
    <row r="51" spans="1:20" ht="15.95" customHeight="1" x14ac:dyDescent="0.2">
      <c r="A51" s="470" t="s">
        <v>150</v>
      </c>
      <c r="B51" s="470"/>
      <c r="C51" s="470"/>
      <c r="D51" s="470"/>
      <c r="E51" s="470"/>
      <c r="F51" s="470"/>
      <c r="G51" s="470"/>
    </row>
    <row r="52" spans="1:20" ht="15.95" customHeight="1" thickBot="1" x14ac:dyDescent="0.25">
      <c r="A52" s="470" t="s">
        <v>241</v>
      </c>
      <c r="B52" s="470"/>
      <c r="C52" s="470"/>
      <c r="D52" s="470"/>
      <c r="E52" s="470"/>
      <c r="F52" s="470"/>
      <c r="G52" s="470"/>
    </row>
    <row r="53" spans="1:20" ht="12.75" customHeight="1" thickTop="1" x14ac:dyDescent="0.2">
      <c r="A53" s="472" t="s">
        <v>24</v>
      </c>
      <c r="B53" s="233" t="s">
        <v>91</v>
      </c>
      <c r="C53" s="234">
        <f>+C4</f>
        <v>2020</v>
      </c>
      <c r="D53" s="468" t="str">
        <f>+D4</f>
        <v>enero - junio</v>
      </c>
      <c r="E53" s="468"/>
      <c r="F53" s="233" t="s">
        <v>143</v>
      </c>
      <c r="G53" s="233" t="s">
        <v>134</v>
      </c>
      <c r="Q53" s="5"/>
      <c r="T53" s="5"/>
    </row>
    <row r="54" spans="1:20" ht="12.75" customHeight="1" thickBot="1" x14ac:dyDescent="0.25">
      <c r="A54" s="473"/>
      <c r="B54" s="235" t="s">
        <v>31</v>
      </c>
      <c r="C54" s="236" t="s">
        <v>133</v>
      </c>
      <c r="D54" s="237">
        <f>+balanza_periodos!C6</f>
        <v>2020</v>
      </c>
      <c r="E54" s="237">
        <f>+E5</f>
        <v>2021</v>
      </c>
      <c r="F54" s="236" t="str">
        <f>+F5</f>
        <v>2021-2020</v>
      </c>
      <c r="G54" s="236">
        <f>+G5</f>
        <v>2021</v>
      </c>
      <c r="O54" s="5"/>
      <c r="P54" s="5"/>
      <c r="Q54" s="5"/>
      <c r="R54" s="5"/>
      <c r="S54" s="5"/>
      <c r="T54" s="5"/>
    </row>
    <row r="55" spans="1:20" ht="12" thickTop="1" x14ac:dyDescent="0.2">
      <c r="C55" s="231"/>
      <c r="D55" s="231"/>
      <c r="E55" s="231"/>
      <c r="F55" s="231"/>
      <c r="G55" s="231"/>
      <c r="Q55" s="5"/>
      <c r="R55" s="5"/>
      <c r="T55" s="5"/>
    </row>
    <row r="56" spans="1:20" ht="12.75" customHeight="1" x14ac:dyDescent="0.2">
      <c r="A56" s="227" t="e">
        <f>VLOOKUP(B56,#REF!,2,FALSE)</f>
        <v>#REF!</v>
      </c>
      <c r="B56" s="254" t="e">
        <f>#REF!</f>
        <v>#REF!</v>
      </c>
      <c r="C56" s="228" t="e">
        <f>#REF!/1000</f>
        <v>#REF!</v>
      </c>
      <c r="D56" s="228" t="e">
        <f>#REF!/1000</f>
        <v>#REF!</v>
      </c>
      <c r="E56" s="228" t="e">
        <f>#REF!/1000</f>
        <v>#REF!</v>
      </c>
      <c r="F56" s="229" t="str">
        <f>IFERROR((E56-D56)/D56,"")</f>
        <v/>
      </c>
      <c r="G56" s="230" t="e">
        <f t="shared" ref="G56:G72" si="3">+E56/$E$72</f>
        <v>#REF!</v>
      </c>
      <c r="Q56" s="5"/>
      <c r="T56" s="5"/>
    </row>
    <row r="57" spans="1:20" ht="12.75" customHeight="1" x14ac:dyDescent="0.2">
      <c r="A57" s="227" t="e">
        <f>VLOOKUP(B57,#REF!,2,FALSE)</f>
        <v>#REF!</v>
      </c>
      <c r="B57" s="254" t="e">
        <f>#REF!</f>
        <v>#REF!</v>
      </c>
      <c r="C57" s="228" t="e">
        <f>#REF!/1000</f>
        <v>#REF!</v>
      </c>
      <c r="D57" s="228" t="e">
        <f>#REF!/1000</f>
        <v>#REF!</v>
      </c>
      <c r="E57" s="228" t="e">
        <f>#REF!/1000</f>
        <v>#REF!</v>
      </c>
      <c r="F57" s="229" t="str">
        <f t="shared" ref="F57:F72" si="4">IFERROR((E57-D57)/D57,"")</f>
        <v/>
      </c>
      <c r="G57" s="230" t="e">
        <f t="shared" si="3"/>
        <v>#REF!</v>
      </c>
      <c r="O57" s="5"/>
      <c r="P57" s="5"/>
      <c r="Q57" s="5"/>
      <c r="R57" s="5"/>
      <c r="S57" s="5"/>
      <c r="T57" s="5"/>
    </row>
    <row r="58" spans="1:20" ht="12.75" customHeight="1" x14ac:dyDescent="0.2">
      <c r="A58" s="227" t="e">
        <f>VLOOKUP(B58,#REF!,2,FALSE)</f>
        <v>#REF!</v>
      </c>
      <c r="B58" s="254" t="e">
        <f>#REF!</f>
        <v>#REF!</v>
      </c>
      <c r="C58" s="228" t="e">
        <f>#REF!/1000</f>
        <v>#REF!</v>
      </c>
      <c r="D58" s="228" t="e">
        <f>#REF!/1000</f>
        <v>#REF!</v>
      </c>
      <c r="E58" s="228" t="e">
        <f>#REF!/1000</f>
        <v>#REF!</v>
      </c>
      <c r="F58" s="229" t="str">
        <f t="shared" si="4"/>
        <v/>
      </c>
      <c r="G58" s="230" t="e">
        <f t="shared" si="3"/>
        <v>#REF!</v>
      </c>
      <c r="Q58" s="5"/>
      <c r="R58" s="182"/>
      <c r="S58" s="182"/>
      <c r="T58" s="182"/>
    </row>
    <row r="59" spans="1:20" ht="12.75" customHeight="1" x14ac:dyDescent="0.2">
      <c r="A59" s="227" t="e">
        <f>VLOOKUP(B59,#REF!,2,FALSE)</f>
        <v>#REF!</v>
      </c>
      <c r="B59" s="254" t="e">
        <f>#REF!</f>
        <v>#REF!</v>
      </c>
      <c r="C59" s="228" t="e">
        <f>#REF!/1000</f>
        <v>#REF!</v>
      </c>
      <c r="D59" s="228" t="e">
        <f>#REF!/1000</f>
        <v>#REF!</v>
      </c>
      <c r="E59" s="228" t="e">
        <f>#REF!/1000</f>
        <v>#REF!</v>
      </c>
      <c r="F59" s="229" t="str">
        <f t="shared" si="4"/>
        <v/>
      </c>
      <c r="G59" s="230" t="e">
        <f t="shared" si="3"/>
        <v>#REF!</v>
      </c>
      <c r="O59" s="5"/>
      <c r="Q59" s="5"/>
      <c r="R59" s="5"/>
      <c r="T59" s="5"/>
    </row>
    <row r="60" spans="1:20" ht="12.75" customHeight="1" x14ac:dyDescent="0.2">
      <c r="A60" s="227" t="e">
        <f>VLOOKUP(B60,#REF!,2,FALSE)</f>
        <v>#REF!</v>
      </c>
      <c r="B60" s="254" t="e">
        <f>#REF!</f>
        <v>#REF!</v>
      </c>
      <c r="C60" s="228" t="e">
        <f>#REF!/1000</f>
        <v>#REF!</v>
      </c>
      <c r="D60" s="228" t="e">
        <f>#REF!/1000</f>
        <v>#REF!</v>
      </c>
      <c r="E60" s="228" t="e">
        <f>#REF!/1000</f>
        <v>#REF!</v>
      </c>
      <c r="F60" s="229" t="str">
        <f t="shared" si="4"/>
        <v/>
      </c>
      <c r="G60" s="230" t="e">
        <f t="shared" si="3"/>
        <v>#REF!</v>
      </c>
      <c r="O60" s="5"/>
      <c r="Q60" s="5"/>
      <c r="R60" s="5"/>
      <c r="T60" s="5"/>
    </row>
    <row r="61" spans="1:20" ht="12.75" customHeight="1" x14ac:dyDescent="0.2">
      <c r="A61" s="227" t="e">
        <f>VLOOKUP(B61,#REF!,2,FALSE)</f>
        <v>#REF!</v>
      </c>
      <c r="B61" s="254" t="e">
        <f>#REF!</f>
        <v>#REF!</v>
      </c>
      <c r="C61" s="228" t="e">
        <f>#REF!/1000</f>
        <v>#REF!</v>
      </c>
      <c r="D61" s="228" t="e">
        <f>#REF!/1000</f>
        <v>#REF!</v>
      </c>
      <c r="E61" s="228" t="e">
        <f>#REF!/1000</f>
        <v>#REF!</v>
      </c>
      <c r="F61" s="229" t="str">
        <f t="shared" si="4"/>
        <v/>
      </c>
      <c r="G61" s="230" t="e">
        <f t="shared" si="3"/>
        <v>#REF!</v>
      </c>
      <c r="Q61" s="5"/>
      <c r="R61" s="5"/>
      <c r="T61" s="5"/>
    </row>
    <row r="62" spans="1:20" ht="12.75" customHeight="1" x14ac:dyDescent="0.2">
      <c r="A62" s="227" t="e">
        <f>VLOOKUP(B62,#REF!,2,FALSE)</f>
        <v>#REF!</v>
      </c>
      <c r="B62" s="254" t="e">
        <f>#REF!</f>
        <v>#REF!</v>
      </c>
      <c r="C62" s="228" t="e">
        <f>#REF!/1000</f>
        <v>#REF!</v>
      </c>
      <c r="D62" s="228" t="e">
        <f>#REF!/1000</f>
        <v>#REF!</v>
      </c>
      <c r="E62" s="228" t="e">
        <f>#REF!/1000</f>
        <v>#REF!</v>
      </c>
      <c r="F62" s="229" t="str">
        <f t="shared" si="4"/>
        <v/>
      </c>
      <c r="G62" s="230" t="e">
        <f t="shared" si="3"/>
        <v>#REF!</v>
      </c>
      <c r="I62" s="5"/>
      <c r="M62" s="5"/>
      <c r="N62" s="5"/>
      <c r="P62" s="5"/>
      <c r="Q62" s="5"/>
      <c r="R62" s="5"/>
      <c r="T62" s="5"/>
    </row>
    <row r="63" spans="1:20" ht="12.75" customHeight="1" x14ac:dyDescent="0.2">
      <c r="A63" s="227" t="e">
        <f>VLOOKUP(B63,#REF!,2,FALSE)</f>
        <v>#REF!</v>
      </c>
      <c r="B63" s="254" t="e">
        <f>#REF!</f>
        <v>#REF!</v>
      </c>
      <c r="C63" s="228" t="e">
        <f>#REF!/1000</f>
        <v>#REF!</v>
      </c>
      <c r="D63" s="228" t="e">
        <f>#REF!/1000</f>
        <v>#REF!</v>
      </c>
      <c r="E63" s="228" t="e">
        <f>#REF!/1000</f>
        <v>#REF!</v>
      </c>
      <c r="F63" s="229" t="str">
        <f t="shared" si="4"/>
        <v/>
      </c>
      <c r="G63" s="230" t="e">
        <f t="shared" si="3"/>
        <v>#REF!</v>
      </c>
      <c r="P63" s="182"/>
      <c r="Q63" s="182"/>
      <c r="R63" s="182"/>
      <c r="T63" s="5"/>
    </row>
    <row r="64" spans="1:20" ht="12.75" customHeight="1" x14ac:dyDescent="0.2">
      <c r="A64" s="227" t="e">
        <f>VLOOKUP(B64,#REF!,2,FALSE)</f>
        <v>#REF!</v>
      </c>
      <c r="B64" s="254" t="e">
        <f>#REF!</f>
        <v>#REF!</v>
      </c>
      <c r="C64" s="228" t="e">
        <f>#REF!/1000</f>
        <v>#REF!</v>
      </c>
      <c r="D64" s="228" t="e">
        <f>#REF!/1000</f>
        <v>#REF!</v>
      </c>
      <c r="E64" s="228" t="e">
        <f>#REF!/1000</f>
        <v>#REF!</v>
      </c>
      <c r="F64" s="229" t="str">
        <f t="shared" si="4"/>
        <v/>
      </c>
      <c r="G64" s="230" t="e">
        <f t="shared" si="3"/>
        <v>#REF!</v>
      </c>
      <c r="Q64" s="5"/>
      <c r="T64" s="5"/>
    </row>
    <row r="65" spans="1:20" ht="12.75" customHeight="1" x14ac:dyDescent="0.2">
      <c r="A65" s="227" t="e">
        <f>VLOOKUP(B65,#REF!,2,FALSE)</f>
        <v>#REF!</v>
      </c>
      <c r="B65" s="254" t="e">
        <f>#REF!</f>
        <v>#REF!</v>
      </c>
      <c r="C65" s="228" t="e">
        <f>#REF!/1000</f>
        <v>#REF!</v>
      </c>
      <c r="D65" s="228" t="e">
        <f>#REF!/1000</f>
        <v>#REF!</v>
      </c>
      <c r="E65" s="228" t="e">
        <f>#REF!/1000</f>
        <v>#REF!</v>
      </c>
      <c r="F65" s="229" t="str">
        <f t="shared" si="4"/>
        <v/>
      </c>
      <c r="G65" s="230" t="e">
        <f t="shared" si="3"/>
        <v>#REF!</v>
      </c>
      <c r="Q65" s="5"/>
      <c r="T65" s="5"/>
    </row>
    <row r="66" spans="1:20" ht="12.75" customHeight="1" x14ac:dyDescent="0.2">
      <c r="A66" s="227" t="e">
        <f>VLOOKUP(B66,#REF!,2,FALSE)</f>
        <v>#REF!</v>
      </c>
      <c r="B66" s="254" t="e">
        <f>#REF!</f>
        <v>#REF!</v>
      </c>
      <c r="C66" s="228" t="e">
        <f>#REF!/1000</f>
        <v>#REF!</v>
      </c>
      <c r="D66" s="228" t="e">
        <f>#REF!/1000</f>
        <v>#REF!</v>
      </c>
      <c r="E66" s="228" t="e">
        <f>#REF!/1000</f>
        <v>#REF!</v>
      </c>
      <c r="F66" s="229" t="str">
        <f t="shared" si="4"/>
        <v/>
      </c>
      <c r="G66" s="230" t="e">
        <f t="shared" si="3"/>
        <v>#REF!</v>
      </c>
      <c r="Q66" s="5"/>
      <c r="T66" s="5"/>
    </row>
    <row r="67" spans="1:20" ht="12.75" customHeight="1" x14ac:dyDescent="0.2">
      <c r="A67" s="227" t="e">
        <f>VLOOKUP(B67,#REF!,2,FALSE)</f>
        <v>#REF!</v>
      </c>
      <c r="B67" s="254" t="e">
        <f>#REF!</f>
        <v>#REF!</v>
      </c>
      <c r="C67" s="228" t="e">
        <f>#REF!/1000</f>
        <v>#REF!</v>
      </c>
      <c r="D67" s="228" t="e">
        <f>#REF!/1000</f>
        <v>#REF!</v>
      </c>
      <c r="E67" s="228" t="e">
        <f>#REF!/1000</f>
        <v>#REF!</v>
      </c>
      <c r="F67" s="229" t="str">
        <f t="shared" si="4"/>
        <v/>
      </c>
      <c r="G67" s="230" t="e">
        <f t="shared" si="3"/>
        <v>#REF!</v>
      </c>
    </row>
    <row r="68" spans="1:20" ht="12.75" customHeight="1" x14ac:dyDescent="0.2">
      <c r="A68" s="227" t="e">
        <f>VLOOKUP(B68,#REF!,2,FALSE)</f>
        <v>#REF!</v>
      </c>
      <c r="B68" s="254" t="e">
        <f>#REF!</f>
        <v>#REF!</v>
      </c>
      <c r="C68" s="228" t="e">
        <f>#REF!/1000</f>
        <v>#REF!</v>
      </c>
      <c r="D68" s="228" t="e">
        <f>#REF!/1000</f>
        <v>#REF!</v>
      </c>
      <c r="E68" s="228" t="e">
        <f>#REF!/1000</f>
        <v>#REF!</v>
      </c>
      <c r="F68" s="229" t="str">
        <f t="shared" si="4"/>
        <v/>
      </c>
      <c r="G68" s="230" t="e">
        <f t="shared" si="3"/>
        <v>#REF!</v>
      </c>
      <c r="O68" s="5"/>
      <c r="P68" s="5"/>
      <c r="R68" s="5"/>
      <c r="S68" s="5"/>
    </row>
    <row r="69" spans="1:20" ht="12.75" customHeight="1" x14ac:dyDescent="0.2">
      <c r="A69" s="227" t="e">
        <f>VLOOKUP(B69,#REF!,2,FALSE)</f>
        <v>#REF!</v>
      </c>
      <c r="B69" s="254" t="e">
        <f>#REF!</f>
        <v>#REF!</v>
      </c>
      <c r="C69" s="228" t="e">
        <f>#REF!/1000</f>
        <v>#REF!</v>
      </c>
      <c r="D69" s="228" t="e">
        <f>#REF!/1000</f>
        <v>#REF!</v>
      </c>
      <c r="E69" s="228" t="e">
        <f>#REF!/1000</f>
        <v>#REF!</v>
      </c>
      <c r="F69" s="229" t="str">
        <f t="shared" si="4"/>
        <v/>
      </c>
      <c r="G69" s="230" t="e">
        <f t="shared" si="3"/>
        <v>#REF!</v>
      </c>
      <c r="Q69" s="5"/>
      <c r="T69" s="5"/>
    </row>
    <row r="70" spans="1:20" ht="12.75" customHeight="1" x14ac:dyDescent="0.2">
      <c r="A70" s="227" t="e">
        <f>VLOOKUP(B70,#REF!,2,FALSE)</f>
        <v>#REF!</v>
      </c>
      <c r="B70" s="254" t="e">
        <f>#REF!</f>
        <v>#REF!</v>
      </c>
      <c r="C70" s="228" t="e">
        <f>#REF!/1000</f>
        <v>#REF!</v>
      </c>
      <c r="D70" s="228" t="e">
        <f>#REF!/1000</f>
        <v>#REF!</v>
      </c>
      <c r="E70" s="228" t="e">
        <f>#REF!/1000</f>
        <v>#REF!</v>
      </c>
      <c r="F70" s="229" t="str">
        <f t="shared" si="4"/>
        <v/>
      </c>
      <c r="G70" s="230" t="e">
        <f t="shared" si="3"/>
        <v>#REF!</v>
      </c>
      <c r="Q70" s="5"/>
      <c r="T70" s="5"/>
    </row>
    <row r="71" spans="1:20" ht="12.75" customHeight="1" x14ac:dyDescent="0.2">
      <c r="A71" s="227" t="s">
        <v>23</v>
      </c>
      <c r="B71" s="227"/>
      <c r="C71" s="231" t="e">
        <f>C72-SUM(C56:C70)</f>
        <v>#REF!</v>
      </c>
      <c r="D71" s="231" t="e">
        <f t="shared" ref="D71:E71" si="5">D72-SUM(D56:D70)</f>
        <v>#REF!</v>
      </c>
      <c r="E71" s="231" t="e">
        <f t="shared" si="5"/>
        <v>#REF!</v>
      </c>
      <c r="F71" s="229" t="str">
        <f t="shared" si="4"/>
        <v/>
      </c>
      <c r="G71" s="230" t="e">
        <f t="shared" si="3"/>
        <v>#REF!</v>
      </c>
      <c r="Q71" s="5"/>
      <c r="T71" s="5"/>
    </row>
    <row r="72" spans="1:20" ht="12.75" customHeight="1" x14ac:dyDescent="0.2">
      <c r="A72" s="227" t="s">
        <v>21</v>
      </c>
      <c r="B72" s="227"/>
      <c r="C72" s="231">
        <f>+balanza_periodos!B16</f>
        <v>6641357</v>
      </c>
      <c r="D72" s="231">
        <f>+balanza_periodos!C16</f>
        <v>2983468</v>
      </c>
      <c r="E72" s="231">
        <f>+balanza_periodos!D16</f>
        <v>4223565</v>
      </c>
      <c r="F72" s="229">
        <f t="shared" si="4"/>
        <v>0.41565620948506904</v>
      </c>
      <c r="G72" s="230">
        <f t="shared" si="3"/>
        <v>1</v>
      </c>
    </row>
    <row r="73" spans="1:20" ht="12" thickBot="1" x14ac:dyDescent="0.25">
      <c r="A73" s="242"/>
      <c r="B73" s="242"/>
      <c r="C73" s="243"/>
      <c r="D73" s="243"/>
      <c r="E73" s="243"/>
      <c r="F73" s="242"/>
      <c r="G73" s="242"/>
    </row>
    <row r="74" spans="1:20" ht="12.75" customHeight="1" thickTop="1" x14ac:dyDescent="0.2">
      <c r="A74" s="471" t="s">
        <v>418</v>
      </c>
      <c r="B74" s="471"/>
      <c r="C74" s="471"/>
      <c r="D74" s="471"/>
      <c r="E74" s="471"/>
      <c r="F74" s="471"/>
      <c r="G74" s="471"/>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74" t="s">
        <v>152</v>
      </c>
      <c r="B1" s="474"/>
      <c r="C1" s="474"/>
      <c r="D1" s="474"/>
      <c r="E1" s="474"/>
      <c r="F1" s="474"/>
      <c r="G1" s="474"/>
      <c r="H1" s="474"/>
      <c r="I1" s="474"/>
      <c r="J1" s="474"/>
      <c r="K1" s="474"/>
      <c r="L1" s="83"/>
      <c r="M1" s="83"/>
      <c r="N1" s="83"/>
      <c r="O1" s="83"/>
    </row>
    <row r="2" spans="1:17" s="14" customFormat="1" ht="20.100000000000001" customHeight="1" x14ac:dyDescent="0.15">
      <c r="A2" s="475" t="s">
        <v>259</v>
      </c>
      <c r="B2" s="475"/>
      <c r="C2" s="475"/>
      <c r="D2" s="475"/>
      <c r="E2" s="475"/>
      <c r="F2" s="475"/>
      <c r="G2" s="475"/>
      <c r="H2" s="475"/>
      <c r="I2" s="475"/>
      <c r="J2" s="475"/>
      <c r="K2" s="475"/>
      <c r="L2" s="85"/>
      <c r="M2" s="85"/>
      <c r="N2" s="85"/>
      <c r="O2" s="85"/>
    </row>
    <row r="3" spans="1:17" s="20" customFormat="1" ht="11.25" x14ac:dyDescent="0.2">
      <c r="A3" s="17"/>
      <c r="B3" s="476" t="s">
        <v>260</v>
      </c>
      <c r="C3" s="476"/>
      <c r="D3" s="476"/>
      <c r="E3" s="476"/>
      <c r="F3" s="427"/>
      <c r="G3" s="476" t="s">
        <v>419</v>
      </c>
      <c r="H3" s="476"/>
      <c r="I3" s="476"/>
      <c r="J3" s="476"/>
      <c r="K3" s="476"/>
      <c r="L3" s="91"/>
      <c r="M3" s="91"/>
      <c r="N3" s="91"/>
      <c r="O3" s="91"/>
    </row>
    <row r="4" spans="1:17" s="20" customFormat="1" ht="11.25" x14ac:dyDescent="0.2">
      <c r="A4" s="17" t="s">
        <v>263</v>
      </c>
      <c r="B4" s="122">
        <v>2020</v>
      </c>
      <c r="C4" s="477" t="s">
        <v>605</v>
      </c>
      <c r="D4" s="477"/>
      <c r="E4" s="477"/>
      <c r="F4" s="427"/>
      <c r="G4" s="122">
        <v>2020</v>
      </c>
      <c r="H4" s="477" t="s">
        <v>605</v>
      </c>
      <c r="I4" s="477"/>
      <c r="J4" s="477"/>
      <c r="K4" s="477"/>
      <c r="L4" s="91"/>
      <c r="M4" s="91"/>
      <c r="N4" s="91"/>
      <c r="O4" s="91"/>
    </row>
    <row r="5" spans="1:17" s="20" customFormat="1" ht="11.25" x14ac:dyDescent="0.2">
      <c r="A5" s="123"/>
      <c r="B5" s="123"/>
      <c r="C5" s="124">
        <v>2020</v>
      </c>
      <c r="D5" s="124">
        <v>2021</v>
      </c>
      <c r="E5" s="428" t="s">
        <v>616</v>
      </c>
      <c r="F5" s="125"/>
      <c r="G5" s="123"/>
      <c r="H5" s="124">
        <v>2020</v>
      </c>
      <c r="I5" s="124">
        <v>2021</v>
      </c>
      <c r="J5" s="428" t="s">
        <v>616</v>
      </c>
      <c r="K5" s="428" t="s">
        <v>617</v>
      </c>
    </row>
    <row r="7" spans="1:17" x14ac:dyDescent="0.2">
      <c r="A7" s="17" t="s">
        <v>251</v>
      </c>
      <c r="B7" s="126"/>
      <c r="C7" s="126"/>
      <c r="D7" s="126"/>
      <c r="E7" s="127"/>
      <c r="F7" s="2"/>
      <c r="G7" s="126">
        <v>15897981</v>
      </c>
      <c r="H7" s="126">
        <v>8649643</v>
      </c>
      <c r="I7" s="126">
        <v>9133189</v>
      </c>
      <c r="J7" s="128">
        <v>5.5903578910713403E-2</v>
      </c>
      <c r="L7" s="40"/>
      <c r="M7" s="291"/>
    </row>
    <row r="8" spans="1:17" x14ac:dyDescent="0.2">
      <c r="L8" s="40"/>
    </row>
    <row r="9" spans="1:17" s="107" customFormat="1" x14ac:dyDescent="0.2">
      <c r="A9" s="9" t="s">
        <v>278</v>
      </c>
      <c r="B9" s="116">
        <v>2689687.6734887999</v>
      </c>
      <c r="C9" s="116">
        <v>1756847.9645616999</v>
      </c>
      <c r="D9" s="116">
        <v>1729592.5332573999</v>
      </c>
      <c r="E9" s="119">
        <v>-1.5513824675830512E-2</v>
      </c>
      <c r="G9" s="116">
        <v>5730869.8302199971</v>
      </c>
      <c r="H9" s="116">
        <v>3652328.3845099993</v>
      </c>
      <c r="I9" s="116">
        <v>3772257.1542999982</v>
      </c>
      <c r="J9" s="120">
        <v>3.2836250513133658E-2</v>
      </c>
      <c r="K9" s="120">
        <v>0.41302738334879507</v>
      </c>
      <c r="L9" s="40"/>
      <c r="M9" s="116"/>
    </row>
    <row r="10" spans="1:17" s="107" customFormat="1" x14ac:dyDescent="0.2">
      <c r="A10" s="10" t="s">
        <v>76</v>
      </c>
      <c r="B10" s="116">
        <v>4314791.5150000006</v>
      </c>
      <c r="C10" s="93">
        <v>2141937.3640000001</v>
      </c>
      <c r="D10" s="93">
        <v>2049796.5659999999</v>
      </c>
      <c r="E10" s="119">
        <v>-4.3017503475419216E-2</v>
      </c>
      <c r="F10" s="93"/>
      <c r="G10" s="93">
        <v>2092062.2270600004</v>
      </c>
      <c r="H10" s="93">
        <v>1029259.1264800001</v>
      </c>
      <c r="I10" s="93">
        <v>1175171.8119500002</v>
      </c>
      <c r="J10" s="120">
        <v>0.14176477207349336</v>
      </c>
      <c r="K10" s="120">
        <v>0.12867047993313183</v>
      </c>
      <c r="L10" s="40"/>
      <c r="M10" s="353"/>
      <c r="N10" s="15"/>
      <c r="O10" s="14"/>
      <c r="P10" s="14"/>
      <c r="Q10" s="15"/>
    </row>
    <row r="11" spans="1:17" s="107" customFormat="1" x14ac:dyDescent="0.2">
      <c r="A11" s="107" t="s">
        <v>261</v>
      </c>
      <c r="B11" s="116">
        <v>862105.21482689993</v>
      </c>
      <c r="C11" s="116">
        <v>417337.99135790009</v>
      </c>
      <c r="D11" s="116">
        <v>423052.08972060005</v>
      </c>
      <c r="E11" s="119">
        <v>1.3691776164705072E-2</v>
      </c>
      <c r="G11" s="116">
        <v>1843638.03162</v>
      </c>
      <c r="H11" s="116">
        <v>856124.18202000007</v>
      </c>
      <c r="I11" s="116">
        <v>953474.35945999995</v>
      </c>
      <c r="J11" s="120">
        <v>0.11371034656479972</v>
      </c>
      <c r="K11" s="120">
        <v>0.10439665263250328</v>
      </c>
      <c r="L11" s="40"/>
    </row>
    <row r="12" spans="1:17" s="107" customFormat="1" x14ac:dyDescent="0.2">
      <c r="A12" s="9" t="s">
        <v>245</v>
      </c>
      <c r="B12" s="116">
        <v>614408.51915699989</v>
      </c>
      <c r="C12" s="116">
        <v>300464.79396360001</v>
      </c>
      <c r="D12" s="116">
        <v>307788.76277780003</v>
      </c>
      <c r="E12" s="119">
        <v>2.4375464152007309E-2</v>
      </c>
      <c r="G12" s="116">
        <v>1248049.3370600003</v>
      </c>
      <c r="H12" s="116">
        <v>604378.53059999994</v>
      </c>
      <c r="I12" s="116">
        <v>646535.32785000012</v>
      </c>
      <c r="J12" s="120">
        <v>6.9752307726994811E-2</v>
      </c>
      <c r="K12" s="120">
        <v>7.0789658228905594E-2</v>
      </c>
      <c r="L12" s="40"/>
    </row>
    <row r="13" spans="1:17" s="107" customFormat="1" x14ac:dyDescent="0.2">
      <c r="A13" s="107" t="s">
        <v>351</v>
      </c>
      <c r="B13" s="134" t="s">
        <v>119</v>
      </c>
      <c r="C13" s="134" t="s">
        <v>119</v>
      </c>
      <c r="D13" s="134" t="s">
        <v>119</v>
      </c>
      <c r="E13" s="134" t="s">
        <v>119</v>
      </c>
      <c r="G13" s="116">
        <v>1112271.4464700001</v>
      </c>
      <c r="H13" s="116">
        <v>492188.51083000004</v>
      </c>
      <c r="I13" s="116">
        <v>581945.6540199999</v>
      </c>
      <c r="J13" s="120">
        <v>0.18236334496845186</v>
      </c>
      <c r="K13" s="120">
        <v>6.3717684372895364E-2</v>
      </c>
      <c r="L13" s="40"/>
    </row>
    <row r="14" spans="1:17" s="107" customFormat="1" x14ac:dyDescent="0.2">
      <c r="A14" s="107" t="s">
        <v>68</v>
      </c>
      <c r="B14" s="116">
        <v>521391.1322259999</v>
      </c>
      <c r="C14" s="116">
        <v>253407.71670600001</v>
      </c>
      <c r="D14" s="116">
        <v>249115.90278979999</v>
      </c>
      <c r="E14" s="119">
        <v>-1.6936397880808474E-2</v>
      </c>
      <c r="G14" s="116">
        <v>1397277.53302</v>
      </c>
      <c r="H14" s="116">
        <v>685551.50995000009</v>
      </c>
      <c r="I14" s="116">
        <v>736057.67796999996</v>
      </c>
      <c r="J14" s="120">
        <v>7.3672316794522796E-2</v>
      </c>
      <c r="K14" s="120">
        <v>8.059153029352617E-2</v>
      </c>
      <c r="L14" s="40"/>
    </row>
    <row r="15" spans="1:17" s="107" customFormat="1" x14ac:dyDescent="0.2">
      <c r="A15" s="107" t="s">
        <v>264</v>
      </c>
      <c r="B15" s="134" t="s">
        <v>119</v>
      </c>
      <c r="C15" s="134" t="s">
        <v>119</v>
      </c>
      <c r="D15" s="134" t="s">
        <v>119</v>
      </c>
      <c r="E15" s="135" t="s">
        <v>119</v>
      </c>
      <c r="G15" s="116">
        <v>732157.82880000002</v>
      </c>
      <c r="H15" s="116">
        <v>327180.05691000004</v>
      </c>
      <c r="I15" s="116">
        <v>398927.93048000004</v>
      </c>
      <c r="J15" s="120">
        <v>0.2192917082037682</v>
      </c>
      <c r="K15" s="120">
        <v>4.3678930818140303E-2</v>
      </c>
      <c r="L15" s="40"/>
      <c r="M15" s="116"/>
    </row>
    <row r="16" spans="1:17" s="107" customFormat="1" x14ac:dyDescent="0.2">
      <c r="A16" s="107" t="s">
        <v>74</v>
      </c>
      <c r="B16" s="116">
        <v>4767359.5878499998</v>
      </c>
      <c r="C16" s="116">
        <v>2846547.3289999999</v>
      </c>
      <c r="D16" s="116">
        <v>1934774.8060000001</v>
      </c>
      <c r="E16" s="119">
        <v>-0.32030822523520386</v>
      </c>
      <c r="G16" s="116">
        <v>333718.09055999998</v>
      </c>
      <c r="H16" s="116">
        <v>213846.38711999997</v>
      </c>
      <c r="I16" s="116">
        <v>135449.39496000001</v>
      </c>
      <c r="J16" s="120">
        <v>-0.36660423968728295</v>
      </c>
      <c r="K16" s="120">
        <v>1.4830460090117483E-2</v>
      </c>
      <c r="L16" s="40"/>
      <c r="M16" s="116"/>
    </row>
    <row r="17" spans="1:17" s="107" customFormat="1" x14ac:dyDescent="0.2">
      <c r="A17" s="107" t="s">
        <v>248</v>
      </c>
      <c r="B17" s="116">
        <v>52986.785826200001</v>
      </c>
      <c r="C17" s="116">
        <v>45655.53342520001</v>
      </c>
      <c r="D17" s="116">
        <v>42340.653346699997</v>
      </c>
      <c r="E17" s="119">
        <v>-7.2606315813415367E-2</v>
      </c>
      <c r="G17" s="116">
        <v>331254.40065999993</v>
      </c>
      <c r="H17" s="116">
        <v>243987.00171999997</v>
      </c>
      <c r="I17" s="116">
        <v>207786.49484000003</v>
      </c>
      <c r="J17" s="120">
        <v>-0.14837063706182074</v>
      </c>
      <c r="K17" s="120">
        <v>2.2750705677940096E-2</v>
      </c>
      <c r="L17" s="40"/>
    </row>
    <row r="18" spans="1:17" s="107" customFormat="1" x14ac:dyDescent="0.2">
      <c r="A18" s="107" t="s">
        <v>61</v>
      </c>
      <c r="B18" s="116">
        <v>71065.005436200008</v>
      </c>
      <c r="C18" s="116">
        <v>38711.430561999994</v>
      </c>
      <c r="D18" s="116">
        <v>35383.966954999996</v>
      </c>
      <c r="E18" s="119">
        <v>-8.5955583627186138E-2</v>
      </c>
      <c r="G18" s="116">
        <v>156367.56555</v>
      </c>
      <c r="H18" s="116">
        <v>85696.015279999992</v>
      </c>
      <c r="I18" s="116">
        <v>77184.732749999996</v>
      </c>
      <c r="J18" s="120">
        <v>-9.9319466630864328E-2</v>
      </c>
      <c r="K18" s="120">
        <v>8.4510166985485562E-3</v>
      </c>
      <c r="L18" s="40"/>
    </row>
    <row r="19" spans="1:17" s="107" customFormat="1" x14ac:dyDescent="0.2">
      <c r="A19" s="107" t="s">
        <v>247</v>
      </c>
      <c r="B19" s="116">
        <v>194753.60184969997</v>
      </c>
      <c r="C19" s="116">
        <v>99972.200490000003</v>
      </c>
      <c r="D19" s="116">
        <v>74691.973338000011</v>
      </c>
      <c r="E19" s="119">
        <v>-0.25287256885506604</v>
      </c>
      <c r="G19" s="116">
        <v>208936.36845999997</v>
      </c>
      <c r="H19" s="116">
        <v>103293.28888999998</v>
      </c>
      <c r="I19" s="116">
        <v>86230.748270000026</v>
      </c>
      <c r="J19" s="120">
        <v>-0.16518537461006155</v>
      </c>
      <c r="K19" s="120">
        <v>9.4414720061087119E-3</v>
      </c>
      <c r="L19" s="40"/>
    </row>
    <row r="20" spans="1:17" s="107" customFormat="1" x14ac:dyDescent="0.2">
      <c r="A20" s="107" t="s">
        <v>246</v>
      </c>
      <c r="B20" s="116">
        <v>63586.284409999993</v>
      </c>
      <c r="C20" s="116">
        <v>57721.724400000006</v>
      </c>
      <c r="D20" s="116">
        <v>39028.623879999999</v>
      </c>
      <c r="E20" s="119">
        <v>-0.32384861530574793</v>
      </c>
      <c r="G20" s="116">
        <v>55027.602370000001</v>
      </c>
      <c r="H20" s="116">
        <v>45600.199030000003</v>
      </c>
      <c r="I20" s="116">
        <v>47207.879359999999</v>
      </c>
      <c r="J20" s="120">
        <v>3.5255993706130972E-2</v>
      </c>
      <c r="K20" s="120">
        <v>5.168827597895981E-3</v>
      </c>
      <c r="L20" s="40"/>
    </row>
    <row r="21" spans="1:17" s="107" customFormat="1" x14ac:dyDescent="0.2">
      <c r="A21" s="194" t="s">
        <v>249</v>
      </c>
      <c r="B21" s="195">
        <v>108920.3314325</v>
      </c>
      <c r="C21" s="195">
        <v>45915.266761599996</v>
      </c>
      <c r="D21" s="195">
        <v>42872.020400000001</v>
      </c>
      <c r="E21" s="196">
        <v>-6.627961844153174E-2</v>
      </c>
      <c r="F21" s="194"/>
      <c r="G21" s="195">
        <v>33144.679299999996</v>
      </c>
      <c r="H21" s="195">
        <v>6947.5633100000005</v>
      </c>
      <c r="I21" s="195">
        <v>6009.0210200000001</v>
      </c>
      <c r="J21" s="196">
        <v>-0.13508941885410475</v>
      </c>
      <c r="K21" s="196">
        <v>6.5793240674204821E-4</v>
      </c>
      <c r="L21" s="40"/>
    </row>
    <row r="22" spans="1:17" s="14" customFormat="1" x14ac:dyDescent="0.2">
      <c r="A22" s="117" t="s">
        <v>374</v>
      </c>
      <c r="B22" s="118">
        <v>2014.9378699999997</v>
      </c>
      <c r="C22" s="118">
        <v>1321.0548000000001</v>
      </c>
      <c r="D22" s="118">
        <v>1873.7020200000002</v>
      </c>
      <c r="E22" s="267">
        <v>0.41833784639365446</v>
      </c>
      <c r="F22" s="117"/>
      <c r="G22" s="118">
        <v>6165.628709999999</v>
      </c>
      <c r="H22" s="118">
        <v>3965.3198699999998</v>
      </c>
      <c r="I22" s="118">
        <v>7928.2075599999989</v>
      </c>
      <c r="J22" s="121">
        <v>0.99938663712392994</v>
      </c>
      <c r="K22" s="121">
        <v>8.6806564059935677E-4</v>
      </c>
      <c r="L22" s="40"/>
      <c r="M22" s="107"/>
      <c r="N22" s="107"/>
      <c r="O22" s="107"/>
      <c r="P22" s="107"/>
      <c r="Q22" s="107"/>
    </row>
    <row r="23" spans="1:17" s="14" customFormat="1" ht="11.25" x14ac:dyDescent="0.2">
      <c r="A23" s="9" t="s">
        <v>409</v>
      </c>
      <c r="B23" s="9"/>
      <c r="C23" s="9"/>
      <c r="D23" s="9"/>
      <c r="E23" s="9"/>
      <c r="F23" s="9"/>
      <c r="G23" s="9"/>
      <c r="H23" s="9"/>
      <c r="I23" s="9"/>
      <c r="J23" s="9"/>
      <c r="K23" s="9"/>
      <c r="L23" s="15"/>
      <c r="M23" s="15"/>
      <c r="N23" s="15"/>
      <c r="Q23" s="15"/>
    </row>
    <row r="24" spans="1:17" s="107" customFormat="1" ht="11.25" x14ac:dyDescent="0.2">
      <c r="A24" s="107" t="s">
        <v>262</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74" t="s">
        <v>252</v>
      </c>
      <c r="B56" s="474"/>
      <c r="C56" s="474"/>
      <c r="D56" s="474"/>
      <c r="E56" s="474"/>
      <c r="F56" s="474"/>
      <c r="G56" s="474"/>
      <c r="H56" s="474"/>
      <c r="I56" s="474"/>
      <c r="J56" s="474"/>
      <c r="K56" s="474"/>
      <c r="L56" s="83"/>
      <c r="M56" s="83"/>
      <c r="N56" s="83"/>
      <c r="O56" s="83"/>
    </row>
    <row r="57" spans="1:21" s="14" customFormat="1" ht="11.25" x14ac:dyDescent="0.15">
      <c r="A57" s="475" t="s">
        <v>459</v>
      </c>
      <c r="B57" s="475"/>
      <c r="C57" s="475"/>
      <c r="D57" s="475"/>
      <c r="E57" s="475"/>
      <c r="F57" s="475"/>
      <c r="G57" s="475"/>
      <c r="H57" s="475"/>
      <c r="I57" s="475"/>
      <c r="J57" s="475"/>
      <c r="K57" s="475"/>
      <c r="L57" s="85"/>
      <c r="M57" s="85"/>
      <c r="N57" s="85"/>
      <c r="O57" s="85"/>
    </row>
    <row r="58" spans="1:21" s="20" customFormat="1" ht="11.25" x14ac:dyDescent="0.2">
      <c r="A58" s="17"/>
      <c r="B58" s="476" t="s">
        <v>260</v>
      </c>
      <c r="C58" s="476"/>
      <c r="D58" s="476"/>
      <c r="E58" s="476"/>
      <c r="F58" s="427"/>
      <c r="G58" s="476" t="s">
        <v>460</v>
      </c>
      <c r="H58" s="476"/>
      <c r="I58" s="476"/>
      <c r="J58" s="476"/>
      <c r="K58" s="476"/>
      <c r="L58" s="91"/>
      <c r="M58" s="91"/>
      <c r="N58" s="91"/>
      <c r="O58" s="91"/>
    </row>
    <row r="59" spans="1:21" s="20" customFormat="1" x14ac:dyDescent="0.2">
      <c r="A59" s="17" t="s">
        <v>263</v>
      </c>
      <c r="B59" s="122">
        <v>2020</v>
      </c>
      <c r="C59" s="477" t="s">
        <v>605</v>
      </c>
      <c r="D59" s="477"/>
      <c r="E59" s="477"/>
      <c r="F59" s="427"/>
      <c r="G59" s="122">
        <v>2020</v>
      </c>
      <c r="H59" s="477" t="s">
        <v>605</v>
      </c>
      <c r="I59" s="477"/>
      <c r="J59" s="477"/>
      <c r="K59" s="477"/>
      <c r="L59" s="91"/>
      <c r="M59" s="91"/>
      <c r="N59" s="91"/>
      <c r="O59" s="91"/>
      <c r="P59"/>
      <c r="Q59"/>
    </row>
    <row r="60" spans="1:21" s="20" customFormat="1" x14ac:dyDescent="0.2">
      <c r="A60" s="123"/>
      <c r="B60" s="123"/>
      <c r="C60" s="124">
        <v>2020</v>
      </c>
      <c r="D60" s="124">
        <v>2021</v>
      </c>
      <c r="E60" s="428" t="s">
        <v>616</v>
      </c>
      <c r="F60" s="125"/>
      <c r="G60" s="123"/>
      <c r="H60" s="124">
        <v>2020</v>
      </c>
      <c r="I60" s="124">
        <v>2021</v>
      </c>
      <c r="J60" s="428" t="s">
        <v>616</v>
      </c>
      <c r="K60" s="428" t="s">
        <v>617</v>
      </c>
      <c r="P60"/>
      <c r="Q60" s="308"/>
    </row>
    <row r="61" spans="1:21" x14ac:dyDescent="0.2">
      <c r="A61" s="17" t="s">
        <v>461</v>
      </c>
      <c r="B61" s="126"/>
      <c r="C61" s="126"/>
      <c r="D61" s="126"/>
      <c r="E61" s="127"/>
      <c r="F61" s="2"/>
      <c r="G61" s="126">
        <v>6641357</v>
      </c>
      <c r="H61" s="126">
        <v>2983468</v>
      </c>
      <c r="I61" s="126">
        <v>4223565</v>
      </c>
      <c r="J61" s="128">
        <v>0.41565620948506909</v>
      </c>
      <c r="Q61" s="308"/>
    </row>
    <row r="62" spans="1:21" s="296" customFormat="1" x14ac:dyDescent="0.2">
      <c r="A62" s="17" t="s">
        <v>68</v>
      </c>
      <c r="B62" s="126">
        <v>465470.89964369999</v>
      </c>
      <c r="C62" s="126">
        <v>191492.70047330001</v>
      </c>
      <c r="D62" s="126">
        <v>290001.57185780001</v>
      </c>
      <c r="E62" s="127">
        <v>0.51442624779441748</v>
      </c>
      <c r="G62" s="126">
        <v>1540208.6096199998</v>
      </c>
      <c r="H62" s="126">
        <v>651471.45381999982</v>
      </c>
      <c r="I62" s="126">
        <v>1038133.28951</v>
      </c>
      <c r="J62" s="128">
        <v>0.59352076506614515</v>
      </c>
      <c r="K62" s="128">
        <v>0.24579550439261619</v>
      </c>
      <c r="M62" s="391"/>
      <c r="N62" s="298"/>
      <c r="P62"/>
      <c r="Q62" s="308"/>
    </row>
    <row r="63" spans="1:21" s="107" customFormat="1" x14ac:dyDescent="0.2">
      <c r="A63" s="10" t="s">
        <v>472</v>
      </c>
      <c r="B63" s="116">
        <v>228131.3735673</v>
      </c>
      <c r="C63" s="116">
        <v>91111.426644299994</v>
      </c>
      <c r="D63" s="116">
        <v>130222.56849549999</v>
      </c>
      <c r="E63" s="119">
        <v>0.42926714344941952</v>
      </c>
      <c r="F63" s="93"/>
      <c r="G63" s="93">
        <v>1068550.9715599997</v>
      </c>
      <c r="H63" s="93">
        <v>439206.14234999992</v>
      </c>
      <c r="I63" s="93">
        <v>685976.09081000008</v>
      </c>
      <c r="J63" s="120">
        <v>0.56185450216985156</v>
      </c>
      <c r="K63" s="120">
        <v>0.16241636882822924</v>
      </c>
      <c r="L63" s="15"/>
      <c r="M63" s="391"/>
      <c r="N63" s="15"/>
      <c r="O63" s="14"/>
      <c r="P63"/>
      <c r="Q63" s="308"/>
      <c r="R63"/>
      <c r="S63"/>
      <c r="T63"/>
      <c r="U63"/>
    </row>
    <row r="64" spans="1:21" s="107" customFormat="1" x14ac:dyDescent="0.2">
      <c r="A64" s="107" t="s">
        <v>465</v>
      </c>
      <c r="B64" s="116">
        <v>106402.95321600001</v>
      </c>
      <c r="C64" s="116">
        <v>43518.479763800002</v>
      </c>
      <c r="D64" s="116">
        <v>75285.861316600014</v>
      </c>
      <c r="E64" s="119">
        <v>0.729974524046336</v>
      </c>
      <c r="G64" s="116">
        <v>286078.69693999994</v>
      </c>
      <c r="H64" s="116">
        <v>122079.11116</v>
      </c>
      <c r="I64" s="116">
        <v>214032.63954</v>
      </c>
      <c r="J64" s="120">
        <v>0.75322901277912613</v>
      </c>
      <c r="K64" s="120">
        <v>5.0675824697855962E-2</v>
      </c>
      <c r="M64" s="391"/>
      <c r="P64"/>
      <c r="Q64" s="308"/>
      <c r="R64"/>
      <c r="S64"/>
      <c r="T64"/>
      <c r="U64"/>
    </row>
    <row r="65" spans="1:21" s="107" customFormat="1" x14ac:dyDescent="0.2">
      <c r="A65" s="9" t="s">
        <v>466</v>
      </c>
      <c r="B65" s="116">
        <v>126671.3648428</v>
      </c>
      <c r="C65" s="116">
        <v>54704.752531999999</v>
      </c>
      <c r="D65" s="116">
        <v>80968.623210200007</v>
      </c>
      <c r="E65" s="119">
        <v>0.48010217508683062</v>
      </c>
      <c r="G65" s="116">
        <v>171084.01556999999</v>
      </c>
      <c r="H65" s="116">
        <v>82546.155809999997</v>
      </c>
      <c r="I65" s="116">
        <v>127792.21854999999</v>
      </c>
      <c r="J65" s="120">
        <v>0.54813046465961168</v>
      </c>
      <c r="K65" s="120">
        <v>3.0256955569524794E-2</v>
      </c>
      <c r="M65" s="391"/>
      <c r="P65"/>
      <c r="Q65" s="308"/>
      <c r="R65"/>
      <c r="S65"/>
      <c r="T65"/>
      <c r="U65"/>
    </row>
    <row r="66" spans="1:21" s="296" customFormat="1" x14ac:dyDescent="0.2">
      <c r="A66" s="17" t="s">
        <v>435</v>
      </c>
      <c r="B66" s="126">
        <v>1853603.1821240997</v>
      </c>
      <c r="C66" s="126">
        <v>923164.38996270043</v>
      </c>
      <c r="D66" s="126">
        <v>930491.19800800004</v>
      </c>
      <c r="E66" s="127">
        <v>7.9366233413700193E-3</v>
      </c>
      <c r="G66" s="126">
        <v>1046917.76909</v>
      </c>
      <c r="H66" s="126">
        <v>513957.09261000017</v>
      </c>
      <c r="I66" s="126">
        <v>656026.56992000015</v>
      </c>
      <c r="J66" s="128">
        <v>0.27642283636662413</v>
      </c>
      <c r="K66" s="128">
        <v>0.15532531639030064</v>
      </c>
      <c r="M66" s="391"/>
      <c r="P66" s="2"/>
      <c r="Q66" s="309"/>
      <c r="R66" s="2"/>
      <c r="S66" s="2"/>
      <c r="T66" s="2"/>
      <c r="U66" s="2"/>
    </row>
    <row r="67" spans="1:21" s="107" customFormat="1" x14ac:dyDescent="0.2">
      <c r="A67" s="107" t="s">
        <v>470</v>
      </c>
      <c r="B67" s="134">
        <v>354418.26334259997</v>
      </c>
      <c r="C67" s="134">
        <v>176502.77182640001</v>
      </c>
      <c r="D67" s="134">
        <v>167084.75606010002</v>
      </c>
      <c r="E67" s="119">
        <v>-5.335902472717613E-2</v>
      </c>
      <c r="G67" s="134">
        <v>342192.34966000007</v>
      </c>
      <c r="H67" s="134">
        <v>165884.95428999999</v>
      </c>
      <c r="I67" s="134">
        <v>224857.18397000001</v>
      </c>
      <c r="J67" s="120">
        <v>0.3555007742106906</v>
      </c>
      <c r="K67" s="120">
        <v>5.3238717521809184E-2</v>
      </c>
      <c r="M67" s="391"/>
      <c r="P67"/>
      <c r="Q67" s="308"/>
      <c r="R67"/>
    </row>
    <row r="68" spans="1:21" s="107" customFormat="1" x14ac:dyDescent="0.2">
      <c r="A68" s="107" t="s">
        <v>474</v>
      </c>
      <c r="B68" s="134">
        <v>964095.33132999996</v>
      </c>
      <c r="C68" s="134">
        <v>479466.79629999999</v>
      </c>
      <c r="D68" s="134">
        <v>542900.61746500002</v>
      </c>
      <c r="E68" s="119">
        <v>0.13230075920692075</v>
      </c>
      <c r="G68" s="134">
        <v>357745.92024000001</v>
      </c>
      <c r="H68" s="134">
        <v>173141.80293000001</v>
      </c>
      <c r="I68" s="134">
        <v>248113.31246000002</v>
      </c>
      <c r="J68" s="120">
        <v>0.43300640435349091</v>
      </c>
      <c r="K68" s="120">
        <v>5.8744996811934944E-2</v>
      </c>
      <c r="M68" s="391"/>
      <c r="P68"/>
      <c r="Q68" s="308"/>
      <c r="R68"/>
    </row>
    <row r="69" spans="1:21" s="296" customFormat="1" x14ac:dyDescent="0.2">
      <c r="A69" s="296" t="s">
        <v>434</v>
      </c>
      <c r="B69" s="303">
        <v>4520493.6954178046</v>
      </c>
      <c r="C69" s="303">
        <v>1837040.1107210002</v>
      </c>
      <c r="D69" s="303">
        <v>1942488.3745169998</v>
      </c>
      <c r="E69" s="127">
        <v>5.7401176588688374E-2</v>
      </c>
      <c r="G69" s="126">
        <v>1124546.1312200003</v>
      </c>
      <c r="H69" s="303">
        <v>458114.9280999999</v>
      </c>
      <c r="I69" s="303">
        <v>604565.23802000063</v>
      </c>
      <c r="J69" s="128">
        <v>0.31968028312762753</v>
      </c>
      <c r="K69" s="128">
        <v>0.14314098114270779</v>
      </c>
      <c r="M69" s="391"/>
      <c r="N69" s="298"/>
      <c r="P69" s="2"/>
      <c r="Q69" s="309"/>
      <c r="R69" s="2"/>
    </row>
    <row r="70" spans="1:21" s="107" customFormat="1" x14ac:dyDescent="0.2">
      <c r="A70" s="107" t="s">
        <v>467</v>
      </c>
      <c r="B70" s="116">
        <v>1150727.4690123</v>
      </c>
      <c r="C70" s="116">
        <v>485782.45228249993</v>
      </c>
      <c r="D70" s="116">
        <v>651726.63409000007</v>
      </c>
      <c r="E70" s="119">
        <v>0.34160184466893351</v>
      </c>
      <c r="G70" s="116">
        <v>282604.03998000012</v>
      </c>
      <c r="H70" s="116">
        <v>115998.26655999999</v>
      </c>
      <c r="I70" s="116">
        <v>182798.46190000002</v>
      </c>
      <c r="J70" s="120">
        <v>0.57587235844983686</v>
      </c>
      <c r="K70" s="120">
        <v>4.3280608182897626E-2</v>
      </c>
      <c r="M70" s="391"/>
      <c r="P70"/>
      <c r="Q70" s="308"/>
      <c r="R70"/>
    </row>
    <row r="71" spans="1:21" s="107" customFormat="1" x14ac:dyDescent="0.2">
      <c r="A71" s="107" t="s">
        <v>468</v>
      </c>
      <c r="B71" s="116">
        <v>2787779.6094049998</v>
      </c>
      <c r="C71" s="116">
        <v>1130863.3969266999</v>
      </c>
      <c r="D71" s="116">
        <v>987864.29556480004</v>
      </c>
      <c r="E71" s="119">
        <v>-0.1264512599404336</v>
      </c>
      <c r="G71" s="116">
        <v>556128.05463000014</v>
      </c>
      <c r="H71" s="116">
        <v>228856.97379000002</v>
      </c>
      <c r="I71" s="116">
        <v>278803.44342999993</v>
      </c>
      <c r="J71" s="120">
        <v>0.21824316214995898</v>
      </c>
      <c r="K71" s="120">
        <v>6.6011401133876227E-2</v>
      </c>
      <c r="M71" s="391"/>
      <c r="P71"/>
      <c r="Q71" s="308"/>
      <c r="R71"/>
    </row>
    <row r="72" spans="1:21" s="107" customFormat="1" x14ac:dyDescent="0.2">
      <c r="A72" s="107" t="s">
        <v>469</v>
      </c>
      <c r="B72" s="116">
        <v>198178.92886519997</v>
      </c>
      <c r="C72" s="116">
        <v>88906.725753800012</v>
      </c>
      <c r="D72" s="116">
        <v>81782.106910699993</v>
      </c>
      <c r="E72" s="119">
        <v>-8.0135881539822651E-2</v>
      </c>
      <c r="G72" s="116">
        <v>100343.21769999999</v>
      </c>
      <c r="H72" s="116">
        <v>42162.091769999985</v>
      </c>
      <c r="I72" s="116">
        <v>43384.493550000007</v>
      </c>
      <c r="J72" s="120">
        <v>2.899291113610758E-2</v>
      </c>
      <c r="K72" s="120">
        <v>1.0272008019291762E-2</v>
      </c>
      <c r="M72" s="391"/>
      <c r="P72"/>
      <c r="Q72" s="308"/>
    </row>
    <row r="73" spans="1:21" s="296" customFormat="1" x14ac:dyDescent="0.2">
      <c r="A73" s="296" t="s">
        <v>433</v>
      </c>
      <c r="B73" s="126">
        <v>514913.44982250029</v>
      </c>
      <c r="C73" s="126">
        <v>235480.12504299998</v>
      </c>
      <c r="D73" s="126">
        <v>301815.01466530003</v>
      </c>
      <c r="E73" s="127">
        <v>0.28170058772555406</v>
      </c>
      <c r="G73" s="126">
        <v>424555.92242000019</v>
      </c>
      <c r="H73" s="126">
        <v>196468.96430000008</v>
      </c>
      <c r="I73" s="126">
        <v>313773.96221000009</v>
      </c>
      <c r="J73" s="128">
        <v>0.59706630168253993</v>
      </c>
      <c r="K73" s="128">
        <v>7.4291259211116692E-2</v>
      </c>
      <c r="M73" s="391"/>
      <c r="N73" s="298"/>
      <c r="P73"/>
      <c r="Q73" s="308"/>
    </row>
    <row r="74" spans="1:21" s="296" customFormat="1" x14ac:dyDescent="0.2">
      <c r="A74" s="296" t="s">
        <v>61</v>
      </c>
      <c r="B74" s="126">
        <v>112746.52843300004</v>
      </c>
      <c r="C74" s="126">
        <v>53340.367615000032</v>
      </c>
      <c r="D74" s="126">
        <v>69976.803371700051</v>
      </c>
      <c r="E74" s="127">
        <v>0.31189203413029398</v>
      </c>
      <c r="G74" s="126">
        <v>349120.96659000014</v>
      </c>
      <c r="H74" s="126">
        <v>172392.26609000002</v>
      </c>
      <c r="I74" s="126">
        <v>235404.92825000003</v>
      </c>
      <c r="J74" s="128">
        <v>0.36551907802582795</v>
      </c>
      <c r="K74" s="128">
        <v>5.5736073258017819E-2</v>
      </c>
      <c r="M74" s="391"/>
      <c r="N74" s="298"/>
      <c r="P74"/>
      <c r="Q74" s="308"/>
    </row>
    <row r="75" spans="1:21" s="296" customFormat="1" x14ac:dyDescent="0.2">
      <c r="A75" s="296" t="s">
        <v>10</v>
      </c>
      <c r="B75" s="126"/>
      <c r="C75" s="126"/>
      <c r="D75" s="126"/>
      <c r="E75" s="127"/>
      <c r="G75" s="126">
        <v>213634</v>
      </c>
      <c r="H75" s="126">
        <v>101852</v>
      </c>
      <c r="I75" s="126">
        <v>254406</v>
      </c>
      <c r="J75" s="128">
        <v>1.4978007304716647</v>
      </c>
      <c r="K75" s="128">
        <v>6.0234896349410982E-2</v>
      </c>
      <c r="M75" s="391"/>
      <c r="N75" s="298"/>
      <c r="P75"/>
      <c r="Q75" s="308"/>
    </row>
    <row r="76" spans="1:21" s="107" customFormat="1" x14ac:dyDescent="0.2">
      <c r="A76" s="107" t="s">
        <v>471</v>
      </c>
      <c r="B76" s="116"/>
      <c r="C76" s="116"/>
      <c r="D76" s="116"/>
      <c r="E76" s="119"/>
      <c r="G76" s="116">
        <v>168462.19295999996</v>
      </c>
      <c r="H76" s="116">
        <v>81037.52198000002</v>
      </c>
      <c r="I76" s="116">
        <v>225586.31819000002</v>
      </c>
      <c r="J76" s="120">
        <v>1.7837267561769039</v>
      </c>
      <c r="K76" s="120">
        <v>5.341135230308993E-2</v>
      </c>
      <c r="M76" s="391"/>
      <c r="N76" s="299"/>
      <c r="P76"/>
      <c r="Q76" s="308"/>
    </row>
    <row r="77" spans="1:21" s="296" customFormat="1" x14ac:dyDescent="0.2">
      <c r="A77" s="296" t="s">
        <v>261</v>
      </c>
      <c r="B77" s="303">
        <v>274456.50337599998</v>
      </c>
      <c r="C77" s="303">
        <v>115844.96447950002</v>
      </c>
      <c r="D77" s="303">
        <v>167876.56002830001</v>
      </c>
      <c r="E77" s="127">
        <v>0.44914853038784885</v>
      </c>
      <c r="G77" s="303">
        <v>303759.36486000015</v>
      </c>
      <c r="H77" s="303">
        <v>134144.28985999993</v>
      </c>
      <c r="I77" s="303">
        <v>242693.52573000017</v>
      </c>
      <c r="J77" s="128">
        <v>0.80919758853163226</v>
      </c>
      <c r="K77" s="128">
        <v>5.7461771212234253E-2</v>
      </c>
      <c r="M77" s="391"/>
      <c r="N77" s="298"/>
      <c r="P77"/>
      <c r="Q77" s="308"/>
    </row>
    <row r="78" spans="1:21" s="296" customFormat="1" x14ac:dyDescent="0.2">
      <c r="A78" s="304" t="s">
        <v>436</v>
      </c>
      <c r="B78" s="305">
        <v>258404.13583049999</v>
      </c>
      <c r="C78" s="305">
        <v>95855.822440799893</v>
      </c>
      <c r="D78" s="305">
        <v>139544.40644670019</v>
      </c>
      <c r="E78" s="306">
        <v>0.45577392059707345</v>
      </c>
      <c r="F78" s="304"/>
      <c r="G78" s="310">
        <v>244758.63278000054</v>
      </c>
      <c r="H78" s="305">
        <v>104826.05928999996</v>
      </c>
      <c r="I78" s="305">
        <v>151994.28143000009</v>
      </c>
      <c r="J78" s="306">
        <v>0.44996656804115709</v>
      </c>
      <c r="K78" s="128">
        <v>3.5987200724979983E-2</v>
      </c>
      <c r="M78" s="391"/>
      <c r="N78" s="298"/>
      <c r="P78"/>
      <c r="Q78" s="308"/>
    </row>
    <row r="79" spans="1:21" s="296" customFormat="1" x14ac:dyDescent="0.2">
      <c r="A79" s="311" t="s">
        <v>3</v>
      </c>
      <c r="B79" s="312">
        <v>409856.2198738</v>
      </c>
      <c r="C79" s="312">
        <v>216281.16395379999</v>
      </c>
      <c r="D79" s="312">
        <v>198026.91431189998</v>
      </c>
      <c r="E79" s="313">
        <v>-8.4400552078586544E-2</v>
      </c>
      <c r="F79" s="311"/>
      <c r="G79" s="312">
        <v>162562.19822999998</v>
      </c>
      <c r="H79" s="312">
        <v>85897.805819999994</v>
      </c>
      <c r="I79" s="312">
        <v>88903.632550000009</v>
      </c>
      <c r="J79" s="314">
        <v>3.4993056007725842E-2</v>
      </c>
      <c r="K79" s="314">
        <v>2.1049429226257913E-2</v>
      </c>
      <c r="M79" s="391"/>
      <c r="N79" s="298"/>
      <c r="P79" s="2"/>
      <c r="Q79" s="309"/>
    </row>
    <row r="80" spans="1:21" s="14" customFormat="1" x14ac:dyDescent="0.2">
      <c r="A80" s="9" t="s">
        <v>412</v>
      </c>
      <c r="B80" s="9"/>
      <c r="C80" s="9"/>
      <c r="D80" s="9"/>
      <c r="E80" s="9"/>
      <c r="F80" s="9"/>
      <c r="G80" s="9"/>
      <c r="H80" s="9"/>
      <c r="I80" s="9"/>
      <c r="J80" s="9"/>
      <c r="K80" s="9"/>
      <c r="L80" s="15"/>
      <c r="M80" s="15"/>
      <c r="N80" s="300"/>
      <c r="P80"/>
      <c r="Q80"/>
    </row>
    <row r="81" spans="1:10" s="107" customFormat="1" ht="11.25" x14ac:dyDescent="0.2">
      <c r="A81" s="107" t="s">
        <v>262</v>
      </c>
      <c r="G81" s="116"/>
    </row>
    <row r="82" spans="1:10" x14ac:dyDescent="0.2">
      <c r="E82" s="307"/>
      <c r="F82" s="307"/>
      <c r="G82" s="116"/>
      <c r="H82" s="307"/>
      <c r="I82" s="307"/>
      <c r="J82" s="307"/>
    </row>
    <row r="83" spans="1:10" x14ac:dyDescent="0.2">
      <c r="A83" s="105"/>
      <c r="E83" s="307"/>
      <c r="F83" s="307"/>
      <c r="G83" s="116"/>
      <c r="H83" s="307"/>
      <c r="I83" s="307"/>
      <c r="J83" s="307"/>
    </row>
    <row r="84" spans="1:10" x14ac:dyDescent="0.2">
      <c r="G84" s="297"/>
    </row>
    <row r="85" spans="1:10" x14ac:dyDescent="0.2">
      <c r="G85" s="297"/>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5" zoomScaleNormal="95"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2" width="11.7109375" style="14" customWidth="1"/>
    <col min="13" max="13" width="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74" t="s">
        <v>253</v>
      </c>
      <c r="B1" s="474"/>
      <c r="C1" s="474"/>
      <c r="D1" s="474"/>
      <c r="E1" s="474"/>
      <c r="F1" s="474"/>
      <c r="G1" s="474"/>
      <c r="H1" s="474"/>
      <c r="I1" s="474"/>
      <c r="J1" s="474"/>
      <c r="K1" s="426"/>
      <c r="L1" s="426"/>
      <c r="M1" s="426"/>
      <c r="N1" s="83"/>
      <c r="O1" s="169"/>
      <c r="P1" s="169"/>
      <c r="Q1" s="169"/>
      <c r="R1" s="83"/>
    </row>
    <row r="2" spans="1:18" ht="20.100000000000001" customHeight="1" x14ac:dyDescent="0.15">
      <c r="A2" s="475" t="s">
        <v>151</v>
      </c>
      <c r="B2" s="475"/>
      <c r="C2" s="475"/>
      <c r="D2" s="475"/>
      <c r="E2" s="475"/>
      <c r="F2" s="475"/>
      <c r="G2" s="475"/>
      <c r="H2" s="475"/>
      <c r="I2" s="475"/>
      <c r="J2" s="475"/>
      <c r="K2" s="426"/>
      <c r="L2" s="426"/>
      <c r="M2" s="426"/>
      <c r="N2" s="258"/>
      <c r="O2" s="258"/>
      <c r="P2" s="258"/>
      <c r="Q2" s="258"/>
      <c r="R2" s="258"/>
    </row>
    <row r="3" spans="1:18" s="20" customFormat="1" x14ac:dyDescent="0.2">
      <c r="A3" s="17"/>
      <c r="B3" s="476" t="s">
        <v>100</v>
      </c>
      <c r="C3" s="476"/>
      <c r="D3" s="476"/>
      <c r="E3" s="476"/>
      <c r="F3" s="427"/>
      <c r="G3" s="476" t="s">
        <v>420</v>
      </c>
      <c r="H3" s="476"/>
      <c r="I3" s="476"/>
      <c r="J3" s="476"/>
      <c r="K3" s="427"/>
      <c r="L3" s="427"/>
      <c r="M3" s="427"/>
      <c r="N3" s="91"/>
      <c r="O3" s="170"/>
      <c r="P3" s="170"/>
      <c r="Q3" s="170"/>
      <c r="R3" s="91"/>
    </row>
    <row r="4" spans="1:18" s="20" customFormat="1" x14ac:dyDescent="0.2">
      <c r="A4" s="17" t="s">
        <v>257</v>
      </c>
      <c r="B4" s="480">
        <v>2020</v>
      </c>
      <c r="C4" s="477" t="s">
        <v>605</v>
      </c>
      <c r="D4" s="477"/>
      <c r="E4" s="477"/>
      <c r="F4" s="427"/>
      <c r="G4" s="480">
        <v>2020</v>
      </c>
      <c r="H4" s="477" t="s">
        <v>618</v>
      </c>
      <c r="I4" s="477"/>
      <c r="J4" s="477"/>
      <c r="K4" s="427"/>
      <c r="L4" s="427"/>
      <c r="M4" s="427"/>
      <c r="N4" s="91"/>
      <c r="O4" s="170"/>
      <c r="P4" s="170"/>
      <c r="Q4" s="170"/>
      <c r="R4" s="91"/>
    </row>
    <row r="5" spans="1:18" s="20" customFormat="1" x14ac:dyDescent="0.2">
      <c r="A5" s="123"/>
      <c r="B5" s="484"/>
      <c r="C5" s="257">
        <v>2020</v>
      </c>
      <c r="D5" s="257">
        <v>2021</v>
      </c>
      <c r="E5" s="428" t="s">
        <v>616</v>
      </c>
      <c r="F5" s="125"/>
      <c r="G5" s="484"/>
      <c r="H5" s="257">
        <v>2020</v>
      </c>
      <c r="I5" s="257">
        <v>2021</v>
      </c>
      <c r="J5" s="428" t="s">
        <v>616</v>
      </c>
      <c r="K5" s="427"/>
      <c r="L5" s="427"/>
      <c r="M5" s="427"/>
      <c r="O5" s="171"/>
      <c r="P5" s="171"/>
      <c r="Q5" s="171"/>
    </row>
    <row r="6" spans="1:18" x14ac:dyDescent="0.2">
      <c r="A6" s="9"/>
      <c r="B6" s="9"/>
      <c r="C6" s="9"/>
      <c r="D6" s="9"/>
      <c r="E6" s="9"/>
      <c r="F6" s="9"/>
      <c r="G6" s="9"/>
      <c r="H6" s="9"/>
      <c r="I6" s="9"/>
      <c r="J6" s="9"/>
      <c r="K6" s="9"/>
      <c r="L6" s="9"/>
      <c r="M6" s="9"/>
    </row>
    <row r="7" spans="1:18" s="21" customFormat="1" x14ac:dyDescent="0.2">
      <c r="A7" s="86" t="s">
        <v>287</v>
      </c>
      <c r="B7" s="86">
        <v>3304096.1926457998</v>
      </c>
      <c r="C7" s="86">
        <v>2057312.7585252998</v>
      </c>
      <c r="D7" s="86">
        <v>2037381.2960351999</v>
      </c>
      <c r="E7" s="87">
        <v>-0.96881052273194257</v>
      </c>
      <c r="F7" s="86"/>
      <c r="G7" s="86">
        <v>6978919.1672799978</v>
      </c>
      <c r="H7" s="86">
        <v>4256706.9151099995</v>
      </c>
      <c r="I7" s="86">
        <v>4418792.4821499987</v>
      </c>
      <c r="J7" s="16">
        <v>3.8077690165758185</v>
      </c>
      <c r="K7" s="404"/>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2689687.6734887999</v>
      </c>
      <c r="C9" s="18">
        <v>1756847.9645616999</v>
      </c>
      <c r="D9" s="18">
        <v>1729592.5332573999</v>
      </c>
      <c r="E9" s="16">
        <v>-1.5513824675830534</v>
      </c>
      <c r="F9" s="16"/>
      <c r="G9" s="18">
        <v>5730869.8302199971</v>
      </c>
      <c r="H9" s="18">
        <v>3652328.3845099993</v>
      </c>
      <c r="I9" s="18">
        <v>3772257.1542999982</v>
      </c>
      <c r="J9" s="16">
        <v>3.2836250513133649</v>
      </c>
      <c r="K9" s="404"/>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2566321.9474288002</v>
      </c>
      <c r="C11" s="18">
        <v>1712984.6718216999</v>
      </c>
      <c r="D11" s="18">
        <v>1682085.0832874</v>
      </c>
      <c r="E11" s="16">
        <v>-1.803845010559229</v>
      </c>
      <c r="F11" s="16"/>
      <c r="G11" s="18">
        <v>5142191.6315199975</v>
      </c>
      <c r="H11" s="18">
        <v>3464574.8185199993</v>
      </c>
      <c r="I11" s="18">
        <v>3576024.4539299984</v>
      </c>
      <c r="J11" s="16">
        <v>3.2168344240754152</v>
      </c>
      <c r="K11" s="404"/>
      <c r="L11" s="16"/>
      <c r="M11" s="16"/>
      <c r="O11" s="173"/>
      <c r="P11" s="178"/>
      <c r="Q11" s="171"/>
    </row>
    <row r="12" spans="1:18" ht="10.9" customHeight="1" x14ac:dyDescent="0.2">
      <c r="A12" s="10" t="s">
        <v>169</v>
      </c>
      <c r="B12" s="11">
        <v>604097.07577999996</v>
      </c>
      <c r="C12" s="11">
        <v>599905.21477999981</v>
      </c>
      <c r="D12" s="11">
        <v>520086.5079367999</v>
      </c>
      <c r="E12" s="12">
        <v>-13.305219704161331</v>
      </c>
      <c r="F12" s="12"/>
      <c r="G12" s="11">
        <v>1032083.8455000003</v>
      </c>
      <c r="H12" s="11">
        <v>1024312.51731</v>
      </c>
      <c r="I12" s="11">
        <v>847473.16009999963</v>
      </c>
      <c r="J12" s="12">
        <v>-17.264199570108488</v>
      </c>
      <c r="K12" s="404"/>
      <c r="L12" s="12"/>
      <c r="M12" s="12"/>
      <c r="O12" s="174"/>
    </row>
    <row r="13" spans="1:18" ht="10.9" customHeight="1" x14ac:dyDescent="0.2">
      <c r="A13" s="10" t="s">
        <v>92</v>
      </c>
      <c r="B13" s="11">
        <v>660010.83599510009</v>
      </c>
      <c r="C13" s="11">
        <v>393261.06197770016</v>
      </c>
      <c r="D13" s="11">
        <v>355562.7750499</v>
      </c>
      <c r="E13" s="12">
        <v>-9.5860715877174414</v>
      </c>
      <c r="F13" s="12"/>
      <c r="G13" s="11">
        <v>588121.85832999961</v>
      </c>
      <c r="H13" s="11">
        <v>353427.54132999998</v>
      </c>
      <c r="I13" s="11">
        <v>319396.64513000008</v>
      </c>
      <c r="J13" s="12">
        <v>-9.6288184197350972</v>
      </c>
      <c r="K13" s="404"/>
      <c r="L13" s="12"/>
      <c r="M13" s="9"/>
      <c r="O13" s="174"/>
    </row>
    <row r="14" spans="1:18" ht="11.25" customHeight="1" x14ac:dyDescent="0.2">
      <c r="A14" s="10" t="s">
        <v>93</v>
      </c>
      <c r="B14" s="11">
        <v>147390.33397939996</v>
      </c>
      <c r="C14" s="11">
        <v>82352.841179399969</v>
      </c>
      <c r="D14" s="11">
        <v>74422.117190000004</v>
      </c>
      <c r="E14" s="12">
        <v>-9.6301765377146324</v>
      </c>
      <c r="F14" s="12"/>
      <c r="G14" s="11">
        <v>208333.33850000016</v>
      </c>
      <c r="H14" s="11">
        <v>111396.48479000002</v>
      </c>
      <c r="I14" s="11">
        <v>105308.64969999999</v>
      </c>
      <c r="J14" s="12">
        <v>-5.4650154369561506</v>
      </c>
      <c r="K14" s="404"/>
      <c r="L14" s="12"/>
      <c r="M14" s="12"/>
      <c r="O14" s="174"/>
    </row>
    <row r="15" spans="1:18" ht="11.25" customHeight="1" x14ac:dyDescent="0.2">
      <c r="A15" s="10" t="s">
        <v>422</v>
      </c>
      <c r="B15" s="11">
        <v>96883.293741300004</v>
      </c>
      <c r="C15" s="11">
        <v>31624.261399999999</v>
      </c>
      <c r="D15" s="11">
        <v>8781.4903000000013</v>
      </c>
      <c r="E15" s="12">
        <v>-72.231793214307288</v>
      </c>
      <c r="F15" s="12"/>
      <c r="G15" s="11">
        <v>277247.89099000004</v>
      </c>
      <c r="H15" s="11">
        <v>83407.091319999978</v>
      </c>
      <c r="I15" s="11">
        <v>31956.512409999992</v>
      </c>
      <c r="J15" s="12">
        <v>-61.686096584527192</v>
      </c>
      <c r="K15" s="404"/>
      <c r="L15" s="12"/>
      <c r="M15" s="12"/>
      <c r="O15" s="174"/>
    </row>
    <row r="16" spans="1:18" ht="11.25" customHeight="1" x14ac:dyDescent="0.2">
      <c r="A16" s="10" t="s">
        <v>94</v>
      </c>
      <c r="B16" s="11">
        <v>125726.01779339999</v>
      </c>
      <c r="C16" s="11">
        <v>125183.40329340001</v>
      </c>
      <c r="D16" s="11">
        <v>119728.52510820003</v>
      </c>
      <c r="E16" s="12">
        <v>-4.3575090960061686</v>
      </c>
      <c r="F16" s="12"/>
      <c r="G16" s="11">
        <v>194373.15200999996</v>
      </c>
      <c r="H16" s="11">
        <v>193359.65456999998</v>
      </c>
      <c r="I16" s="11">
        <v>167513.82869000011</v>
      </c>
      <c r="J16" s="12">
        <v>-13.366710825728731</v>
      </c>
      <c r="K16" s="404"/>
      <c r="L16" s="12"/>
      <c r="M16" s="12"/>
      <c r="O16" s="174"/>
    </row>
    <row r="17" spans="1:22" ht="11.25" customHeight="1" x14ac:dyDescent="0.2">
      <c r="A17" s="10" t="s">
        <v>312</v>
      </c>
      <c r="B17" s="11">
        <v>113984.73987999996</v>
      </c>
      <c r="C17" s="11">
        <v>93965.693629999994</v>
      </c>
      <c r="D17" s="11">
        <v>96397.64585000003</v>
      </c>
      <c r="E17" s="12">
        <v>2.5881277794597111</v>
      </c>
      <c r="F17" s="12"/>
      <c r="G17" s="11">
        <v>122903.80386999996</v>
      </c>
      <c r="H17" s="11">
        <v>103379.56648999995</v>
      </c>
      <c r="I17" s="11">
        <v>95707.491579999987</v>
      </c>
      <c r="J17" s="12">
        <v>-7.4212682162311978</v>
      </c>
      <c r="K17" s="404"/>
      <c r="L17" s="12"/>
      <c r="M17" s="12"/>
      <c r="O17" s="174"/>
    </row>
    <row r="18" spans="1:22" ht="11.25" customHeight="1" x14ac:dyDescent="0.2">
      <c r="A18" s="10" t="s">
        <v>381</v>
      </c>
      <c r="B18" s="11">
        <v>106217.16339999999</v>
      </c>
      <c r="C18" s="11">
        <v>84388.610614000034</v>
      </c>
      <c r="D18" s="11">
        <v>95937.587546200011</v>
      </c>
      <c r="E18" s="12">
        <v>13.685468747703268</v>
      </c>
      <c r="F18" s="12"/>
      <c r="G18" s="11">
        <v>544692.44585999998</v>
      </c>
      <c r="H18" s="11">
        <v>422437.86127999978</v>
      </c>
      <c r="I18" s="11">
        <v>481146.82869000005</v>
      </c>
      <c r="J18" s="12">
        <v>13.897657570775095</v>
      </c>
      <c r="K18" s="404"/>
      <c r="L18" s="12"/>
      <c r="M18" s="12"/>
      <c r="O18" s="174"/>
    </row>
    <row r="19" spans="1:22" ht="11.25" customHeight="1" x14ac:dyDescent="0.2">
      <c r="A19" s="10" t="s">
        <v>332</v>
      </c>
      <c r="B19" s="11">
        <v>72963.913066000008</v>
      </c>
      <c r="C19" s="11">
        <v>69870.12786600001</v>
      </c>
      <c r="D19" s="11">
        <v>68999.702659200004</v>
      </c>
      <c r="E19" s="12">
        <v>-1.2457758893319095</v>
      </c>
      <c r="F19" s="12"/>
      <c r="G19" s="11">
        <v>97935.766139999934</v>
      </c>
      <c r="H19" s="11">
        <v>91869.747589999955</v>
      </c>
      <c r="I19" s="11">
        <v>88344.189500000008</v>
      </c>
      <c r="J19" s="12">
        <v>-3.8375615286698661</v>
      </c>
      <c r="K19" s="404"/>
      <c r="L19" s="12"/>
      <c r="M19" s="12"/>
      <c r="O19" s="174"/>
    </row>
    <row r="20" spans="1:22" ht="11.25" customHeight="1" x14ac:dyDescent="0.2">
      <c r="A20" s="10" t="s">
        <v>95</v>
      </c>
      <c r="B20" s="11">
        <v>28633.759638200005</v>
      </c>
      <c r="C20" s="11">
        <v>25424.336038199999</v>
      </c>
      <c r="D20" s="11">
        <v>23777.8858636</v>
      </c>
      <c r="E20" s="12">
        <v>-6.4758826823489528</v>
      </c>
      <c r="F20" s="12"/>
      <c r="G20" s="11">
        <v>41326.899110000006</v>
      </c>
      <c r="H20" s="11">
        <v>35013.067450000002</v>
      </c>
      <c r="I20" s="11">
        <v>30135.833250000007</v>
      </c>
      <c r="J20" s="12">
        <v>-13.929754103849575</v>
      </c>
      <c r="K20" s="404"/>
      <c r="L20" s="12"/>
      <c r="M20" s="12"/>
      <c r="O20" s="174"/>
    </row>
    <row r="21" spans="1:22" ht="11.25" customHeight="1" x14ac:dyDescent="0.2">
      <c r="A21" s="10" t="s">
        <v>170</v>
      </c>
      <c r="B21" s="11">
        <v>93187.922250000003</v>
      </c>
      <c r="C21" s="11">
        <v>14390.623600000001</v>
      </c>
      <c r="D21" s="11">
        <v>13456.666470000002</v>
      </c>
      <c r="E21" s="12">
        <v>-6.4900393197692949</v>
      </c>
      <c r="F21" s="12"/>
      <c r="G21" s="11">
        <v>97944.977179999973</v>
      </c>
      <c r="H21" s="11">
        <v>18010.454139999998</v>
      </c>
      <c r="I21" s="11">
        <v>12462.69821</v>
      </c>
      <c r="J21" s="12">
        <v>-30.802976354043224</v>
      </c>
      <c r="K21" s="404"/>
      <c r="L21" s="12"/>
      <c r="M21" s="12"/>
      <c r="O21" s="174"/>
    </row>
    <row r="22" spans="1:22" ht="11.25" customHeight="1" x14ac:dyDescent="0.2">
      <c r="A22" s="10" t="s">
        <v>387</v>
      </c>
      <c r="B22" s="11">
        <v>182336.87897150003</v>
      </c>
      <c r="C22" s="11">
        <v>35188.230799999998</v>
      </c>
      <c r="D22" s="11">
        <v>30827.834019999998</v>
      </c>
      <c r="E22" s="12">
        <v>-12.391634023271209</v>
      </c>
      <c r="F22" s="12"/>
      <c r="G22" s="11">
        <v>242042.70006000003</v>
      </c>
      <c r="H22" s="11">
        <v>53922.455470000008</v>
      </c>
      <c r="I22" s="11">
        <v>31193.6005</v>
      </c>
      <c r="J22" s="12">
        <v>-42.151001418407787</v>
      </c>
      <c r="K22" s="404"/>
      <c r="L22" s="12"/>
      <c r="M22" s="12"/>
      <c r="O22" s="174"/>
    </row>
    <row r="23" spans="1:22" ht="11.25" customHeight="1" x14ac:dyDescent="0.2">
      <c r="A23" s="10" t="s">
        <v>96</v>
      </c>
      <c r="B23" s="11">
        <v>232393.18773090001</v>
      </c>
      <c r="C23" s="11">
        <v>145175.17873999992</v>
      </c>
      <c r="D23" s="11">
        <v>265999.59774750005</v>
      </c>
      <c r="E23" s="12">
        <v>83.226636988606344</v>
      </c>
      <c r="F23" s="12"/>
      <c r="G23" s="11">
        <v>1573137.3826499972</v>
      </c>
      <c r="H23" s="11">
        <v>954206.1719800001</v>
      </c>
      <c r="I23" s="11">
        <v>1349627.9048999986</v>
      </c>
      <c r="J23" s="12">
        <v>41.439863263459017</v>
      </c>
      <c r="K23" s="404"/>
      <c r="L23" s="12"/>
      <c r="M23" s="12"/>
      <c r="O23" s="174"/>
    </row>
    <row r="24" spans="1:22" ht="11.25" customHeight="1" x14ac:dyDescent="0.2">
      <c r="A24" s="10" t="s">
        <v>98</v>
      </c>
      <c r="B24" s="11">
        <v>90150.326700000005</v>
      </c>
      <c r="C24" s="11">
        <v>5665.75</v>
      </c>
      <c r="D24" s="11">
        <v>2070.9686000000002</v>
      </c>
      <c r="E24" s="12">
        <v>-63.447582403035781</v>
      </c>
      <c r="F24" s="12"/>
      <c r="G24" s="11">
        <v>98475.378609999956</v>
      </c>
      <c r="H24" s="11">
        <v>5937.7324799999997</v>
      </c>
      <c r="I24" s="11">
        <v>1667.4352800000001</v>
      </c>
      <c r="J24" s="12">
        <v>-71.917979032965789</v>
      </c>
      <c r="K24" s="404"/>
      <c r="L24" s="316"/>
      <c r="M24" s="12"/>
      <c r="O24" s="174"/>
    </row>
    <row r="25" spans="1:22" ht="11.25" customHeight="1" x14ac:dyDescent="0.2">
      <c r="A25" s="10" t="s">
        <v>0</v>
      </c>
      <c r="B25" s="11">
        <v>12346.498502999999</v>
      </c>
      <c r="C25" s="11">
        <v>6589.3379029999996</v>
      </c>
      <c r="D25" s="11">
        <v>6035.7789459999995</v>
      </c>
      <c r="E25" s="12">
        <v>-8.4008282038165731</v>
      </c>
      <c r="F25" s="12"/>
      <c r="G25" s="11">
        <v>23572.192709999999</v>
      </c>
      <c r="H25" s="11">
        <v>13894.472320000004</v>
      </c>
      <c r="I25" s="11">
        <v>14089.675989999998</v>
      </c>
      <c r="J25" s="12">
        <v>1.4049016436486994</v>
      </c>
      <c r="K25" s="404"/>
      <c r="L25" s="12"/>
      <c r="M25" s="12"/>
      <c r="O25" s="174"/>
    </row>
    <row r="26" spans="1:22" ht="11.25" customHeight="1" x14ac:dyDescent="0.2">
      <c r="A26" s="9"/>
      <c r="B26" s="11"/>
      <c r="C26" s="11"/>
      <c r="D26" s="11"/>
      <c r="E26" s="12"/>
      <c r="F26" s="12"/>
      <c r="G26" s="11"/>
      <c r="H26" s="11"/>
      <c r="I26" s="11"/>
      <c r="J26" s="12"/>
      <c r="K26" s="404"/>
      <c r="L26" s="12"/>
      <c r="M26" s="12"/>
      <c r="O26" s="174"/>
    </row>
    <row r="27" spans="1:22" s="20" customFormat="1" ht="11.25" customHeight="1" x14ac:dyDescent="0.2">
      <c r="A27" s="89" t="s">
        <v>172</v>
      </c>
      <c r="B27" s="18">
        <v>123365.72605999999</v>
      </c>
      <c r="C27" s="18">
        <v>43863.292740000004</v>
      </c>
      <c r="D27" s="18">
        <v>47507.449970000001</v>
      </c>
      <c r="E27" s="16">
        <v>8.307988302658373</v>
      </c>
      <c r="F27" s="16"/>
      <c r="G27" s="18">
        <v>588678.19869999995</v>
      </c>
      <c r="H27" s="18">
        <v>187753.56599000003</v>
      </c>
      <c r="I27" s="18">
        <v>196232.70036999995</v>
      </c>
      <c r="J27" s="16">
        <v>4.5160976492193612</v>
      </c>
      <c r="K27" s="404"/>
      <c r="L27" s="16"/>
      <c r="M27" s="16"/>
      <c r="O27" s="173"/>
      <c r="P27" s="171"/>
      <c r="Q27" s="171"/>
    </row>
    <row r="28" spans="1:22" ht="11.25" customHeight="1" x14ac:dyDescent="0.2">
      <c r="A28" s="10" t="s">
        <v>318</v>
      </c>
      <c r="B28" s="11">
        <v>33.771999999999998</v>
      </c>
      <c r="C28" s="11">
        <v>29.1</v>
      </c>
      <c r="D28" s="11">
        <v>40</v>
      </c>
      <c r="E28" s="12">
        <v>37.457044673539514</v>
      </c>
      <c r="F28" s="12"/>
      <c r="G28" s="11">
        <v>61.532739999999997</v>
      </c>
      <c r="H28" s="11">
        <v>34.770000000000003</v>
      </c>
      <c r="I28" s="11">
        <v>146.07599999999999</v>
      </c>
      <c r="J28" s="12">
        <v>320.12079378774797</v>
      </c>
      <c r="K28" s="404"/>
      <c r="L28" s="12"/>
      <c r="M28" s="12"/>
      <c r="O28" s="200"/>
    </row>
    <row r="29" spans="1:22" ht="11.25" customHeight="1" x14ac:dyDescent="0.2">
      <c r="A29" s="10" t="s">
        <v>368</v>
      </c>
      <c r="B29" s="11">
        <v>6456.6978200000003</v>
      </c>
      <c r="C29" s="11">
        <v>2286.8206</v>
      </c>
      <c r="D29" s="11">
        <v>1869.5101999999999</v>
      </c>
      <c r="E29" s="12">
        <v>-18.248497499104218</v>
      </c>
      <c r="F29" s="12"/>
      <c r="G29" s="11">
        <v>42796.407000000007</v>
      </c>
      <c r="H29" s="11">
        <v>16745.760399999999</v>
      </c>
      <c r="I29" s="11">
        <v>11046.360320000002</v>
      </c>
      <c r="J29" s="12">
        <v>-34.034883718985952</v>
      </c>
      <c r="K29" s="404"/>
      <c r="L29" s="12"/>
      <c r="M29" s="12"/>
      <c r="O29" s="200"/>
    </row>
    <row r="30" spans="1:22" ht="11.25" customHeight="1" x14ac:dyDescent="0.2">
      <c r="A30" s="10" t="s">
        <v>171</v>
      </c>
      <c r="B30" s="11">
        <v>909.33040000000005</v>
      </c>
      <c r="C30" s="11">
        <v>817.82799999999997</v>
      </c>
      <c r="D30" s="11">
        <v>10.005000000000001</v>
      </c>
      <c r="E30" s="12">
        <v>-98.776637630406398</v>
      </c>
      <c r="F30" s="12"/>
      <c r="G30" s="11">
        <v>3351.1612999999998</v>
      </c>
      <c r="H30" s="11">
        <v>3002.8112999999998</v>
      </c>
      <c r="I30" s="11">
        <v>33.128</v>
      </c>
      <c r="J30" s="12">
        <v>-98.896767172815686</v>
      </c>
      <c r="K30" s="404"/>
      <c r="L30" s="12"/>
      <c r="M30" s="12"/>
      <c r="O30" s="200"/>
    </row>
    <row r="31" spans="1:22" ht="11.25" customHeight="1" x14ac:dyDescent="0.2">
      <c r="A31" s="10" t="s">
        <v>333</v>
      </c>
      <c r="B31" s="11">
        <v>17256.488600000001</v>
      </c>
      <c r="C31" s="11">
        <v>6208.9504999999999</v>
      </c>
      <c r="D31" s="11">
        <v>5738.2791999999999</v>
      </c>
      <c r="E31" s="12">
        <v>-7.5805291087439031</v>
      </c>
      <c r="F31" s="12"/>
      <c r="G31" s="11">
        <v>150305.51863999999</v>
      </c>
      <c r="H31" s="11">
        <v>50785.940240000004</v>
      </c>
      <c r="I31" s="11">
        <v>54195.941890000002</v>
      </c>
      <c r="J31" s="12">
        <v>6.7144600137071251</v>
      </c>
      <c r="K31" s="404"/>
      <c r="L31" s="12"/>
      <c r="M31" s="12"/>
      <c r="O31" s="200"/>
      <c r="P31" s="218"/>
      <c r="Q31" s="175"/>
      <c r="R31" s="13"/>
      <c r="S31" s="13"/>
      <c r="T31" s="13"/>
      <c r="U31" s="13"/>
      <c r="V31" s="13"/>
    </row>
    <row r="32" spans="1:22" ht="11.25" customHeight="1" x14ac:dyDescent="0.2">
      <c r="A32" s="10" t="s">
        <v>363</v>
      </c>
      <c r="B32" s="11">
        <v>3179.6347999999998</v>
      </c>
      <c r="C32" s="11">
        <v>2769.924</v>
      </c>
      <c r="D32" s="11">
        <v>2527.3218899999997</v>
      </c>
      <c r="E32" s="12">
        <v>-8.7584392207150898</v>
      </c>
      <c r="F32" s="12"/>
      <c r="G32" s="11">
        <v>5018.7971900000011</v>
      </c>
      <c r="H32" s="11">
        <v>4229.1617299999998</v>
      </c>
      <c r="I32" s="11">
        <v>4787.8715599999996</v>
      </c>
      <c r="J32" s="12">
        <v>13.210888248532399</v>
      </c>
      <c r="K32" s="404"/>
      <c r="L32" s="12"/>
      <c r="M32" s="12"/>
      <c r="O32" s="200"/>
      <c r="Q32" s="175"/>
      <c r="R32" s="13"/>
      <c r="S32" s="13"/>
      <c r="T32" s="13"/>
      <c r="U32" s="13"/>
      <c r="V32" s="13"/>
    </row>
    <row r="33" spans="1:18" ht="11.25" customHeight="1" x14ac:dyDescent="0.2">
      <c r="A33" s="10" t="s">
        <v>423</v>
      </c>
      <c r="B33" s="11">
        <v>13.375</v>
      </c>
      <c r="C33" s="11">
        <v>7.375</v>
      </c>
      <c r="D33" s="11">
        <v>5.6061499999999995</v>
      </c>
      <c r="E33" s="12">
        <v>-23.984406779661029</v>
      </c>
      <c r="F33" s="12"/>
      <c r="G33" s="11">
        <v>51.6</v>
      </c>
      <c r="H33" s="11">
        <v>28.085000000000001</v>
      </c>
      <c r="I33" s="11">
        <v>24.715</v>
      </c>
      <c r="J33" s="12">
        <v>-11.999287876090449</v>
      </c>
      <c r="K33" s="404"/>
      <c r="L33" s="12"/>
      <c r="M33" s="12"/>
      <c r="O33" s="200"/>
    </row>
    <row r="34" spans="1:18" ht="11.25" customHeight="1" x14ac:dyDescent="0.2">
      <c r="A34" s="10" t="s">
        <v>97</v>
      </c>
      <c r="B34" s="11">
        <v>65698.759999999995</v>
      </c>
      <c r="C34" s="11">
        <v>26363.1656</v>
      </c>
      <c r="D34" s="11">
        <v>29939.86</v>
      </c>
      <c r="E34" s="12">
        <v>13.567014122158369</v>
      </c>
      <c r="F34" s="12"/>
      <c r="G34" s="11">
        <v>179647.83269000001</v>
      </c>
      <c r="H34" s="11">
        <v>72320.256070000018</v>
      </c>
      <c r="I34" s="11">
        <v>80469.438269999984</v>
      </c>
      <c r="J34" s="12">
        <v>11.268187701260672</v>
      </c>
      <c r="K34" s="404"/>
      <c r="L34" s="12"/>
      <c r="M34" s="12"/>
      <c r="O34" s="200"/>
    </row>
    <row r="35" spans="1:18" ht="11.25" customHeight="1" x14ac:dyDescent="0.2">
      <c r="A35" s="10" t="s">
        <v>334</v>
      </c>
      <c r="B35" s="11">
        <v>29808.137439999999</v>
      </c>
      <c r="C35" s="11">
        <v>5379.8290399999996</v>
      </c>
      <c r="D35" s="11">
        <v>7358.8675300000004</v>
      </c>
      <c r="E35" s="12">
        <v>36.78627100016547</v>
      </c>
      <c r="F35" s="12"/>
      <c r="G35" s="11">
        <v>207360.84173999995</v>
      </c>
      <c r="H35" s="11">
        <v>40604.081250000003</v>
      </c>
      <c r="I35" s="11">
        <v>45471.071949999976</v>
      </c>
      <c r="J35" s="12">
        <v>11.986456903269954</v>
      </c>
      <c r="K35" s="404"/>
      <c r="L35" s="12"/>
      <c r="M35" s="12"/>
      <c r="O35" s="200"/>
    </row>
    <row r="36" spans="1:18" ht="11.25" customHeight="1" x14ac:dyDescent="0.2">
      <c r="A36" s="10" t="s">
        <v>331</v>
      </c>
      <c r="B36" s="11">
        <v>2.42</v>
      </c>
      <c r="C36" s="11">
        <v>0</v>
      </c>
      <c r="D36" s="11">
        <v>0</v>
      </c>
      <c r="E36" s="12" t="s">
        <v>619</v>
      </c>
      <c r="F36" s="12"/>
      <c r="G36" s="11">
        <v>34.587400000000002</v>
      </c>
      <c r="H36" s="11">
        <v>0</v>
      </c>
      <c r="I36" s="11">
        <v>0</v>
      </c>
      <c r="J36" s="12" t="s">
        <v>619</v>
      </c>
      <c r="K36" s="404"/>
      <c r="L36" s="12"/>
      <c r="M36" s="12"/>
      <c r="O36" s="200"/>
    </row>
    <row r="37" spans="1:18" ht="11.25" customHeight="1" x14ac:dyDescent="0.2">
      <c r="A37" s="10" t="s">
        <v>235</v>
      </c>
      <c r="B37" s="11">
        <v>7.11</v>
      </c>
      <c r="C37" s="11">
        <v>0.3</v>
      </c>
      <c r="D37" s="11">
        <v>18</v>
      </c>
      <c r="E37" s="12">
        <v>5900</v>
      </c>
      <c r="F37" s="12"/>
      <c r="G37" s="11">
        <v>49.92</v>
      </c>
      <c r="H37" s="11">
        <v>2.7</v>
      </c>
      <c r="I37" s="11">
        <v>58.097379999999994</v>
      </c>
      <c r="J37" s="12">
        <v>2051.7548148148144</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453</v>
      </c>
      <c r="B40" s="9"/>
      <c r="C40" s="9"/>
      <c r="D40" s="9"/>
      <c r="E40" s="9"/>
      <c r="F40" s="9"/>
      <c r="G40" s="9"/>
      <c r="H40" s="9"/>
      <c r="I40" s="9"/>
      <c r="J40" s="9"/>
      <c r="K40" s="127"/>
      <c r="L40" s="9"/>
      <c r="M40" s="9"/>
      <c r="O40" s="174"/>
    </row>
    <row r="41" spans="1:18" ht="47.45" customHeight="1" x14ac:dyDescent="0.25">
      <c r="A41" s="482" t="s">
        <v>596</v>
      </c>
      <c r="B41" s="482"/>
      <c r="C41" s="482"/>
      <c r="D41" s="482"/>
      <c r="E41" s="482"/>
      <c r="F41" s="482"/>
      <c r="G41" s="482"/>
      <c r="H41" s="482"/>
      <c r="I41" s="482"/>
      <c r="J41" s="482"/>
      <c r="K41" s="127"/>
      <c r="L41" s="393"/>
      <c r="M41" s="393"/>
      <c r="O41" s="174"/>
    </row>
    <row r="42" spans="1:18" ht="20.100000000000001" customHeight="1" x14ac:dyDescent="0.2">
      <c r="A42" s="474" t="s">
        <v>477</v>
      </c>
      <c r="B42" s="474"/>
      <c r="C42" s="474"/>
      <c r="D42" s="474"/>
      <c r="E42" s="474"/>
      <c r="F42" s="474"/>
      <c r="G42" s="474"/>
      <c r="H42" s="474"/>
      <c r="I42" s="474"/>
      <c r="J42" s="474"/>
      <c r="K42" s="127"/>
      <c r="L42" s="426"/>
      <c r="M42" s="426"/>
      <c r="N42" s="83"/>
      <c r="O42" s="169"/>
      <c r="P42" s="169"/>
      <c r="Q42" s="169"/>
      <c r="R42" s="83"/>
    </row>
    <row r="43" spans="1:18" ht="20.100000000000001" customHeight="1" x14ac:dyDescent="0.2">
      <c r="A43" s="475" t="s">
        <v>151</v>
      </c>
      <c r="B43" s="475"/>
      <c r="C43" s="475"/>
      <c r="D43" s="475"/>
      <c r="E43" s="475"/>
      <c r="F43" s="475"/>
      <c r="G43" s="475"/>
      <c r="H43" s="475"/>
      <c r="I43" s="475"/>
      <c r="J43" s="475"/>
      <c r="K43" s="127"/>
      <c r="L43" s="426"/>
      <c r="M43" s="426"/>
      <c r="N43" s="258"/>
      <c r="O43" s="258"/>
      <c r="P43" s="258"/>
      <c r="Q43" s="258"/>
      <c r="R43" s="258"/>
    </row>
    <row r="44" spans="1:18" s="20" customFormat="1" x14ac:dyDescent="0.2">
      <c r="A44" s="17"/>
      <c r="B44" s="476" t="s">
        <v>100</v>
      </c>
      <c r="C44" s="476"/>
      <c r="D44" s="476"/>
      <c r="E44" s="476"/>
      <c r="F44" s="427"/>
      <c r="G44" s="476" t="s">
        <v>420</v>
      </c>
      <c r="H44" s="476"/>
      <c r="I44" s="476"/>
      <c r="J44" s="476"/>
      <c r="K44" s="127"/>
      <c r="L44" s="427"/>
      <c r="M44" s="427"/>
      <c r="N44" s="91"/>
      <c r="O44" s="170"/>
      <c r="P44" s="170"/>
      <c r="Q44" s="170"/>
      <c r="R44" s="91"/>
    </row>
    <row r="45" spans="1:18" s="20" customFormat="1" x14ac:dyDescent="0.2">
      <c r="A45" s="17" t="s">
        <v>257</v>
      </c>
      <c r="B45" s="480">
        <v>2020</v>
      </c>
      <c r="C45" s="477" t="s">
        <v>605</v>
      </c>
      <c r="D45" s="477"/>
      <c r="E45" s="477"/>
      <c r="F45" s="427"/>
      <c r="G45" s="480">
        <v>2020</v>
      </c>
      <c r="H45" s="477" t="s">
        <v>605</v>
      </c>
      <c r="I45" s="477"/>
      <c r="J45" s="477"/>
      <c r="K45" s="127"/>
      <c r="L45" s="427"/>
      <c r="M45" s="427"/>
      <c r="N45" s="91"/>
      <c r="O45" s="170"/>
      <c r="P45" s="170"/>
      <c r="Q45" s="170"/>
      <c r="R45" s="91"/>
    </row>
    <row r="46" spans="1:18" s="20" customFormat="1" x14ac:dyDescent="0.2">
      <c r="A46" s="123"/>
      <c r="B46" s="481"/>
      <c r="C46" s="257">
        <v>2020</v>
      </c>
      <c r="D46" s="257">
        <v>2021</v>
      </c>
      <c r="E46" s="428" t="s">
        <v>616</v>
      </c>
      <c r="F46" s="125"/>
      <c r="G46" s="481"/>
      <c r="H46" s="257">
        <v>2020</v>
      </c>
      <c r="I46" s="257">
        <v>2021</v>
      </c>
      <c r="J46" s="428" t="s">
        <v>616</v>
      </c>
      <c r="K46" s="127"/>
      <c r="L46" s="427"/>
      <c r="M46" s="427"/>
      <c r="O46" s="171"/>
      <c r="P46" s="171"/>
      <c r="Q46" s="171"/>
    </row>
    <row r="47" spans="1:18" s="20" customFormat="1" ht="11.25" customHeight="1" x14ac:dyDescent="0.2">
      <c r="A47" s="17" t="s">
        <v>255</v>
      </c>
      <c r="B47" s="18">
        <v>614408.51915699989</v>
      </c>
      <c r="C47" s="18">
        <v>300464.79396360001</v>
      </c>
      <c r="D47" s="18">
        <v>307788.76277780003</v>
      </c>
      <c r="E47" s="16">
        <v>2.4375464152007282</v>
      </c>
      <c r="F47" s="16"/>
      <c r="G47" s="18">
        <v>1248049.3370600003</v>
      </c>
      <c r="H47" s="18">
        <v>604378.53059999994</v>
      </c>
      <c r="I47" s="18">
        <v>646535.32785000012</v>
      </c>
      <c r="J47" s="16">
        <v>6.9752307726994758</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122766.70460870001</v>
      </c>
      <c r="C49" s="18">
        <v>62677.284513400009</v>
      </c>
      <c r="D49" s="18">
        <v>52935.590375200001</v>
      </c>
      <c r="E49" s="16">
        <v>-15.542623158980817</v>
      </c>
      <c r="F49" s="16"/>
      <c r="G49" s="18">
        <v>140172.11152999999</v>
      </c>
      <c r="H49" s="18">
        <v>72495.425129999989</v>
      </c>
      <c r="I49" s="18">
        <v>60646.975459999987</v>
      </c>
      <c r="J49" s="16">
        <v>-16.34372051581623</v>
      </c>
      <c r="K49" s="127"/>
      <c r="L49" s="16"/>
      <c r="M49" s="16"/>
      <c r="O49" s="173"/>
      <c r="P49" s="171"/>
      <c r="Q49" s="171"/>
    </row>
    <row r="50" spans="1:20" ht="11.25" customHeight="1" x14ac:dyDescent="0.2">
      <c r="A50" s="9" t="s">
        <v>308</v>
      </c>
      <c r="B50" s="11">
        <v>547.40584999999999</v>
      </c>
      <c r="C50" s="11">
        <v>367.97800000000001</v>
      </c>
      <c r="D50" s="11">
        <v>139.21199999999999</v>
      </c>
      <c r="E50" s="12">
        <v>-62.168390501606083</v>
      </c>
      <c r="F50" s="12"/>
      <c r="G50" s="11">
        <v>652.10898999999995</v>
      </c>
      <c r="H50" s="11">
        <v>439.11577000000005</v>
      </c>
      <c r="I50" s="11">
        <v>203.10590000000002</v>
      </c>
      <c r="J50" s="12">
        <v>-53.74661675211528</v>
      </c>
      <c r="K50" s="127"/>
      <c r="L50" s="12"/>
      <c r="M50" s="12"/>
      <c r="O50" s="174"/>
    </row>
    <row r="51" spans="1:20" ht="11.25" customHeight="1" x14ac:dyDescent="0.2">
      <c r="A51" s="9" t="s">
        <v>309</v>
      </c>
      <c r="B51" s="11">
        <v>26511.289174099998</v>
      </c>
      <c r="C51" s="11">
        <v>16174.654000000004</v>
      </c>
      <c r="D51" s="11">
        <v>13652.094859200002</v>
      </c>
      <c r="E51" s="12">
        <v>-15.595753336052823</v>
      </c>
      <c r="F51" s="12"/>
      <c r="G51" s="11">
        <v>24231.742269999995</v>
      </c>
      <c r="H51" s="11">
        <v>14647.08489</v>
      </c>
      <c r="I51" s="11">
        <v>13470.21334</v>
      </c>
      <c r="J51" s="12">
        <v>-8.0348517048841899</v>
      </c>
      <c r="K51" s="127"/>
      <c r="L51" s="12"/>
      <c r="M51" s="12"/>
      <c r="O51" s="174"/>
      <c r="P51" s="174"/>
      <c r="Q51" s="174"/>
      <c r="R51" s="13"/>
      <c r="S51" s="13"/>
      <c r="T51" s="13"/>
    </row>
    <row r="52" spans="1:20" ht="11.25" customHeight="1" x14ac:dyDescent="0.2">
      <c r="A52" s="9" t="s">
        <v>147</v>
      </c>
      <c r="B52" s="11">
        <v>95708.009584600004</v>
      </c>
      <c r="C52" s="11">
        <v>46134.652513400004</v>
      </c>
      <c r="D52" s="11">
        <v>39144.283515999996</v>
      </c>
      <c r="E52" s="12">
        <v>-15.152100680436746</v>
      </c>
      <c r="F52" s="12"/>
      <c r="G52" s="11">
        <v>115288.26027000001</v>
      </c>
      <c r="H52" s="11">
        <v>57409.224469999994</v>
      </c>
      <c r="I52" s="11">
        <v>46973.65621999999</v>
      </c>
      <c r="J52" s="12">
        <v>-18.177511273389968</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82838.664810000002</v>
      </c>
      <c r="C54" s="18">
        <v>44918.029620000008</v>
      </c>
      <c r="D54" s="18">
        <v>38521.768799999998</v>
      </c>
      <c r="E54" s="16">
        <v>-14.239851734618469</v>
      </c>
      <c r="F54" s="16"/>
      <c r="G54" s="18">
        <v>113760.09763999999</v>
      </c>
      <c r="H54" s="18">
        <v>60222.865080000003</v>
      </c>
      <c r="I54" s="18">
        <v>54004.518069999998</v>
      </c>
      <c r="J54" s="16">
        <v>-10.325558243932036</v>
      </c>
      <c r="K54" s="127"/>
      <c r="L54" s="16"/>
      <c r="M54" s="16"/>
      <c r="O54" s="173"/>
      <c r="P54" s="171"/>
      <c r="Q54" s="171"/>
    </row>
    <row r="55" spans="1:20" ht="11.25" customHeight="1" x14ac:dyDescent="0.2">
      <c r="A55" s="9" t="s">
        <v>311</v>
      </c>
      <c r="B55" s="11">
        <v>302.54567000000003</v>
      </c>
      <c r="C55" s="11">
        <v>251.77406999999999</v>
      </c>
      <c r="D55" s="11">
        <v>148.74044000000001</v>
      </c>
      <c r="E55" s="12">
        <v>-40.923050574667997</v>
      </c>
      <c r="F55" s="12"/>
      <c r="G55" s="11">
        <v>600.15949999999998</v>
      </c>
      <c r="H55" s="11">
        <v>495.30877999999996</v>
      </c>
      <c r="I55" s="11">
        <v>281.82516999999996</v>
      </c>
      <c r="J55" s="12">
        <v>-43.101115631344157</v>
      </c>
      <c r="K55" s="127"/>
      <c r="L55" s="12"/>
      <c r="M55" s="12"/>
      <c r="O55" s="174"/>
    </row>
    <row r="56" spans="1:20" ht="11.25" customHeight="1" x14ac:dyDescent="0.2">
      <c r="A56" s="9" t="s">
        <v>96</v>
      </c>
      <c r="B56" s="11">
        <v>3648.4629999999997</v>
      </c>
      <c r="C56" s="11">
        <v>1507.2860000000001</v>
      </c>
      <c r="D56" s="11">
        <v>1503.92804</v>
      </c>
      <c r="E56" s="12">
        <v>-0.22278187417650486</v>
      </c>
      <c r="F56" s="12"/>
      <c r="G56" s="11">
        <v>9089.8927200000016</v>
      </c>
      <c r="H56" s="11">
        <v>3925.4264399999997</v>
      </c>
      <c r="I56" s="11">
        <v>3777.8044600000003</v>
      </c>
      <c r="J56" s="12">
        <v>-3.7606609691047908</v>
      </c>
      <c r="K56" s="127"/>
      <c r="L56" s="12"/>
      <c r="M56" s="12"/>
      <c r="O56" s="174"/>
    </row>
    <row r="57" spans="1:20" ht="11.25" customHeight="1" x14ac:dyDescent="0.2">
      <c r="A57" s="9" t="s">
        <v>308</v>
      </c>
      <c r="B57" s="11">
        <v>41.101680000000002</v>
      </c>
      <c r="C57" s="11">
        <v>20.5656</v>
      </c>
      <c r="D57" s="11">
        <v>20.5656</v>
      </c>
      <c r="E57" s="12">
        <v>0</v>
      </c>
      <c r="F57" s="12"/>
      <c r="G57" s="11">
        <v>73.097499999999997</v>
      </c>
      <c r="H57" s="11">
        <v>36.575000000000003</v>
      </c>
      <c r="I57" s="11">
        <v>36.575000000000003</v>
      </c>
      <c r="J57" s="12">
        <v>0</v>
      </c>
      <c r="K57" s="127"/>
      <c r="L57" s="12"/>
      <c r="M57" s="12"/>
      <c r="O57" s="174"/>
    </row>
    <row r="58" spans="1:20" ht="11.25" customHeight="1" x14ac:dyDescent="0.2">
      <c r="A58" s="9" t="s">
        <v>309</v>
      </c>
      <c r="B58" s="11">
        <v>43780.529539999996</v>
      </c>
      <c r="C58" s="11">
        <v>25263.955880000001</v>
      </c>
      <c r="D58" s="11">
        <v>21753.00491</v>
      </c>
      <c r="E58" s="12">
        <v>-13.897075290490889</v>
      </c>
      <c r="F58" s="12"/>
      <c r="G58" s="11">
        <v>54305.774709999998</v>
      </c>
      <c r="H58" s="11">
        <v>31002.235240000002</v>
      </c>
      <c r="I58" s="11">
        <v>27486.290060000007</v>
      </c>
      <c r="J58" s="12">
        <v>-11.340940912104358</v>
      </c>
      <c r="K58" s="127"/>
      <c r="L58" s="12"/>
      <c r="M58" s="12"/>
      <c r="O58" s="174"/>
    </row>
    <row r="59" spans="1:20" ht="11.25" customHeight="1" x14ac:dyDescent="0.2">
      <c r="A59" s="9" t="s">
        <v>335</v>
      </c>
      <c r="B59" s="11">
        <v>6416.5972300000003</v>
      </c>
      <c r="C59" s="11">
        <v>2277.4275799999996</v>
      </c>
      <c r="D59" s="11">
        <v>3200.8735699999997</v>
      </c>
      <c r="E59" s="12">
        <v>40.547765299303194</v>
      </c>
      <c r="F59" s="12"/>
      <c r="G59" s="11">
        <v>14697.2569</v>
      </c>
      <c r="H59" s="11">
        <v>5969.0080399999997</v>
      </c>
      <c r="I59" s="11">
        <v>7635.2742099999987</v>
      </c>
      <c r="J59" s="12">
        <v>27.915294448154214</v>
      </c>
      <c r="K59" s="127"/>
      <c r="L59" s="12"/>
      <c r="M59" s="12"/>
      <c r="O59" s="174"/>
    </row>
    <row r="60" spans="1:20" ht="11.25" customHeight="1" x14ac:dyDescent="0.2">
      <c r="A60" s="9" t="s">
        <v>336</v>
      </c>
      <c r="B60" s="11">
        <v>1064.4821299999999</v>
      </c>
      <c r="C60" s="11">
        <v>481.48021</v>
      </c>
      <c r="D60" s="11">
        <v>529.94589000000008</v>
      </c>
      <c r="E60" s="12">
        <v>10.065975504995322</v>
      </c>
      <c r="F60" s="12"/>
      <c r="G60" s="11">
        <v>8751.1363399999991</v>
      </c>
      <c r="H60" s="11">
        <v>4172.7801300000001</v>
      </c>
      <c r="I60" s="11">
        <v>4027.6649900000002</v>
      </c>
      <c r="J60" s="12">
        <v>-3.4776608275308263</v>
      </c>
      <c r="K60" s="127"/>
      <c r="L60" s="12"/>
      <c r="M60" s="12"/>
      <c r="O60" s="174"/>
    </row>
    <row r="61" spans="1:20" ht="11.25" customHeight="1" x14ac:dyDescent="0.2">
      <c r="A61" s="9" t="s">
        <v>388</v>
      </c>
      <c r="B61" s="11">
        <v>0</v>
      </c>
      <c r="C61" s="11">
        <v>0</v>
      </c>
      <c r="D61" s="11">
        <v>0</v>
      </c>
      <c r="E61" s="12" t="s">
        <v>619</v>
      </c>
      <c r="F61" s="12"/>
      <c r="G61" s="11">
        <v>0</v>
      </c>
      <c r="H61" s="11">
        <v>0</v>
      </c>
      <c r="I61" s="11">
        <v>0</v>
      </c>
      <c r="J61" s="12" t="s">
        <v>619</v>
      </c>
      <c r="K61" s="127"/>
      <c r="L61" s="12"/>
      <c r="M61" s="12"/>
      <c r="O61" s="174"/>
    </row>
    <row r="62" spans="1:20" ht="11.25" customHeight="1" x14ac:dyDescent="0.2">
      <c r="A62" s="9" t="s">
        <v>312</v>
      </c>
      <c r="B62" s="11">
        <v>2720.0689199999997</v>
      </c>
      <c r="C62" s="11">
        <v>955.85784000000001</v>
      </c>
      <c r="D62" s="11">
        <v>141.71390000000002</v>
      </c>
      <c r="E62" s="12">
        <v>-85.174165647895919</v>
      </c>
      <c r="F62" s="12"/>
      <c r="G62" s="11">
        <v>3288.3022500000002</v>
      </c>
      <c r="H62" s="11">
        <v>1090.25441</v>
      </c>
      <c r="I62" s="11">
        <v>135.82293999999999</v>
      </c>
      <c r="J62" s="12">
        <v>-87.542087538999269</v>
      </c>
      <c r="K62" s="127"/>
      <c r="L62" s="12"/>
      <c r="M62" s="12"/>
      <c r="O62" s="174"/>
    </row>
    <row r="63" spans="1:20" ht="11.25" customHeight="1" x14ac:dyDescent="0.2">
      <c r="A63" s="9" t="s">
        <v>207</v>
      </c>
      <c r="B63" s="11">
        <v>24864.876640000006</v>
      </c>
      <c r="C63" s="11">
        <v>14159.682440000002</v>
      </c>
      <c r="D63" s="11">
        <v>11222.996450000001</v>
      </c>
      <c r="E63" s="12">
        <v>-20.739772960614516</v>
      </c>
      <c r="F63" s="12"/>
      <c r="G63" s="11">
        <v>22954.477720000006</v>
      </c>
      <c r="H63" s="11">
        <v>13531.277040000001</v>
      </c>
      <c r="I63" s="11">
        <v>10623.26124</v>
      </c>
      <c r="J63" s="12">
        <v>-21.491066891939127</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171001.99152979997</v>
      </c>
      <c r="C65" s="18">
        <v>102817.56073</v>
      </c>
      <c r="D65" s="18">
        <v>110549.89237</v>
      </c>
      <c r="E65" s="16">
        <v>7.520438712123493</v>
      </c>
      <c r="F65" s="16"/>
      <c r="G65" s="18">
        <v>434722.26604000013</v>
      </c>
      <c r="H65" s="18">
        <v>253826.46705000001</v>
      </c>
      <c r="I65" s="18">
        <v>301056.34396000003</v>
      </c>
      <c r="J65" s="16">
        <v>18.607152145680871</v>
      </c>
      <c r="K65" s="127"/>
      <c r="L65" s="16"/>
      <c r="M65" s="16"/>
      <c r="O65" s="173"/>
      <c r="P65" s="171"/>
      <c r="Q65" s="171"/>
    </row>
    <row r="66" spans="1:22" s="20" customFormat="1" ht="11.25" customHeight="1" x14ac:dyDescent="0.2">
      <c r="A66" s="9" t="s">
        <v>381</v>
      </c>
      <c r="B66" s="11">
        <v>44677.488299999997</v>
      </c>
      <c r="C66" s="11">
        <v>23467.573744999994</v>
      </c>
      <c r="D66" s="11">
        <v>27749.864129999994</v>
      </c>
      <c r="E66" s="12">
        <v>18.247691182444399</v>
      </c>
      <c r="F66" s="12"/>
      <c r="G66" s="11">
        <v>122812.66885000005</v>
      </c>
      <c r="H66" s="11">
        <v>63166.254839999994</v>
      </c>
      <c r="I66" s="11">
        <v>77791.72378</v>
      </c>
      <c r="J66" s="12">
        <v>23.153927642292999</v>
      </c>
      <c r="K66" s="127"/>
      <c r="L66" s="12"/>
      <c r="M66" s="12"/>
      <c r="O66" s="173"/>
      <c r="P66" s="171"/>
      <c r="Q66" s="171"/>
    </row>
    <row r="67" spans="1:22" ht="11.25" customHeight="1" x14ac:dyDescent="0.2">
      <c r="A67" s="9" t="s">
        <v>203</v>
      </c>
      <c r="B67" s="11">
        <v>20102.427540000004</v>
      </c>
      <c r="C67" s="11">
        <v>12899.999165000001</v>
      </c>
      <c r="D67" s="11">
        <v>9993.0509899999997</v>
      </c>
      <c r="E67" s="12">
        <v>-22.534483435371612</v>
      </c>
      <c r="F67" s="12"/>
      <c r="G67" s="11">
        <v>68044.905539999992</v>
      </c>
      <c r="H67" s="11">
        <v>42963.239129999994</v>
      </c>
      <c r="I67" s="11">
        <v>47497.799110000007</v>
      </c>
      <c r="J67" s="12">
        <v>10.554511419120757</v>
      </c>
      <c r="K67" s="127"/>
      <c r="L67" s="12"/>
      <c r="M67" s="12"/>
      <c r="O67" s="174"/>
    </row>
    <row r="68" spans="1:22" ht="11.25" customHeight="1" x14ac:dyDescent="0.2">
      <c r="A68" s="9" t="s">
        <v>204</v>
      </c>
      <c r="B68" s="11">
        <v>55491.768539999997</v>
      </c>
      <c r="C68" s="11">
        <v>36232.834634999999</v>
      </c>
      <c r="D68" s="11">
        <v>43435.082330000012</v>
      </c>
      <c r="E68" s="12">
        <v>19.877682128802661</v>
      </c>
      <c r="F68" s="12"/>
      <c r="G68" s="11">
        <v>119214.75999000005</v>
      </c>
      <c r="H68" s="11">
        <v>76582.114379999999</v>
      </c>
      <c r="I68" s="11">
        <v>95938.796990000003</v>
      </c>
      <c r="J68" s="12">
        <v>25.275722362472592</v>
      </c>
      <c r="K68" s="127"/>
      <c r="L68" s="12"/>
      <c r="M68" s="12"/>
      <c r="O68" s="174"/>
    </row>
    <row r="69" spans="1:22" ht="11.25" customHeight="1" x14ac:dyDescent="0.2">
      <c r="A69" s="9" t="s">
        <v>205</v>
      </c>
      <c r="B69" s="11">
        <v>17334.412830000001</v>
      </c>
      <c r="C69" s="11">
        <v>14268.389145000003</v>
      </c>
      <c r="D69" s="11">
        <v>11305.963979999999</v>
      </c>
      <c r="E69" s="12">
        <v>-20.762155663788519</v>
      </c>
      <c r="F69" s="12"/>
      <c r="G69" s="11">
        <v>35383.145620000003</v>
      </c>
      <c r="H69" s="11">
        <v>28937.913600000003</v>
      </c>
      <c r="I69" s="11">
        <v>31016.033469999991</v>
      </c>
      <c r="J69" s="12">
        <v>7.1813051166203792</v>
      </c>
      <c r="K69" s="127"/>
      <c r="L69" s="12"/>
      <c r="M69" s="12"/>
      <c r="N69"/>
      <c r="O69"/>
      <c r="P69"/>
      <c r="Q69"/>
      <c r="R69"/>
      <c r="S69"/>
      <c r="T69"/>
      <c r="U69"/>
      <c r="V69"/>
    </row>
    <row r="70" spans="1:22" ht="11.25" customHeight="1" x14ac:dyDescent="0.2">
      <c r="A70" s="9" t="s">
        <v>389</v>
      </c>
      <c r="B70" s="11">
        <v>446.76504</v>
      </c>
      <c r="C70" s="11">
        <v>315.14503999999999</v>
      </c>
      <c r="D70" s="11">
        <v>850.95607999999993</v>
      </c>
      <c r="E70" s="12">
        <v>170.02045788186922</v>
      </c>
      <c r="F70" s="12"/>
      <c r="G70" s="11">
        <v>1543.5682899999999</v>
      </c>
      <c r="H70" s="11">
        <v>1013.12947</v>
      </c>
      <c r="I70" s="11">
        <v>2424.8182300000003</v>
      </c>
      <c r="J70" s="12">
        <v>139.33942322297668</v>
      </c>
      <c r="K70" s="127"/>
      <c r="L70" s="12"/>
      <c r="M70" s="12"/>
      <c r="N70"/>
      <c r="O70"/>
      <c r="P70"/>
      <c r="Q70"/>
      <c r="R70"/>
      <c r="S70"/>
      <c r="T70"/>
      <c r="U70"/>
      <c r="V70"/>
    </row>
    <row r="71" spans="1:22" ht="11.25" customHeight="1" x14ac:dyDescent="0.2">
      <c r="A71" s="9" t="s">
        <v>206</v>
      </c>
      <c r="B71" s="11">
        <v>32949.129279799999</v>
      </c>
      <c r="C71" s="11">
        <v>15633.618999999995</v>
      </c>
      <c r="D71" s="11">
        <v>17214.974860000002</v>
      </c>
      <c r="E71" s="12">
        <v>10.115097854182125</v>
      </c>
      <c r="F71" s="12"/>
      <c r="G71" s="11">
        <v>87723.217750000011</v>
      </c>
      <c r="H71" s="11">
        <v>41163.815630000005</v>
      </c>
      <c r="I71" s="11">
        <v>46387.172379999996</v>
      </c>
      <c r="J71" s="12">
        <v>12.689194794160997</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131872.6870639</v>
      </c>
      <c r="C73" s="18">
        <v>50178.413123899998</v>
      </c>
      <c r="D73" s="18">
        <v>42410.099600000001</v>
      </c>
      <c r="E73" s="16">
        <v>-15.481385401165554</v>
      </c>
      <c r="F73" s="16"/>
      <c r="G73" s="18">
        <v>339576.46174000006</v>
      </c>
      <c r="H73" s="18">
        <v>131101.34583000001</v>
      </c>
      <c r="I73" s="18">
        <v>113129.26598999999</v>
      </c>
      <c r="J73" s="16">
        <v>-13.708539547187058</v>
      </c>
      <c r="K73" s="127"/>
      <c r="L73" s="16"/>
      <c r="M73" s="16"/>
      <c r="N73"/>
      <c r="O73"/>
      <c r="P73"/>
      <c r="Q73"/>
      <c r="R73"/>
      <c r="S73"/>
      <c r="T73"/>
      <c r="U73"/>
      <c r="V73"/>
    </row>
    <row r="74" spans="1:22" ht="11.25" customHeight="1" x14ac:dyDescent="0.2">
      <c r="A74" s="9" t="s">
        <v>208</v>
      </c>
      <c r="B74" s="11">
        <v>64282.039569999994</v>
      </c>
      <c r="C74" s="11">
        <v>23256.91073</v>
      </c>
      <c r="D74" s="11">
        <v>16259.11377</v>
      </c>
      <c r="E74" s="12">
        <v>-30.089107883848328</v>
      </c>
      <c r="F74" s="12"/>
      <c r="G74" s="11">
        <v>159611.49822000001</v>
      </c>
      <c r="H74" s="11">
        <v>56855.087760000002</v>
      </c>
      <c r="I74" s="11">
        <v>47267.347919999978</v>
      </c>
      <c r="J74" s="12">
        <v>-16.863468543874816</v>
      </c>
      <c r="K74" s="127"/>
      <c r="L74" s="12"/>
      <c r="M74" s="12"/>
      <c r="N74"/>
      <c r="O74"/>
      <c r="P74"/>
      <c r="Q74"/>
      <c r="R74"/>
      <c r="S74"/>
      <c r="T74"/>
      <c r="U74"/>
      <c r="V74"/>
    </row>
    <row r="75" spans="1:22" ht="11.25" customHeight="1" x14ac:dyDescent="0.2">
      <c r="A75" s="9" t="s">
        <v>92</v>
      </c>
      <c r="B75" s="11">
        <v>4369.3064000000004</v>
      </c>
      <c r="C75" s="11">
        <v>1723.9886200000001</v>
      </c>
      <c r="D75" s="11">
        <v>1639.0664400000001</v>
      </c>
      <c r="E75" s="12">
        <v>-4.9259130260384154</v>
      </c>
      <c r="F75" s="12"/>
      <c r="G75" s="11">
        <v>27268.424639999994</v>
      </c>
      <c r="H75" s="11">
        <v>10921.296360000004</v>
      </c>
      <c r="I75" s="11">
        <v>10778.803369999994</v>
      </c>
      <c r="J75" s="12">
        <v>-1.3047259711942303</v>
      </c>
      <c r="K75" s="127"/>
      <c r="L75" s="12"/>
      <c r="M75" s="12"/>
      <c r="N75"/>
      <c r="O75"/>
      <c r="P75"/>
      <c r="Q75"/>
      <c r="R75"/>
      <c r="S75"/>
      <c r="T75"/>
      <c r="U75"/>
      <c r="V75"/>
    </row>
    <row r="76" spans="1:22" ht="11.25" customHeight="1" x14ac:dyDescent="0.2">
      <c r="A76" s="9" t="s">
        <v>209</v>
      </c>
      <c r="B76" s="11">
        <v>5143.2619999999997</v>
      </c>
      <c r="C76" s="11">
        <v>1687.7559999999999</v>
      </c>
      <c r="D76" s="11">
        <v>1147.7800000000002</v>
      </c>
      <c r="E76" s="12">
        <v>-31.993724211319631</v>
      </c>
      <c r="F76" s="12"/>
      <c r="G76" s="11">
        <v>20574.64399</v>
      </c>
      <c r="H76" s="11">
        <v>6732.1435499999998</v>
      </c>
      <c r="I76" s="11">
        <v>4580.9831599999998</v>
      </c>
      <c r="J76" s="12">
        <v>-31.953572796290118</v>
      </c>
      <c r="K76" s="127"/>
      <c r="L76" s="12"/>
      <c r="M76" s="12"/>
      <c r="N76"/>
      <c r="O76"/>
      <c r="P76"/>
      <c r="Q76"/>
      <c r="R76"/>
      <c r="S76"/>
      <c r="T76"/>
      <c r="U76"/>
      <c r="V76"/>
    </row>
    <row r="77" spans="1:22" ht="11.25" customHeight="1" x14ac:dyDescent="0.2">
      <c r="A77" s="9" t="s">
        <v>210</v>
      </c>
      <c r="B77" s="11">
        <v>57585.532629999994</v>
      </c>
      <c r="C77" s="11">
        <v>23290.10787</v>
      </c>
      <c r="D77" s="11">
        <v>23209.42266</v>
      </c>
      <c r="E77" s="12">
        <v>-0.34643553585223685</v>
      </c>
      <c r="F77" s="12"/>
      <c r="G77" s="11">
        <v>124637.57664000003</v>
      </c>
      <c r="H77" s="11">
        <v>53297.772810000009</v>
      </c>
      <c r="I77" s="11">
        <v>47395.771800000017</v>
      </c>
      <c r="J77" s="12">
        <v>-11.073635348778836</v>
      </c>
      <c r="K77" s="127"/>
      <c r="L77" s="12"/>
      <c r="M77" s="12"/>
      <c r="N77"/>
      <c r="O77"/>
      <c r="P77"/>
      <c r="Q77"/>
      <c r="R77"/>
      <c r="S77"/>
      <c r="T77"/>
      <c r="U77"/>
      <c r="V77"/>
    </row>
    <row r="78" spans="1:22" ht="11.25" customHeight="1" x14ac:dyDescent="0.2">
      <c r="A78" s="9" t="s">
        <v>211</v>
      </c>
      <c r="B78" s="11">
        <v>492.54646389999994</v>
      </c>
      <c r="C78" s="11">
        <v>219.64990390000003</v>
      </c>
      <c r="D78" s="11">
        <v>154.71672999999998</v>
      </c>
      <c r="E78" s="12">
        <v>-29.562122608331379</v>
      </c>
      <c r="F78" s="12"/>
      <c r="G78" s="11">
        <v>7484.3182500000003</v>
      </c>
      <c r="H78" s="11">
        <v>3295.0453499999994</v>
      </c>
      <c r="I78" s="11">
        <v>3106.3597399999999</v>
      </c>
      <c r="J78" s="12">
        <v>-5.7263433415263734</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282</v>
      </c>
      <c r="B80" s="18">
        <v>18713.140230000001</v>
      </c>
      <c r="C80" s="18">
        <v>6198.1031416999995</v>
      </c>
      <c r="D80" s="18">
        <v>3793.5261226000007</v>
      </c>
      <c r="E80" s="16">
        <v>-38.795369553022276</v>
      </c>
      <c r="F80" s="16"/>
      <c r="G80" s="18">
        <v>68508.588609999992</v>
      </c>
      <c r="H80" s="18">
        <v>25038.628620000003</v>
      </c>
      <c r="I80" s="18">
        <v>18702.873029999999</v>
      </c>
      <c r="J80" s="16">
        <v>-25.303924133205996</v>
      </c>
      <c r="K80" s="127"/>
      <c r="L80" s="16"/>
      <c r="M80" s="16"/>
      <c r="N80"/>
      <c r="O80"/>
      <c r="P80"/>
      <c r="Q80"/>
      <c r="R80"/>
      <c r="S80"/>
      <c r="T80"/>
      <c r="U80"/>
      <c r="V80"/>
    </row>
    <row r="81" spans="1:22" ht="11.25" customHeight="1" x14ac:dyDescent="0.2">
      <c r="A81" s="9" t="s">
        <v>212</v>
      </c>
      <c r="B81" s="11">
        <v>16269.339120000001</v>
      </c>
      <c r="C81" s="11">
        <v>4764.0423416999993</v>
      </c>
      <c r="D81" s="11">
        <v>2705.6824426000007</v>
      </c>
      <c r="E81" s="12">
        <v>-43.206162990681861</v>
      </c>
      <c r="F81" s="12"/>
      <c r="G81" s="11">
        <v>57178.803579999993</v>
      </c>
      <c r="H81" s="11">
        <v>19199.260000000002</v>
      </c>
      <c r="I81" s="11">
        <v>12459.526159999998</v>
      </c>
      <c r="J81" s="12">
        <v>-35.104133388474366</v>
      </c>
      <c r="K81" s="127"/>
      <c r="L81" s="12"/>
      <c r="M81" s="12"/>
      <c r="N81"/>
      <c r="O81"/>
      <c r="P81"/>
      <c r="Q81"/>
      <c r="R81"/>
      <c r="S81"/>
      <c r="T81"/>
      <c r="U81"/>
      <c r="V81"/>
    </row>
    <row r="82" spans="1:22" ht="11.25" customHeight="1" x14ac:dyDescent="0.2">
      <c r="A82" s="9" t="s">
        <v>213</v>
      </c>
      <c r="B82" s="11">
        <v>130.75399999999999</v>
      </c>
      <c r="C82" s="11">
        <v>67.032499999999999</v>
      </c>
      <c r="D82" s="11">
        <v>106.14828</v>
      </c>
      <c r="E82" s="12">
        <v>58.353455413418885</v>
      </c>
      <c r="F82" s="12"/>
      <c r="G82" s="11">
        <v>6400.41381</v>
      </c>
      <c r="H82" s="11">
        <v>3362.2744799999996</v>
      </c>
      <c r="I82" s="11">
        <v>3242.8925799999997</v>
      </c>
      <c r="J82" s="12">
        <v>-3.5506292157325561</v>
      </c>
      <c r="K82" s="127"/>
      <c r="L82" s="12"/>
      <c r="M82" s="12"/>
      <c r="N82"/>
      <c r="O82"/>
      <c r="P82"/>
      <c r="Q82"/>
      <c r="R82"/>
      <c r="S82"/>
      <c r="T82"/>
      <c r="U82"/>
      <c r="V82"/>
    </row>
    <row r="83" spans="1:22" ht="11.25" customHeight="1" x14ac:dyDescent="0.2">
      <c r="A83" s="9" t="s">
        <v>292</v>
      </c>
      <c r="B83" s="11">
        <v>29.097840000000001</v>
      </c>
      <c r="C83" s="11">
        <v>14.048</v>
      </c>
      <c r="D83" s="11">
        <v>15.526999999999999</v>
      </c>
      <c r="E83" s="12">
        <v>10.528189066059213</v>
      </c>
      <c r="F83" s="12"/>
      <c r="G83" s="11">
        <v>476.18190000000004</v>
      </c>
      <c r="H83" s="11">
        <v>230.08967999999999</v>
      </c>
      <c r="I83" s="11">
        <v>252.4734</v>
      </c>
      <c r="J83" s="12">
        <v>9.7282589988390669</v>
      </c>
      <c r="K83" s="127"/>
      <c r="L83" s="12"/>
      <c r="M83" s="12"/>
      <c r="N83"/>
      <c r="O83"/>
      <c r="P83"/>
      <c r="Q83"/>
      <c r="R83"/>
      <c r="S83"/>
      <c r="T83"/>
      <c r="U83"/>
      <c r="V83"/>
    </row>
    <row r="84" spans="1:22" ht="11.25" customHeight="1" x14ac:dyDescent="0.2">
      <c r="A84" s="9" t="s">
        <v>0</v>
      </c>
      <c r="B84" s="11">
        <v>2283.9492700000005</v>
      </c>
      <c r="C84" s="11">
        <v>1352.9802999999997</v>
      </c>
      <c r="D84" s="11">
        <v>966.16840000000002</v>
      </c>
      <c r="E84" s="12">
        <v>-28.58961804543641</v>
      </c>
      <c r="F84" s="12"/>
      <c r="G84" s="11">
        <v>4453.1893199999995</v>
      </c>
      <c r="H84" s="11">
        <v>2247.0044599999997</v>
      </c>
      <c r="I84" s="11">
        <v>2747.9808900000003</v>
      </c>
      <c r="J84" s="12">
        <v>22.29530198618302</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85720.970644599991</v>
      </c>
      <c r="C86" s="18">
        <v>33122.246284599998</v>
      </c>
      <c r="D86" s="18">
        <v>58834.07959999999</v>
      </c>
      <c r="E86" s="16">
        <v>77.627082096042983</v>
      </c>
      <c r="F86" s="16"/>
      <c r="G86" s="18">
        <v>142929.96509000001</v>
      </c>
      <c r="H86" s="18">
        <v>58266.388499999994</v>
      </c>
      <c r="I86" s="18">
        <v>94839.174749999991</v>
      </c>
      <c r="J86" s="16">
        <v>62.76823944562824</v>
      </c>
      <c r="K86" s="127"/>
      <c r="L86" s="16"/>
      <c r="M86" s="16"/>
      <c r="N86"/>
      <c r="O86"/>
      <c r="P86"/>
      <c r="Q86"/>
      <c r="R86"/>
      <c r="S86"/>
      <c r="T86"/>
      <c r="U86"/>
      <c r="V86"/>
    </row>
    <row r="87" spans="1:22" ht="11.25" customHeight="1" x14ac:dyDescent="0.2">
      <c r="A87" s="9" t="s">
        <v>92</v>
      </c>
      <c r="B87" s="11">
        <v>42290.598499999993</v>
      </c>
      <c r="C87" s="11">
        <v>13625.651199999997</v>
      </c>
      <c r="D87" s="11">
        <v>36559.813629999997</v>
      </c>
      <c r="E87" s="12">
        <v>168.31608334433224</v>
      </c>
      <c r="F87" s="12"/>
      <c r="G87" s="11">
        <v>56821.033680000008</v>
      </c>
      <c r="H87" s="11">
        <v>18919.510109999999</v>
      </c>
      <c r="I87" s="11">
        <v>48894.09500999999</v>
      </c>
      <c r="J87" s="12">
        <v>158.43214082037343</v>
      </c>
      <c r="K87" s="127"/>
      <c r="L87" s="12"/>
      <c r="M87" s="12"/>
      <c r="N87"/>
      <c r="O87"/>
      <c r="P87"/>
      <c r="Q87"/>
      <c r="R87"/>
      <c r="S87"/>
      <c r="T87"/>
      <c r="U87"/>
      <c r="V87"/>
    </row>
    <row r="88" spans="1:22" ht="11.25" customHeight="1" x14ac:dyDescent="0.2">
      <c r="A88" s="9" t="s">
        <v>214</v>
      </c>
      <c r="B88" s="11">
        <v>31371.119869200003</v>
      </c>
      <c r="C88" s="11">
        <v>13230.932084599997</v>
      </c>
      <c r="D88" s="11">
        <v>17614.044999999998</v>
      </c>
      <c r="E88" s="12">
        <v>33.127771251291335</v>
      </c>
      <c r="F88" s="12"/>
      <c r="G88" s="11">
        <v>56881.860150000008</v>
      </c>
      <c r="H88" s="11">
        <v>24673.407979999993</v>
      </c>
      <c r="I88" s="11">
        <v>32387.860939999995</v>
      </c>
      <c r="J88" s="12">
        <v>31.266264337108424</v>
      </c>
      <c r="K88" s="127"/>
      <c r="L88" s="12"/>
      <c r="M88" s="12"/>
      <c r="N88"/>
      <c r="O88"/>
      <c r="P88"/>
      <c r="Q88"/>
      <c r="R88"/>
      <c r="S88"/>
      <c r="T88"/>
      <c r="U88"/>
      <c r="V88"/>
    </row>
    <row r="89" spans="1:22" ht="11.25" customHeight="1" x14ac:dyDescent="0.2">
      <c r="A89" s="9" t="s">
        <v>293</v>
      </c>
      <c r="B89" s="11">
        <v>64.518000000000001</v>
      </c>
      <c r="C89" s="11">
        <v>16.141999999999999</v>
      </c>
      <c r="D89" s="11">
        <v>27.997499999999999</v>
      </c>
      <c r="E89" s="12">
        <v>73.445050179655539</v>
      </c>
      <c r="F89" s="12"/>
      <c r="G89" s="11">
        <v>90.080439999999996</v>
      </c>
      <c r="H89" s="11">
        <v>26.013369999999998</v>
      </c>
      <c r="I89" s="11">
        <v>64.990690000000001</v>
      </c>
      <c r="J89" s="12">
        <v>149.83571909368146</v>
      </c>
      <c r="K89" s="127"/>
      <c r="L89" s="12"/>
      <c r="M89" s="12"/>
      <c r="N89"/>
      <c r="O89"/>
      <c r="P89"/>
      <c r="Q89"/>
      <c r="R89"/>
      <c r="S89"/>
      <c r="T89"/>
      <c r="U89"/>
      <c r="V89"/>
    </row>
    <row r="90" spans="1:22" ht="11.25" customHeight="1" x14ac:dyDescent="0.2">
      <c r="A90" s="9" t="s">
        <v>364</v>
      </c>
      <c r="B90" s="11">
        <v>11994.7342754</v>
      </c>
      <c r="C90" s="11">
        <v>6249.5210000000006</v>
      </c>
      <c r="D90" s="11">
        <v>4632.2234699999999</v>
      </c>
      <c r="E90" s="12">
        <v>-25.878743826926907</v>
      </c>
      <c r="F90" s="12"/>
      <c r="G90" s="11">
        <v>29136.990819999999</v>
      </c>
      <c r="H90" s="11">
        <v>14647.457039999999</v>
      </c>
      <c r="I90" s="11">
        <v>13492.228109999998</v>
      </c>
      <c r="J90" s="12">
        <v>-7.8868907199744314</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313</v>
      </c>
      <c r="B92" s="18">
        <v>1494.3602699999999</v>
      </c>
      <c r="C92" s="18">
        <v>553.15655000000004</v>
      </c>
      <c r="D92" s="18">
        <v>743.80590999999993</v>
      </c>
      <c r="E92" s="16">
        <v>34.465714995149199</v>
      </c>
      <c r="F92" s="16"/>
      <c r="G92" s="18">
        <v>8379.8464100000001</v>
      </c>
      <c r="H92" s="18">
        <v>3427.4103899999996</v>
      </c>
      <c r="I92" s="18">
        <v>4156.17659</v>
      </c>
      <c r="J92" s="16">
        <v>21.262881215692417</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409</v>
      </c>
      <c r="B94" s="9"/>
      <c r="C94" s="9"/>
      <c r="D94" s="9"/>
      <c r="E94" s="9"/>
      <c r="F94" s="9"/>
      <c r="G94" s="9"/>
      <c r="H94" s="9"/>
      <c r="I94" s="9"/>
      <c r="J94" s="9"/>
      <c r="K94" s="9"/>
      <c r="L94" s="9"/>
      <c r="M94" s="9"/>
      <c r="N94"/>
      <c r="O94"/>
      <c r="P94"/>
      <c r="Q94"/>
      <c r="R94"/>
      <c r="S94"/>
      <c r="T94"/>
      <c r="U94"/>
      <c r="V94"/>
    </row>
    <row r="95" spans="1:22" ht="20.100000000000001" customHeight="1" x14ac:dyDescent="0.2">
      <c r="A95" s="474" t="s">
        <v>156</v>
      </c>
      <c r="B95" s="474"/>
      <c r="C95" s="474"/>
      <c r="D95" s="474"/>
      <c r="E95" s="474"/>
      <c r="F95" s="474"/>
      <c r="G95" s="474"/>
      <c r="H95" s="474"/>
      <c r="I95" s="474"/>
      <c r="J95" s="474"/>
      <c r="K95" s="426"/>
      <c r="L95" s="426"/>
      <c r="M95" s="426"/>
      <c r="O95" s="174"/>
    </row>
    <row r="96" spans="1:22" ht="20.100000000000001" customHeight="1" x14ac:dyDescent="0.2">
      <c r="A96" s="475" t="s">
        <v>153</v>
      </c>
      <c r="B96" s="475"/>
      <c r="C96" s="475"/>
      <c r="D96" s="475"/>
      <c r="E96" s="475"/>
      <c r="F96" s="475"/>
      <c r="G96" s="475"/>
      <c r="H96" s="475"/>
      <c r="I96" s="475"/>
      <c r="J96" s="475"/>
      <c r="K96" s="426"/>
      <c r="L96" s="426"/>
      <c r="M96" s="426"/>
      <c r="O96" s="174"/>
    </row>
    <row r="97" spans="1:24" s="20" customFormat="1" x14ac:dyDescent="0.2">
      <c r="A97" s="17"/>
      <c r="B97" s="476" t="s">
        <v>100</v>
      </c>
      <c r="C97" s="476"/>
      <c r="D97" s="476"/>
      <c r="E97" s="476"/>
      <c r="F97" s="427"/>
      <c r="G97" s="476" t="s">
        <v>420</v>
      </c>
      <c r="H97" s="476"/>
      <c r="I97" s="476"/>
      <c r="J97" s="476"/>
      <c r="K97" s="427"/>
      <c r="L97" s="427"/>
      <c r="M97" s="427"/>
      <c r="N97" s="91"/>
      <c r="O97" s="170"/>
      <c r="P97" s="170"/>
      <c r="Q97" s="170"/>
      <c r="R97" s="91"/>
    </row>
    <row r="98" spans="1:24" s="20" customFormat="1" x14ac:dyDescent="0.2">
      <c r="A98" s="17" t="s">
        <v>257</v>
      </c>
      <c r="B98" s="480">
        <v>2020</v>
      </c>
      <c r="C98" s="477" t="s">
        <v>605</v>
      </c>
      <c r="D98" s="477"/>
      <c r="E98" s="477"/>
      <c r="F98" s="427"/>
      <c r="G98" s="480">
        <v>2020</v>
      </c>
      <c r="H98" s="477" t="s">
        <v>605</v>
      </c>
      <c r="I98" s="477"/>
      <c r="J98" s="477"/>
      <c r="K98" s="427"/>
      <c r="L98" s="427"/>
      <c r="M98" s="427"/>
      <c r="N98" s="91"/>
      <c r="O98" s="170"/>
      <c r="P98" s="170"/>
      <c r="Q98" s="170"/>
      <c r="R98" s="91"/>
    </row>
    <row r="99" spans="1:24" s="20" customFormat="1" x14ac:dyDescent="0.2">
      <c r="A99" s="123"/>
      <c r="B99" s="481"/>
      <c r="C99" s="257">
        <v>2020</v>
      </c>
      <c r="D99" s="257">
        <v>2021</v>
      </c>
      <c r="E99" s="428" t="s">
        <v>616</v>
      </c>
      <c r="F99" s="125"/>
      <c r="G99" s="481"/>
      <c r="H99" s="257">
        <v>2020</v>
      </c>
      <c r="I99" s="257">
        <v>2021</v>
      </c>
      <c r="J99" s="428" t="s">
        <v>616</v>
      </c>
      <c r="K99" s="427"/>
      <c r="L99" s="427"/>
      <c r="M99" s="427"/>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52986.785826200001</v>
      </c>
      <c r="C101" s="86">
        <v>45655.53342520001</v>
      </c>
      <c r="D101" s="86">
        <v>42340.653346699997</v>
      </c>
      <c r="E101" s="16">
        <v>-7.2606315813415421</v>
      </c>
      <c r="F101" s="86"/>
      <c r="G101" s="86">
        <v>331254.40065999993</v>
      </c>
      <c r="H101" s="86">
        <v>243987.00171999997</v>
      </c>
      <c r="I101" s="86">
        <v>207786.49484000003</v>
      </c>
      <c r="J101" s="16">
        <v>-14.837063706182079</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1799.5683250999996</v>
      </c>
      <c r="C103" s="18">
        <v>908.74715710000009</v>
      </c>
      <c r="D103" s="18">
        <v>1203.5478347000003</v>
      </c>
      <c r="E103" s="16">
        <v>32.440341111026981</v>
      </c>
      <c r="F103" s="16"/>
      <c r="G103" s="18">
        <v>159594.05658</v>
      </c>
      <c r="H103" s="18">
        <v>97046.133390000003</v>
      </c>
      <c r="I103" s="18">
        <v>91684.921950000018</v>
      </c>
      <c r="J103" s="16">
        <v>-5.5243946901571519</v>
      </c>
      <c r="K103" s="16"/>
      <c r="L103" s="16"/>
      <c r="M103" s="16"/>
      <c r="O103" s="173"/>
      <c r="P103" s="171"/>
      <c r="Q103" s="171"/>
    </row>
    <row r="104" spans="1:24" ht="11.25" customHeight="1" x14ac:dyDescent="0.2">
      <c r="A104" s="9" t="s">
        <v>495</v>
      </c>
      <c r="B104" s="11">
        <v>73.572389000000001</v>
      </c>
      <c r="C104" s="11">
        <v>52.391580999999995</v>
      </c>
      <c r="D104" s="11">
        <v>59.804907999999998</v>
      </c>
      <c r="E104" s="12">
        <v>14.149844036964637</v>
      </c>
      <c r="F104" s="12"/>
      <c r="G104" s="11">
        <v>15638.977129999999</v>
      </c>
      <c r="H104" s="11">
        <v>11258.82229</v>
      </c>
      <c r="I104" s="11">
        <v>11186.705160000003</v>
      </c>
      <c r="J104" s="12">
        <v>-0.64053884271760353</v>
      </c>
      <c r="K104" s="12"/>
      <c r="L104" s="12"/>
      <c r="M104" s="12"/>
      <c r="O104" s="174"/>
    </row>
    <row r="105" spans="1:24" ht="11.25" customHeight="1" x14ac:dyDescent="0.2">
      <c r="A105" s="9" t="s">
        <v>502</v>
      </c>
      <c r="B105" s="11">
        <v>21.096932999999993</v>
      </c>
      <c r="C105" s="11">
        <v>13.620992999999999</v>
      </c>
      <c r="D105" s="11">
        <v>9.4332900000000031</v>
      </c>
      <c r="E105" s="12">
        <v>-30.744476559087843</v>
      </c>
      <c r="F105" s="12"/>
      <c r="G105" s="11">
        <v>20294.020749999992</v>
      </c>
      <c r="H105" s="11">
        <v>13295.543320000001</v>
      </c>
      <c r="I105" s="11">
        <v>9650.5968100000009</v>
      </c>
      <c r="J105" s="12">
        <v>-27.414799247181122</v>
      </c>
      <c r="K105" s="12"/>
      <c r="L105" s="12"/>
      <c r="M105" s="12"/>
      <c r="O105" s="174"/>
    </row>
    <row r="106" spans="1:24" ht="11.25" customHeight="1" x14ac:dyDescent="0.2">
      <c r="A106" s="9" t="s">
        <v>496</v>
      </c>
      <c r="B106" s="11">
        <v>12.301665899999996</v>
      </c>
      <c r="C106" s="11">
        <v>4.3454088999999998</v>
      </c>
      <c r="D106" s="11">
        <v>2.706337</v>
      </c>
      <c r="E106" s="12">
        <v>-37.719624038142875</v>
      </c>
      <c r="F106" s="12"/>
      <c r="G106" s="11">
        <v>14481.127920000001</v>
      </c>
      <c r="H106" s="11">
        <v>8640.76469</v>
      </c>
      <c r="I106" s="11">
        <v>6346.2863399999997</v>
      </c>
      <c r="J106" s="12">
        <v>-26.554112191660678</v>
      </c>
      <c r="K106" s="12"/>
      <c r="L106" s="12"/>
      <c r="M106" s="12"/>
      <c r="O106" s="174"/>
    </row>
    <row r="107" spans="1:24" ht="11.25" customHeight="1" x14ac:dyDescent="0.2">
      <c r="A107" s="9" t="s">
        <v>497</v>
      </c>
      <c r="B107" s="11">
        <v>194.08753099999996</v>
      </c>
      <c r="C107" s="11">
        <v>103.24783799999999</v>
      </c>
      <c r="D107" s="11">
        <v>83.985423999999995</v>
      </c>
      <c r="E107" s="12">
        <v>-18.656481697950895</v>
      </c>
      <c r="F107" s="12"/>
      <c r="G107" s="11">
        <v>13675.149440000001</v>
      </c>
      <c r="H107" s="11">
        <v>7564.1537600000011</v>
      </c>
      <c r="I107" s="11">
        <v>6440.5539000000008</v>
      </c>
      <c r="J107" s="12">
        <v>-14.854270492777502</v>
      </c>
      <c r="K107" s="12"/>
      <c r="L107" s="12"/>
      <c r="M107" s="12"/>
      <c r="O107" s="174"/>
    </row>
    <row r="108" spans="1:24" ht="11.25" customHeight="1" x14ac:dyDescent="0.2">
      <c r="A108" s="9" t="s">
        <v>498</v>
      </c>
      <c r="B108" s="11">
        <v>53.2180252</v>
      </c>
      <c r="C108" s="11">
        <v>44.948930200000007</v>
      </c>
      <c r="D108" s="11">
        <v>39.100303999999994</v>
      </c>
      <c r="E108" s="12">
        <v>-13.011713902815004</v>
      </c>
      <c r="F108" s="12"/>
      <c r="G108" s="11">
        <v>10394.8177</v>
      </c>
      <c r="H108" s="11">
        <v>8063.2667100000008</v>
      </c>
      <c r="I108" s="11">
        <v>9078.3335900000002</v>
      </c>
      <c r="J108" s="12">
        <v>12.588779665952529</v>
      </c>
      <c r="K108" s="12"/>
      <c r="L108" s="12"/>
      <c r="M108" s="12"/>
      <c r="O108" s="174"/>
    </row>
    <row r="109" spans="1:24" ht="11.25" customHeight="1" x14ac:dyDescent="0.2">
      <c r="A109" s="9" t="s">
        <v>499</v>
      </c>
      <c r="B109" s="11">
        <v>281.45703399999996</v>
      </c>
      <c r="C109" s="11">
        <v>104.91230399999999</v>
      </c>
      <c r="D109" s="11">
        <v>109.41414000000002</v>
      </c>
      <c r="E109" s="12">
        <v>4.2910467393796097</v>
      </c>
      <c r="F109" s="12"/>
      <c r="G109" s="11">
        <v>22171.01585</v>
      </c>
      <c r="H109" s="11">
        <v>9499.826790000001</v>
      </c>
      <c r="I109" s="11">
        <v>7868.9590200000002</v>
      </c>
      <c r="J109" s="12">
        <v>-17.167342163719596</v>
      </c>
      <c r="K109" s="12"/>
      <c r="L109" s="12"/>
      <c r="M109" s="12"/>
      <c r="O109" s="174"/>
    </row>
    <row r="110" spans="1:24" ht="11.25" customHeight="1" x14ac:dyDescent="0.2">
      <c r="A110" s="9" t="s">
        <v>500</v>
      </c>
      <c r="B110" s="11">
        <v>105.17153900000001</v>
      </c>
      <c r="C110" s="11">
        <v>48.871391000000003</v>
      </c>
      <c r="D110" s="11">
        <v>30.459690699999999</v>
      </c>
      <c r="E110" s="12">
        <v>-37.673779942134246</v>
      </c>
      <c r="F110" s="12"/>
      <c r="G110" s="11">
        <v>6129.8168800000003</v>
      </c>
      <c r="H110" s="11">
        <v>3294.0065799999998</v>
      </c>
      <c r="I110" s="11">
        <v>2630.2055099999998</v>
      </c>
      <c r="J110" s="12">
        <v>-20.15178336407574</v>
      </c>
      <c r="K110" s="12"/>
      <c r="L110" s="12"/>
      <c r="M110" s="12"/>
      <c r="O110" s="174"/>
    </row>
    <row r="111" spans="1:24" ht="11.25" customHeight="1" x14ac:dyDescent="0.2">
      <c r="A111" s="9" t="s">
        <v>501</v>
      </c>
      <c r="B111" s="11">
        <v>103.54029499999999</v>
      </c>
      <c r="C111" s="11">
        <v>26.905030999999997</v>
      </c>
      <c r="D111" s="11">
        <v>19.139144999999999</v>
      </c>
      <c r="E111" s="12">
        <v>-28.864066352497417</v>
      </c>
      <c r="F111" s="12"/>
      <c r="G111" s="11">
        <v>9229.9482899999985</v>
      </c>
      <c r="H111" s="11">
        <v>3352.9685700000005</v>
      </c>
      <c r="I111" s="11">
        <v>3043.6032700000001</v>
      </c>
      <c r="J111" s="12">
        <v>-9.2266090045693545</v>
      </c>
      <c r="K111" s="12"/>
      <c r="L111" s="12"/>
      <c r="M111" s="12"/>
      <c r="O111" s="174"/>
    </row>
    <row r="112" spans="1:24" ht="11.25" customHeight="1" x14ac:dyDescent="0.2">
      <c r="A112" s="9" t="s">
        <v>503</v>
      </c>
      <c r="B112" s="11">
        <v>955.12291299999958</v>
      </c>
      <c r="C112" s="11">
        <v>509.50368000000003</v>
      </c>
      <c r="D112" s="11">
        <v>849.50459600000022</v>
      </c>
      <c r="E112" s="12">
        <v>66.731788080510086</v>
      </c>
      <c r="F112" s="12"/>
      <c r="G112" s="11">
        <v>47579.18262</v>
      </c>
      <c r="H112" s="11">
        <v>32076.78068</v>
      </c>
      <c r="I112" s="11">
        <v>35439.678350000002</v>
      </c>
      <c r="J112" s="12">
        <v>10.483900187953665</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30322.260574</v>
      </c>
      <c r="C114" s="11">
        <v>26956.247141000003</v>
      </c>
      <c r="D114" s="11">
        <v>24872.121447000001</v>
      </c>
      <c r="E114" s="12">
        <v>-7.7315127847677303</v>
      </c>
      <c r="F114" s="16"/>
      <c r="G114" s="11">
        <v>99932.896240000002</v>
      </c>
      <c r="H114" s="11">
        <v>91516.776429999984</v>
      </c>
      <c r="I114" s="11">
        <v>71124.45385999998</v>
      </c>
      <c r="J114" s="12">
        <v>-22.282605840687395</v>
      </c>
      <c r="K114" s="12"/>
      <c r="L114" s="12"/>
      <c r="M114" s="12"/>
      <c r="N114" s="88"/>
      <c r="O114" s="176"/>
      <c r="P114" s="169"/>
      <c r="Q114" s="169"/>
      <c r="R114" s="83"/>
      <c r="S114" s="83"/>
      <c r="T114" s="83"/>
      <c r="U114" s="83"/>
      <c r="V114" s="83"/>
      <c r="W114" s="83"/>
      <c r="X114" s="83"/>
    </row>
    <row r="115" spans="1:24" ht="11.25" customHeight="1" x14ac:dyDescent="0.2">
      <c r="A115" s="9" t="s">
        <v>296</v>
      </c>
      <c r="B115" s="11">
        <v>4377.2857199999999</v>
      </c>
      <c r="C115" s="11">
        <v>3248.3990719999997</v>
      </c>
      <c r="D115" s="11">
        <v>2580.6042359999997</v>
      </c>
      <c r="E115" s="12">
        <v>-20.557659979530996</v>
      </c>
      <c r="F115" s="16"/>
      <c r="G115" s="11">
        <v>21898.439240000007</v>
      </c>
      <c r="H115" s="11">
        <v>16414.54076</v>
      </c>
      <c r="I115" s="11">
        <v>9955.7988399999995</v>
      </c>
      <c r="J115" s="12">
        <v>-39.347685777107301</v>
      </c>
      <c r="K115" s="12"/>
      <c r="L115" s="12"/>
      <c r="M115" s="12"/>
      <c r="N115" s="83"/>
      <c r="O115" s="176"/>
      <c r="P115" s="169"/>
      <c r="Q115" s="169"/>
      <c r="R115" s="83"/>
      <c r="S115" s="83"/>
      <c r="T115" s="83"/>
      <c r="U115" s="83"/>
      <c r="V115" s="83"/>
      <c r="W115" s="83"/>
      <c r="X115" s="83"/>
    </row>
    <row r="116" spans="1:24" ht="11.25" customHeight="1" x14ac:dyDescent="0.2">
      <c r="A116" s="9" t="s">
        <v>490</v>
      </c>
      <c r="B116" s="11">
        <v>4504.8290038999994</v>
      </c>
      <c r="C116" s="11">
        <v>4374.9468938999998</v>
      </c>
      <c r="D116" s="11">
        <v>3065.0111830000001</v>
      </c>
      <c r="E116" s="12">
        <v>-29.941751126772459</v>
      </c>
      <c r="F116" s="16"/>
      <c r="G116" s="11">
        <v>15961.186269999998</v>
      </c>
      <c r="H116" s="11">
        <v>15310.391750000001</v>
      </c>
      <c r="I116" s="11">
        <v>10310.615760000001</v>
      </c>
      <c r="J116" s="12">
        <v>-32.656094446440278</v>
      </c>
      <c r="K116" s="12"/>
      <c r="L116" s="12"/>
      <c r="M116" s="12"/>
      <c r="N116" s="83"/>
      <c r="O116" s="176"/>
      <c r="P116" s="169"/>
      <c r="Q116" s="169"/>
      <c r="R116" s="83"/>
      <c r="S116" s="83"/>
      <c r="T116" s="83"/>
      <c r="U116" s="83"/>
      <c r="V116" s="83"/>
      <c r="W116" s="83"/>
      <c r="X116" s="83"/>
    </row>
    <row r="117" spans="1:24" x14ac:dyDescent="0.2">
      <c r="A117" s="9" t="s">
        <v>491</v>
      </c>
      <c r="B117" s="11">
        <v>12.238131199999998</v>
      </c>
      <c r="C117" s="11">
        <v>4.7491612000000005</v>
      </c>
      <c r="D117" s="11">
        <v>5.5652710000000001</v>
      </c>
      <c r="E117" s="12">
        <v>17.18429351271547</v>
      </c>
      <c r="F117" s="12"/>
      <c r="G117" s="11">
        <v>10918.393159999998</v>
      </c>
      <c r="H117" s="11">
        <v>5854.5565999999999</v>
      </c>
      <c r="I117" s="11">
        <v>4696.9256899999991</v>
      </c>
      <c r="J117" s="12">
        <v>-19.773161130596989</v>
      </c>
      <c r="K117" s="12"/>
      <c r="L117" s="12"/>
      <c r="M117" s="12"/>
      <c r="O117" s="174"/>
    </row>
    <row r="118" spans="1:24" ht="11.25" customHeight="1" x14ac:dyDescent="0.2">
      <c r="A118" s="9" t="s">
        <v>493</v>
      </c>
      <c r="B118" s="11">
        <v>7703.6387100000002</v>
      </c>
      <c r="C118" s="11">
        <v>6768.2552800000003</v>
      </c>
      <c r="D118" s="11">
        <v>6524.0091550000006</v>
      </c>
      <c r="E118" s="12">
        <v>-3.6087014288858228</v>
      </c>
      <c r="F118" s="16"/>
      <c r="G118" s="11">
        <v>15236.589819999999</v>
      </c>
      <c r="H118" s="11">
        <v>13025.283110000002</v>
      </c>
      <c r="I118" s="11">
        <v>13028.461180000002</v>
      </c>
      <c r="J118" s="12">
        <v>2.4399239334456979E-2</v>
      </c>
      <c r="K118" s="12"/>
      <c r="L118" s="12"/>
      <c r="M118" s="12"/>
      <c r="N118" s="83"/>
      <c r="O118" s="176"/>
      <c r="P118" s="169"/>
      <c r="Q118" s="169"/>
      <c r="R118" s="83"/>
      <c r="S118" s="83"/>
      <c r="T118" s="83"/>
      <c r="U118" s="83"/>
      <c r="V118" s="83"/>
      <c r="W118" s="83"/>
      <c r="X118" s="83"/>
    </row>
    <row r="119" spans="1:24" ht="11.25" customHeight="1" x14ac:dyDescent="0.2">
      <c r="A119" s="9" t="s">
        <v>356</v>
      </c>
      <c r="B119" s="11">
        <v>260.51960000000003</v>
      </c>
      <c r="C119" s="11">
        <v>124.51960000000001</v>
      </c>
      <c r="D119" s="11">
        <v>20.747</v>
      </c>
      <c r="E119" s="12">
        <v>-83.338366008242886</v>
      </c>
      <c r="F119" s="12"/>
      <c r="G119" s="11">
        <v>1042.1609599999999</v>
      </c>
      <c r="H119" s="11">
        <v>263.53489000000002</v>
      </c>
      <c r="I119" s="11">
        <v>100.29284999999999</v>
      </c>
      <c r="J119" s="12">
        <v>-61.94323643446225</v>
      </c>
      <c r="K119" s="12"/>
      <c r="L119" s="12"/>
      <c r="M119" s="12"/>
      <c r="N119" s="259"/>
      <c r="O119" s="259"/>
      <c r="P119" s="259"/>
      <c r="Q119" s="259"/>
      <c r="R119" s="259"/>
      <c r="S119" s="83"/>
      <c r="T119" s="83"/>
      <c r="U119" s="83"/>
      <c r="V119" s="83"/>
      <c r="W119" s="83"/>
      <c r="X119" s="83"/>
    </row>
    <row r="120" spans="1:24" ht="11.25" customHeight="1" x14ac:dyDescent="0.2">
      <c r="A120" s="9" t="s">
        <v>354</v>
      </c>
      <c r="B120" s="11">
        <v>611.88737000000003</v>
      </c>
      <c r="C120" s="11">
        <v>522.16853000000003</v>
      </c>
      <c r="D120" s="11">
        <v>1037.9515499999998</v>
      </c>
      <c r="E120" s="12">
        <v>98.777117035375483</v>
      </c>
      <c r="F120" s="16"/>
      <c r="G120" s="11">
        <v>1714.1216600000007</v>
      </c>
      <c r="H120" s="11">
        <v>1429.5374900000002</v>
      </c>
      <c r="I120" s="11">
        <v>2698.6797499999998</v>
      </c>
      <c r="J120" s="12">
        <v>88.779921399612931</v>
      </c>
      <c r="K120" s="12"/>
      <c r="L120" s="12"/>
      <c r="M120" s="12"/>
      <c r="N120" s="83"/>
      <c r="O120" s="176"/>
      <c r="P120" s="169"/>
      <c r="Q120" s="169"/>
      <c r="R120" s="83"/>
      <c r="S120" s="83"/>
      <c r="T120" s="83"/>
      <c r="U120" s="83"/>
      <c r="V120" s="83"/>
      <c r="W120" s="83"/>
      <c r="X120" s="83"/>
    </row>
    <row r="121" spans="1:24" ht="11.25" customHeight="1" x14ac:dyDescent="0.2">
      <c r="A121" s="9" t="s">
        <v>347</v>
      </c>
      <c r="B121" s="11">
        <v>2143</v>
      </c>
      <c r="C121" s="11">
        <v>2120</v>
      </c>
      <c r="D121" s="11">
        <v>1535.6</v>
      </c>
      <c r="E121" s="12">
        <v>-27.566037735849065</v>
      </c>
      <c r="F121" s="16"/>
      <c r="G121" s="11">
        <v>1616.7344900000001</v>
      </c>
      <c r="H121" s="11">
        <v>1598.4164900000001</v>
      </c>
      <c r="I121" s="11">
        <v>1176.4438700000001</v>
      </c>
      <c r="J121" s="12">
        <v>-26.399416087105052</v>
      </c>
      <c r="K121" s="12"/>
      <c r="L121" s="12"/>
      <c r="M121" s="12"/>
      <c r="N121" s="83"/>
      <c r="O121" s="176"/>
      <c r="P121" s="169"/>
      <c r="Q121" s="169"/>
      <c r="R121" s="83"/>
      <c r="S121" s="83"/>
      <c r="T121" s="83"/>
      <c r="U121" s="83"/>
      <c r="V121" s="83"/>
      <c r="W121" s="83"/>
      <c r="X121" s="83"/>
    </row>
    <row r="122" spans="1:24" ht="11.25" customHeight="1" x14ac:dyDescent="0.2">
      <c r="A122" s="9" t="s">
        <v>297</v>
      </c>
      <c r="B122" s="11">
        <v>0.97189000000000003</v>
      </c>
      <c r="C122" s="11">
        <v>0.97189000000000003</v>
      </c>
      <c r="D122" s="11">
        <v>45.609749999999998</v>
      </c>
      <c r="E122" s="12">
        <v>4592.8921997345378</v>
      </c>
      <c r="F122" s="16"/>
      <c r="G122" s="11">
        <v>19.43778</v>
      </c>
      <c r="H122" s="11">
        <v>19.43778</v>
      </c>
      <c r="I122" s="11">
        <v>186.63202999999999</v>
      </c>
      <c r="J122" s="12">
        <v>860.15095345250324</v>
      </c>
      <c r="K122" s="12"/>
      <c r="L122" s="12"/>
      <c r="M122" s="12"/>
      <c r="N122" s="83"/>
      <c r="O122" s="176"/>
      <c r="P122" s="169"/>
      <c r="Q122" s="169"/>
      <c r="R122" s="83"/>
      <c r="S122" s="83"/>
      <c r="T122" s="83"/>
      <c r="U122" s="83"/>
      <c r="V122" s="83"/>
      <c r="W122" s="83"/>
      <c r="X122" s="83"/>
    </row>
    <row r="123" spans="1:24" ht="11.25" customHeight="1" x14ac:dyDescent="0.2">
      <c r="A123" s="9" t="s">
        <v>294</v>
      </c>
      <c r="B123" s="11">
        <v>706.05</v>
      </c>
      <c r="C123" s="11">
        <v>273.55</v>
      </c>
      <c r="D123" s="11">
        <v>467</v>
      </c>
      <c r="E123" s="12">
        <v>70.718333028696776</v>
      </c>
      <c r="F123" s="16"/>
      <c r="G123" s="11">
        <v>715.97249999999997</v>
      </c>
      <c r="H123" s="11">
        <v>277.47250000000003</v>
      </c>
      <c r="I123" s="11">
        <v>495.06</v>
      </c>
      <c r="J123" s="12">
        <v>78.417681031453554</v>
      </c>
      <c r="K123" s="12"/>
      <c r="L123" s="12"/>
      <c r="M123" s="12"/>
      <c r="N123" s="83"/>
      <c r="O123" s="176"/>
      <c r="P123" s="169"/>
      <c r="Q123" s="169"/>
      <c r="R123" s="83"/>
      <c r="S123" s="83"/>
      <c r="T123" s="83"/>
      <c r="U123" s="83"/>
      <c r="V123" s="83"/>
      <c r="W123" s="83"/>
      <c r="X123" s="83"/>
    </row>
    <row r="124" spans="1:24" ht="11.25" customHeight="1" x14ac:dyDescent="0.2">
      <c r="A124" s="9" t="s">
        <v>314</v>
      </c>
      <c r="B124" s="11">
        <v>110.116</v>
      </c>
      <c r="C124" s="11">
        <v>110.116</v>
      </c>
      <c r="D124" s="11">
        <v>713.25313000000006</v>
      </c>
      <c r="E124" s="12">
        <v>547.72887682080716</v>
      </c>
      <c r="F124" s="16"/>
      <c r="G124" s="11">
        <v>168.65793999999997</v>
      </c>
      <c r="H124" s="11">
        <v>168.65793999999997</v>
      </c>
      <c r="I124" s="11">
        <v>1100.5096699999999</v>
      </c>
      <c r="J124" s="12">
        <v>552.50984922500538</v>
      </c>
      <c r="K124" s="12"/>
      <c r="L124" s="12"/>
      <c r="M124" s="12"/>
      <c r="N124" s="83"/>
      <c r="O124" s="176"/>
      <c r="P124" s="169"/>
      <c r="Q124" s="169"/>
      <c r="R124" s="83"/>
      <c r="S124" s="83"/>
      <c r="T124" s="83"/>
      <c r="U124" s="83"/>
      <c r="V124" s="83"/>
      <c r="W124" s="83"/>
      <c r="X124" s="83"/>
    </row>
    <row r="125" spans="1:24" ht="11.25" customHeight="1" x14ac:dyDescent="0.2">
      <c r="A125" s="9" t="s">
        <v>492</v>
      </c>
      <c r="B125" s="11">
        <v>6.1360000000000001</v>
      </c>
      <c r="C125" s="11">
        <v>5.6139999999999999</v>
      </c>
      <c r="D125" s="11">
        <v>3.5819000000000001</v>
      </c>
      <c r="E125" s="12">
        <v>-36.197007481296751</v>
      </c>
      <c r="F125" s="16"/>
      <c r="G125" s="11">
        <v>33.379169999999995</v>
      </c>
      <c r="H125" s="11">
        <v>8.9921699999999998</v>
      </c>
      <c r="I125" s="11">
        <v>8.1090499999999999</v>
      </c>
      <c r="J125" s="12">
        <v>-9.8209887046174629</v>
      </c>
      <c r="K125" s="12"/>
      <c r="L125" s="12"/>
      <c r="M125" s="12"/>
      <c r="N125" s="83"/>
      <c r="O125" s="176"/>
      <c r="P125" s="169"/>
      <c r="Q125" s="169"/>
      <c r="R125" s="83"/>
      <c r="S125" s="83"/>
      <c r="T125" s="83"/>
      <c r="U125" s="83"/>
      <c r="V125" s="83"/>
      <c r="W125" s="83"/>
      <c r="X125" s="83"/>
    </row>
    <row r="126" spans="1:24" ht="11.25" customHeight="1" x14ac:dyDescent="0.2">
      <c r="A126" s="9" t="s">
        <v>494</v>
      </c>
      <c r="B126" s="11">
        <v>0</v>
      </c>
      <c r="C126" s="11">
        <v>0</v>
      </c>
      <c r="D126" s="11">
        <v>0</v>
      </c>
      <c r="E126" s="12" t="s">
        <v>619</v>
      </c>
      <c r="F126" s="16"/>
      <c r="G126" s="11">
        <v>0</v>
      </c>
      <c r="H126" s="11">
        <v>0</v>
      </c>
      <c r="I126" s="11">
        <v>0</v>
      </c>
      <c r="J126" s="12" t="s">
        <v>619</v>
      </c>
      <c r="K126" s="12"/>
      <c r="L126" s="12"/>
      <c r="M126" s="12"/>
      <c r="N126" s="83"/>
      <c r="O126" s="176"/>
      <c r="P126" s="169"/>
      <c r="Q126" s="169"/>
      <c r="R126" s="83"/>
      <c r="S126" s="83"/>
      <c r="T126" s="83"/>
      <c r="U126" s="83"/>
      <c r="V126" s="83"/>
      <c r="W126" s="83"/>
      <c r="X126" s="83"/>
    </row>
    <row r="127" spans="1:24" ht="11.25" customHeight="1" x14ac:dyDescent="0.2">
      <c r="A127" s="9" t="s">
        <v>78</v>
      </c>
      <c r="B127" s="11">
        <v>0</v>
      </c>
      <c r="C127" s="11">
        <v>0</v>
      </c>
      <c r="D127" s="11">
        <v>3.9048000000000003</v>
      </c>
      <c r="E127" s="12" t="s">
        <v>619</v>
      </c>
      <c r="F127" s="16"/>
      <c r="G127" s="11">
        <v>0</v>
      </c>
      <c r="H127" s="11">
        <v>0</v>
      </c>
      <c r="I127" s="11">
        <v>7.8160800000000004</v>
      </c>
      <c r="J127" s="12" t="s">
        <v>619</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504</v>
      </c>
      <c r="B129" s="18">
        <v>428.28450199999997</v>
      </c>
      <c r="C129" s="18">
        <v>237.24869999999999</v>
      </c>
      <c r="D129" s="18">
        <v>262.14609000000002</v>
      </c>
      <c r="E129" s="16">
        <v>10.494215563668007</v>
      </c>
      <c r="F129" s="16"/>
      <c r="G129" s="18">
        <v>2402.3748499999997</v>
      </c>
      <c r="H129" s="18">
        <v>1053.2704199999998</v>
      </c>
      <c r="I129" s="18">
        <v>1211.7742599999999</v>
      </c>
      <c r="J129" s="16">
        <v>15.048731739755894</v>
      </c>
      <c r="K129" s="12"/>
      <c r="L129" s="12"/>
      <c r="M129" s="12"/>
      <c r="O129" s="174"/>
    </row>
    <row r="130" spans="1:23" x14ac:dyDescent="0.2">
      <c r="A130" s="84"/>
      <c r="B130" s="90"/>
      <c r="C130" s="90"/>
      <c r="D130" s="90"/>
      <c r="E130" s="90"/>
      <c r="F130" s="90"/>
      <c r="G130" s="90"/>
      <c r="H130" s="90"/>
      <c r="I130" s="90"/>
      <c r="J130" s="84"/>
      <c r="K130" s="9"/>
      <c r="L130" s="9"/>
      <c r="M130" s="9"/>
      <c r="O130" s="174"/>
    </row>
    <row r="131" spans="1:23" x14ac:dyDescent="0.2">
      <c r="A131" s="9" t="s">
        <v>409</v>
      </c>
      <c r="B131" s="9"/>
      <c r="C131" s="9"/>
      <c r="D131" s="9"/>
      <c r="E131" s="9"/>
      <c r="F131" s="9"/>
      <c r="G131" s="9"/>
      <c r="H131" s="9"/>
      <c r="I131" s="9"/>
      <c r="J131" s="9"/>
      <c r="K131" s="9"/>
      <c r="L131" s="9"/>
      <c r="M131" s="9"/>
      <c r="O131" s="174"/>
    </row>
    <row r="132" spans="1:23" ht="20.100000000000001" customHeight="1" x14ac:dyDescent="0.2">
      <c r="A132" s="474" t="s">
        <v>158</v>
      </c>
      <c r="B132" s="474"/>
      <c r="C132" s="474"/>
      <c r="D132" s="474"/>
      <c r="E132" s="474"/>
      <c r="F132" s="474"/>
      <c r="G132" s="474"/>
      <c r="H132" s="474"/>
      <c r="I132" s="474"/>
      <c r="J132" s="474"/>
      <c r="K132" s="426"/>
      <c r="L132" s="426"/>
      <c r="M132" s="426"/>
      <c r="O132" s="174"/>
    </row>
    <row r="133" spans="1:23" ht="20.100000000000001" customHeight="1" x14ac:dyDescent="0.2">
      <c r="A133" s="475" t="s">
        <v>154</v>
      </c>
      <c r="B133" s="475"/>
      <c r="C133" s="475"/>
      <c r="D133" s="475"/>
      <c r="E133" s="475"/>
      <c r="F133" s="475"/>
      <c r="G133" s="475"/>
      <c r="H133" s="475"/>
      <c r="I133" s="475"/>
      <c r="J133" s="475"/>
      <c r="K133" s="426"/>
      <c r="L133" s="426"/>
      <c r="M133" s="426"/>
      <c r="O133" s="174"/>
    </row>
    <row r="134" spans="1:23" s="20" customFormat="1" x14ac:dyDescent="0.2">
      <c r="A134" s="17"/>
      <c r="B134" s="476" t="s">
        <v>299</v>
      </c>
      <c r="C134" s="476"/>
      <c r="D134" s="476"/>
      <c r="E134" s="476"/>
      <c r="F134" s="427"/>
      <c r="G134" s="476" t="s">
        <v>420</v>
      </c>
      <c r="H134" s="476"/>
      <c r="I134" s="476"/>
      <c r="J134" s="476"/>
      <c r="K134" s="427"/>
      <c r="L134" s="427"/>
      <c r="M134" s="427"/>
      <c r="N134" s="91"/>
      <c r="O134" s="170"/>
      <c r="P134" s="170"/>
      <c r="Q134" s="170"/>
      <c r="R134" s="91"/>
    </row>
    <row r="135" spans="1:23" s="20" customFormat="1" x14ac:dyDescent="0.2">
      <c r="A135" s="17" t="s">
        <v>257</v>
      </c>
      <c r="B135" s="480">
        <v>2020</v>
      </c>
      <c r="C135" s="477" t="s">
        <v>605</v>
      </c>
      <c r="D135" s="477"/>
      <c r="E135" s="477"/>
      <c r="F135" s="427"/>
      <c r="G135" s="480">
        <v>2020</v>
      </c>
      <c r="H135" s="477" t="s">
        <v>605</v>
      </c>
      <c r="I135" s="477"/>
      <c r="J135" s="477"/>
      <c r="K135" s="427"/>
      <c r="L135" s="427"/>
      <c r="M135" s="427"/>
      <c r="N135" s="91"/>
      <c r="O135" s="170"/>
      <c r="P135" s="170"/>
      <c r="Q135" s="170"/>
      <c r="R135" s="91"/>
    </row>
    <row r="136" spans="1:23" s="20" customFormat="1" x14ac:dyDescent="0.2">
      <c r="A136" s="123"/>
      <c r="B136" s="481"/>
      <c r="C136" s="257">
        <v>2020</v>
      </c>
      <c r="D136" s="257">
        <v>2021</v>
      </c>
      <c r="E136" s="428" t="s">
        <v>616</v>
      </c>
      <c r="F136" s="125"/>
      <c r="G136" s="481"/>
      <c r="H136" s="257">
        <v>2020</v>
      </c>
      <c r="I136" s="257">
        <v>2021</v>
      </c>
      <c r="J136" s="428" t="s">
        <v>616</v>
      </c>
      <c r="K136" s="427"/>
      <c r="L136" s="427"/>
      <c r="M136" s="427"/>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108920.3314325</v>
      </c>
      <c r="C138" s="86">
        <v>45915.266761599996</v>
      </c>
      <c r="D138" s="86">
        <v>42872.020400000001</v>
      </c>
      <c r="E138" s="16">
        <v>-6.6279618441531767</v>
      </c>
      <c r="F138" s="86"/>
      <c r="G138" s="86">
        <v>33144.679299999996</v>
      </c>
      <c r="H138" s="86">
        <v>6947.5633100000005</v>
      </c>
      <c r="I138" s="86">
        <v>6009.0210200000001</v>
      </c>
      <c r="J138" s="16">
        <v>-13.508941885410479</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108285.163</v>
      </c>
      <c r="C140" s="18">
        <v>45718.646999999997</v>
      </c>
      <c r="D140" s="18">
        <v>42598.39</v>
      </c>
      <c r="E140" s="16">
        <v>-6.8249110696561104</v>
      </c>
      <c r="F140" s="16"/>
      <c r="G140" s="18">
        <v>22969.932519999995</v>
      </c>
      <c r="H140" s="18">
        <v>5278.4740800000009</v>
      </c>
      <c r="I140" s="18">
        <v>3870.8317700000002</v>
      </c>
      <c r="J140" s="16">
        <v>-26.667599171008916</v>
      </c>
      <c r="K140" s="16"/>
      <c r="L140" s="16"/>
      <c r="M140" s="16"/>
      <c r="N140" s="260"/>
      <c r="O140" s="260"/>
      <c r="P140" s="258"/>
      <c r="Q140" s="258"/>
      <c r="R140" s="258"/>
      <c r="S140" s="91"/>
      <c r="T140" s="91"/>
      <c r="U140" s="91"/>
      <c r="V140" s="91"/>
      <c r="W140" s="91"/>
    </row>
    <row r="141" spans="1:23" ht="11.25" customHeight="1" x14ac:dyDescent="0.2">
      <c r="A141" s="211" t="s">
        <v>117</v>
      </c>
      <c r="B141" s="11">
        <v>73129.414000000004</v>
      </c>
      <c r="C141" s="11">
        <v>15503.073</v>
      </c>
      <c r="D141" s="11">
        <v>17827.990000000002</v>
      </c>
      <c r="E141" s="12">
        <v>14.99649134078129</v>
      </c>
      <c r="F141" s="16"/>
      <c r="G141" s="11">
        <v>19664.053719999996</v>
      </c>
      <c r="H141" s="11">
        <v>2516.9423700000002</v>
      </c>
      <c r="I141" s="11">
        <v>2068.1623800000002</v>
      </c>
      <c r="J141" s="12">
        <v>-17.830364149338862</v>
      </c>
      <c r="K141" s="12"/>
      <c r="L141" s="12"/>
      <c r="M141" s="12"/>
      <c r="N141" s="83"/>
      <c r="O141" s="176"/>
      <c r="P141" s="169"/>
      <c r="Q141" s="169"/>
      <c r="R141" s="83"/>
      <c r="S141" s="83"/>
      <c r="T141" s="83"/>
      <c r="U141" s="83"/>
      <c r="V141" s="83"/>
      <c r="W141" s="83"/>
    </row>
    <row r="142" spans="1:23" ht="11.25" customHeight="1" x14ac:dyDescent="0.2">
      <c r="A142" s="211" t="s">
        <v>118</v>
      </c>
      <c r="B142" s="11">
        <v>33544.5</v>
      </c>
      <c r="C142" s="11">
        <v>29191.7</v>
      </c>
      <c r="D142" s="11">
        <v>24497.4</v>
      </c>
      <c r="E142" s="12">
        <v>-16.080940815368749</v>
      </c>
      <c r="F142" s="16"/>
      <c r="G142" s="11">
        <v>3072.0470000000005</v>
      </c>
      <c r="H142" s="11">
        <v>2658.2446600000003</v>
      </c>
      <c r="I142" s="11">
        <v>1784.7203899999997</v>
      </c>
      <c r="J142" s="12">
        <v>-32.860943281270451</v>
      </c>
      <c r="K142" s="12"/>
      <c r="L142" s="12"/>
      <c r="M142" s="12"/>
      <c r="O142" s="174"/>
    </row>
    <row r="143" spans="1:23" ht="11.25" customHeight="1" x14ac:dyDescent="0.2">
      <c r="A143" s="211" t="s">
        <v>326</v>
      </c>
      <c r="B143" s="11">
        <v>149.90899999999999</v>
      </c>
      <c r="C143" s="11">
        <v>148.524</v>
      </c>
      <c r="D143" s="11">
        <v>0</v>
      </c>
      <c r="E143" s="12" t="s">
        <v>619</v>
      </c>
      <c r="F143" s="16"/>
      <c r="G143" s="11">
        <v>28.33455</v>
      </c>
      <c r="H143" s="11">
        <v>26.949549999999999</v>
      </c>
      <c r="I143" s="11">
        <v>0</v>
      </c>
      <c r="J143" s="12" t="s">
        <v>619</v>
      </c>
      <c r="K143" s="12"/>
      <c r="L143" s="12"/>
      <c r="M143" s="12"/>
      <c r="O143" s="174"/>
    </row>
    <row r="144" spans="1:23" ht="11.25" customHeight="1" x14ac:dyDescent="0.2">
      <c r="A144" s="211" t="s">
        <v>327</v>
      </c>
      <c r="B144" s="11">
        <v>1461.34</v>
      </c>
      <c r="C144" s="11">
        <v>875.35</v>
      </c>
      <c r="D144" s="11">
        <v>273</v>
      </c>
      <c r="E144" s="12">
        <v>-68.812475009996007</v>
      </c>
      <c r="F144" s="16"/>
      <c r="G144" s="11">
        <v>205.49724999999998</v>
      </c>
      <c r="H144" s="11">
        <v>76.337500000000006</v>
      </c>
      <c r="I144" s="11">
        <v>17.949000000000002</v>
      </c>
      <c r="J144" s="12">
        <v>-76.487309644670049</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1.34</v>
      </c>
      <c r="C146" s="18">
        <v>0</v>
      </c>
      <c r="D146" s="18">
        <v>5.2999999999999999E-2</v>
      </c>
      <c r="E146" s="16" t="s">
        <v>619</v>
      </c>
      <c r="F146" s="16"/>
      <c r="G146" s="18">
        <v>1.34</v>
      </c>
      <c r="H146" s="18">
        <v>0</v>
      </c>
      <c r="I146" s="18">
        <v>0.28489999999999999</v>
      </c>
      <c r="J146" s="16" t="s">
        <v>619</v>
      </c>
      <c r="K146" s="16"/>
      <c r="L146" s="16"/>
      <c r="M146" s="16"/>
      <c r="O146" s="173"/>
      <c r="P146" s="171"/>
      <c r="Q146" s="171"/>
    </row>
    <row r="147" spans="1:17" ht="11.25" customHeight="1" x14ac:dyDescent="0.2">
      <c r="A147" s="211" t="s">
        <v>117</v>
      </c>
      <c r="B147" s="11">
        <v>0</v>
      </c>
      <c r="C147" s="11">
        <v>0</v>
      </c>
      <c r="D147" s="11">
        <v>0</v>
      </c>
      <c r="E147" s="12" t="s">
        <v>619</v>
      </c>
      <c r="F147" s="16"/>
      <c r="G147" s="11">
        <v>0</v>
      </c>
      <c r="H147" s="11">
        <v>0</v>
      </c>
      <c r="I147" s="11">
        <v>0</v>
      </c>
      <c r="J147" s="12" t="s">
        <v>619</v>
      </c>
      <c r="K147" s="12"/>
      <c r="L147" s="12"/>
      <c r="M147" s="12"/>
      <c r="O147" s="174"/>
    </row>
    <row r="148" spans="1:17" ht="11.25" customHeight="1" x14ac:dyDescent="0.2">
      <c r="A148" s="211" t="s">
        <v>118</v>
      </c>
      <c r="B148" s="11">
        <v>0</v>
      </c>
      <c r="C148" s="11">
        <v>0</v>
      </c>
      <c r="D148" s="11">
        <v>0</v>
      </c>
      <c r="E148" s="12" t="s">
        <v>619</v>
      </c>
      <c r="F148" s="16"/>
      <c r="G148" s="11">
        <v>0</v>
      </c>
      <c r="H148" s="11">
        <v>0</v>
      </c>
      <c r="I148" s="11">
        <v>0</v>
      </c>
      <c r="J148" s="12" t="s">
        <v>619</v>
      </c>
      <c r="K148" s="12"/>
      <c r="L148" s="12"/>
      <c r="M148" s="12"/>
      <c r="O148" s="174"/>
    </row>
    <row r="149" spans="1:17" ht="11.25" customHeight="1" x14ac:dyDescent="0.2">
      <c r="A149" s="211" t="s">
        <v>360</v>
      </c>
      <c r="B149" s="11">
        <v>1.34</v>
      </c>
      <c r="C149" s="11">
        <v>0</v>
      </c>
      <c r="D149" s="11">
        <v>5.2999999999999999E-2</v>
      </c>
      <c r="E149" s="12" t="s">
        <v>619</v>
      </c>
      <c r="F149" s="16"/>
      <c r="G149" s="11">
        <v>1.34</v>
      </c>
      <c r="H149" s="11">
        <v>0</v>
      </c>
      <c r="I149" s="11">
        <v>0.28489999999999999</v>
      </c>
      <c r="J149" s="12" t="s">
        <v>619</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393.5334325</v>
      </c>
      <c r="C151" s="18">
        <v>78.184761600000002</v>
      </c>
      <c r="D151" s="18">
        <v>104.57940000000001</v>
      </c>
      <c r="E151" s="16">
        <v>33.75931301682192</v>
      </c>
      <c r="F151" s="18"/>
      <c r="G151" s="18">
        <v>9035.9513999999999</v>
      </c>
      <c r="H151" s="18">
        <v>1105.3345199999999</v>
      </c>
      <c r="I151" s="18">
        <v>1311.22936</v>
      </c>
      <c r="J151" s="16">
        <v>18.627378071934288</v>
      </c>
      <c r="K151" s="16"/>
      <c r="L151" s="16"/>
      <c r="M151" s="16"/>
      <c r="O151" s="173"/>
      <c r="P151" s="171"/>
      <c r="Q151" s="171"/>
    </row>
    <row r="152" spans="1:17" ht="11.25" customHeight="1" x14ac:dyDescent="0.2">
      <c r="A152" s="211" t="s">
        <v>302</v>
      </c>
      <c r="B152" s="11">
        <v>0.16800000000000001</v>
      </c>
      <c r="C152" s="11">
        <v>0</v>
      </c>
      <c r="D152" s="11">
        <v>0</v>
      </c>
      <c r="E152" s="12" t="s">
        <v>619</v>
      </c>
      <c r="F152" s="16"/>
      <c r="G152" s="11">
        <v>0.96439999999999992</v>
      </c>
      <c r="H152" s="11">
        <v>0</v>
      </c>
      <c r="I152" s="11">
        <v>0</v>
      </c>
      <c r="J152" s="12" t="s">
        <v>619</v>
      </c>
      <c r="K152" s="12"/>
      <c r="L152" s="12"/>
      <c r="M152" s="12"/>
      <c r="O152" s="174"/>
    </row>
    <row r="153" spans="1:17" ht="11.25" customHeight="1" x14ac:dyDescent="0.2">
      <c r="A153" s="211" t="s">
        <v>337</v>
      </c>
      <c r="B153" s="11">
        <v>1.62076</v>
      </c>
      <c r="C153" s="11">
        <v>1.62076</v>
      </c>
      <c r="D153" s="11">
        <v>0</v>
      </c>
      <c r="E153" s="12" t="s">
        <v>619</v>
      </c>
      <c r="F153" s="16"/>
      <c r="G153" s="11">
        <v>13.42</v>
      </c>
      <c r="H153" s="11">
        <v>13.42</v>
      </c>
      <c r="I153" s="11">
        <v>0</v>
      </c>
      <c r="J153" s="12" t="s">
        <v>619</v>
      </c>
      <c r="K153" s="12"/>
      <c r="L153" s="12"/>
      <c r="M153" s="12"/>
      <c r="O153" s="174"/>
    </row>
    <row r="154" spans="1:17" ht="11.25" customHeight="1" x14ac:dyDescent="0.2">
      <c r="A154" s="211" t="s">
        <v>390</v>
      </c>
      <c r="B154" s="11">
        <v>260.26517250000001</v>
      </c>
      <c r="C154" s="11">
        <v>41.088001600000005</v>
      </c>
      <c r="D154" s="11">
        <v>42.571400000000004</v>
      </c>
      <c r="E154" s="12">
        <v>3.6102958095679156</v>
      </c>
      <c r="F154" s="16"/>
      <c r="G154" s="11">
        <v>5949.7742699999999</v>
      </c>
      <c r="H154" s="11">
        <v>509.27226000000002</v>
      </c>
      <c r="I154" s="11">
        <v>485.48481999999996</v>
      </c>
      <c r="J154" s="12">
        <v>-4.6708689768415894</v>
      </c>
      <c r="K154" s="12"/>
      <c r="L154" s="12"/>
      <c r="M154" s="12"/>
      <c r="O154" s="174"/>
    </row>
    <row r="155" spans="1:17" ht="11.25" customHeight="1" x14ac:dyDescent="0.2">
      <c r="A155" s="211" t="s">
        <v>338</v>
      </c>
      <c r="B155" s="11">
        <v>7.4999999999999997E-2</v>
      </c>
      <c r="C155" s="11">
        <v>0</v>
      </c>
      <c r="D155" s="11">
        <v>0</v>
      </c>
      <c r="E155" s="12" t="s">
        <v>619</v>
      </c>
      <c r="F155" s="16"/>
      <c r="G155" s="11">
        <v>1.89</v>
      </c>
      <c r="H155" s="11">
        <v>0</v>
      </c>
      <c r="I155" s="11">
        <v>0</v>
      </c>
      <c r="J155" s="12" t="s">
        <v>619</v>
      </c>
      <c r="K155" s="12"/>
      <c r="L155" s="12"/>
      <c r="M155" s="12"/>
      <c r="O155" s="174"/>
    </row>
    <row r="156" spans="1:17" ht="11.25" customHeight="1" x14ac:dyDescent="0.2">
      <c r="A156" s="211" t="s">
        <v>303</v>
      </c>
      <c r="B156" s="11">
        <v>131.40450000000001</v>
      </c>
      <c r="C156" s="11">
        <v>35.475999999999999</v>
      </c>
      <c r="D156" s="11">
        <v>62.008000000000003</v>
      </c>
      <c r="E156" s="12">
        <v>74.788589468936749</v>
      </c>
      <c r="F156" s="16"/>
      <c r="G156" s="11">
        <v>3069.9027299999998</v>
      </c>
      <c r="H156" s="11">
        <v>582.64225999999996</v>
      </c>
      <c r="I156" s="11">
        <v>825.74454000000003</v>
      </c>
      <c r="J156" s="12">
        <v>41.724107001781874</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328</v>
      </c>
      <c r="B158" s="18">
        <v>240.29499999999999</v>
      </c>
      <c r="C158" s="18">
        <v>118.435</v>
      </c>
      <c r="D158" s="18">
        <v>168.99799999999999</v>
      </c>
      <c r="E158" s="16">
        <v>42.692616202980531</v>
      </c>
      <c r="F158" s="16"/>
      <c r="G158" s="18">
        <v>1137.4553800000001</v>
      </c>
      <c r="H158" s="18">
        <v>563.75470999999993</v>
      </c>
      <c r="I158" s="18">
        <v>826.67498999999998</v>
      </c>
      <c r="J158" s="16">
        <v>46.637354036474477</v>
      </c>
      <c r="K158" s="16"/>
      <c r="L158" s="16"/>
      <c r="M158" s="16"/>
      <c r="O158" s="173"/>
      <c r="P158" s="171"/>
      <c r="Q158" s="171"/>
    </row>
    <row r="159" spans="1:17" s="20" customFormat="1" ht="11.25" customHeight="1" x14ac:dyDescent="0.2">
      <c r="A159" s="210" t="s">
        <v>358</v>
      </c>
      <c r="B159" s="18">
        <v>0</v>
      </c>
      <c r="C159" s="18">
        <v>0</v>
      </c>
      <c r="D159" s="18">
        <v>0</v>
      </c>
      <c r="E159" s="16" t="s">
        <v>619</v>
      </c>
      <c r="F159" s="16"/>
      <c r="G159" s="18">
        <v>0</v>
      </c>
      <c r="H159" s="18">
        <v>0</v>
      </c>
      <c r="I159" s="18">
        <v>0</v>
      </c>
      <c r="J159" s="16" t="s">
        <v>619</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410</v>
      </c>
      <c r="B161" s="9"/>
      <c r="C161" s="9"/>
      <c r="D161" s="9"/>
      <c r="E161" s="9"/>
      <c r="F161" s="9"/>
      <c r="G161" s="9"/>
      <c r="H161" s="9"/>
      <c r="I161" s="9"/>
      <c r="J161" s="9"/>
      <c r="K161" s="9"/>
      <c r="L161" s="9"/>
      <c r="M161" s="9"/>
      <c r="O161" s="174"/>
    </row>
    <row r="162" spans="1:18" ht="20.100000000000001" customHeight="1" x14ac:dyDescent="0.2">
      <c r="A162" s="474" t="s">
        <v>161</v>
      </c>
      <c r="B162" s="474"/>
      <c r="C162" s="474"/>
      <c r="D162" s="474"/>
      <c r="E162" s="474"/>
      <c r="F162" s="474"/>
      <c r="G162" s="474"/>
      <c r="H162" s="474"/>
      <c r="I162" s="474"/>
      <c r="J162" s="474"/>
      <c r="K162" s="426"/>
      <c r="L162" s="426"/>
      <c r="M162" s="426"/>
      <c r="O162" s="174"/>
    </row>
    <row r="163" spans="1:18" ht="19.5" customHeight="1" x14ac:dyDescent="0.2">
      <c r="A163" s="475" t="s">
        <v>155</v>
      </c>
      <c r="B163" s="475"/>
      <c r="C163" s="475"/>
      <c r="D163" s="475"/>
      <c r="E163" s="475"/>
      <c r="F163" s="475"/>
      <c r="G163" s="475"/>
      <c r="H163" s="475"/>
      <c r="I163" s="475"/>
      <c r="J163" s="475"/>
      <c r="K163" s="426"/>
      <c r="L163" s="426"/>
      <c r="M163" s="426"/>
      <c r="O163" s="174"/>
    </row>
    <row r="164" spans="1:18" s="20" customFormat="1" x14ac:dyDescent="0.2">
      <c r="A164" s="17"/>
      <c r="B164" s="476" t="s">
        <v>100</v>
      </c>
      <c r="C164" s="476"/>
      <c r="D164" s="476"/>
      <c r="E164" s="476"/>
      <c r="F164" s="427"/>
      <c r="G164" s="476" t="s">
        <v>420</v>
      </c>
      <c r="H164" s="476"/>
      <c r="I164" s="476"/>
      <c r="J164" s="476"/>
      <c r="K164" s="427"/>
      <c r="L164" s="427"/>
      <c r="M164" s="427"/>
      <c r="N164" s="91"/>
      <c r="O164" s="170"/>
      <c r="P164" s="170"/>
      <c r="Q164" s="170"/>
      <c r="R164" s="91"/>
    </row>
    <row r="165" spans="1:18" s="20" customFormat="1" x14ac:dyDescent="0.2">
      <c r="A165" s="17" t="s">
        <v>257</v>
      </c>
      <c r="B165" s="480">
        <v>2020</v>
      </c>
      <c r="C165" s="477" t="s">
        <v>605</v>
      </c>
      <c r="D165" s="477"/>
      <c r="E165" s="477"/>
      <c r="F165" s="427"/>
      <c r="G165" s="480">
        <v>2020</v>
      </c>
      <c r="H165" s="477" t="s">
        <v>605</v>
      </c>
      <c r="I165" s="477"/>
      <c r="J165" s="477"/>
      <c r="K165" s="427"/>
      <c r="L165" s="427"/>
      <c r="M165" s="427"/>
      <c r="N165" s="91"/>
      <c r="O165" s="170"/>
      <c r="P165" s="170"/>
      <c r="Q165" s="170"/>
      <c r="R165" s="91"/>
    </row>
    <row r="166" spans="1:18" s="20" customFormat="1" x14ac:dyDescent="0.2">
      <c r="A166" s="123"/>
      <c r="B166" s="481"/>
      <c r="C166" s="257">
        <v>2020</v>
      </c>
      <c r="D166" s="257">
        <v>2021</v>
      </c>
      <c r="E166" s="428" t="s">
        <v>616</v>
      </c>
      <c r="F166" s="125"/>
      <c r="G166" s="481"/>
      <c r="H166" s="257">
        <v>2020</v>
      </c>
      <c r="I166" s="257">
        <v>2021</v>
      </c>
      <c r="J166" s="428" t="s">
        <v>616</v>
      </c>
      <c r="K166" s="427"/>
      <c r="L166" s="427"/>
      <c r="M166" s="427"/>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258339.88625969997</v>
      </c>
      <c r="C168" s="86">
        <v>157693.92489000002</v>
      </c>
      <c r="D168" s="86">
        <v>113720.59721800001</v>
      </c>
      <c r="E168" s="16">
        <v>-27.885238890891813</v>
      </c>
      <c r="F168" s="86"/>
      <c r="G168" s="86">
        <v>263963.97082999995</v>
      </c>
      <c r="H168" s="86">
        <v>148893.48791999999</v>
      </c>
      <c r="I168" s="86">
        <v>133438.62763000003</v>
      </c>
      <c r="J168" s="16">
        <v>-10.379809423434153</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63586.284409999993</v>
      </c>
      <c r="C170" s="18">
        <v>57721.724400000006</v>
      </c>
      <c r="D170" s="18">
        <v>39028.623879999999</v>
      </c>
      <c r="E170" s="16">
        <v>-32.384861530574796</v>
      </c>
      <c r="F170" s="16"/>
      <c r="G170" s="18">
        <v>55027.602370000001</v>
      </c>
      <c r="H170" s="18">
        <v>45600.199030000003</v>
      </c>
      <c r="I170" s="18">
        <v>47207.879359999999</v>
      </c>
      <c r="J170" s="16">
        <v>3.5255993706130937</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1.08</v>
      </c>
      <c r="C172" s="11">
        <v>1.08</v>
      </c>
      <c r="D172" s="11">
        <v>0</v>
      </c>
      <c r="E172" s="12" t="s">
        <v>619</v>
      </c>
      <c r="F172" s="12"/>
      <c r="G172" s="11">
        <v>-5.36808</v>
      </c>
      <c r="H172" s="11">
        <v>-5.36808</v>
      </c>
      <c r="I172" s="11">
        <v>0</v>
      </c>
      <c r="J172" s="12" t="s">
        <v>619</v>
      </c>
      <c r="K172" s="12"/>
      <c r="L172" s="12"/>
      <c r="M172" s="12"/>
      <c r="O172" s="174"/>
    </row>
    <row r="173" spans="1:18" ht="11.25" customHeight="1" x14ac:dyDescent="0.2">
      <c r="A173" s="10" t="s">
        <v>106</v>
      </c>
      <c r="B173" s="11">
        <v>14258.890599999999</v>
      </c>
      <c r="C173" s="11">
        <v>10843.490599999999</v>
      </c>
      <c r="D173" s="11">
        <v>12986.379000000001</v>
      </c>
      <c r="E173" s="12">
        <v>19.761979597234131</v>
      </c>
      <c r="F173" s="12"/>
      <c r="G173" s="11">
        <v>33435.127970000001</v>
      </c>
      <c r="H173" s="11">
        <v>25667.865019999997</v>
      </c>
      <c r="I173" s="11">
        <v>32913.122300000003</v>
      </c>
      <c r="J173" s="12">
        <v>28.226957225911121</v>
      </c>
      <c r="K173" s="12"/>
      <c r="L173" s="12"/>
      <c r="M173" s="12"/>
      <c r="O173" s="174"/>
    </row>
    <row r="174" spans="1:18" ht="11.25" customHeight="1" x14ac:dyDescent="0.2">
      <c r="A174" s="10" t="s">
        <v>320</v>
      </c>
      <c r="B174" s="11">
        <v>80.063999999999993</v>
      </c>
      <c r="C174" s="11">
        <v>8.0000000000000002E-3</v>
      </c>
      <c r="D174" s="11">
        <v>0</v>
      </c>
      <c r="E174" s="12" t="s">
        <v>619</v>
      </c>
      <c r="F174" s="12"/>
      <c r="G174" s="11">
        <v>153.666</v>
      </c>
      <c r="H174" s="11">
        <v>1.6E-2</v>
      </c>
      <c r="I174" s="11">
        <v>0</v>
      </c>
      <c r="J174" s="12" t="s">
        <v>619</v>
      </c>
      <c r="K174" s="12"/>
      <c r="L174" s="12"/>
      <c r="M174" s="12"/>
      <c r="O174" s="174"/>
    </row>
    <row r="175" spans="1:18" ht="11.25" customHeight="1" x14ac:dyDescent="0.2">
      <c r="A175" s="10" t="s">
        <v>107</v>
      </c>
      <c r="B175" s="11">
        <v>45609.356599999999</v>
      </c>
      <c r="C175" s="11">
        <v>44072.462599999999</v>
      </c>
      <c r="D175" s="11">
        <v>25859.585999999999</v>
      </c>
      <c r="E175" s="12">
        <v>-41.324844416567728</v>
      </c>
      <c r="F175" s="12"/>
      <c r="G175" s="11">
        <v>18875.203680000002</v>
      </c>
      <c r="H175" s="11">
        <v>18329.774380000003</v>
      </c>
      <c r="I175" s="11">
        <v>13841.236760000002</v>
      </c>
      <c r="J175" s="12">
        <v>-24.487686138120381</v>
      </c>
      <c r="K175" s="12"/>
      <c r="L175" s="12"/>
      <c r="M175" s="12"/>
      <c r="O175" s="174"/>
    </row>
    <row r="176" spans="1:18" ht="11.25" customHeight="1" x14ac:dyDescent="0.2">
      <c r="A176" s="10" t="s">
        <v>108</v>
      </c>
      <c r="B176" s="11">
        <v>6.2E-2</v>
      </c>
      <c r="C176" s="11">
        <v>6.2E-2</v>
      </c>
      <c r="D176" s="11">
        <v>0</v>
      </c>
      <c r="E176" s="12" t="s">
        <v>619</v>
      </c>
      <c r="F176" s="12"/>
      <c r="G176" s="11">
        <v>0.434</v>
      </c>
      <c r="H176" s="11">
        <v>0.434</v>
      </c>
      <c r="I176" s="11">
        <v>0</v>
      </c>
      <c r="J176" s="12" t="s">
        <v>619</v>
      </c>
      <c r="K176" s="12"/>
      <c r="L176" s="12"/>
      <c r="M176" s="12"/>
      <c r="O176" s="174"/>
    </row>
    <row r="177" spans="1:17" ht="11.25" customHeight="1" x14ac:dyDescent="0.2">
      <c r="A177" s="10" t="s">
        <v>109</v>
      </c>
      <c r="B177" s="11">
        <v>10.130000000000001</v>
      </c>
      <c r="C177" s="11">
        <v>0.13</v>
      </c>
      <c r="D177" s="11">
        <v>9.3330000000000002</v>
      </c>
      <c r="E177" s="12">
        <v>7079.2307692307686</v>
      </c>
      <c r="F177" s="12"/>
      <c r="G177" s="11">
        <v>45.491980000000005</v>
      </c>
      <c r="H177" s="11">
        <v>0.65998000000000001</v>
      </c>
      <c r="I177" s="11">
        <v>42.931800000000003</v>
      </c>
      <c r="J177" s="12">
        <v>6405.0153034940449</v>
      </c>
      <c r="K177" s="12"/>
      <c r="L177" s="12"/>
      <c r="M177" s="12"/>
      <c r="O177" s="174"/>
    </row>
    <row r="178" spans="1:17" ht="11.25" customHeight="1" x14ac:dyDescent="0.2">
      <c r="A178" s="10" t="s">
        <v>391</v>
      </c>
      <c r="B178" s="11">
        <v>0</v>
      </c>
      <c r="C178" s="11">
        <v>0</v>
      </c>
      <c r="D178" s="11">
        <v>0</v>
      </c>
      <c r="E178" s="12" t="s">
        <v>619</v>
      </c>
      <c r="F178" s="12"/>
      <c r="G178" s="11">
        <v>0</v>
      </c>
      <c r="H178" s="11">
        <v>0</v>
      </c>
      <c r="I178" s="11">
        <v>0</v>
      </c>
      <c r="J178" s="12" t="s">
        <v>619</v>
      </c>
      <c r="K178" s="12"/>
      <c r="L178" s="12"/>
      <c r="M178" s="12"/>
      <c r="O178" s="174"/>
    </row>
    <row r="179" spans="1:17" ht="11.25" customHeight="1" x14ac:dyDescent="0.2">
      <c r="A179" s="10" t="s">
        <v>110</v>
      </c>
      <c r="B179" s="11">
        <v>0.47</v>
      </c>
      <c r="C179" s="11">
        <v>0.47</v>
      </c>
      <c r="D179" s="11">
        <v>0</v>
      </c>
      <c r="E179" s="12" t="s">
        <v>619</v>
      </c>
      <c r="F179" s="12"/>
      <c r="G179" s="11">
        <v>1.04</v>
      </c>
      <c r="H179" s="11">
        <v>1.04</v>
      </c>
      <c r="I179" s="11">
        <v>0</v>
      </c>
      <c r="J179" s="12" t="s">
        <v>619</v>
      </c>
      <c r="K179" s="12"/>
      <c r="L179" s="12"/>
      <c r="M179" s="12"/>
      <c r="O179" s="174"/>
    </row>
    <row r="180" spans="1:17" ht="11.25" customHeight="1" x14ac:dyDescent="0.2">
      <c r="A180" s="10" t="s">
        <v>111</v>
      </c>
      <c r="B180" s="11">
        <v>8.1000000000000003E-2</v>
      </c>
      <c r="C180" s="11">
        <v>4.8000000000000001E-2</v>
      </c>
      <c r="D180" s="11">
        <v>0</v>
      </c>
      <c r="E180" s="12" t="s">
        <v>619</v>
      </c>
      <c r="F180" s="12"/>
      <c r="G180" s="11">
        <v>0.16739999999999999</v>
      </c>
      <c r="H180" s="11">
        <v>0.108</v>
      </c>
      <c r="I180" s="11">
        <v>0</v>
      </c>
      <c r="J180" s="12" t="s">
        <v>619</v>
      </c>
      <c r="K180" s="12"/>
      <c r="L180" s="12"/>
      <c r="M180" s="12"/>
      <c r="O180" s="174"/>
    </row>
    <row r="181" spans="1:17" ht="11.25" customHeight="1" x14ac:dyDescent="0.2">
      <c r="A181" s="10" t="s">
        <v>112</v>
      </c>
      <c r="B181" s="11">
        <v>211.30926000000002</v>
      </c>
      <c r="C181" s="11">
        <v>91.43</v>
      </c>
      <c r="D181" s="11">
        <v>56.954999999999998</v>
      </c>
      <c r="E181" s="12">
        <v>-37.706442086842394</v>
      </c>
      <c r="F181" s="12"/>
      <c r="G181" s="11">
        <v>989.94456000000002</v>
      </c>
      <c r="H181" s="11">
        <v>430.94738000000001</v>
      </c>
      <c r="I181" s="11">
        <v>313.04284999999999</v>
      </c>
      <c r="J181" s="12">
        <v>-27.359379699674705</v>
      </c>
      <c r="K181" s="12"/>
      <c r="L181" s="12"/>
      <c r="M181" s="12"/>
      <c r="O181" s="174"/>
    </row>
    <row r="182" spans="1:17" ht="11.25" customHeight="1" x14ac:dyDescent="0.2">
      <c r="A182" s="10" t="s">
        <v>116</v>
      </c>
      <c r="B182" s="11">
        <v>2222.87</v>
      </c>
      <c r="C182" s="11">
        <v>2053.37</v>
      </c>
      <c r="D182" s="11">
        <v>105.04</v>
      </c>
      <c r="E182" s="12">
        <v>-94.884506932506071</v>
      </c>
      <c r="F182" s="12"/>
      <c r="G182" s="11">
        <v>863.09165000000007</v>
      </c>
      <c r="H182" s="11">
        <v>745.40165000000002</v>
      </c>
      <c r="I182" s="11">
        <v>39.853999999999999</v>
      </c>
      <c r="J182" s="12">
        <v>-94.65335232354262</v>
      </c>
      <c r="K182" s="12"/>
      <c r="L182" s="12"/>
      <c r="M182" s="12"/>
      <c r="O182" s="174"/>
    </row>
    <row r="183" spans="1:17" ht="11.25" customHeight="1" x14ac:dyDescent="0.2">
      <c r="A183" s="10" t="s">
        <v>339</v>
      </c>
      <c r="B183" s="11">
        <v>0.28699999999999998</v>
      </c>
      <c r="C183" s="11">
        <v>0.161</v>
      </c>
      <c r="D183" s="11">
        <v>0</v>
      </c>
      <c r="E183" s="12" t="s">
        <v>619</v>
      </c>
      <c r="F183" s="12"/>
      <c r="G183" s="11">
        <v>1.786</v>
      </c>
      <c r="H183" s="11">
        <v>0.79800000000000004</v>
      </c>
      <c r="I183" s="11">
        <v>0</v>
      </c>
      <c r="J183" s="12" t="s">
        <v>619</v>
      </c>
      <c r="K183" s="12"/>
      <c r="L183" s="12"/>
      <c r="M183" s="12"/>
      <c r="O183" s="174"/>
    </row>
    <row r="184" spans="1:17" x14ac:dyDescent="0.2">
      <c r="A184" s="209" t="s">
        <v>113</v>
      </c>
      <c r="B184" s="11">
        <v>1.33</v>
      </c>
      <c r="C184" s="11">
        <v>0.65</v>
      </c>
      <c r="D184" s="11">
        <v>0</v>
      </c>
      <c r="E184" s="12" t="s">
        <v>619</v>
      </c>
      <c r="F184" s="12"/>
      <c r="G184" s="11">
        <v>2.2719999999999998</v>
      </c>
      <c r="H184" s="11">
        <v>1.32</v>
      </c>
      <c r="I184" s="11">
        <v>0</v>
      </c>
      <c r="J184" s="12" t="s">
        <v>619</v>
      </c>
      <c r="K184" s="12"/>
      <c r="L184" s="12"/>
      <c r="M184" s="12"/>
      <c r="O184" s="174"/>
    </row>
    <row r="185" spans="1:17" ht="11.25" customHeight="1" x14ac:dyDescent="0.2">
      <c r="A185" s="10" t="s">
        <v>114</v>
      </c>
      <c r="B185" s="11">
        <v>1041.5</v>
      </c>
      <c r="C185" s="11">
        <v>541.5</v>
      </c>
      <c r="D185" s="11">
        <v>0</v>
      </c>
      <c r="E185" s="12" t="s">
        <v>619</v>
      </c>
      <c r="F185" s="12"/>
      <c r="G185" s="11">
        <v>320.97300000000001</v>
      </c>
      <c r="H185" s="11">
        <v>166.53299999999999</v>
      </c>
      <c r="I185" s="11">
        <v>0</v>
      </c>
      <c r="J185" s="12" t="s">
        <v>619</v>
      </c>
      <c r="K185" s="12"/>
      <c r="L185" s="12"/>
      <c r="M185" s="12"/>
      <c r="O185" s="174"/>
    </row>
    <row r="186" spans="1:17" ht="11.25" customHeight="1" x14ac:dyDescent="0.2">
      <c r="A186" s="10" t="s">
        <v>315</v>
      </c>
      <c r="B186" s="11">
        <v>105.41200000000001</v>
      </c>
      <c r="C186" s="11">
        <v>105.36799999999999</v>
      </c>
      <c r="D186" s="11">
        <v>0</v>
      </c>
      <c r="E186" s="12" t="s">
        <v>619</v>
      </c>
      <c r="F186" s="12"/>
      <c r="G186" s="11">
        <v>71.411999999999992</v>
      </c>
      <c r="H186" s="11">
        <v>71.147999999999996</v>
      </c>
      <c r="I186" s="11">
        <v>0</v>
      </c>
      <c r="J186" s="12" t="s">
        <v>619</v>
      </c>
      <c r="K186" s="12"/>
      <c r="L186" s="12"/>
      <c r="M186" s="12"/>
      <c r="O186" s="174"/>
    </row>
    <row r="187" spans="1:17" ht="11.25" customHeight="1" x14ac:dyDescent="0.2">
      <c r="A187" s="10" t="s">
        <v>120</v>
      </c>
      <c r="B187" s="11">
        <v>43.441949999999999</v>
      </c>
      <c r="C187" s="11">
        <v>11.494199999999998</v>
      </c>
      <c r="D187" s="11">
        <v>11.330880000000001</v>
      </c>
      <c r="E187" s="12">
        <v>-1.4208905360964366</v>
      </c>
      <c r="F187" s="12"/>
      <c r="G187" s="11">
        <v>272.36021</v>
      </c>
      <c r="H187" s="11">
        <v>189.52170000000001</v>
      </c>
      <c r="I187" s="11">
        <v>57.691650000000003</v>
      </c>
      <c r="J187" s="12">
        <v>-69.559343336409498</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194753.60184969997</v>
      </c>
      <c r="C189" s="18">
        <v>99972.200490000003</v>
      </c>
      <c r="D189" s="18">
        <v>74691.973338000011</v>
      </c>
      <c r="E189" s="16">
        <v>-25.287256885506608</v>
      </c>
      <c r="F189" s="16"/>
      <c r="G189" s="18">
        <v>208936.36845999997</v>
      </c>
      <c r="H189" s="18">
        <v>103293.28888999998</v>
      </c>
      <c r="I189" s="18">
        <v>86230.748270000026</v>
      </c>
      <c r="J189" s="16">
        <v>-16.518537461006161</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12986.533202000001</v>
      </c>
      <c r="C191" s="11">
        <v>5715.3589600000005</v>
      </c>
      <c r="D191" s="11">
        <v>4957.1496580000003</v>
      </c>
      <c r="E191" s="12">
        <v>-13.266171159265213</v>
      </c>
      <c r="G191" s="11">
        <v>40463.908719999999</v>
      </c>
      <c r="H191" s="11">
        <v>18502.902610000001</v>
      </c>
      <c r="I191" s="11">
        <v>16344.074630000001</v>
      </c>
      <c r="J191" s="12">
        <v>-11.667509825367887</v>
      </c>
      <c r="K191" s="12"/>
      <c r="L191" s="12"/>
      <c r="M191" s="12"/>
      <c r="O191" s="174"/>
    </row>
    <row r="192" spans="1:17" ht="11.25" customHeight="1" x14ac:dyDescent="0.2">
      <c r="A192" s="9" t="s">
        <v>104</v>
      </c>
      <c r="B192" s="11">
        <v>1047.7529999999999</v>
      </c>
      <c r="C192" s="11">
        <v>286.66003000000001</v>
      </c>
      <c r="D192" s="11">
        <v>276.06880000000001</v>
      </c>
      <c r="E192" s="12">
        <v>-3.6947006528953494</v>
      </c>
      <c r="G192" s="11">
        <v>3100.3618099999999</v>
      </c>
      <c r="H192" s="11">
        <v>1179.9597899999999</v>
      </c>
      <c r="I192" s="11">
        <v>752.28595000000007</v>
      </c>
      <c r="J192" s="12">
        <v>-36.244780849693178</v>
      </c>
      <c r="K192" s="12"/>
      <c r="L192" s="12"/>
      <c r="M192" s="12"/>
      <c r="O192" s="174"/>
    </row>
    <row r="193" spans="1:18" ht="11.25" customHeight="1" x14ac:dyDescent="0.2">
      <c r="A193" s="9" t="s">
        <v>1</v>
      </c>
      <c r="B193" s="11">
        <v>1439.5043877000003</v>
      </c>
      <c r="C193" s="11">
        <v>823.11223999999993</v>
      </c>
      <c r="D193" s="11">
        <v>1273.78709</v>
      </c>
      <c r="E193" s="12">
        <v>54.752538973299693</v>
      </c>
      <c r="G193" s="11">
        <v>6228.5749599999999</v>
      </c>
      <c r="H193" s="11">
        <v>3177.5119099999997</v>
      </c>
      <c r="I193" s="11">
        <v>4596.5435499999994</v>
      </c>
      <c r="J193" s="12">
        <v>44.658578164070519</v>
      </c>
      <c r="K193" s="12"/>
      <c r="L193" s="12"/>
      <c r="M193" s="12"/>
      <c r="O193" s="174"/>
    </row>
    <row r="194" spans="1:18" ht="11.25" customHeight="1" x14ac:dyDescent="0.2">
      <c r="A194" s="9" t="s">
        <v>121</v>
      </c>
      <c r="B194" s="11">
        <v>179279.81125999999</v>
      </c>
      <c r="C194" s="11">
        <v>93147.069260000004</v>
      </c>
      <c r="D194" s="11">
        <v>68184.96779000001</v>
      </c>
      <c r="E194" s="12">
        <v>-26.798590302743349</v>
      </c>
      <c r="G194" s="11">
        <v>159143.52296999996</v>
      </c>
      <c r="H194" s="11">
        <v>80432.914579999982</v>
      </c>
      <c r="I194" s="11">
        <v>64537.844140000023</v>
      </c>
      <c r="J194" s="12">
        <v>-19.761897878499042</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409</v>
      </c>
      <c r="B196" s="9"/>
      <c r="C196" s="9"/>
      <c r="D196" s="9"/>
      <c r="E196" s="9"/>
      <c r="F196" s="9"/>
      <c r="G196" s="9"/>
      <c r="H196" s="9"/>
      <c r="I196" s="9"/>
      <c r="J196" s="9"/>
      <c r="K196" s="9"/>
      <c r="L196" s="9"/>
      <c r="M196" s="9"/>
      <c r="O196" s="174"/>
    </row>
    <row r="197" spans="1:18" ht="20.100000000000001" customHeight="1" x14ac:dyDescent="0.2">
      <c r="A197" s="474" t="s">
        <v>162</v>
      </c>
      <c r="B197" s="474"/>
      <c r="C197" s="474"/>
      <c r="D197" s="474"/>
      <c r="E197" s="474"/>
      <c r="F197" s="474"/>
      <c r="G197" s="474"/>
      <c r="H197" s="474"/>
      <c r="I197" s="474"/>
      <c r="J197" s="474"/>
      <c r="K197" s="426"/>
      <c r="L197" s="426"/>
      <c r="M197" s="426"/>
      <c r="O197" s="174"/>
    </row>
    <row r="198" spans="1:18" ht="20.100000000000001" customHeight="1" x14ac:dyDescent="0.2">
      <c r="A198" s="475" t="s">
        <v>157</v>
      </c>
      <c r="B198" s="475"/>
      <c r="C198" s="475"/>
      <c r="D198" s="475"/>
      <c r="E198" s="475"/>
      <c r="F198" s="475"/>
      <c r="G198" s="475"/>
      <c r="H198" s="475"/>
      <c r="I198" s="475"/>
      <c r="J198" s="475"/>
      <c r="K198" s="426"/>
      <c r="L198" s="426"/>
      <c r="M198" s="426"/>
      <c r="O198" s="174"/>
    </row>
    <row r="199" spans="1:18" s="20" customFormat="1" x14ac:dyDescent="0.2">
      <c r="A199" s="17"/>
      <c r="B199" s="476" t="s">
        <v>124</v>
      </c>
      <c r="C199" s="476"/>
      <c r="D199" s="476"/>
      <c r="E199" s="476"/>
      <c r="F199" s="427"/>
      <c r="G199" s="476" t="s">
        <v>420</v>
      </c>
      <c r="H199" s="476"/>
      <c r="I199" s="476"/>
      <c r="J199" s="476"/>
      <c r="K199" s="427"/>
      <c r="L199" s="427"/>
      <c r="M199" s="427"/>
      <c r="N199" s="91"/>
      <c r="O199" s="170"/>
      <c r="P199" s="170"/>
      <c r="Q199" s="170"/>
      <c r="R199" s="91"/>
    </row>
    <row r="200" spans="1:18" s="20" customFormat="1" x14ac:dyDescent="0.2">
      <c r="A200" s="17" t="s">
        <v>257</v>
      </c>
      <c r="B200" s="480">
        <v>2020</v>
      </c>
      <c r="C200" s="477" t="s">
        <v>605</v>
      </c>
      <c r="D200" s="477"/>
      <c r="E200" s="477"/>
      <c r="F200" s="427"/>
      <c r="G200" s="480">
        <v>2020</v>
      </c>
      <c r="H200" s="477" t="s">
        <v>605</v>
      </c>
      <c r="I200" s="477"/>
      <c r="J200" s="477"/>
      <c r="K200" s="427"/>
      <c r="L200" s="427"/>
      <c r="M200" s="427"/>
      <c r="N200" s="91"/>
      <c r="O200" s="170"/>
      <c r="P200" s="170"/>
      <c r="Q200" s="170"/>
      <c r="R200" s="91"/>
    </row>
    <row r="201" spans="1:18" s="20" customFormat="1" x14ac:dyDescent="0.2">
      <c r="A201" s="123"/>
      <c r="B201" s="481"/>
      <c r="C201" s="257">
        <v>2020</v>
      </c>
      <c r="D201" s="257">
        <v>2021</v>
      </c>
      <c r="E201" s="428" t="s">
        <v>616</v>
      </c>
      <c r="F201" s="125"/>
      <c r="G201" s="481"/>
      <c r="H201" s="257">
        <v>2020</v>
      </c>
      <c r="I201" s="257">
        <v>2021</v>
      </c>
      <c r="J201" s="428" t="s">
        <v>616</v>
      </c>
      <c r="K201" s="427"/>
      <c r="L201" s="427"/>
      <c r="M201" s="427"/>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862105.21482689993</v>
      </c>
      <c r="C203" s="86">
        <v>417337.99135790009</v>
      </c>
      <c r="D203" s="86">
        <v>423052.08972060005</v>
      </c>
      <c r="E203" s="16">
        <v>1.369177616470509</v>
      </c>
      <c r="F203" s="86"/>
      <c r="G203" s="86">
        <v>1843638.03162</v>
      </c>
      <c r="H203" s="86">
        <v>856124.18202000007</v>
      </c>
      <c r="I203" s="86">
        <v>953474.35945999995</v>
      </c>
      <c r="J203" s="16">
        <v>11.371034656479978</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375</v>
      </c>
      <c r="B205" s="86">
        <v>850321.89921399998</v>
      </c>
      <c r="C205" s="86">
        <v>412384.68351010006</v>
      </c>
      <c r="D205" s="86">
        <v>417243.50057120004</v>
      </c>
      <c r="E205" s="16">
        <v>1.1782244237936084</v>
      </c>
      <c r="F205" s="86"/>
      <c r="G205" s="86">
        <v>1826808.73125</v>
      </c>
      <c r="H205" s="86">
        <v>847376.29180000012</v>
      </c>
      <c r="I205" s="86">
        <v>946409.79184999992</v>
      </c>
      <c r="J205" s="16">
        <v>11.687074680792932</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489</v>
      </c>
      <c r="B207" s="18">
        <v>510685.75421399996</v>
      </c>
      <c r="C207" s="18">
        <v>238176.23051010005</v>
      </c>
      <c r="D207" s="18">
        <v>248007.03208120001</v>
      </c>
      <c r="E207" s="16">
        <v>4.1275326047630472</v>
      </c>
      <c r="F207" s="16"/>
      <c r="G207" s="18">
        <v>1533457.8430699999</v>
      </c>
      <c r="H207" s="18">
        <v>701335.03661000007</v>
      </c>
      <c r="I207" s="18">
        <v>795915.5933399999</v>
      </c>
      <c r="J207" s="16">
        <v>13.485788074579588</v>
      </c>
      <c r="K207" s="16"/>
      <c r="L207" s="16"/>
      <c r="M207" s="16"/>
      <c r="O207" s="173"/>
      <c r="P207" s="171"/>
      <c r="Q207" s="171"/>
    </row>
    <row r="208" spans="1:18" ht="11.25" customHeight="1" x14ac:dyDescent="0.2">
      <c r="A208" s="9"/>
      <c r="B208" s="11"/>
      <c r="C208" s="11"/>
      <c r="D208" s="316"/>
      <c r="E208" s="16"/>
      <c r="F208" s="12"/>
      <c r="G208" s="11"/>
      <c r="H208" s="11"/>
      <c r="I208" s="11"/>
      <c r="J208" s="16"/>
      <c r="K208" s="16"/>
      <c r="L208" s="16"/>
      <c r="M208" s="16"/>
      <c r="O208" s="174"/>
    </row>
    <row r="209" spans="1:22" s="20" customFormat="1" ht="22.5" x14ac:dyDescent="0.2">
      <c r="A209" s="208" t="s">
        <v>488</v>
      </c>
      <c r="B209" s="18">
        <v>445891.63611729996</v>
      </c>
      <c r="C209" s="18">
        <v>207790.79211010004</v>
      </c>
      <c r="D209" s="18">
        <v>215992.79144750003</v>
      </c>
      <c r="E209" s="16">
        <v>3.9472390735457026</v>
      </c>
      <c r="F209" s="16"/>
      <c r="G209" s="18">
        <v>1393891.56436</v>
      </c>
      <c r="H209" s="18">
        <v>639033.13523000001</v>
      </c>
      <c r="I209" s="18">
        <v>727423.78668999986</v>
      </c>
      <c r="J209" s="16">
        <v>13.831935558112548</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1"/>
      <c r="P210" s="261"/>
      <c r="Q210" s="262"/>
      <c r="R210" s="263"/>
      <c r="S210" s="263"/>
      <c r="T210" s="263"/>
    </row>
    <row r="211" spans="1:22" s="20" customFormat="1" ht="15" customHeight="1" x14ac:dyDescent="0.2">
      <c r="A211" s="209" t="s">
        <v>343</v>
      </c>
      <c r="B211" s="11">
        <v>36622.592578300006</v>
      </c>
      <c r="C211" s="11">
        <v>17645.471866899996</v>
      </c>
      <c r="D211" s="11">
        <v>16876.551660199999</v>
      </c>
      <c r="E211" s="12">
        <v>-4.3576063734649324</v>
      </c>
      <c r="F211" s="16"/>
      <c r="G211" s="11">
        <v>110486.85909000006</v>
      </c>
      <c r="H211" s="11">
        <v>52327.611289999979</v>
      </c>
      <c r="I211" s="11">
        <v>53545.908019999988</v>
      </c>
      <c r="J211" s="12">
        <v>2.3282100978166227</v>
      </c>
      <c r="K211" s="12"/>
      <c r="L211" s="12"/>
      <c r="M211" s="12"/>
      <c r="O211" s="261"/>
      <c r="P211" s="261"/>
      <c r="Q211" s="262"/>
      <c r="R211" s="263"/>
      <c r="S211" s="263"/>
      <c r="T211" s="263"/>
    </row>
    <row r="212" spans="1:22" s="20" customFormat="1" ht="11.25" customHeight="1" x14ac:dyDescent="0.2">
      <c r="A212" s="209" t="s">
        <v>392</v>
      </c>
      <c r="B212" s="11">
        <v>1.3859999999999999</v>
      </c>
      <c r="C212" s="11">
        <v>0.09</v>
      </c>
      <c r="D212" s="11">
        <v>1.6335</v>
      </c>
      <c r="E212" s="12">
        <v>1714.9999999999998</v>
      </c>
      <c r="F212" s="18"/>
      <c r="G212" s="11">
        <v>9.8836199999999987</v>
      </c>
      <c r="H212" s="11">
        <v>0.69162000000000001</v>
      </c>
      <c r="I212" s="11">
        <v>12.234200000000001</v>
      </c>
      <c r="J212" s="12">
        <v>1668.9193487753394</v>
      </c>
      <c r="K212" s="12"/>
      <c r="L212" s="12"/>
      <c r="M212" s="12"/>
      <c r="O212" s="261"/>
      <c r="P212" s="261"/>
      <c r="Q212" s="262"/>
      <c r="R212" s="263"/>
      <c r="S212" s="263"/>
      <c r="T212" s="263"/>
    </row>
    <row r="213" spans="1:22" s="20" customFormat="1" ht="11.25" customHeight="1" x14ac:dyDescent="0.2">
      <c r="A213" s="209" t="s">
        <v>393</v>
      </c>
      <c r="B213" s="11">
        <v>318.49200000000002</v>
      </c>
      <c r="C213" s="11">
        <v>143.85149999999999</v>
      </c>
      <c r="D213" s="11">
        <v>48.969000000000001</v>
      </c>
      <c r="E213" s="12">
        <v>-65.958644852504136</v>
      </c>
      <c r="F213" s="16"/>
      <c r="G213" s="11">
        <v>562.93084999999996</v>
      </c>
      <c r="H213" s="11">
        <v>253.19920999999999</v>
      </c>
      <c r="I213" s="11">
        <v>147.28595000000001</v>
      </c>
      <c r="J213" s="12">
        <v>-41.830012028868488</v>
      </c>
      <c r="K213" s="12"/>
      <c r="L213" s="12"/>
      <c r="M213" s="12"/>
      <c r="O213" s="261"/>
      <c r="P213" s="261"/>
      <c r="Q213" s="262"/>
      <c r="R213" s="263"/>
      <c r="S213" s="263"/>
      <c r="T213" s="263"/>
    </row>
    <row r="214" spans="1:22" s="20" customFormat="1" ht="11.25" customHeight="1" x14ac:dyDescent="0.2">
      <c r="A214" s="209" t="s">
        <v>394</v>
      </c>
      <c r="B214" s="11">
        <v>132.1695</v>
      </c>
      <c r="C214" s="11">
        <v>49.891500000000001</v>
      </c>
      <c r="D214" s="11">
        <v>1186.4880000000001</v>
      </c>
      <c r="E214" s="12">
        <v>2278.1365563272302</v>
      </c>
      <c r="F214" s="16"/>
      <c r="G214" s="11">
        <v>448.53967</v>
      </c>
      <c r="H214" s="11">
        <v>171.79347000000001</v>
      </c>
      <c r="I214" s="11">
        <v>3813.1781099999998</v>
      </c>
      <c r="J214" s="12">
        <v>2119.6292501688217</v>
      </c>
      <c r="K214" s="12"/>
      <c r="L214" s="12"/>
      <c r="M214" s="12"/>
      <c r="O214" s="261"/>
      <c r="P214" s="261"/>
      <c r="Q214" s="262"/>
      <c r="R214" s="263"/>
      <c r="S214" s="263"/>
      <c r="T214" s="263"/>
    </row>
    <row r="215" spans="1:22" s="20" customFormat="1" ht="11.25" customHeight="1" x14ac:dyDescent="0.2">
      <c r="A215" s="209" t="s">
        <v>395</v>
      </c>
      <c r="B215" s="11">
        <v>1750.16425</v>
      </c>
      <c r="C215" s="11">
        <v>854.56050000000005</v>
      </c>
      <c r="D215" s="11">
        <v>880.17375000000004</v>
      </c>
      <c r="E215" s="12">
        <v>2.9972424421676322</v>
      </c>
      <c r="F215" s="16"/>
      <c r="G215" s="11">
        <v>5988.6736700000029</v>
      </c>
      <c r="H215" s="11">
        <v>2964.0796500000006</v>
      </c>
      <c r="I215" s="11">
        <v>3267.1666100000002</v>
      </c>
      <c r="J215" s="12">
        <v>10.225331158020651</v>
      </c>
      <c r="K215" s="12"/>
      <c r="L215" s="12"/>
      <c r="M215" s="12"/>
      <c r="O215" s="261"/>
      <c r="P215" s="261"/>
      <c r="Q215" s="262"/>
      <c r="R215" s="263"/>
      <c r="S215" s="263"/>
      <c r="T215" s="263"/>
    </row>
    <row r="216" spans="1:22" s="20" customFormat="1" ht="11.25" customHeight="1" x14ac:dyDescent="0.2">
      <c r="A216" s="209" t="s">
        <v>396</v>
      </c>
      <c r="B216" s="11">
        <v>43350.022997100015</v>
      </c>
      <c r="C216" s="11">
        <v>21073.852053599996</v>
      </c>
      <c r="D216" s="11">
        <v>18573.6734158</v>
      </c>
      <c r="E216" s="12">
        <v>-11.863890054086696</v>
      </c>
      <c r="F216" s="16"/>
      <c r="G216" s="11">
        <v>120039.22480000003</v>
      </c>
      <c r="H216" s="11">
        <v>58112.69</v>
      </c>
      <c r="I216" s="11">
        <v>55508.693579999999</v>
      </c>
      <c r="J216" s="12">
        <v>-4.4809428370980697</v>
      </c>
      <c r="K216" s="12"/>
      <c r="L216" s="12"/>
      <c r="M216" s="12"/>
      <c r="O216" s="261"/>
      <c r="P216" s="261"/>
      <c r="Q216" s="262"/>
      <c r="R216" s="263"/>
      <c r="S216" s="263"/>
      <c r="T216" s="263"/>
    </row>
    <row r="217" spans="1:22" s="20" customFormat="1" ht="11.25" customHeight="1" x14ac:dyDescent="0.2">
      <c r="A217" s="209" t="s">
        <v>344</v>
      </c>
      <c r="B217" s="11">
        <v>5663.9015959999997</v>
      </c>
      <c r="C217" s="11">
        <v>2237.7242759999999</v>
      </c>
      <c r="D217" s="11">
        <v>2070.4593411000001</v>
      </c>
      <c r="E217" s="12">
        <v>-7.4747785817022532</v>
      </c>
      <c r="F217" s="16"/>
      <c r="G217" s="11">
        <v>17039.524790000003</v>
      </c>
      <c r="H217" s="11">
        <v>6750.0099100000016</v>
      </c>
      <c r="I217" s="11">
        <v>6451.6021700000001</v>
      </c>
      <c r="J217" s="12">
        <v>-4.4208489169462695</v>
      </c>
      <c r="K217" s="12"/>
      <c r="L217" s="12"/>
      <c r="M217" s="12"/>
      <c r="O217" s="261"/>
      <c r="P217" s="261"/>
      <c r="Q217" s="262"/>
      <c r="R217" s="263"/>
      <c r="S217" s="263"/>
      <c r="T217" s="263"/>
    </row>
    <row r="218" spans="1:22" s="20" customFormat="1" ht="11.25" customHeight="1" x14ac:dyDescent="0.2">
      <c r="A218" s="209" t="s">
        <v>304</v>
      </c>
      <c r="B218" s="11">
        <v>38433.8518683</v>
      </c>
      <c r="C218" s="11">
        <v>20602.006070000003</v>
      </c>
      <c r="D218" s="11">
        <v>18641.383197300001</v>
      </c>
      <c r="E218" s="12">
        <v>-9.5166600089250437</v>
      </c>
      <c r="F218" s="16"/>
      <c r="G218" s="11">
        <v>103307.11125000002</v>
      </c>
      <c r="H218" s="11">
        <v>54866.104980000026</v>
      </c>
      <c r="I218" s="11">
        <v>52063.056199999985</v>
      </c>
      <c r="J218" s="12">
        <v>-5.1088896888558395</v>
      </c>
      <c r="K218" s="12"/>
      <c r="L218" s="12"/>
      <c r="M218" s="12"/>
      <c r="O218" s="261"/>
      <c r="P218" s="261"/>
      <c r="Q218" s="262"/>
      <c r="R218" s="263"/>
      <c r="S218" s="263"/>
      <c r="T218" s="263"/>
    </row>
    <row r="219" spans="1:22" s="20" customFormat="1" ht="11.25" customHeight="1" x14ac:dyDescent="0.2">
      <c r="A219" s="209" t="s">
        <v>397</v>
      </c>
      <c r="B219" s="11">
        <v>221.42850000000001</v>
      </c>
      <c r="C219" s="11">
        <v>82.822500000000005</v>
      </c>
      <c r="D219" s="11">
        <v>81.944999999999993</v>
      </c>
      <c r="E219" s="12">
        <v>-1.0594947025264929</v>
      </c>
      <c r="F219" s="16"/>
      <c r="G219" s="11">
        <v>1316.73947</v>
      </c>
      <c r="H219" s="11">
        <v>501.90323000000012</v>
      </c>
      <c r="I219" s="11">
        <v>534.26932000000011</v>
      </c>
      <c r="J219" s="12">
        <v>6.4486713902996797</v>
      </c>
      <c r="K219" s="12"/>
      <c r="L219" s="12"/>
      <c r="M219" s="12"/>
      <c r="O219" s="261"/>
      <c r="P219" s="261"/>
      <c r="Q219" s="262"/>
      <c r="R219" s="263"/>
      <c r="S219" s="263"/>
      <c r="T219" s="263"/>
    </row>
    <row r="220" spans="1:22" s="20" customFormat="1" ht="11.25" customHeight="1" x14ac:dyDescent="0.2">
      <c r="A220" s="209" t="s">
        <v>398</v>
      </c>
      <c r="B220" s="11">
        <v>83843.113797799975</v>
      </c>
      <c r="C220" s="11">
        <v>36287.912687999997</v>
      </c>
      <c r="D220" s="11">
        <v>42538.48962919999</v>
      </c>
      <c r="E220" s="12">
        <v>17.224955854975349</v>
      </c>
      <c r="F220" s="16"/>
      <c r="G220" s="11">
        <v>275290.32125999976</v>
      </c>
      <c r="H220" s="11">
        <v>119043.31325999995</v>
      </c>
      <c r="I220" s="11">
        <v>149484.70155999996</v>
      </c>
      <c r="J220" s="12">
        <v>25.57169106467461</v>
      </c>
      <c r="K220" s="12"/>
      <c r="L220" s="12"/>
      <c r="M220" s="12"/>
      <c r="O220" s="261"/>
      <c r="P220" s="261"/>
      <c r="Q220" s="262"/>
      <c r="R220" s="263"/>
      <c r="S220" s="263"/>
      <c r="T220" s="263"/>
    </row>
    <row r="221" spans="1:22" s="20" customFormat="1" ht="11.25" customHeight="1" x14ac:dyDescent="0.2">
      <c r="A221" s="209" t="s">
        <v>399</v>
      </c>
      <c r="B221" s="11">
        <v>28341.290679999998</v>
      </c>
      <c r="C221" s="11">
        <v>11778.626129999999</v>
      </c>
      <c r="D221" s="11">
        <v>14019.976950300001</v>
      </c>
      <c r="E221" s="12">
        <v>19.028966498828865</v>
      </c>
      <c r="F221" s="16"/>
      <c r="G221" s="11">
        <v>93365.104820000037</v>
      </c>
      <c r="H221" s="11">
        <v>39950.069870000007</v>
      </c>
      <c r="I221" s="11">
        <v>49827.680319999985</v>
      </c>
      <c r="J221" s="12">
        <v>24.724889048110143</v>
      </c>
      <c r="K221" s="12"/>
      <c r="L221" s="12"/>
      <c r="M221" s="12"/>
      <c r="O221" s="173"/>
      <c r="P221" s="266"/>
      <c r="Q221" s="178"/>
      <c r="R221" s="179"/>
      <c r="S221" s="179"/>
      <c r="T221" s="179"/>
    </row>
    <row r="222" spans="1:22" ht="11.25" customHeight="1" x14ac:dyDescent="0.2">
      <c r="A222" s="209" t="s">
        <v>400</v>
      </c>
      <c r="B222" s="11">
        <v>5764.7321899999997</v>
      </c>
      <c r="C222" s="11">
        <v>2930.8659699999998</v>
      </c>
      <c r="D222" s="11">
        <v>2886.4090000000001</v>
      </c>
      <c r="E222" s="12">
        <v>-1.5168544196512528</v>
      </c>
      <c r="F222" s="12"/>
      <c r="G222" s="11">
        <v>17968.703160000001</v>
      </c>
      <c r="H222" s="11">
        <v>9013.2185700000045</v>
      </c>
      <c r="I222" s="11">
        <v>9644.870869999997</v>
      </c>
      <c r="J222" s="12">
        <v>7.0080659322121903</v>
      </c>
      <c r="K222" s="12"/>
      <c r="L222" s="12"/>
      <c r="M222" s="12"/>
      <c r="O222" s="262"/>
      <c r="P222" s="265"/>
      <c r="Q222" s="262"/>
      <c r="R222" s="263"/>
      <c r="S222" s="263"/>
      <c r="T222" s="263"/>
    </row>
    <row r="223" spans="1:22" ht="11.25" customHeight="1" x14ac:dyDescent="0.2">
      <c r="A223" s="209" t="s">
        <v>305</v>
      </c>
      <c r="B223" s="11">
        <v>33137.791668000005</v>
      </c>
      <c r="C223" s="11">
        <v>14152.0825</v>
      </c>
      <c r="D223" s="11">
        <v>15742.050048500001</v>
      </c>
      <c r="E223" s="12">
        <v>11.234866306778528</v>
      </c>
      <c r="F223" s="12"/>
      <c r="G223" s="11">
        <v>85588.326990000045</v>
      </c>
      <c r="H223" s="11">
        <v>38034.047529999996</v>
      </c>
      <c r="I223" s="11">
        <v>44358.387730000002</v>
      </c>
      <c r="J223" s="12">
        <v>16.628101952629621</v>
      </c>
      <c r="K223" s="12"/>
      <c r="L223" s="12"/>
      <c r="M223" s="12"/>
      <c r="O223" s="174"/>
    </row>
    <row r="224" spans="1:22" ht="11.25" customHeight="1" x14ac:dyDescent="0.2">
      <c r="A224" s="209" t="s">
        <v>341</v>
      </c>
      <c r="B224" s="11">
        <v>8718.9854570000007</v>
      </c>
      <c r="C224" s="11">
        <v>4238.3371269999998</v>
      </c>
      <c r="D224" s="11">
        <v>4493.5713919</v>
      </c>
      <c r="E224" s="12">
        <v>6.0220378240808117</v>
      </c>
      <c r="F224" s="12"/>
      <c r="G224" s="11">
        <v>35311.809090000017</v>
      </c>
      <c r="H224" s="11">
        <v>16421.837599999999</v>
      </c>
      <c r="I224" s="11">
        <v>19443.76558000001</v>
      </c>
      <c r="J224" s="12">
        <v>18.401886887494314</v>
      </c>
      <c r="K224" s="12"/>
      <c r="L224" s="12"/>
      <c r="M224" s="12"/>
      <c r="O224" s="174"/>
      <c r="P224" s="175"/>
      <c r="Q224" s="262"/>
      <c r="R224" s="263"/>
      <c r="S224" s="263"/>
      <c r="T224" s="263"/>
      <c r="U224" s="263"/>
      <c r="V224" s="263"/>
    </row>
    <row r="225" spans="1:22" ht="11.25" customHeight="1" x14ac:dyDescent="0.2">
      <c r="A225" s="209" t="s">
        <v>306</v>
      </c>
      <c r="B225" s="11">
        <v>7210.0983224999991</v>
      </c>
      <c r="C225" s="11">
        <v>3334.6241299999997</v>
      </c>
      <c r="D225" s="11">
        <v>3309.7885022999999</v>
      </c>
      <c r="E225" s="12">
        <v>-0.74478042297377556</v>
      </c>
      <c r="F225" s="12"/>
      <c r="G225" s="11">
        <v>28502.259070000007</v>
      </c>
      <c r="H225" s="11">
        <v>13113.481160000003</v>
      </c>
      <c r="I225" s="11">
        <v>13985.869520000002</v>
      </c>
      <c r="J225" s="12">
        <v>6.6526069573428259</v>
      </c>
      <c r="K225" s="12"/>
      <c r="L225" s="12"/>
      <c r="M225" s="12"/>
      <c r="O225" s="174"/>
      <c r="Q225" s="180"/>
      <c r="R225" s="181"/>
      <c r="S225" s="181"/>
      <c r="T225" s="181"/>
      <c r="U225" s="181"/>
      <c r="V225" s="181"/>
    </row>
    <row r="226" spans="1:22" ht="11.25" customHeight="1" x14ac:dyDescent="0.2">
      <c r="A226" s="209" t="s">
        <v>307</v>
      </c>
      <c r="B226" s="11">
        <v>3990.91617</v>
      </c>
      <c r="C226" s="11">
        <v>1580.1340600000001</v>
      </c>
      <c r="D226" s="11">
        <v>2661.1278900000002</v>
      </c>
      <c r="E226" s="12">
        <v>68.411526424536419</v>
      </c>
      <c r="F226" s="12"/>
      <c r="G226" s="11">
        <v>15519.815469999998</v>
      </c>
      <c r="H226" s="11">
        <v>5901.2657199999994</v>
      </c>
      <c r="I226" s="11">
        <v>11351.929179999999</v>
      </c>
      <c r="J226" s="12">
        <v>92.364311634487791</v>
      </c>
      <c r="K226" s="12"/>
      <c r="L226" s="12"/>
      <c r="M226" s="12"/>
      <c r="O226" s="174"/>
      <c r="Q226" s="175"/>
      <c r="R226" s="13"/>
      <c r="S226" s="13"/>
      <c r="T226" s="13"/>
    </row>
    <row r="227" spans="1:22" ht="11.25" customHeight="1" x14ac:dyDescent="0.2">
      <c r="A227" s="209" t="s">
        <v>342</v>
      </c>
      <c r="B227" s="11">
        <v>136981.98457629996</v>
      </c>
      <c r="C227" s="11">
        <v>65703.953212600012</v>
      </c>
      <c r="D227" s="11">
        <v>66556.708538999999</v>
      </c>
      <c r="E227" s="12">
        <v>1.29787521861995</v>
      </c>
      <c r="F227" s="12"/>
      <c r="G227" s="11">
        <v>453438.69930999994</v>
      </c>
      <c r="H227" s="11">
        <v>207840.09918999995</v>
      </c>
      <c r="I227" s="11">
        <v>238978.86636999995</v>
      </c>
      <c r="J227" s="12">
        <v>14.982078675556281</v>
      </c>
      <c r="K227" s="12"/>
      <c r="L227" s="12"/>
      <c r="M227" s="12"/>
      <c r="O227" s="174"/>
    </row>
    <row r="228" spans="1:22" ht="11.25" customHeight="1" x14ac:dyDescent="0.2">
      <c r="A228" s="209" t="s">
        <v>359</v>
      </c>
      <c r="B228" s="11">
        <v>11408.713965999999</v>
      </c>
      <c r="C228" s="11">
        <v>5093.9860259999996</v>
      </c>
      <c r="D228" s="11">
        <v>5423.3926318999993</v>
      </c>
      <c r="E228" s="12">
        <v>6.466578514716943</v>
      </c>
      <c r="F228" s="12"/>
      <c r="G228" s="11">
        <v>29707.037980000001</v>
      </c>
      <c r="H228" s="11">
        <v>13767.718970000002</v>
      </c>
      <c r="I228" s="11">
        <v>15004.321399999995</v>
      </c>
      <c r="J228" s="12">
        <v>8.9818976745135615</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487</v>
      </c>
      <c r="B230" s="18">
        <v>64794.118096699996</v>
      </c>
      <c r="C230" s="18">
        <v>30385.438400000003</v>
      </c>
      <c r="D230" s="18">
        <v>32014.240633699996</v>
      </c>
      <c r="E230" s="16">
        <v>5.3604697495494946</v>
      </c>
      <c r="F230" s="16"/>
      <c r="G230" s="18">
        <v>139566.27871000001</v>
      </c>
      <c r="H230" s="18">
        <v>62301.901379999996</v>
      </c>
      <c r="I230" s="18">
        <v>68491.806650000013</v>
      </c>
      <c r="J230" s="16">
        <v>9.935339263958781</v>
      </c>
      <c r="K230" s="16"/>
      <c r="L230" s="16"/>
      <c r="M230" s="16"/>
      <c r="O230" s="173"/>
      <c r="P230" s="171"/>
      <c r="Q230" s="171"/>
    </row>
    <row r="231" spans="1:22" ht="11.25" customHeight="1" x14ac:dyDescent="0.2">
      <c r="A231" s="9" t="s">
        <v>484</v>
      </c>
      <c r="B231" s="11">
        <v>22384.1340767</v>
      </c>
      <c r="C231" s="11">
        <v>10988.364</v>
      </c>
      <c r="D231" s="11">
        <v>11103.121499999999</v>
      </c>
      <c r="E231" s="12">
        <v>1.044354737429515</v>
      </c>
      <c r="F231" s="12"/>
      <c r="G231" s="11">
        <v>41488.577760000015</v>
      </c>
      <c r="H231" s="11">
        <v>19258.923740000006</v>
      </c>
      <c r="I231" s="11">
        <v>20948.219990000001</v>
      </c>
      <c r="J231" s="12">
        <v>8.7714987234275981</v>
      </c>
      <c r="K231" s="12"/>
      <c r="L231" s="12"/>
      <c r="M231" s="12"/>
      <c r="O231" s="315"/>
      <c r="P231" s="175"/>
      <c r="Q231" s="175"/>
    </row>
    <row r="232" spans="1:22" ht="11.25" customHeight="1" x14ac:dyDescent="0.2">
      <c r="A232" s="9" t="s">
        <v>485</v>
      </c>
      <c r="B232" s="11">
        <v>37759.51382</v>
      </c>
      <c r="C232" s="11">
        <v>17481.2255</v>
      </c>
      <c r="D232" s="11">
        <v>18730.275133699997</v>
      </c>
      <c r="E232" s="12">
        <v>7.1450919370612525</v>
      </c>
      <c r="F232" s="12"/>
      <c r="G232" s="11">
        <v>79827.706770000004</v>
      </c>
      <c r="H232" s="11">
        <v>35083.365619999997</v>
      </c>
      <c r="I232" s="11">
        <v>39446.045140000009</v>
      </c>
      <c r="J232" s="12">
        <v>12.435179586969198</v>
      </c>
      <c r="K232" s="12"/>
      <c r="L232" s="12"/>
      <c r="M232" s="12"/>
      <c r="O232" s="174"/>
      <c r="P232" s="175"/>
      <c r="Q232" s="175"/>
    </row>
    <row r="233" spans="1:22" ht="11.25" customHeight="1" x14ac:dyDescent="0.2">
      <c r="A233" s="9" t="s">
        <v>482</v>
      </c>
      <c r="B233" s="11">
        <v>1174.7696999999998</v>
      </c>
      <c r="C233" s="11">
        <v>396.47490000000005</v>
      </c>
      <c r="D233" s="11">
        <v>642.18299999999999</v>
      </c>
      <c r="E233" s="12">
        <v>61.973179134416796</v>
      </c>
      <c r="F233" s="12"/>
      <c r="G233" s="11">
        <v>3575.1079900000004</v>
      </c>
      <c r="H233" s="11">
        <v>1254.7929099999997</v>
      </c>
      <c r="I233" s="11">
        <v>1866.5343900000003</v>
      </c>
      <c r="J233" s="12">
        <v>48.75238576220525</v>
      </c>
      <c r="K233" s="12"/>
      <c r="L233" s="12"/>
      <c r="M233" s="12"/>
      <c r="O233" s="174"/>
      <c r="P233" s="175"/>
      <c r="Q233" s="175"/>
    </row>
    <row r="234" spans="1:22" ht="11.25" customHeight="1" x14ac:dyDescent="0.2">
      <c r="A234" s="9" t="s">
        <v>54</v>
      </c>
      <c r="B234" s="11">
        <v>3475.7004999999999</v>
      </c>
      <c r="C234" s="11">
        <v>1519.374</v>
      </c>
      <c r="D234" s="11">
        <v>1538.6610000000001</v>
      </c>
      <c r="E234" s="12">
        <v>1.2694043731168279</v>
      </c>
      <c r="F234" s="12"/>
      <c r="G234" s="11">
        <v>14674.886189999997</v>
      </c>
      <c r="H234" s="11">
        <v>6704.8191099999995</v>
      </c>
      <c r="I234" s="11">
        <v>6231.0071300000027</v>
      </c>
      <c r="J234" s="12">
        <v>-7.0667377035321266</v>
      </c>
      <c r="K234" s="12"/>
      <c r="L234" s="12"/>
      <c r="M234" s="12"/>
      <c r="O234" s="315"/>
    </row>
    <row r="235" spans="1:22" ht="11.25" customHeight="1" x14ac:dyDescent="0.2">
      <c r="A235" s="9"/>
      <c r="B235" s="11"/>
      <c r="C235" s="11"/>
      <c r="D235" s="11"/>
      <c r="E235" s="12"/>
      <c r="F235" s="12"/>
      <c r="G235" s="11"/>
      <c r="H235" s="11"/>
      <c r="I235" s="11"/>
      <c r="J235" s="12"/>
      <c r="K235" s="12"/>
      <c r="L235" s="12"/>
      <c r="M235" s="12"/>
      <c r="O235" s="315"/>
    </row>
    <row r="236" spans="1:22" s="20" customFormat="1" ht="11.25" customHeight="1" x14ac:dyDescent="0.2">
      <c r="A236" s="17" t="s">
        <v>479</v>
      </c>
      <c r="B236" s="18">
        <v>339636.14499999996</v>
      </c>
      <c r="C236" s="18">
        <v>174208.45300000001</v>
      </c>
      <c r="D236" s="18">
        <v>169236.46849</v>
      </c>
      <c r="E236" s="16">
        <v>-2.8540432019105424</v>
      </c>
      <c r="F236" s="16"/>
      <c r="G236" s="18">
        <v>293350.88817999995</v>
      </c>
      <c r="H236" s="18">
        <v>146041.25519000003</v>
      </c>
      <c r="I236" s="18">
        <v>150494.19850999999</v>
      </c>
      <c r="J236" s="16">
        <v>3.049099594636246</v>
      </c>
      <c r="K236" s="16"/>
      <c r="L236" s="16"/>
      <c r="M236" s="16"/>
      <c r="O236" s="315"/>
      <c r="P236" s="178"/>
      <c r="Q236" s="178"/>
    </row>
    <row r="237" spans="1:22" ht="11.25" customHeight="1" x14ac:dyDescent="0.2">
      <c r="A237" s="9"/>
      <c r="B237" s="11"/>
      <c r="C237" s="11"/>
      <c r="D237" s="11"/>
      <c r="E237" s="12"/>
      <c r="F237" s="12"/>
      <c r="G237" s="11"/>
      <c r="H237" s="11"/>
      <c r="I237" s="11"/>
      <c r="J237" s="12"/>
      <c r="K237" s="12"/>
      <c r="L237" s="12"/>
      <c r="M237" s="12"/>
      <c r="O237" s="315"/>
      <c r="P237" s="175"/>
      <c r="Q237" s="175"/>
    </row>
    <row r="238" spans="1:22" ht="11.25" customHeight="1" x14ac:dyDescent="0.2">
      <c r="A238" s="17" t="s">
        <v>483</v>
      </c>
      <c r="B238" s="18">
        <v>11783.315612900002</v>
      </c>
      <c r="C238" s="18">
        <v>4953.3078478000007</v>
      </c>
      <c r="D238" s="18">
        <v>5808.5891493999998</v>
      </c>
      <c r="E238" s="16">
        <v>17.266871510517362</v>
      </c>
      <c r="F238" s="12"/>
      <c r="G238" s="18">
        <v>16829.300369999997</v>
      </c>
      <c r="H238" s="18">
        <v>8747.8902199999993</v>
      </c>
      <c r="I238" s="18">
        <v>7064.567610000001</v>
      </c>
      <c r="J238" s="16">
        <v>-19.242612420437965</v>
      </c>
      <c r="K238" s="16"/>
      <c r="L238" s="16"/>
      <c r="M238" s="16"/>
      <c r="O238" s="315"/>
      <c r="P238" s="175"/>
      <c r="Q238" s="175"/>
    </row>
    <row r="239" spans="1:22" ht="11.25" customHeight="1" x14ac:dyDescent="0.2">
      <c r="A239" s="9" t="s">
        <v>480</v>
      </c>
      <c r="B239" s="11">
        <v>2195.7570968999999</v>
      </c>
      <c r="C239" s="11">
        <v>1732.6205978</v>
      </c>
      <c r="D239" s="11">
        <v>286.70129940000004</v>
      </c>
      <c r="E239" s="12">
        <v>-83.452736290677848</v>
      </c>
      <c r="F239" s="12"/>
      <c r="G239" s="11">
        <v>4670.6100100000003</v>
      </c>
      <c r="H239" s="11">
        <v>3789.4493000000002</v>
      </c>
      <c r="I239" s="11">
        <v>409.81621000000001</v>
      </c>
      <c r="J239" s="12">
        <v>-89.185335980085554</v>
      </c>
      <c r="K239" s="12"/>
      <c r="L239" s="12"/>
      <c r="M239" s="12"/>
      <c r="O239" s="315"/>
    </row>
    <row r="240" spans="1:22" ht="11.25" customHeight="1" x14ac:dyDescent="0.2">
      <c r="A240" s="9" t="s">
        <v>55</v>
      </c>
      <c r="B240" s="11">
        <v>301.53334000000001</v>
      </c>
      <c r="C240" s="11">
        <v>142.40895000000003</v>
      </c>
      <c r="D240" s="11">
        <v>216.28014000000002</v>
      </c>
      <c r="E240" s="12">
        <v>51.872575424508057</v>
      </c>
      <c r="F240" s="12"/>
      <c r="G240" s="11">
        <v>2080.1969200000003</v>
      </c>
      <c r="H240" s="11">
        <v>921.98338999999976</v>
      </c>
      <c r="I240" s="11">
        <v>1234.6186999999998</v>
      </c>
      <c r="J240" s="12">
        <v>33.908995909351489</v>
      </c>
      <c r="K240" s="12"/>
      <c r="L240" s="12"/>
      <c r="M240" s="12"/>
      <c r="O240" s="174"/>
    </row>
    <row r="241" spans="1:19" ht="11.25" customHeight="1" x14ac:dyDescent="0.2">
      <c r="A241" s="9" t="s">
        <v>0</v>
      </c>
      <c r="B241" s="11">
        <v>9286.025176000001</v>
      </c>
      <c r="C241" s="11">
        <v>3078.2783000000004</v>
      </c>
      <c r="D241" s="11">
        <v>5305.6077099999993</v>
      </c>
      <c r="E241" s="12">
        <v>72.356336657410026</v>
      </c>
      <c r="F241" s="12"/>
      <c r="G241" s="11">
        <v>10078.493439999998</v>
      </c>
      <c r="H241" s="11">
        <v>4036.4575300000001</v>
      </c>
      <c r="I241" s="11">
        <v>5420.132700000001</v>
      </c>
      <c r="J241" s="12">
        <v>34.279443291950116</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83" t="s">
        <v>486</v>
      </c>
      <c r="B243" s="483"/>
      <c r="C243" s="483"/>
      <c r="D243" s="483"/>
      <c r="E243" s="483"/>
      <c r="F243" s="483"/>
      <c r="G243" s="483"/>
      <c r="H243" s="483"/>
      <c r="I243" s="483"/>
      <c r="J243" s="483"/>
      <c r="K243" s="394"/>
      <c r="L243" s="394"/>
      <c r="M243" s="394"/>
      <c r="O243" s="174"/>
    </row>
    <row r="244" spans="1:19" ht="20.100000000000001" customHeight="1" x14ac:dyDescent="0.2">
      <c r="A244" s="474" t="s">
        <v>197</v>
      </c>
      <c r="B244" s="474"/>
      <c r="C244" s="474"/>
      <c r="D244" s="474"/>
      <c r="E244" s="474"/>
      <c r="F244" s="474"/>
      <c r="G244" s="474"/>
      <c r="H244" s="474"/>
      <c r="I244" s="474"/>
      <c r="J244" s="474"/>
      <c r="K244" s="426"/>
      <c r="L244" s="426"/>
      <c r="M244" s="426"/>
      <c r="O244" s="174"/>
      <c r="P244"/>
    </row>
    <row r="245" spans="1:19" ht="20.100000000000001" customHeight="1" x14ac:dyDescent="0.2">
      <c r="A245" s="475" t="s">
        <v>159</v>
      </c>
      <c r="B245" s="475"/>
      <c r="C245" s="475"/>
      <c r="D245" s="475"/>
      <c r="E245" s="475"/>
      <c r="F245" s="475"/>
      <c r="G245" s="475"/>
      <c r="H245" s="475"/>
      <c r="I245" s="475"/>
      <c r="J245" s="475"/>
      <c r="K245" s="426"/>
      <c r="L245" s="426"/>
      <c r="M245" s="426"/>
      <c r="O245" s="247"/>
      <c r="P245" s="247"/>
      <c r="Q245" s="247"/>
    </row>
    <row r="246" spans="1:19" s="20" customFormat="1" x14ac:dyDescent="0.2">
      <c r="A246" s="17"/>
      <c r="B246" s="476" t="s">
        <v>100</v>
      </c>
      <c r="C246" s="476"/>
      <c r="D246" s="476"/>
      <c r="E246" s="476"/>
      <c r="F246" s="427"/>
      <c r="G246" s="476" t="s">
        <v>420</v>
      </c>
      <c r="H246" s="476"/>
      <c r="I246" s="476"/>
      <c r="J246" s="476"/>
      <c r="K246" s="427"/>
      <c r="L246" s="427"/>
      <c r="M246" s="427"/>
      <c r="N246" s="91"/>
    </row>
    <row r="247" spans="1:19" s="20" customFormat="1" x14ac:dyDescent="0.2">
      <c r="A247" s="17" t="s">
        <v>257</v>
      </c>
      <c r="B247" s="480">
        <v>2020</v>
      </c>
      <c r="C247" s="477" t="s">
        <v>605</v>
      </c>
      <c r="D247" s="477"/>
      <c r="E247" s="477"/>
      <c r="F247" s="427"/>
      <c r="G247" s="480">
        <v>2020</v>
      </c>
      <c r="H247" s="477" t="s">
        <v>605</v>
      </c>
      <c r="I247" s="477"/>
      <c r="J247" s="477"/>
      <c r="K247" s="427"/>
      <c r="L247" s="427"/>
      <c r="M247" s="427"/>
      <c r="N247" s="91"/>
    </row>
    <row r="248" spans="1:19" s="20" customFormat="1" x14ac:dyDescent="0.2">
      <c r="A248" s="123"/>
      <c r="B248" s="481"/>
      <c r="C248" s="257">
        <v>2020</v>
      </c>
      <c r="D248" s="257">
        <v>2021</v>
      </c>
      <c r="E248" s="428" t="s">
        <v>616</v>
      </c>
      <c r="F248" s="125"/>
      <c r="G248" s="481"/>
      <c r="H248" s="257">
        <v>2020</v>
      </c>
      <c r="I248" s="257">
        <v>2021</v>
      </c>
      <c r="J248" s="428" t="s">
        <v>616</v>
      </c>
      <c r="K248" s="427"/>
      <c r="L248" s="427"/>
      <c r="M248" s="427"/>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619</v>
      </c>
      <c r="F250" s="16"/>
      <c r="G250" s="18">
        <v>80726</v>
      </c>
      <c r="H250" s="18">
        <v>29302</v>
      </c>
      <c r="I250" s="18">
        <v>55834</v>
      </c>
      <c r="J250" s="16">
        <v>90.546720360384967</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437</v>
      </c>
      <c r="B252" s="11">
        <v>25873</v>
      </c>
      <c r="C252" s="11">
        <v>0</v>
      </c>
      <c r="D252" s="11">
        <v>5946</v>
      </c>
      <c r="E252" s="12" t="s">
        <v>619</v>
      </c>
      <c r="F252" s="12"/>
      <c r="G252" s="11">
        <v>22857.876</v>
      </c>
      <c r="H252" s="11">
        <v>0</v>
      </c>
      <c r="I252" s="11">
        <v>7239.2236199999998</v>
      </c>
      <c r="J252" s="12" t="s">
        <v>619</v>
      </c>
      <c r="K252" s="12"/>
      <c r="L252" s="12"/>
      <c r="M252" s="12"/>
    </row>
    <row r="253" spans="1:19" ht="11.25" customHeight="1" x14ac:dyDescent="0.2">
      <c r="A253" s="9" t="s">
        <v>56</v>
      </c>
      <c r="B253" s="11">
        <v>92</v>
      </c>
      <c r="C253" s="11">
        <v>46</v>
      </c>
      <c r="D253" s="11">
        <v>41</v>
      </c>
      <c r="E253" s="12">
        <v>-10.869565217391312</v>
      </c>
      <c r="F253" s="12"/>
      <c r="G253" s="11">
        <v>3245.3060300000002</v>
      </c>
      <c r="H253" s="11">
        <v>2556.69103</v>
      </c>
      <c r="I253" s="11">
        <v>4927.5742399999999</v>
      </c>
      <c r="J253" s="12">
        <v>92.732488289756304</v>
      </c>
      <c r="K253" s="12"/>
      <c r="L253" s="12"/>
      <c r="M253" s="12"/>
    </row>
    <row r="254" spans="1:19" ht="11.25" customHeight="1" x14ac:dyDescent="0.2">
      <c r="A254" s="9" t="s">
        <v>57</v>
      </c>
      <c r="B254" s="11">
        <v>0</v>
      </c>
      <c r="C254" s="11">
        <v>0</v>
      </c>
      <c r="D254" s="11">
        <v>0</v>
      </c>
      <c r="E254" s="12" t="s">
        <v>619</v>
      </c>
      <c r="F254" s="12"/>
      <c r="G254" s="11">
        <v>0</v>
      </c>
      <c r="H254" s="11">
        <v>0</v>
      </c>
      <c r="I254" s="11">
        <v>0</v>
      </c>
      <c r="J254" s="12" t="s">
        <v>619</v>
      </c>
      <c r="K254" s="12"/>
      <c r="L254" s="12"/>
      <c r="M254" s="12"/>
    </row>
    <row r="255" spans="1:19" ht="11.25" customHeight="1" x14ac:dyDescent="0.2">
      <c r="A255" s="9" t="s">
        <v>58</v>
      </c>
      <c r="B255" s="11">
        <v>1631.0075000000002</v>
      </c>
      <c r="C255" s="11">
        <v>768.20799999999997</v>
      </c>
      <c r="D255" s="11">
        <v>2665.8940000000002</v>
      </c>
      <c r="E255" s="12">
        <v>247.02762793410125</v>
      </c>
      <c r="F255" s="12"/>
      <c r="G255" s="11">
        <v>5515.0296200000003</v>
      </c>
      <c r="H255" s="11">
        <v>3141.1893799999998</v>
      </c>
      <c r="I255" s="11">
        <v>7774.7943399999986</v>
      </c>
      <c r="J255" s="12">
        <v>147.51116215730997</v>
      </c>
      <c r="K255" s="12"/>
      <c r="L255" s="12"/>
      <c r="M255" s="12"/>
      <c r="P255" s="247"/>
      <c r="Q255" s="247"/>
      <c r="R255" s="247"/>
      <c r="S255" s="13"/>
    </row>
    <row r="256" spans="1:19" ht="11.25" customHeight="1" x14ac:dyDescent="0.2">
      <c r="A256" s="9" t="s">
        <v>59</v>
      </c>
      <c r="B256" s="11">
        <v>2014.9378699999997</v>
      </c>
      <c r="C256" s="11">
        <v>1321.0548000000001</v>
      </c>
      <c r="D256" s="11">
        <v>1873.7020200000002</v>
      </c>
      <c r="E256" s="12">
        <v>41.833784639365433</v>
      </c>
      <c r="F256" s="12"/>
      <c r="G256" s="11">
        <v>6165.628709999999</v>
      </c>
      <c r="H256" s="11">
        <v>3965.3198699999998</v>
      </c>
      <c r="I256" s="11">
        <v>7928.2075599999989</v>
      </c>
      <c r="J256" s="12">
        <v>99.938663712393009</v>
      </c>
      <c r="K256" s="12"/>
      <c r="L256" s="12"/>
      <c r="M256" s="12"/>
      <c r="P256" s="175"/>
      <c r="Q256" s="175"/>
      <c r="R256" s="13"/>
      <c r="S256" s="13"/>
    </row>
    <row r="257" spans="1:23" ht="11.25" customHeight="1" x14ac:dyDescent="0.2">
      <c r="A257" s="9" t="s">
        <v>60</v>
      </c>
      <c r="B257" s="11"/>
      <c r="C257" s="11"/>
      <c r="D257" s="11"/>
      <c r="E257" s="12"/>
      <c r="F257" s="12"/>
      <c r="G257" s="11">
        <v>42942.159639999998</v>
      </c>
      <c r="H257" s="11">
        <v>19638.799720000003</v>
      </c>
      <c r="I257" s="11">
        <v>27964.200240000002</v>
      </c>
      <c r="J257" s="12">
        <v>42.39261379870112</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1579550</v>
      </c>
      <c r="H259" s="18">
        <v>787038</v>
      </c>
      <c r="I259" s="18">
        <v>825040</v>
      </c>
      <c r="J259" s="16">
        <v>4.828483503973132</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71065.005436200008</v>
      </c>
      <c r="C261" s="18">
        <v>38711.430561999994</v>
      </c>
      <c r="D261" s="18">
        <v>35383.966954999996</v>
      </c>
      <c r="E261" s="16">
        <v>-8.5955583627186201</v>
      </c>
      <c r="F261" s="16"/>
      <c r="G261" s="18">
        <v>156367.56555</v>
      </c>
      <c r="H261" s="18">
        <v>85696.015279999992</v>
      </c>
      <c r="I261" s="18">
        <v>77184.732749999996</v>
      </c>
      <c r="J261" s="16">
        <v>-9.9319466630864355</v>
      </c>
      <c r="K261" s="16"/>
      <c r="L261" s="16"/>
      <c r="M261" s="16"/>
      <c r="O261" s="292"/>
      <c r="P261" s="292"/>
      <c r="Q261" s="292"/>
    </row>
    <row r="262" spans="1:23" ht="11.25" customHeight="1" x14ac:dyDescent="0.2">
      <c r="A262" s="9" t="s">
        <v>62</v>
      </c>
      <c r="B262" s="11">
        <v>44.048349999999999</v>
      </c>
      <c r="C262" s="11">
        <v>44.048349999999999</v>
      </c>
      <c r="D262" s="11">
        <v>0</v>
      </c>
      <c r="E262" s="12" t="s">
        <v>619</v>
      </c>
      <c r="F262" s="12"/>
      <c r="G262" s="11">
        <v>29.577579999999998</v>
      </c>
      <c r="H262" s="11">
        <v>29.577579999999998</v>
      </c>
      <c r="I262" s="11">
        <v>0</v>
      </c>
      <c r="J262" s="12" t="s">
        <v>619</v>
      </c>
      <c r="K262" s="12"/>
      <c r="L262" s="12"/>
      <c r="M262" s="12"/>
      <c r="O262" s="292"/>
      <c r="P262" s="292"/>
      <c r="Q262" s="292"/>
    </row>
    <row r="263" spans="1:23" ht="11.25" customHeight="1" x14ac:dyDescent="0.2">
      <c r="A263" s="9" t="s">
        <v>63</v>
      </c>
      <c r="B263" s="11">
        <v>654.13912000000005</v>
      </c>
      <c r="C263" s="11">
        <v>490.58904000000007</v>
      </c>
      <c r="D263" s="11">
        <v>721.97973000000013</v>
      </c>
      <c r="E263" s="12">
        <v>47.165890619977972</v>
      </c>
      <c r="F263" s="12"/>
      <c r="G263" s="11">
        <v>2165.0033600000002</v>
      </c>
      <c r="H263" s="11">
        <v>1598.00441</v>
      </c>
      <c r="I263" s="11">
        <v>2423.6470399999998</v>
      </c>
      <c r="J263" s="12">
        <v>51.667105849851822</v>
      </c>
      <c r="K263" s="12"/>
      <c r="L263" s="12"/>
      <c r="M263" s="12"/>
      <c r="O263" s="292"/>
      <c r="P263" s="292"/>
      <c r="Q263" s="292"/>
      <c r="R263" s="13"/>
      <c r="S263" s="13"/>
    </row>
    <row r="264" spans="1:23" ht="11.25" customHeight="1" x14ac:dyDescent="0.2">
      <c r="A264" s="9" t="s">
        <v>64</v>
      </c>
      <c r="B264" s="11">
        <v>1412.9090099999999</v>
      </c>
      <c r="C264" s="11">
        <v>1271.2192</v>
      </c>
      <c r="D264" s="11">
        <v>210.87597999999997</v>
      </c>
      <c r="E264" s="12">
        <v>-83.411517069597437</v>
      </c>
      <c r="F264" s="12"/>
      <c r="G264" s="11">
        <v>4900.6354799999999</v>
      </c>
      <c r="H264" s="11">
        <v>4380.505619999999</v>
      </c>
      <c r="I264" s="11">
        <v>744.7434199999999</v>
      </c>
      <c r="J264" s="12">
        <v>-82.99868817426605</v>
      </c>
      <c r="K264" s="12"/>
      <c r="L264" s="12"/>
      <c r="M264" s="12"/>
      <c r="O264" s="292"/>
      <c r="P264" s="292"/>
      <c r="Q264" s="292"/>
      <c r="R264" s="13"/>
      <c r="S264" s="13"/>
    </row>
    <row r="265" spans="1:23" ht="11.25" customHeight="1" x14ac:dyDescent="0.2">
      <c r="A265" s="9" t="s">
        <v>65</v>
      </c>
      <c r="B265" s="11">
        <v>1061.1534199999999</v>
      </c>
      <c r="C265" s="11">
        <v>547.45138000000009</v>
      </c>
      <c r="D265" s="11">
        <v>330.55561</v>
      </c>
      <c r="E265" s="12">
        <v>-39.619184081698734</v>
      </c>
      <c r="F265" s="12"/>
      <c r="G265" s="11">
        <v>3746.5984700000004</v>
      </c>
      <c r="H265" s="11">
        <v>1943.8462200000001</v>
      </c>
      <c r="I265" s="11">
        <v>1092.2666100000001</v>
      </c>
      <c r="J265" s="12">
        <v>-43.809001002147177</v>
      </c>
      <c r="K265" s="12"/>
      <c r="L265" s="12"/>
      <c r="M265" s="12"/>
      <c r="O265" s="292"/>
      <c r="P265" s="292"/>
      <c r="Q265" s="292"/>
    </row>
    <row r="266" spans="1:23" ht="11.25" customHeight="1" x14ac:dyDescent="0.2">
      <c r="A266" s="9" t="s">
        <v>66</v>
      </c>
      <c r="B266" s="11">
        <v>7873.7244599999995</v>
      </c>
      <c r="C266" s="11">
        <v>4978.7274100000004</v>
      </c>
      <c r="D266" s="11">
        <v>4487.7551989999993</v>
      </c>
      <c r="E266" s="12">
        <v>-9.8613997226251371</v>
      </c>
      <c r="F266" s="12"/>
      <c r="G266" s="11">
        <v>33497.591860000008</v>
      </c>
      <c r="H266" s="11">
        <v>20755.899460000001</v>
      </c>
      <c r="I266" s="11">
        <v>18994.135119999999</v>
      </c>
      <c r="J266" s="12">
        <v>-8.4880173147649458</v>
      </c>
      <c r="K266" s="12"/>
      <c r="L266" s="12"/>
      <c r="M266" s="12"/>
      <c r="O266" s="292"/>
      <c r="P266" s="292"/>
      <c r="Q266" s="292"/>
    </row>
    <row r="267" spans="1:23" ht="11.25" customHeight="1" x14ac:dyDescent="0.2">
      <c r="A267" s="9" t="s">
        <v>99</v>
      </c>
      <c r="B267" s="11">
        <v>28804.9153386</v>
      </c>
      <c r="C267" s="11">
        <v>15323.230887999998</v>
      </c>
      <c r="D267" s="11">
        <v>14147.650604000002</v>
      </c>
      <c r="E267" s="12">
        <v>-7.6718825983404173</v>
      </c>
      <c r="F267" s="12"/>
      <c r="G267" s="11">
        <v>48282.420880000012</v>
      </c>
      <c r="H267" s="11">
        <v>25730.95103</v>
      </c>
      <c r="I267" s="11">
        <v>24477.538459999996</v>
      </c>
      <c r="J267" s="12">
        <v>-4.8712251969957805</v>
      </c>
      <c r="K267" s="12"/>
      <c r="L267" s="12"/>
      <c r="M267" s="12"/>
      <c r="O267" s="292"/>
      <c r="P267" s="292"/>
      <c r="Q267" s="292"/>
    </row>
    <row r="268" spans="1:23" ht="11.25" customHeight="1" x14ac:dyDescent="0.2">
      <c r="A268" s="9" t="s">
        <v>67</v>
      </c>
      <c r="B268" s="11">
        <v>5467.5046676000002</v>
      </c>
      <c r="C268" s="11">
        <v>2782.0684699999997</v>
      </c>
      <c r="D268" s="11">
        <v>3180.4811399999999</v>
      </c>
      <c r="E268" s="12">
        <v>14.32073560720093</v>
      </c>
      <c r="F268" s="12"/>
      <c r="G268" s="11">
        <v>9952.7306900000003</v>
      </c>
      <c r="H268" s="11">
        <v>4977.1493</v>
      </c>
      <c r="I268" s="11">
        <v>5893.77189</v>
      </c>
      <c r="J268" s="12">
        <v>18.416618324067557</v>
      </c>
      <c r="K268" s="12"/>
      <c r="L268" s="12"/>
      <c r="M268" s="12"/>
      <c r="O268" s="292"/>
      <c r="P268" s="292"/>
      <c r="Q268" s="292"/>
    </row>
    <row r="269" spans="1:23" ht="11.25" customHeight="1" x14ac:dyDescent="0.2">
      <c r="A269" s="9" t="s">
        <v>340</v>
      </c>
      <c r="B269" s="11">
        <v>25746.611069999999</v>
      </c>
      <c r="C269" s="11">
        <v>13274.095824</v>
      </c>
      <c r="D269" s="11">
        <v>12304.668691999999</v>
      </c>
      <c r="E269" s="12">
        <v>-7.3031500213162843</v>
      </c>
      <c r="F269" s="12"/>
      <c r="G269" s="11">
        <v>53793.007229999996</v>
      </c>
      <c r="H269" s="11">
        <v>26280.081659999996</v>
      </c>
      <c r="I269" s="11">
        <v>23558.630209999996</v>
      </c>
      <c r="J269" s="12">
        <v>-10.355566946895095</v>
      </c>
      <c r="K269" s="12"/>
      <c r="L269" s="12"/>
      <c r="M269" s="12"/>
      <c r="O269" s="292"/>
      <c r="P269" s="292"/>
      <c r="Q269" s="292"/>
    </row>
    <row r="270" spans="1:23" ht="11.25" customHeight="1" x14ac:dyDescent="0.2">
      <c r="A270" s="9"/>
      <c r="B270" s="11"/>
      <c r="C270" s="11"/>
      <c r="D270" s="11"/>
      <c r="E270" s="12"/>
      <c r="F270" s="12"/>
      <c r="G270" s="11"/>
      <c r="H270" s="11"/>
      <c r="I270" s="11"/>
      <c r="J270" s="12"/>
      <c r="K270" s="12"/>
      <c r="L270" s="12"/>
      <c r="M270" s="12"/>
      <c r="O270" s="292"/>
      <c r="P270" s="292"/>
      <c r="Q270" s="292"/>
    </row>
    <row r="271" spans="1:23" s="20" customFormat="1" ht="11.25" customHeight="1" x14ac:dyDescent="0.2">
      <c r="A271" s="17" t="s">
        <v>68</v>
      </c>
      <c r="B271" s="18">
        <v>521391.1322259999</v>
      </c>
      <c r="C271" s="18">
        <v>253407.71670600001</v>
      </c>
      <c r="D271" s="18">
        <v>249115.90278979999</v>
      </c>
      <c r="E271" s="16">
        <v>-1.6936397880808443</v>
      </c>
      <c r="F271" s="16"/>
      <c r="G271" s="18">
        <v>1397277.53302</v>
      </c>
      <c r="H271" s="18">
        <v>685551.50995000009</v>
      </c>
      <c r="I271" s="18">
        <v>736057.67796999996</v>
      </c>
      <c r="J271" s="16">
        <v>7.3672316794522743</v>
      </c>
      <c r="K271" s="16"/>
      <c r="L271" s="16"/>
      <c r="M271" s="16"/>
      <c r="O271" s="292"/>
      <c r="P271" s="292"/>
      <c r="Q271" s="292"/>
      <c r="R271" s="179"/>
      <c r="S271" s="19"/>
      <c r="T271" s="19"/>
      <c r="U271" s="179"/>
      <c r="V271" s="179"/>
      <c r="W271" s="179"/>
    </row>
    <row r="272" spans="1:23" s="20" customFormat="1" ht="11.25" customHeight="1" x14ac:dyDescent="0.2">
      <c r="A272" s="17" t="s">
        <v>449</v>
      </c>
      <c r="B272" s="18">
        <v>289390.48314999993</v>
      </c>
      <c r="C272" s="18">
        <v>138446.21646300002</v>
      </c>
      <c r="D272" s="18">
        <v>144852.18532799996</v>
      </c>
      <c r="E272" s="16">
        <v>4.6270450927866023</v>
      </c>
      <c r="F272" s="16"/>
      <c r="G272" s="18">
        <v>837062.26420000009</v>
      </c>
      <c r="H272" s="18">
        <v>396501.00594000006</v>
      </c>
      <c r="I272" s="18">
        <v>447501.79041999998</v>
      </c>
      <c r="J272" s="16">
        <v>12.862712506640534</v>
      </c>
      <c r="K272" s="392"/>
      <c r="L272" s="16"/>
      <c r="M272" s="16"/>
      <c r="O272" s="292"/>
      <c r="P272" s="292"/>
      <c r="Q272" s="292"/>
    </row>
    <row r="273" spans="1:24" ht="11.25" customHeight="1" x14ac:dyDescent="0.2">
      <c r="A273" s="9" t="s">
        <v>450</v>
      </c>
      <c r="B273" s="11">
        <v>283454.08849999995</v>
      </c>
      <c r="C273" s="11">
        <v>135685.43897300001</v>
      </c>
      <c r="D273" s="11">
        <v>141872.09840799996</v>
      </c>
      <c r="E273" s="12">
        <v>4.5595603196825181</v>
      </c>
      <c r="F273" s="12"/>
      <c r="G273" s="11">
        <v>820315.12730000005</v>
      </c>
      <c r="H273" s="11">
        <v>389177.85251000006</v>
      </c>
      <c r="I273" s="11">
        <v>439446.46326999995</v>
      </c>
      <c r="J273" s="12">
        <v>12.916616512422991</v>
      </c>
      <c r="K273" s="392"/>
      <c r="L273" s="12"/>
      <c r="M273" s="12"/>
      <c r="O273" s="292"/>
      <c r="P273" s="292"/>
      <c r="Q273" s="292"/>
      <c r="R273" s="247"/>
    </row>
    <row r="274" spans="1:24" ht="11.25" customHeight="1" x14ac:dyDescent="0.2">
      <c r="A274" s="390" t="s">
        <v>451</v>
      </c>
      <c r="B274" s="11">
        <v>232214.41368</v>
      </c>
      <c r="C274" s="11">
        <v>110895.73528300002</v>
      </c>
      <c r="D274" s="11">
        <v>113835.72706799998</v>
      </c>
      <c r="E274" s="12">
        <v>2.6511315133059554</v>
      </c>
      <c r="F274" s="12"/>
      <c r="G274" s="11">
        <v>724893.37216000003</v>
      </c>
      <c r="H274" s="11">
        <v>347975.75802000007</v>
      </c>
      <c r="I274" s="11">
        <v>382948.94941999996</v>
      </c>
      <c r="J274" s="12">
        <v>10.050467767927046</v>
      </c>
      <c r="K274" s="392"/>
      <c r="L274" s="12"/>
      <c r="M274" s="12"/>
      <c r="O274" s="292"/>
      <c r="P274" s="292"/>
      <c r="Q274" s="292"/>
      <c r="R274" s="247"/>
    </row>
    <row r="275" spans="1:24" ht="11.25" customHeight="1" x14ac:dyDescent="0.2">
      <c r="A275" s="390" t="s">
        <v>458</v>
      </c>
      <c r="B275" s="11">
        <v>51239.674819999986</v>
      </c>
      <c r="C275" s="11">
        <v>24789.703690000002</v>
      </c>
      <c r="D275" s="11">
        <v>28036.371339999998</v>
      </c>
      <c r="E275" s="12">
        <v>13.096839278920783</v>
      </c>
      <c r="F275" s="12"/>
      <c r="G275" s="11">
        <v>95421.755140000008</v>
      </c>
      <c r="H275" s="11">
        <v>41202.094489999989</v>
      </c>
      <c r="I275" s="11">
        <v>56497.513849999996</v>
      </c>
      <c r="J275" s="12">
        <v>37.122917049064824</v>
      </c>
      <c r="K275" s="392"/>
      <c r="L275" s="12"/>
      <c r="M275" s="12"/>
      <c r="O275" s="292"/>
      <c r="P275" s="292"/>
      <c r="Q275" s="292"/>
      <c r="R275" s="247"/>
    </row>
    <row r="276" spans="1:24" ht="11.25" customHeight="1" x14ac:dyDescent="0.2">
      <c r="A276" s="9" t="s">
        <v>452</v>
      </c>
      <c r="B276" s="11">
        <v>5936.3946500000002</v>
      </c>
      <c r="C276" s="11">
        <v>2760.7774899999999</v>
      </c>
      <c r="D276" s="11">
        <v>2980.0869199999997</v>
      </c>
      <c r="E276" s="12">
        <v>7.9437560902454294</v>
      </c>
      <c r="F276" s="12"/>
      <c r="G276" s="11">
        <v>16747.136900000001</v>
      </c>
      <c r="H276" s="11">
        <v>7323.1534300000003</v>
      </c>
      <c r="I276" s="11">
        <v>8055.3271499999992</v>
      </c>
      <c r="J276" s="12">
        <v>9.9980660926832314</v>
      </c>
      <c r="K276" s="392"/>
      <c r="L276" s="12"/>
      <c r="M276" s="12"/>
      <c r="O276" s="292"/>
      <c r="P276" s="292"/>
      <c r="Q276" s="292"/>
      <c r="R276" s="247"/>
    </row>
    <row r="277" spans="1:24" s="20" customFormat="1" ht="11.25" customHeight="1" x14ac:dyDescent="0.2">
      <c r="A277" s="17" t="s">
        <v>448</v>
      </c>
      <c r="B277" s="18">
        <v>172779.03718299998</v>
      </c>
      <c r="C277" s="18">
        <v>85872.949531999999</v>
      </c>
      <c r="D277" s="18">
        <v>78563.684822100011</v>
      </c>
      <c r="E277" s="16">
        <v>-8.5117196389955581</v>
      </c>
      <c r="F277" s="16"/>
      <c r="G277" s="18">
        <v>382427.32970999996</v>
      </c>
      <c r="H277" s="18">
        <v>200631.84999000002</v>
      </c>
      <c r="I277" s="18">
        <v>202773.65067999996</v>
      </c>
      <c r="J277" s="16">
        <v>1.0675277579839388</v>
      </c>
      <c r="K277" s="392"/>
      <c r="L277" s="16"/>
      <c r="M277" s="16"/>
      <c r="O277" s="292"/>
      <c r="P277" s="292"/>
      <c r="Q277" s="292"/>
      <c r="R277" s="22"/>
    </row>
    <row r="278" spans="1:24" ht="11.25" customHeight="1" x14ac:dyDescent="0.2">
      <c r="A278" s="9" t="s">
        <v>445</v>
      </c>
      <c r="B278" s="11">
        <v>153735.29405299999</v>
      </c>
      <c r="C278" s="11">
        <v>77330.540382000007</v>
      </c>
      <c r="D278" s="11">
        <v>70454.274974500004</v>
      </c>
      <c r="E278" s="12">
        <v>-8.8920436525238244</v>
      </c>
      <c r="F278" s="12"/>
      <c r="G278" s="11">
        <v>368607.16984999995</v>
      </c>
      <c r="H278" s="11">
        <v>194126.02491000001</v>
      </c>
      <c r="I278" s="11">
        <v>196235.68524999995</v>
      </c>
      <c r="J278" s="12">
        <v>1.0867478180620225</v>
      </c>
      <c r="K278" s="392"/>
      <c r="L278" s="12"/>
      <c r="M278" s="12"/>
      <c r="O278" s="292"/>
      <c r="P278" s="292"/>
      <c r="Q278" s="292"/>
    </row>
    <row r="279" spans="1:24" ht="11.25" customHeight="1" x14ac:dyDescent="0.2">
      <c r="A279" s="390" t="s">
        <v>456</v>
      </c>
      <c r="B279" s="11">
        <v>2018.6893100000002</v>
      </c>
      <c r="C279" s="11">
        <v>817.33774999999991</v>
      </c>
      <c r="D279" s="11">
        <v>325.22471000000002</v>
      </c>
      <c r="E279" s="12">
        <v>-60.209263551083986</v>
      </c>
      <c r="F279" s="12"/>
      <c r="G279" s="11">
        <v>2283.00234</v>
      </c>
      <c r="H279" s="11">
        <v>771.61896000000002</v>
      </c>
      <c r="I279" s="11">
        <v>337.65629000000001</v>
      </c>
      <c r="J279" s="12">
        <v>-56.240540019908266</v>
      </c>
      <c r="K279" s="392"/>
      <c r="L279" s="12"/>
      <c r="M279" s="12"/>
      <c r="O279" s="292"/>
      <c r="P279" s="292"/>
      <c r="Q279" s="292"/>
    </row>
    <row r="280" spans="1:24" ht="11.25" customHeight="1" x14ac:dyDescent="0.2">
      <c r="A280" s="390" t="s">
        <v>457</v>
      </c>
      <c r="B280" s="11">
        <v>151716.604743</v>
      </c>
      <c r="C280" s="11">
        <v>76513.202632</v>
      </c>
      <c r="D280" s="11">
        <v>70129.050264500009</v>
      </c>
      <c r="E280" s="12">
        <v>-8.3438572009661982</v>
      </c>
      <c r="F280" s="12"/>
      <c r="G280" s="11">
        <v>366324.16750999994</v>
      </c>
      <c r="H280" s="11">
        <v>193354.40595000001</v>
      </c>
      <c r="I280" s="11">
        <v>195898.02895999994</v>
      </c>
      <c r="J280" s="12">
        <v>1.3155236869325222</v>
      </c>
      <c r="K280" s="392"/>
      <c r="L280" s="12"/>
      <c r="M280" s="12"/>
      <c r="O280" s="292"/>
      <c r="P280" s="292"/>
      <c r="Q280" s="292"/>
    </row>
    <row r="281" spans="1:24" ht="11.25" customHeight="1" x14ac:dyDescent="0.2">
      <c r="A281" s="9" t="s">
        <v>447</v>
      </c>
      <c r="B281" s="11">
        <v>19043.743129999999</v>
      </c>
      <c r="C281" s="11">
        <v>8542.4091499999995</v>
      </c>
      <c r="D281" s="11">
        <v>8109.4098476000008</v>
      </c>
      <c r="E281" s="12">
        <v>-5.0688195191399643</v>
      </c>
      <c r="F281" s="12"/>
      <c r="G281" s="11">
        <v>13820.159860000003</v>
      </c>
      <c r="H281" s="11">
        <v>6505.8250799999996</v>
      </c>
      <c r="I281" s="11">
        <v>6537.9654300000002</v>
      </c>
      <c r="J281" s="12">
        <v>0.49402419531389796</v>
      </c>
      <c r="K281" s="392"/>
      <c r="L281" s="12"/>
      <c r="M281" s="12"/>
      <c r="O281" s="292"/>
      <c r="P281" s="292"/>
      <c r="Q281" s="292"/>
    </row>
    <row r="282" spans="1:24" s="20" customFormat="1" ht="11.25" customHeight="1" x14ac:dyDescent="0.2">
      <c r="A282" s="17" t="s">
        <v>432</v>
      </c>
      <c r="B282" s="18">
        <v>25867.614644000001</v>
      </c>
      <c r="C282" s="18">
        <v>13009.393402</v>
      </c>
      <c r="D282" s="18">
        <v>9518.0592680000009</v>
      </c>
      <c r="E282" s="16">
        <v>-26.837024802887882</v>
      </c>
      <c r="F282" s="16"/>
      <c r="G282" s="18">
        <v>101717.17318999999</v>
      </c>
      <c r="H282" s="18">
        <v>53132.221769999989</v>
      </c>
      <c r="I282" s="18">
        <v>39107.164980000001</v>
      </c>
      <c r="J282" s="16">
        <v>-26.396518577205342</v>
      </c>
      <c r="K282" s="392"/>
      <c r="L282" s="16"/>
      <c r="M282" s="16"/>
      <c r="O282" s="292"/>
      <c r="P282" s="292"/>
      <c r="Q282" s="292"/>
    </row>
    <row r="283" spans="1:24" ht="11.25" customHeight="1" x14ac:dyDescent="0.2">
      <c r="A283" s="9" t="s">
        <v>455</v>
      </c>
      <c r="B283" s="11">
        <v>25200.821634</v>
      </c>
      <c r="C283" s="11">
        <v>12743.132752</v>
      </c>
      <c r="D283" s="11">
        <v>8991.0398380000006</v>
      </c>
      <c r="E283" s="12">
        <v>-29.444038503099776</v>
      </c>
      <c r="F283" s="12"/>
      <c r="G283" s="11">
        <v>99285.608739999981</v>
      </c>
      <c r="H283" s="11">
        <v>52144.668309999986</v>
      </c>
      <c r="I283" s="11">
        <v>37241.167710000002</v>
      </c>
      <c r="J283" s="12">
        <v>-28.581063190197497</v>
      </c>
      <c r="K283" s="392"/>
      <c r="L283" s="12"/>
      <c r="M283" s="12"/>
      <c r="O283" s="292"/>
      <c r="P283" s="292"/>
      <c r="Q283" s="292"/>
    </row>
    <row r="284" spans="1:24" ht="11.25" customHeight="1" x14ac:dyDescent="0.2">
      <c r="A284" s="390" t="s">
        <v>69</v>
      </c>
      <c r="B284" s="11">
        <v>23897.380634000001</v>
      </c>
      <c r="C284" s="11">
        <v>12020.891032</v>
      </c>
      <c r="D284" s="11">
        <v>8351.3751179999999</v>
      </c>
      <c r="E284" s="12">
        <v>-30.526155708687725</v>
      </c>
      <c r="F284" s="12"/>
      <c r="G284" s="11">
        <v>93528.168799999985</v>
      </c>
      <c r="H284" s="11">
        <v>48862.87367999999</v>
      </c>
      <c r="I284" s="11">
        <v>34093.504119999998</v>
      </c>
      <c r="J284" s="12">
        <v>-30.226158323646089</v>
      </c>
      <c r="K284" s="392"/>
      <c r="L284" s="12"/>
      <c r="M284" s="12"/>
      <c r="O284" s="292"/>
      <c r="P284" s="292"/>
      <c r="Q284" s="292"/>
    </row>
    <row r="285" spans="1:24" ht="11.25" customHeight="1" x14ac:dyDescent="0.2">
      <c r="A285" s="390" t="s">
        <v>454</v>
      </c>
      <c r="B285" s="11">
        <v>1303.441</v>
      </c>
      <c r="C285" s="11">
        <v>722.2417200000001</v>
      </c>
      <c r="D285" s="11">
        <v>639.66471999999999</v>
      </c>
      <c r="E285" s="12">
        <v>-11.43342979411382</v>
      </c>
      <c r="F285" s="12"/>
      <c r="G285" s="11">
        <v>5757.4399400000002</v>
      </c>
      <c r="H285" s="11">
        <v>3281.7946299999999</v>
      </c>
      <c r="I285" s="11">
        <v>3147.6635900000006</v>
      </c>
      <c r="J285" s="12">
        <v>-4.0871247327258686</v>
      </c>
      <c r="K285" s="392"/>
      <c r="L285" s="12"/>
      <c r="M285" s="12"/>
      <c r="O285" s="292"/>
      <c r="P285" s="292"/>
      <c r="Q285" s="292"/>
    </row>
    <row r="286" spans="1:24" ht="11.25" customHeight="1" x14ac:dyDescent="0.2">
      <c r="A286" s="9" t="s">
        <v>446</v>
      </c>
      <c r="B286" s="11">
        <v>666.79301000000009</v>
      </c>
      <c r="C286" s="11">
        <v>266.26065</v>
      </c>
      <c r="D286" s="11">
        <v>527.01943000000006</v>
      </c>
      <c r="E286" s="12">
        <v>97.93365260694739</v>
      </c>
      <c r="F286" s="12"/>
      <c r="G286" s="11">
        <v>2431.5644500000003</v>
      </c>
      <c r="H286" s="11">
        <v>987.55345999999997</v>
      </c>
      <c r="I286" s="11">
        <v>1865.9972700000001</v>
      </c>
      <c r="J286" s="12">
        <v>88.951519647351546</v>
      </c>
      <c r="K286" s="392"/>
      <c r="L286" s="12"/>
      <c r="M286" s="12"/>
      <c r="O286" s="292"/>
      <c r="P286" s="292"/>
      <c r="Q286" s="292"/>
    </row>
    <row r="287" spans="1:24" s="20" customFormat="1" ht="11.25" customHeight="1" x14ac:dyDescent="0.2">
      <c r="A287" s="17" t="s">
        <v>70</v>
      </c>
      <c r="B287" s="18">
        <v>6300.3151399999997</v>
      </c>
      <c r="C287" s="18">
        <v>3276.4868300000003</v>
      </c>
      <c r="D287" s="18">
        <v>3694.4052800000004</v>
      </c>
      <c r="E287" s="16">
        <v>12.75507797478312</v>
      </c>
      <c r="F287" s="16"/>
      <c r="G287" s="18">
        <v>36100.419180000004</v>
      </c>
      <c r="H287" s="18">
        <v>18296.05287</v>
      </c>
      <c r="I287" s="18">
        <v>23501.838889999999</v>
      </c>
      <c r="J287" s="16">
        <v>28.453055186214073</v>
      </c>
      <c r="K287" s="16"/>
      <c r="L287" s="16"/>
      <c r="M287" s="16"/>
      <c r="O287" s="292"/>
      <c r="P287" s="292"/>
      <c r="Q287" s="292"/>
      <c r="S287" s="179"/>
      <c r="T287" s="179"/>
      <c r="U287" s="179"/>
      <c r="V287" s="179"/>
      <c r="W287" s="179"/>
      <c r="X287" s="179"/>
    </row>
    <row r="288" spans="1:24" s="20" customFormat="1" ht="11.25" customHeight="1" x14ac:dyDescent="0.2">
      <c r="A288" s="17" t="s">
        <v>71</v>
      </c>
      <c r="B288" s="18">
        <v>27053.682109000001</v>
      </c>
      <c r="C288" s="18">
        <v>12802.670478999999</v>
      </c>
      <c r="D288" s="18">
        <v>12487.568091700001</v>
      </c>
      <c r="E288" s="16">
        <v>-2.461223912752061</v>
      </c>
      <c r="F288" s="16"/>
      <c r="G288" s="18">
        <v>39970.346740000008</v>
      </c>
      <c r="H288" s="18">
        <v>16990.379380000002</v>
      </c>
      <c r="I288" s="18">
        <v>23173.233000000004</v>
      </c>
      <c r="J288" s="16">
        <v>36.390321144200385</v>
      </c>
      <c r="K288" s="16"/>
      <c r="L288" s="16"/>
      <c r="M288" s="16"/>
      <c r="O288" s="292"/>
      <c r="P288" s="292"/>
      <c r="Q288" s="292"/>
      <c r="R288" s="22"/>
      <c r="S288" s="179"/>
      <c r="T288" s="179"/>
      <c r="U288" s="179"/>
      <c r="V288" s="179"/>
    </row>
    <row r="289" spans="1:23" ht="11.25" customHeight="1" x14ac:dyDescent="0.2">
      <c r="A289" s="18"/>
      <c r="B289" s="11"/>
      <c r="C289" s="11">
        <v>77.330540382000009</v>
      </c>
      <c r="D289" s="11">
        <v>70.454274974500009</v>
      </c>
      <c r="E289" s="12"/>
      <c r="F289" s="12"/>
      <c r="G289" s="11"/>
      <c r="H289" s="11">
        <v>194.12602491000001</v>
      </c>
      <c r="I289" s="11">
        <v>196.23568524999996</v>
      </c>
      <c r="J289" s="12"/>
      <c r="K289" s="12"/>
      <c r="L289" s="12"/>
      <c r="M289" s="12"/>
      <c r="N289" s="130"/>
      <c r="O289" s="292"/>
      <c r="P289" s="292"/>
      <c r="Q289" s="292"/>
      <c r="R289" s="131"/>
      <c r="S289" s="131"/>
      <c r="T289" s="13"/>
      <c r="U289" s="13"/>
      <c r="V289" s="13"/>
    </row>
    <row r="290" spans="1:23" s="20" customFormat="1" ht="11.25" customHeight="1" x14ac:dyDescent="0.2">
      <c r="A290" s="17" t="s">
        <v>72</v>
      </c>
      <c r="B290" s="18"/>
      <c r="C290" s="18"/>
      <c r="D290" s="18"/>
      <c r="E290" s="16"/>
      <c r="F290" s="16"/>
      <c r="G290" s="18">
        <v>25904.901430000085</v>
      </c>
      <c r="H290" s="18">
        <v>15790.474769999972</v>
      </c>
      <c r="I290" s="18">
        <v>11797.589280000073</v>
      </c>
      <c r="J290" s="16">
        <v>-25.286671541921635</v>
      </c>
      <c r="K290" s="16"/>
      <c r="L290" s="16"/>
      <c r="M290" s="16"/>
      <c r="N290" s="205"/>
      <c r="O290" s="292"/>
      <c r="P290" s="292"/>
      <c r="Q290" s="292"/>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2"/>
      <c r="P291" s="292"/>
      <c r="Q291" s="292"/>
      <c r="R291" s="129"/>
      <c r="S291" s="129"/>
      <c r="T291" s="129"/>
      <c r="U291" s="129"/>
      <c r="V291" s="129"/>
      <c r="W291" s="129"/>
    </row>
    <row r="292" spans="1:23" ht="15" x14ac:dyDescent="0.2">
      <c r="A292" s="9" t="s">
        <v>409</v>
      </c>
      <c r="B292" s="9"/>
      <c r="C292" s="9"/>
      <c r="D292" s="9"/>
      <c r="E292" s="9"/>
      <c r="F292" s="9"/>
      <c r="G292" s="9"/>
      <c r="H292" s="9"/>
      <c r="I292" s="9"/>
      <c r="J292" s="9"/>
      <c r="K292" s="9"/>
      <c r="L292" s="9"/>
      <c r="M292" s="9"/>
      <c r="N292" s="130"/>
      <c r="O292" s="292"/>
      <c r="P292" s="292"/>
      <c r="Q292" s="292"/>
      <c r="R292" s="129"/>
      <c r="S292" s="129"/>
      <c r="T292" s="129"/>
      <c r="U292" s="129"/>
      <c r="V292" s="129"/>
      <c r="W292" s="129"/>
    </row>
    <row r="293" spans="1:23" ht="15" x14ac:dyDescent="0.2">
      <c r="A293" s="9" t="s">
        <v>401</v>
      </c>
      <c r="B293" s="9"/>
      <c r="C293" s="9"/>
      <c r="D293" s="9"/>
      <c r="E293" s="9"/>
      <c r="F293" s="9"/>
      <c r="G293" s="9"/>
      <c r="H293" s="9"/>
      <c r="I293" s="9"/>
      <c r="J293" s="9"/>
      <c r="K293" s="9"/>
      <c r="L293" s="9"/>
      <c r="M293" s="9"/>
      <c r="N293" s="130"/>
      <c r="O293" s="292"/>
      <c r="P293" s="292"/>
      <c r="Q293" s="292"/>
      <c r="R293" s="129"/>
      <c r="S293" s="129"/>
      <c r="T293" s="129"/>
      <c r="U293" s="129"/>
      <c r="V293" s="129"/>
      <c r="W293" s="129"/>
    </row>
    <row r="294" spans="1:23" ht="20.100000000000001" customHeight="1" x14ac:dyDescent="0.2">
      <c r="A294" s="474" t="s">
        <v>198</v>
      </c>
      <c r="B294" s="474"/>
      <c r="C294" s="474"/>
      <c r="D294" s="474"/>
      <c r="E294" s="474"/>
      <c r="F294" s="474"/>
      <c r="G294" s="474"/>
      <c r="H294" s="474"/>
      <c r="I294" s="474"/>
      <c r="J294" s="474"/>
      <c r="K294" s="426"/>
      <c r="L294" s="426"/>
      <c r="M294" s="426"/>
      <c r="N294" s="130"/>
      <c r="O294" s="292"/>
      <c r="P294" s="292"/>
      <c r="Q294" s="292"/>
      <c r="R294" s="129"/>
      <c r="S294" s="129"/>
      <c r="T294" s="129"/>
      <c r="U294" s="129"/>
      <c r="V294" s="129"/>
      <c r="W294" s="129"/>
    </row>
    <row r="295" spans="1:23" ht="20.100000000000001" customHeight="1" x14ac:dyDescent="0.2">
      <c r="A295" s="475" t="s">
        <v>160</v>
      </c>
      <c r="B295" s="475"/>
      <c r="C295" s="475"/>
      <c r="D295" s="475"/>
      <c r="E295" s="475"/>
      <c r="F295" s="475"/>
      <c r="G295" s="475"/>
      <c r="H295" s="475"/>
      <c r="I295" s="475"/>
      <c r="J295" s="475"/>
      <c r="K295" s="426"/>
      <c r="L295" s="426"/>
      <c r="M295" s="426"/>
      <c r="N295" s="130"/>
      <c r="O295" s="292"/>
      <c r="P295" s="292"/>
      <c r="Q295" s="292"/>
      <c r="V295" s="129"/>
      <c r="W295" s="129"/>
    </row>
    <row r="296" spans="1:23" s="20" customFormat="1" ht="15.75" x14ac:dyDescent="0.2">
      <c r="A296" s="17"/>
      <c r="B296" s="476" t="s">
        <v>100</v>
      </c>
      <c r="C296" s="476"/>
      <c r="D296" s="476"/>
      <c r="E296" s="476"/>
      <c r="F296" s="427"/>
      <c r="G296" s="476" t="s">
        <v>420</v>
      </c>
      <c r="H296" s="476"/>
      <c r="I296" s="476"/>
      <c r="J296" s="476"/>
      <c r="K296" s="427"/>
      <c r="L296" s="427"/>
      <c r="M296" s="427"/>
      <c r="N296" s="136"/>
      <c r="O296" s="292"/>
      <c r="P296" s="292"/>
      <c r="Q296" s="292"/>
      <c r="V296" s="137"/>
      <c r="W296" s="137"/>
    </row>
    <row r="297" spans="1:23" s="20" customFormat="1" ht="15.75" x14ac:dyDescent="0.2">
      <c r="A297" s="17" t="s">
        <v>257</v>
      </c>
      <c r="B297" s="480">
        <v>2020</v>
      </c>
      <c r="C297" s="477" t="s">
        <v>605</v>
      </c>
      <c r="D297" s="477"/>
      <c r="E297" s="477"/>
      <c r="F297" s="427"/>
      <c r="G297" s="480">
        <v>2020</v>
      </c>
      <c r="H297" s="477" t="s">
        <v>605</v>
      </c>
      <c r="I297" s="477"/>
      <c r="J297" s="477"/>
      <c r="K297" s="427"/>
      <c r="L297" s="427"/>
      <c r="M297" s="427"/>
      <c r="N297" s="136"/>
      <c r="O297" s="292"/>
      <c r="P297" s="292"/>
      <c r="Q297" s="292"/>
      <c r="R297" s="22"/>
      <c r="S297" s="22"/>
      <c r="V297" s="137"/>
      <c r="W297" s="137"/>
    </row>
    <row r="298" spans="1:23" s="20" customFormat="1" ht="12.75" x14ac:dyDescent="0.2">
      <c r="A298" s="123"/>
      <c r="B298" s="481"/>
      <c r="C298" s="257">
        <v>2020</v>
      </c>
      <c r="D298" s="257">
        <v>2021</v>
      </c>
      <c r="E298" s="428" t="s">
        <v>616</v>
      </c>
      <c r="F298" s="125"/>
      <c r="G298" s="481"/>
      <c r="H298" s="257">
        <v>2020</v>
      </c>
      <c r="I298" s="257">
        <v>2021</v>
      </c>
      <c r="J298" s="428" t="s">
        <v>616</v>
      </c>
      <c r="K298" s="427"/>
      <c r="L298" s="427"/>
      <c r="M298" s="427"/>
      <c r="O298" s="292"/>
      <c r="P298" s="292"/>
      <c r="Q298" s="292"/>
      <c r="R298" s="247"/>
      <c r="S298" s="247"/>
    </row>
    <row r="299" spans="1:23" ht="12.75" x14ac:dyDescent="0.2">
      <c r="A299" s="9"/>
      <c r="B299" s="11"/>
      <c r="C299" s="11"/>
      <c r="D299" s="11"/>
      <c r="E299" s="12"/>
      <c r="F299" s="12"/>
      <c r="G299" s="11"/>
      <c r="H299" s="11"/>
      <c r="I299" s="11"/>
      <c r="J299" s="12"/>
      <c r="K299" s="12"/>
      <c r="L299" s="12"/>
      <c r="M299" s="12"/>
      <c r="O299" s="292"/>
      <c r="P299" s="292"/>
      <c r="Q299" s="292"/>
      <c r="R299" s="247"/>
      <c r="S299" s="247"/>
    </row>
    <row r="300" spans="1:23" s="20" customFormat="1" ht="15" customHeight="1" x14ac:dyDescent="0.2">
      <c r="A300" s="17" t="s">
        <v>254</v>
      </c>
      <c r="B300" s="18"/>
      <c r="C300" s="18"/>
      <c r="D300" s="18"/>
      <c r="E300" s="16"/>
      <c r="F300" s="16"/>
      <c r="G300" s="18">
        <v>353653</v>
      </c>
      <c r="H300" s="18">
        <v>223857</v>
      </c>
      <c r="I300" s="18">
        <v>147579</v>
      </c>
      <c r="J300" s="16">
        <v>-34.07443144507431</v>
      </c>
      <c r="K300" s="16"/>
      <c r="L300" s="16"/>
      <c r="M300" s="16"/>
      <c r="O300" s="292"/>
      <c r="P300" s="292"/>
      <c r="Q300" s="292"/>
      <c r="R300" s="22"/>
      <c r="S300" s="22"/>
    </row>
    <row r="301" spans="1:23" ht="12.75" x14ac:dyDescent="0.2">
      <c r="A301" s="17"/>
      <c r="B301" s="11"/>
      <c r="C301" s="11"/>
      <c r="D301" s="11"/>
      <c r="E301" s="12"/>
      <c r="F301" s="12"/>
      <c r="G301" s="11"/>
      <c r="H301" s="11"/>
      <c r="I301" s="11"/>
      <c r="J301" s="12"/>
      <c r="K301" s="12"/>
      <c r="L301" s="12"/>
      <c r="M301" s="12"/>
      <c r="O301" s="292"/>
      <c r="P301" s="292"/>
      <c r="Q301" s="292"/>
      <c r="R301" s="247"/>
      <c r="S301" s="247"/>
    </row>
    <row r="302" spans="1:23" s="20" customFormat="1" ht="14.25" customHeight="1" x14ac:dyDescent="0.2">
      <c r="A302" s="17" t="s">
        <v>74</v>
      </c>
      <c r="B302" s="18">
        <v>4767359.5878499998</v>
      </c>
      <c r="C302" s="18">
        <v>2846547.3289999999</v>
      </c>
      <c r="D302" s="18">
        <v>1934774.8060000001</v>
      </c>
      <c r="E302" s="16">
        <v>-32.030822523520385</v>
      </c>
      <c r="F302" s="18"/>
      <c r="G302" s="18">
        <v>333718.09055999998</v>
      </c>
      <c r="H302" s="18">
        <v>213846.38711999997</v>
      </c>
      <c r="I302" s="18">
        <v>135449.39496000001</v>
      </c>
      <c r="J302" s="16">
        <v>-36.660423968728296</v>
      </c>
      <c r="K302" s="16"/>
      <c r="L302" s="16"/>
      <c r="M302" s="16"/>
      <c r="O302" s="292"/>
      <c r="P302" s="292"/>
      <c r="Q302" s="292"/>
      <c r="R302" s="22"/>
      <c r="S302" s="22"/>
    </row>
    <row r="303" spans="1:23" ht="11.25" customHeight="1" x14ac:dyDescent="0.2">
      <c r="A303" s="9" t="s">
        <v>346</v>
      </c>
      <c r="B303" s="11">
        <v>30290.76</v>
      </c>
      <c r="C303" s="11">
        <v>30290.76</v>
      </c>
      <c r="D303" s="11">
        <v>0</v>
      </c>
      <c r="E303" s="12" t="s">
        <v>619</v>
      </c>
      <c r="F303" s="12"/>
      <c r="G303" s="11">
        <v>1079.51208</v>
      </c>
      <c r="H303" s="11">
        <v>1079.51208</v>
      </c>
      <c r="I303" s="11">
        <v>0</v>
      </c>
      <c r="J303" s="12" t="s">
        <v>619</v>
      </c>
      <c r="K303" s="12"/>
      <c r="L303" s="12"/>
      <c r="M303" s="12"/>
      <c r="O303" s="292"/>
      <c r="P303" s="292"/>
      <c r="Q303" s="292"/>
      <c r="R303" s="247"/>
      <c r="S303" s="247"/>
    </row>
    <row r="304" spans="1:23" ht="11.25" customHeight="1" x14ac:dyDescent="0.2">
      <c r="A304" s="9" t="s">
        <v>89</v>
      </c>
      <c r="B304" s="11">
        <v>4737068.82785</v>
      </c>
      <c r="C304" s="11">
        <v>2816256.5690000001</v>
      </c>
      <c r="D304" s="11">
        <v>1934774.8060000001</v>
      </c>
      <c r="E304" s="12">
        <v>-31.299767666871261</v>
      </c>
      <c r="F304" s="12"/>
      <c r="G304" s="11">
        <v>332638.57847999997</v>
      </c>
      <c r="H304" s="11">
        <v>212766.87503999998</v>
      </c>
      <c r="I304" s="11">
        <v>135449.39496000001</v>
      </c>
      <c r="J304" s="12">
        <v>-36.339058918576661</v>
      </c>
      <c r="K304" s="12"/>
      <c r="L304" s="12"/>
      <c r="M304" s="12"/>
      <c r="O304" s="292"/>
      <c r="P304" s="292"/>
      <c r="Q304" s="292"/>
      <c r="R304" s="247"/>
      <c r="S304" s="247"/>
    </row>
    <row r="305" spans="1:19" s="274" customFormat="1" ht="12.75" x14ac:dyDescent="0.2">
      <c r="A305" s="271" t="s">
        <v>365</v>
      </c>
      <c r="B305" s="272"/>
      <c r="C305" s="272"/>
      <c r="D305" s="272"/>
      <c r="E305" s="273"/>
      <c r="F305" s="273"/>
      <c r="G305" s="272">
        <v>12987.323789999997</v>
      </c>
      <c r="H305" s="272">
        <v>6440.1702900000009</v>
      </c>
      <c r="I305" s="272">
        <v>7995.5950999999995</v>
      </c>
      <c r="J305" s="273">
        <v>24.151920523207139</v>
      </c>
      <c r="K305" s="273"/>
      <c r="L305" s="273"/>
      <c r="M305" s="273"/>
      <c r="O305" s="292"/>
      <c r="P305" s="292"/>
      <c r="Q305" s="292"/>
      <c r="R305" s="275"/>
      <c r="S305" s="275"/>
    </row>
    <row r="306" spans="1:19" s="279" customFormat="1" ht="11.25" customHeight="1" x14ac:dyDescent="0.2">
      <c r="A306" s="276" t="s">
        <v>346</v>
      </c>
      <c r="B306" s="277"/>
      <c r="C306" s="277"/>
      <c r="D306" s="277"/>
      <c r="E306" s="278"/>
      <c r="F306" s="278"/>
      <c r="G306" s="277">
        <v>12398.317059999998</v>
      </c>
      <c r="H306" s="277">
        <v>6062.7017100000012</v>
      </c>
      <c r="I306" s="277">
        <v>7251.0896999999995</v>
      </c>
      <c r="J306" s="278">
        <v>19.601623943329358</v>
      </c>
      <c r="K306" s="278"/>
      <c r="L306" s="278"/>
      <c r="M306" s="278"/>
      <c r="O306" s="292"/>
      <c r="P306" s="292"/>
      <c r="Q306" s="292"/>
      <c r="R306" s="280"/>
    </row>
    <row r="307" spans="1:19" s="279" customFormat="1" ht="11.25" customHeight="1" x14ac:dyDescent="0.2">
      <c r="A307" s="276" t="s">
        <v>89</v>
      </c>
      <c r="B307" s="277"/>
      <c r="C307" s="277"/>
      <c r="D307" s="277"/>
      <c r="E307" s="278"/>
      <c r="F307" s="278"/>
      <c r="G307" s="277">
        <v>589.00672999999995</v>
      </c>
      <c r="H307" s="277">
        <v>377.46857999999997</v>
      </c>
      <c r="I307" s="277">
        <v>744.50540000000012</v>
      </c>
      <c r="J307" s="278">
        <v>97.236389847335147</v>
      </c>
      <c r="K307" s="278"/>
      <c r="L307" s="278"/>
      <c r="M307" s="278"/>
      <c r="O307" s="292"/>
      <c r="P307" s="292"/>
      <c r="Q307" s="292"/>
      <c r="R307" s="280"/>
      <c r="S307" s="281"/>
    </row>
    <row r="308" spans="1:19" s="20" customFormat="1" ht="11.25" customHeight="1" x14ac:dyDescent="0.2">
      <c r="A308" s="17" t="s">
        <v>75</v>
      </c>
      <c r="B308" s="18"/>
      <c r="C308" s="18"/>
      <c r="D308" s="18"/>
      <c r="E308" s="16" t="s">
        <v>619</v>
      </c>
      <c r="F308" s="16"/>
      <c r="G308" s="18">
        <v>6947.5856500000227</v>
      </c>
      <c r="H308" s="18">
        <v>3570.4425900000206</v>
      </c>
      <c r="I308" s="18">
        <v>4134.009939999989</v>
      </c>
      <c r="J308" s="16">
        <v>15.784243431847628</v>
      </c>
      <c r="K308" s="16"/>
      <c r="L308" s="16"/>
      <c r="M308" s="16"/>
      <c r="O308" s="292"/>
      <c r="P308" s="292"/>
      <c r="Q308" s="292"/>
      <c r="R308" s="179"/>
    </row>
    <row r="309" spans="1:19" ht="11.25" customHeight="1" x14ac:dyDescent="0.2">
      <c r="A309" s="9"/>
      <c r="B309" s="11"/>
      <c r="C309" s="11"/>
      <c r="D309" s="11"/>
      <c r="E309" s="12"/>
      <c r="F309" s="12"/>
      <c r="G309" s="11"/>
      <c r="H309" s="11"/>
      <c r="I309" s="11"/>
      <c r="J309" s="12"/>
      <c r="K309" s="12"/>
      <c r="L309" s="12"/>
      <c r="M309" s="12"/>
      <c r="O309" s="292"/>
      <c r="P309" s="292"/>
      <c r="Q309" s="292"/>
    </row>
    <row r="310" spans="1:19" s="20" customFormat="1" ht="11.25" customHeight="1" x14ac:dyDescent="0.2">
      <c r="A310" s="17" t="s">
        <v>255</v>
      </c>
      <c r="B310" s="18"/>
      <c r="C310" s="18"/>
      <c r="D310" s="18"/>
      <c r="E310" s="12" t="s">
        <v>619</v>
      </c>
      <c r="F310" s="16"/>
      <c r="G310" s="18">
        <v>3961646</v>
      </c>
      <c r="H310" s="18">
        <v>1867389</v>
      </c>
      <c r="I310" s="18">
        <v>2162852</v>
      </c>
      <c r="J310" s="16">
        <v>15.822252353419671</v>
      </c>
      <c r="K310" s="16"/>
      <c r="L310" s="16"/>
      <c r="M310" s="16"/>
      <c r="O310" s="292"/>
      <c r="P310" s="292"/>
      <c r="Q310" s="292"/>
    </row>
    <row r="311" spans="1:19" ht="11.25" customHeight="1" x14ac:dyDescent="0.2">
      <c r="A311" s="9"/>
      <c r="B311" s="11"/>
      <c r="C311" s="11"/>
      <c r="D311" s="11"/>
      <c r="E311" s="12"/>
      <c r="F311" s="12"/>
      <c r="G311" s="11"/>
      <c r="H311" s="11"/>
      <c r="I311" s="11"/>
      <c r="J311" s="12"/>
      <c r="K311" s="12"/>
      <c r="L311" s="12"/>
      <c r="M311" s="12"/>
      <c r="O311" s="292"/>
      <c r="P311" s="292"/>
      <c r="Q311" s="292"/>
    </row>
    <row r="312" spans="1:19" s="20" customFormat="1" x14ac:dyDescent="0.2">
      <c r="A312" s="17" t="s">
        <v>76</v>
      </c>
      <c r="B312" s="18">
        <v>4314791.5150000006</v>
      </c>
      <c r="C312" s="18">
        <v>2141937.3640000001</v>
      </c>
      <c r="D312" s="18">
        <v>2049796.5659999999</v>
      </c>
      <c r="E312" s="16">
        <v>-4.3017503475419261</v>
      </c>
      <c r="F312" s="16"/>
      <c r="G312" s="18">
        <v>2092062.2270600004</v>
      </c>
      <c r="H312" s="18">
        <v>1029259.1264800001</v>
      </c>
      <c r="I312" s="18">
        <v>1175171.8119500002</v>
      </c>
      <c r="J312" s="16">
        <v>14.176477207349336</v>
      </c>
      <c r="K312" s="16"/>
      <c r="L312" s="16"/>
      <c r="M312" s="16"/>
      <c r="O312" s="292"/>
      <c r="P312" s="292"/>
      <c r="Q312" s="292"/>
      <c r="R312" s="179"/>
      <c r="S312" s="179"/>
    </row>
    <row r="313" spans="1:19" x14ac:dyDescent="0.2">
      <c r="A313" s="9" t="s">
        <v>283</v>
      </c>
      <c r="B313" s="11">
        <v>432989.571</v>
      </c>
      <c r="C313" s="11">
        <v>216103.43299999999</v>
      </c>
      <c r="D313" s="11">
        <v>221509.28</v>
      </c>
      <c r="E313" s="12">
        <v>2.5015090806077183</v>
      </c>
      <c r="F313" s="12"/>
      <c r="G313" s="11">
        <v>232831.421</v>
      </c>
      <c r="H313" s="11">
        <v>115709.84983000002</v>
      </c>
      <c r="I313" s="11">
        <v>146753.50972</v>
      </c>
      <c r="J313" s="12">
        <v>26.82888270584489</v>
      </c>
      <c r="K313" s="12"/>
      <c r="L313" s="12"/>
      <c r="M313" s="12"/>
      <c r="O313" s="292"/>
      <c r="P313" s="292"/>
      <c r="Q313" s="292"/>
    </row>
    <row r="314" spans="1:19" x14ac:dyDescent="0.2">
      <c r="A314" s="9" t="s">
        <v>284</v>
      </c>
      <c r="B314" s="11">
        <v>0</v>
      </c>
      <c r="C314" s="11">
        <v>0</v>
      </c>
      <c r="D314" s="11">
        <v>0</v>
      </c>
      <c r="E314" s="12" t="s">
        <v>619</v>
      </c>
      <c r="F314" s="12"/>
      <c r="G314" s="11">
        <v>0</v>
      </c>
      <c r="H314" s="11">
        <v>0</v>
      </c>
      <c r="I314" s="11">
        <v>0</v>
      </c>
      <c r="J314" s="12" t="s">
        <v>619</v>
      </c>
      <c r="K314" s="12"/>
      <c r="L314" s="12"/>
      <c r="M314" s="12"/>
      <c r="O314" s="292"/>
      <c r="P314" s="292"/>
      <c r="Q314" s="292"/>
    </row>
    <row r="315" spans="1:19" x14ac:dyDescent="0.2">
      <c r="A315" s="9" t="s">
        <v>402</v>
      </c>
      <c r="B315" s="11">
        <v>1617988.1980000001</v>
      </c>
      <c r="C315" s="11">
        <v>761969.62100000004</v>
      </c>
      <c r="D315" s="11">
        <v>729042.65099999995</v>
      </c>
      <c r="E315" s="12">
        <v>-4.32129695102374</v>
      </c>
      <c r="F315" s="12"/>
      <c r="G315" s="11">
        <v>869451.87046000012</v>
      </c>
      <c r="H315" s="11">
        <v>408376.3837699999</v>
      </c>
      <c r="I315" s="11">
        <v>456382.43116999994</v>
      </c>
      <c r="J315" s="12">
        <v>11.755343675073377</v>
      </c>
      <c r="K315" s="12"/>
      <c r="L315" s="12"/>
      <c r="M315" s="12"/>
      <c r="O315" s="292"/>
      <c r="P315" s="292"/>
      <c r="Q315" s="292"/>
    </row>
    <row r="316" spans="1:19" x14ac:dyDescent="0.2">
      <c r="A316" s="9" t="s">
        <v>403</v>
      </c>
      <c r="B316" s="11">
        <v>2189904.8190000001</v>
      </c>
      <c r="C316" s="11">
        <v>1162862.9709999999</v>
      </c>
      <c r="D316" s="11">
        <v>925654.22199999995</v>
      </c>
      <c r="E316" s="12">
        <v>-20.398684532538951</v>
      </c>
      <c r="F316" s="12"/>
      <c r="G316" s="11">
        <v>945814.58172000013</v>
      </c>
      <c r="H316" s="11">
        <v>504843.29015000013</v>
      </c>
      <c r="I316" s="11">
        <v>434637.43148000014</v>
      </c>
      <c r="J316" s="12">
        <v>-13.906465637909193</v>
      </c>
      <c r="K316" s="12"/>
      <c r="L316" s="12"/>
      <c r="M316" s="12"/>
      <c r="O316" s="292"/>
      <c r="P316" s="292"/>
      <c r="Q316" s="292"/>
    </row>
    <row r="317" spans="1:19" x14ac:dyDescent="0.2">
      <c r="A317" s="9" t="s">
        <v>330</v>
      </c>
      <c r="B317" s="11">
        <v>73908.926999999996</v>
      </c>
      <c r="C317" s="11">
        <v>1001.3390000000001</v>
      </c>
      <c r="D317" s="11">
        <v>173590.413</v>
      </c>
      <c r="E317" s="12">
        <v>17235.828625470494</v>
      </c>
      <c r="F317" s="12"/>
      <c r="G317" s="11">
        <v>43964.353879999995</v>
      </c>
      <c r="H317" s="11">
        <v>329.60273000000001</v>
      </c>
      <c r="I317" s="11">
        <v>137398.43958000003</v>
      </c>
      <c r="J317" s="12">
        <v>41586.074499443632</v>
      </c>
      <c r="K317" s="12"/>
      <c r="L317" s="12"/>
      <c r="M317" s="12"/>
      <c r="O317" s="292"/>
      <c r="P317" s="292"/>
      <c r="Q317" s="292"/>
    </row>
    <row r="318" spans="1:19" x14ac:dyDescent="0.2">
      <c r="A318" s="9"/>
      <c r="B318" s="11"/>
      <c r="C318" s="11"/>
      <c r="D318" s="11"/>
      <c r="E318" s="12" t="s">
        <v>619</v>
      </c>
      <c r="F318" s="12"/>
      <c r="G318" s="11"/>
      <c r="H318" s="11"/>
      <c r="I318" s="11"/>
      <c r="J318" s="12"/>
      <c r="K318" s="12"/>
      <c r="L318" s="12"/>
      <c r="M318" s="12"/>
      <c r="O318" s="292"/>
      <c r="P318" s="292"/>
      <c r="Q318" s="292"/>
    </row>
    <row r="319" spans="1:19" s="20" customFormat="1" x14ac:dyDescent="0.2">
      <c r="A319" s="17" t="s">
        <v>404</v>
      </c>
      <c r="B319" s="93"/>
      <c r="C319" s="93"/>
      <c r="D319" s="93"/>
      <c r="E319" s="12">
        <v>901.5765903179929</v>
      </c>
      <c r="F319" s="16"/>
      <c r="G319" s="18">
        <v>732157.82880000002</v>
      </c>
      <c r="H319" s="18">
        <v>327180.05691000004</v>
      </c>
      <c r="I319" s="18">
        <v>398927.93048000004</v>
      </c>
      <c r="J319" s="16">
        <v>21.929170820376825</v>
      </c>
      <c r="K319" s="16"/>
      <c r="L319" s="16"/>
      <c r="M319" s="16"/>
      <c r="O319" s="292"/>
      <c r="P319" s="292"/>
      <c r="Q319" s="292"/>
    </row>
    <row r="320" spans="1:19" x14ac:dyDescent="0.2">
      <c r="A320" s="9" t="s">
        <v>285</v>
      </c>
      <c r="B320" s="11"/>
      <c r="C320" s="11"/>
      <c r="D320" s="11"/>
      <c r="E320" s="12">
        <v>514.54623799547608</v>
      </c>
      <c r="F320" s="12"/>
      <c r="G320" s="11">
        <v>728748.59959</v>
      </c>
      <c r="H320" s="11">
        <v>325847.12112000003</v>
      </c>
      <c r="I320" s="11">
        <v>396270.64132</v>
      </c>
      <c r="J320" s="12">
        <v>21.61244204274098</v>
      </c>
      <c r="K320" s="12"/>
      <c r="L320" s="12"/>
      <c r="M320" s="12"/>
      <c r="O320" s="292"/>
      <c r="P320" s="292"/>
      <c r="Q320" s="292"/>
    </row>
    <row r="321" spans="1:18" x14ac:dyDescent="0.2">
      <c r="A321" s="9" t="s">
        <v>286</v>
      </c>
      <c r="B321" s="11"/>
      <c r="C321" s="11"/>
      <c r="D321" s="11"/>
      <c r="E321" s="12">
        <v>-11.964460293939823</v>
      </c>
      <c r="F321" s="12"/>
      <c r="G321" s="11">
        <v>2586.5187300000002</v>
      </c>
      <c r="H321" s="11">
        <v>973.5895099999999</v>
      </c>
      <c r="I321" s="11">
        <v>839.17187000000001</v>
      </c>
      <c r="J321" s="12">
        <v>-13.806397729162043</v>
      </c>
      <c r="K321" s="12"/>
      <c r="L321" s="12"/>
      <c r="M321" s="12"/>
      <c r="O321" s="292"/>
      <c r="P321" s="292"/>
      <c r="Q321" s="292"/>
    </row>
    <row r="322" spans="1:18" x14ac:dyDescent="0.2">
      <c r="A322" s="9" t="s">
        <v>90</v>
      </c>
      <c r="B322" s="11"/>
      <c r="C322" s="11"/>
      <c r="D322" s="11"/>
      <c r="E322" s="12">
        <v>7266.1720914127427</v>
      </c>
      <c r="F322" s="12"/>
      <c r="G322" s="11">
        <v>822.71047999999996</v>
      </c>
      <c r="H322" s="11">
        <v>359.34628000000004</v>
      </c>
      <c r="I322" s="11">
        <v>1818.1172899999999</v>
      </c>
      <c r="J322" s="12">
        <v>405.9513319575758</v>
      </c>
      <c r="K322" s="12"/>
      <c r="L322" s="12"/>
      <c r="M322" s="12"/>
      <c r="O322" s="292"/>
      <c r="P322" s="292"/>
      <c r="Q322" s="292"/>
    </row>
    <row r="323" spans="1:18" ht="12.75" x14ac:dyDescent="0.2">
      <c r="A323" s="9"/>
      <c r="B323" s="11"/>
      <c r="C323" s="222"/>
      <c r="D323" s="222"/>
      <c r="E323" s="12" t="s">
        <v>619</v>
      </c>
      <c r="F323" s="12"/>
      <c r="G323" s="11"/>
      <c r="H323" s="11"/>
      <c r="I323" s="11"/>
      <c r="J323" s="316"/>
      <c r="K323" s="316"/>
      <c r="L323" s="316"/>
      <c r="M323" s="316"/>
      <c r="O323" s="292"/>
      <c r="P323" s="292"/>
      <c r="Q323" s="292"/>
      <c r="R323" s="247"/>
    </row>
    <row r="324" spans="1:18" s="20" customFormat="1" x14ac:dyDescent="0.2">
      <c r="A324" s="17" t="s">
        <v>351</v>
      </c>
      <c r="B324" s="93"/>
      <c r="C324" s="93"/>
      <c r="D324" s="93"/>
      <c r="E324" s="12">
        <v>6.3450920100458745</v>
      </c>
      <c r="F324" s="16"/>
      <c r="G324" s="18">
        <v>1112271.4464700001</v>
      </c>
      <c r="H324" s="18">
        <v>492188.51083000004</v>
      </c>
      <c r="I324" s="18">
        <v>581945.6540199999</v>
      </c>
      <c r="J324" s="16">
        <v>18.236334496845188</v>
      </c>
      <c r="K324" s="16"/>
      <c r="L324" s="16"/>
      <c r="M324" s="16"/>
      <c r="O324" s="292"/>
      <c r="P324" s="292"/>
      <c r="Q324" s="292"/>
    </row>
    <row r="325" spans="1:18" x14ac:dyDescent="0.2">
      <c r="A325" s="9" t="s">
        <v>352</v>
      </c>
      <c r="B325" s="11"/>
      <c r="C325" s="11"/>
      <c r="D325" s="11"/>
      <c r="E325" s="12">
        <v>10.503590239234995</v>
      </c>
      <c r="F325" s="12"/>
      <c r="G325" s="11">
        <v>265136.34827999992</v>
      </c>
      <c r="H325" s="11">
        <v>111293.15749000001</v>
      </c>
      <c r="I325" s="11">
        <v>153123.15749999994</v>
      </c>
      <c r="J325" s="12">
        <v>37.585419403487123</v>
      </c>
      <c r="K325" s="12"/>
      <c r="L325" s="12"/>
      <c r="M325" s="12"/>
      <c r="O325" s="292"/>
      <c r="P325" s="292"/>
      <c r="Q325" s="292"/>
      <c r="R325" s="13"/>
    </row>
    <row r="326" spans="1:18" x14ac:dyDescent="0.2">
      <c r="A326" s="9" t="s">
        <v>353</v>
      </c>
      <c r="B326" s="11"/>
      <c r="C326" s="11"/>
      <c r="D326" s="11"/>
      <c r="E326" s="12">
        <v>13.232467315332386</v>
      </c>
      <c r="F326" s="12"/>
      <c r="G326" s="11">
        <v>354530.40975000011</v>
      </c>
      <c r="H326" s="11">
        <v>151175.93884000002</v>
      </c>
      <c r="I326" s="11">
        <v>167555.69651000001</v>
      </c>
      <c r="J326" s="12">
        <v>10.834897269820061</v>
      </c>
      <c r="K326" s="12"/>
      <c r="L326" s="12"/>
      <c r="M326" s="12"/>
      <c r="O326" s="292"/>
      <c r="P326" s="292"/>
      <c r="Q326" s="292"/>
    </row>
    <row r="327" spans="1:18" x14ac:dyDescent="0.2">
      <c r="A327" s="9" t="s">
        <v>329</v>
      </c>
      <c r="B327" s="11"/>
      <c r="C327" s="11"/>
      <c r="D327" s="11"/>
      <c r="E327" s="12">
        <v>5.1432204474110961</v>
      </c>
      <c r="F327" s="12"/>
      <c r="G327" s="11">
        <v>492604.68844000006</v>
      </c>
      <c r="H327" s="11">
        <v>229719.41449999998</v>
      </c>
      <c r="I327" s="11">
        <v>261266.80000999998</v>
      </c>
      <c r="J327" s="12">
        <v>13.733007973516308</v>
      </c>
      <c r="K327" s="12"/>
      <c r="L327" s="12"/>
      <c r="M327" s="12"/>
      <c r="O327" s="292"/>
      <c r="P327" s="292"/>
      <c r="Q327" s="292"/>
    </row>
    <row r="328" spans="1:18" s="20" customFormat="1" x14ac:dyDescent="0.2">
      <c r="A328" s="17" t="s">
        <v>11</v>
      </c>
      <c r="B328" s="18">
        <v>41042.851999999999</v>
      </c>
      <c r="C328" s="18">
        <v>37608.607000000004</v>
      </c>
      <c r="D328" s="18">
        <v>3493.7649999999999</v>
      </c>
      <c r="E328" s="16">
        <v>-90.710198333057107</v>
      </c>
      <c r="F328" s="16"/>
      <c r="G328" s="18">
        <v>15501.541300000001</v>
      </c>
      <c r="H328" s="18">
        <v>14212.399810000001</v>
      </c>
      <c r="I328" s="18">
        <v>1218.23678</v>
      </c>
      <c r="J328" s="16">
        <v>-91.428352732218841</v>
      </c>
      <c r="K328" s="16"/>
      <c r="L328" s="16"/>
      <c r="M328" s="16"/>
      <c r="O328" s="292"/>
      <c r="P328" s="292"/>
      <c r="Q328" s="292"/>
    </row>
    <row r="329" spans="1:18" s="20" customFormat="1" x14ac:dyDescent="0.2">
      <c r="A329" s="17" t="s">
        <v>75</v>
      </c>
      <c r="B329" s="18"/>
      <c r="C329" s="18"/>
      <c r="D329" s="18"/>
      <c r="E329" s="16" t="s">
        <v>619</v>
      </c>
      <c r="F329" s="16"/>
      <c r="G329" s="18">
        <v>9652.9563699993305</v>
      </c>
      <c r="H329" s="18">
        <v>4548.9059699997306</v>
      </c>
      <c r="I329" s="18">
        <v>5588.3667699997313</v>
      </c>
      <c r="J329" s="16">
        <v>22.850786691466013</v>
      </c>
      <c r="K329" s="16"/>
      <c r="L329" s="16"/>
      <c r="M329" s="16"/>
      <c r="O329" s="292"/>
      <c r="P329" s="292"/>
      <c r="Q329" s="292"/>
    </row>
    <row r="330" spans="1:18" x14ac:dyDescent="0.2">
      <c r="A330" s="84"/>
      <c r="B330" s="90"/>
      <c r="C330" s="90"/>
      <c r="D330" s="90"/>
      <c r="E330" s="90"/>
      <c r="F330" s="90"/>
      <c r="G330" s="90"/>
      <c r="H330" s="90"/>
      <c r="I330" s="90"/>
      <c r="J330" s="90"/>
      <c r="K330" s="11"/>
      <c r="L330" s="11"/>
      <c r="M330" s="11"/>
      <c r="O330" s="292"/>
      <c r="P330" s="292"/>
      <c r="Q330" s="292"/>
    </row>
    <row r="331" spans="1:18" x14ac:dyDescent="0.2">
      <c r="A331" s="9" t="s">
        <v>409</v>
      </c>
      <c r="B331" s="9"/>
      <c r="C331" s="9"/>
      <c r="D331" s="9"/>
      <c r="E331" s="9"/>
      <c r="F331" s="9"/>
      <c r="G331" s="9"/>
      <c r="H331" s="9"/>
      <c r="I331" s="9"/>
      <c r="J331" s="9"/>
      <c r="K331" s="9"/>
      <c r="L331" s="9"/>
      <c r="M331" s="9"/>
      <c r="O331" s="292"/>
      <c r="P331" s="292"/>
      <c r="Q331" s="292"/>
    </row>
    <row r="332" spans="1:18" x14ac:dyDescent="0.2">
      <c r="A332" s="9" t="s">
        <v>366</v>
      </c>
      <c r="B332" s="9"/>
      <c r="C332" s="9"/>
      <c r="D332" s="9"/>
      <c r="E332" s="9"/>
      <c r="F332" s="9"/>
      <c r="G332" s="9"/>
      <c r="H332" s="9"/>
      <c r="I332" s="9"/>
      <c r="J332" s="9"/>
      <c r="K332" s="9"/>
      <c r="L332" s="9"/>
      <c r="M332" s="9"/>
      <c r="O332" s="292"/>
      <c r="P332" s="292"/>
      <c r="Q332" s="292"/>
    </row>
    <row r="333" spans="1:18" ht="20.100000000000001" customHeight="1" x14ac:dyDescent="0.2">
      <c r="A333" s="474" t="s">
        <v>199</v>
      </c>
      <c r="B333" s="474"/>
      <c r="C333" s="474"/>
      <c r="D333" s="474"/>
      <c r="E333" s="474"/>
      <c r="F333" s="474"/>
      <c r="G333" s="474"/>
      <c r="H333" s="474"/>
      <c r="I333" s="474"/>
      <c r="J333" s="474"/>
      <c r="K333" s="426"/>
      <c r="L333" s="426"/>
      <c r="M333" s="426"/>
      <c r="O333" s="292"/>
      <c r="P333" s="292"/>
      <c r="Q333" s="292"/>
    </row>
    <row r="334" spans="1:18" ht="20.100000000000001" customHeight="1" x14ac:dyDescent="0.2">
      <c r="A334" s="475" t="s">
        <v>280</v>
      </c>
      <c r="B334" s="475"/>
      <c r="C334" s="475"/>
      <c r="D334" s="475"/>
      <c r="E334" s="475"/>
      <c r="F334" s="475"/>
      <c r="G334" s="475"/>
      <c r="H334" s="475"/>
      <c r="I334" s="475"/>
      <c r="J334" s="475"/>
      <c r="K334" s="426"/>
      <c r="L334" s="426"/>
      <c r="M334" s="426"/>
      <c r="O334" s="292"/>
      <c r="P334" s="292"/>
      <c r="Q334" s="292"/>
    </row>
    <row r="335" spans="1:18" s="20" customFormat="1" x14ac:dyDescent="0.2">
      <c r="A335" s="17"/>
      <c r="B335" s="476" t="s">
        <v>100</v>
      </c>
      <c r="C335" s="476"/>
      <c r="D335" s="476"/>
      <c r="E335" s="476"/>
      <c r="F335" s="427"/>
      <c r="G335" s="476" t="s">
        <v>420</v>
      </c>
      <c r="H335" s="476"/>
      <c r="I335" s="476"/>
      <c r="J335" s="476"/>
      <c r="K335" s="427"/>
      <c r="L335" s="427"/>
      <c r="M335" s="427"/>
      <c r="N335" s="91"/>
      <c r="O335" s="292"/>
      <c r="P335" s="292"/>
      <c r="Q335" s="292"/>
      <c r="R335" s="91"/>
    </row>
    <row r="336" spans="1:18" s="20" customFormat="1" x14ac:dyDescent="0.2">
      <c r="A336" s="17" t="s">
        <v>257</v>
      </c>
      <c r="B336" s="480">
        <v>2020</v>
      </c>
      <c r="C336" s="477" t="s">
        <v>605</v>
      </c>
      <c r="D336" s="477"/>
      <c r="E336" s="477"/>
      <c r="F336" s="427"/>
      <c r="G336" s="480">
        <v>2020</v>
      </c>
      <c r="H336" s="477" t="s">
        <v>605</v>
      </c>
      <c r="I336" s="477"/>
      <c r="J336" s="477"/>
      <c r="K336" s="427"/>
      <c r="L336" s="427"/>
      <c r="M336" s="427"/>
      <c r="N336" s="91"/>
      <c r="O336" s="292"/>
      <c r="P336" s="292"/>
      <c r="Q336" s="292"/>
    </row>
    <row r="337" spans="1:17" s="20" customFormat="1" x14ac:dyDescent="0.2">
      <c r="A337" s="123"/>
      <c r="B337" s="481"/>
      <c r="C337" s="257">
        <v>2020</v>
      </c>
      <c r="D337" s="257">
        <v>2021</v>
      </c>
      <c r="E337" s="428" t="s">
        <v>616</v>
      </c>
      <c r="F337" s="125"/>
      <c r="G337" s="481"/>
      <c r="H337" s="257">
        <v>2020</v>
      </c>
      <c r="I337" s="257">
        <v>2021</v>
      </c>
      <c r="J337" s="428" t="s">
        <v>616</v>
      </c>
      <c r="K337" s="427"/>
      <c r="L337" s="427"/>
      <c r="M337" s="427"/>
      <c r="O337" s="292"/>
      <c r="P337" s="292"/>
      <c r="Q337" s="292"/>
    </row>
    <row r="338" spans="1:17" s="20" customFormat="1" x14ac:dyDescent="0.2">
      <c r="A338" s="17"/>
      <c r="B338" s="17"/>
      <c r="C338" s="256"/>
      <c r="D338" s="256"/>
      <c r="E338" s="427"/>
      <c r="F338" s="427"/>
      <c r="G338" s="17"/>
      <c r="H338" s="256"/>
      <c r="I338" s="256"/>
      <c r="J338" s="427"/>
      <c r="K338" s="427"/>
      <c r="L338" s="427"/>
      <c r="M338" s="427"/>
      <c r="O338" s="292"/>
      <c r="P338" s="292"/>
      <c r="Q338" s="292"/>
    </row>
    <row r="339" spans="1:17" s="20" customFormat="1" x14ac:dyDescent="0.2">
      <c r="A339" s="17" t="s">
        <v>382</v>
      </c>
      <c r="B339" s="17"/>
      <c r="C339" s="256"/>
      <c r="D339" s="256"/>
      <c r="E339" s="427"/>
      <c r="F339" s="427"/>
      <c r="G339" s="18">
        <v>532301.49101999996</v>
      </c>
      <c r="H339" s="18">
        <v>247707.70395</v>
      </c>
      <c r="I339" s="18">
        <v>262973.54749999999</v>
      </c>
      <c r="J339" s="16">
        <v>6.1628456873030473</v>
      </c>
      <c r="K339" s="16"/>
      <c r="L339" s="16"/>
      <c r="M339" s="16"/>
      <c r="O339" s="292"/>
      <c r="P339" s="292"/>
      <c r="Q339" s="292"/>
    </row>
    <row r="340" spans="1:17" s="20" customFormat="1" x14ac:dyDescent="0.2">
      <c r="A340" s="17"/>
      <c r="B340" s="17"/>
      <c r="C340" s="256"/>
      <c r="D340" s="256"/>
      <c r="E340" s="427"/>
      <c r="F340" s="427"/>
      <c r="G340" s="17"/>
      <c r="H340" s="256"/>
      <c r="I340" s="256"/>
      <c r="J340" s="427"/>
      <c r="K340" s="427"/>
      <c r="L340" s="427"/>
      <c r="M340" s="427"/>
      <c r="O340" s="292"/>
      <c r="P340" s="292"/>
      <c r="Q340" s="292"/>
    </row>
    <row r="341" spans="1:17" s="21" customFormat="1" x14ac:dyDescent="0.2">
      <c r="A341" s="86" t="s">
        <v>256</v>
      </c>
      <c r="B341" s="86"/>
      <c r="C341" s="86"/>
      <c r="D341" s="86"/>
      <c r="E341" s="86"/>
      <c r="F341" s="86"/>
      <c r="G341" s="86">
        <v>513491.80579000001</v>
      </c>
      <c r="H341" s="86">
        <v>241328.80054999999</v>
      </c>
      <c r="I341" s="86">
        <v>252716.83989</v>
      </c>
      <c r="J341" s="16">
        <v>4.718889462859849</v>
      </c>
      <c r="K341" s="16"/>
      <c r="L341" s="16"/>
      <c r="M341" s="16"/>
      <c r="O341" s="292"/>
      <c r="P341" s="292"/>
      <c r="Q341" s="292"/>
    </row>
    <row r="342" spans="1:17" x14ac:dyDescent="0.2">
      <c r="A342" s="83"/>
      <c r="B342" s="88"/>
      <c r="C342" s="88"/>
      <c r="E342" s="88"/>
      <c r="F342" s="88"/>
      <c r="G342" s="88"/>
      <c r="I342" s="92"/>
      <c r="J342" s="12"/>
      <c r="K342" s="12"/>
      <c r="L342" s="12"/>
      <c r="M342" s="12"/>
      <c r="O342" s="292"/>
      <c r="P342" s="292"/>
      <c r="Q342" s="292"/>
    </row>
    <row r="343" spans="1:17" s="20" customFormat="1" x14ac:dyDescent="0.2">
      <c r="A343" s="91" t="s">
        <v>178</v>
      </c>
      <c r="B343" s="21">
        <v>1136534.2750394002</v>
      </c>
      <c r="C343" s="21">
        <v>491174.9559299</v>
      </c>
      <c r="D343" s="21">
        <v>575480.54451010004</v>
      </c>
      <c r="E343" s="16">
        <v>17.16406497570533</v>
      </c>
      <c r="F343" s="21"/>
      <c r="G343" s="21">
        <v>432279.34878</v>
      </c>
      <c r="H343" s="21">
        <v>208271.07032999999</v>
      </c>
      <c r="I343" s="21">
        <v>219269.29892</v>
      </c>
      <c r="J343" s="16">
        <v>5.2807279343086861</v>
      </c>
      <c r="K343" s="16"/>
      <c r="L343" s="16"/>
      <c r="M343" s="16"/>
      <c r="O343" s="292"/>
      <c r="P343" s="292"/>
      <c r="Q343" s="292"/>
    </row>
    <row r="344" spans="1:17" x14ac:dyDescent="0.2">
      <c r="A344" s="83" t="s">
        <v>179</v>
      </c>
      <c r="B344" s="88">
        <v>136.49939999999998</v>
      </c>
      <c r="C344" s="88">
        <v>136.49939999999998</v>
      </c>
      <c r="D344" s="88">
        <v>75.209999999999994</v>
      </c>
      <c r="E344" s="12">
        <v>-44.900856707062445</v>
      </c>
      <c r="F344" s="88"/>
      <c r="G344" s="88">
        <v>66.640349999999998</v>
      </c>
      <c r="H344" s="88">
        <v>66.640349999999998</v>
      </c>
      <c r="I344" s="88">
        <v>38.191499999999998</v>
      </c>
      <c r="J344" s="12">
        <v>-42.69012692760468</v>
      </c>
      <c r="K344" s="12"/>
      <c r="L344" s="12"/>
      <c r="M344" s="12"/>
      <c r="O344" s="292"/>
      <c r="P344" s="292"/>
      <c r="Q344" s="292"/>
    </row>
    <row r="345" spans="1:17" x14ac:dyDescent="0.2">
      <c r="A345" s="83" t="s">
        <v>180</v>
      </c>
      <c r="B345" s="88">
        <v>0</v>
      </c>
      <c r="C345" s="88">
        <v>0</v>
      </c>
      <c r="D345" s="88">
        <v>3.0000000000000001E-3</v>
      </c>
      <c r="E345" s="12" t="s">
        <v>619</v>
      </c>
      <c r="F345" s="93"/>
      <c r="G345" s="88">
        <v>0</v>
      </c>
      <c r="H345" s="88">
        <v>0</v>
      </c>
      <c r="I345" s="88">
        <v>2.64E-2</v>
      </c>
      <c r="J345" s="12" t="s">
        <v>619</v>
      </c>
      <c r="K345" s="12"/>
      <c r="L345" s="12"/>
      <c r="M345" s="12"/>
      <c r="O345" s="292"/>
      <c r="P345" s="292"/>
      <c r="Q345" s="292"/>
    </row>
    <row r="346" spans="1:17" x14ac:dyDescent="0.2">
      <c r="A346" s="83" t="s">
        <v>383</v>
      </c>
      <c r="B346" s="88">
        <v>124856.99</v>
      </c>
      <c r="C346" s="88">
        <v>63001.95</v>
      </c>
      <c r="D346" s="88">
        <v>91054.5</v>
      </c>
      <c r="E346" s="12">
        <v>44.526478942318448</v>
      </c>
      <c r="F346" s="93"/>
      <c r="G346" s="88">
        <v>36291.65443000001</v>
      </c>
      <c r="H346" s="88">
        <v>18650.94184</v>
      </c>
      <c r="I346" s="88">
        <v>29056.689490000004</v>
      </c>
      <c r="J346" s="12">
        <v>55.792076020971621</v>
      </c>
      <c r="K346" s="12"/>
      <c r="L346" s="12"/>
      <c r="M346" s="12"/>
      <c r="O346" s="292"/>
      <c r="P346" s="292"/>
      <c r="Q346" s="292"/>
    </row>
    <row r="347" spans="1:17" x14ac:dyDescent="0.2">
      <c r="A347" s="83" t="s">
        <v>384</v>
      </c>
      <c r="B347" s="88">
        <v>15.5</v>
      </c>
      <c r="C347" s="88">
        <v>9</v>
      </c>
      <c r="D347" s="88">
        <v>1.5</v>
      </c>
      <c r="E347" s="12">
        <v>-83.333333333333343</v>
      </c>
      <c r="F347" s="93"/>
      <c r="G347" s="88">
        <v>20.356480000000001</v>
      </c>
      <c r="H347" s="88">
        <v>13.380979999999999</v>
      </c>
      <c r="I347" s="88">
        <v>2.03349</v>
      </c>
      <c r="J347" s="12">
        <v>-84.803131011331004</v>
      </c>
      <c r="K347" s="12"/>
      <c r="L347" s="12"/>
      <c r="M347" s="12"/>
      <c r="O347" s="292"/>
      <c r="P347" s="292"/>
      <c r="Q347" s="292"/>
    </row>
    <row r="348" spans="1:17" x14ac:dyDescent="0.2">
      <c r="A348" s="83" t="s">
        <v>181</v>
      </c>
      <c r="B348" s="88">
        <v>1011525.2856394002</v>
      </c>
      <c r="C348" s="88">
        <v>428027.50652990001</v>
      </c>
      <c r="D348" s="88">
        <v>484349.33151010005</v>
      </c>
      <c r="E348" s="12">
        <v>13.158459239410035</v>
      </c>
      <c r="F348" s="93"/>
      <c r="G348" s="88">
        <v>395900.69751999999</v>
      </c>
      <c r="H348" s="88">
        <v>189540.10715999999</v>
      </c>
      <c r="I348" s="88">
        <v>190172.35803999999</v>
      </c>
      <c r="J348" s="12">
        <v>0.33357102592871968</v>
      </c>
      <c r="K348" s="12"/>
      <c r="L348" s="12"/>
      <c r="M348" s="12"/>
      <c r="O348" s="292"/>
      <c r="P348" s="292"/>
      <c r="Q348" s="292"/>
    </row>
    <row r="349" spans="1:17" x14ac:dyDescent="0.2">
      <c r="A349" s="83"/>
      <c r="B349" s="88"/>
      <c r="C349" s="88"/>
      <c r="D349" s="88"/>
      <c r="E349" s="12"/>
      <c r="F349" s="88"/>
      <c r="G349" s="88"/>
      <c r="H349" s="88"/>
      <c r="I349" s="94"/>
      <c r="J349" s="12"/>
      <c r="K349" s="12"/>
      <c r="L349" s="12"/>
      <c r="M349" s="12"/>
      <c r="O349" s="292"/>
      <c r="P349" s="292"/>
      <c r="Q349" s="292"/>
    </row>
    <row r="350" spans="1:17" s="20" customFormat="1" x14ac:dyDescent="0.2">
      <c r="A350" s="91" t="s">
        <v>319</v>
      </c>
      <c r="B350" s="21">
        <v>20967.929923299998</v>
      </c>
      <c r="C350" s="21">
        <v>9076.2712524000017</v>
      </c>
      <c r="D350" s="21">
        <v>9012.7103891999996</v>
      </c>
      <c r="E350" s="16">
        <v>-0.70029708712368688</v>
      </c>
      <c r="F350" s="21"/>
      <c r="G350" s="21">
        <v>72939.923960000015</v>
      </c>
      <c r="H350" s="21">
        <v>29486.901390000003</v>
      </c>
      <c r="I350" s="21">
        <v>30113.304150000007</v>
      </c>
      <c r="J350" s="16">
        <v>2.124342438410423</v>
      </c>
      <c r="K350" s="16"/>
      <c r="L350" s="16"/>
      <c r="M350" s="16"/>
      <c r="O350" s="292"/>
      <c r="P350" s="292"/>
      <c r="Q350" s="292"/>
    </row>
    <row r="351" spans="1:17" x14ac:dyDescent="0.2">
      <c r="A351" s="83" t="s">
        <v>174</v>
      </c>
      <c r="B351" s="13">
        <v>40.905999999999999</v>
      </c>
      <c r="C351" s="93">
        <v>3.1480000000000001</v>
      </c>
      <c r="D351" s="93">
        <v>176.43299999999999</v>
      </c>
      <c r="E351" s="12">
        <v>5504.606099110546</v>
      </c>
      <c r="F351" s="13"/>
      <c r="G351" s="93">
        <v>250.20343000000003</v>
      </c>
      <c r="H351" s="93">
        <v>41.517650000000003</v>
      </c>
      <c r="I351" s="93">
        <v>869.00606999999991</v>
      </c>
      <c r="J351" s="12">
        <v>1993.1003320274626</v>
      </c>
      <c r="K351" s="12"/>
      <c r="L351" s="12"/>
      <c r="M351" s="12"/>
      <c r="O351" s="292"/>
      <c r="P351" s="292"/>
      <c r="Q351" s="292"/>
    </row>
    <row r="352" spans="1:17" x14ac:dyDescent="0.2">
      <c r="A352" s="83" t="s">
        <v>175</v>
      </c>
      <c r="B352" s="13">
        <v>16211.173295299999</v>
      </c>
      <c r="C352" s="93">
        <v>7291.4383024000008</v>
      </c>
      <c r="D352" s="93">
        <v>7081.1942576999991</v>
      </c>
      <c r="E352" s="12">
        <v>-2.8834372037516829</v>
      </c>
      <c r="F352" s="93"/>
      <c r="G352" s="93">
        <v>53513.172880000006</v>
      </c>
      <c r="H352" s="93">
        <v>20810.832590000002</v>
      </c>
      <c r="I352" s="93">
        <v>20676.513220000008</v>
      </c>
      <c r="J352" s="12">
        <v>-0.64543006349748566</v>
      </c>
      <c r="K352" s="12"/>
      <c r="L352" s="12"/>
      <c r="M352" s="12"/>
      <c r="O352" s="292"/>
      <c r="P352" s="292"/>
      <c r="Q352" s="292"/>
    </row>
    <row r="353" spans="1:18" x14ac:dyDescent="0.2">
      <c r="A353" s="83" t="s">
        <v>176</v>
      </c>
      <c r="B353" s="13">
        <v>591.76377000000002</v>
      </c>
      <c r="C353" s="93">
        <v>256.19237999999996</v>
      </c>
      <c r="D353" s="93">
        <v>418.55495150000007</v>
      </c>
      <c r="E353" s="12">
        <v>63.375253979060631</v>
      </c>
      <c r="F353" s="93"/>
      <c r="G353" s="93">
        <v>6603.2359700000006</v>
      </c>
      <c r="H353" s="93">
        <v>3046.2669099999998</v>
      </c>
      <c r="I353" s="93">
        <v>4787.4864900000002</v>
      </c>
      <c r="J353" s="12">
        <v>57.159127267675984</v>
      </c>
      <c r="K353" s="12"/>
      <c r="L353" s="12"/>
      <c r="M353" s="12"/>
      <c r="O353" s="292"/>
      <c r="P353" s="292"/>
      <c r="Q353" s="292"/>
    </row>
    <row r="354" spans="1:18" x14ac:dyDescent="0.2">
      <c r="A354" s="83" t="s">
        <v>177</v>
      </c>
      <c r="B354" s="13">
        <v>4124.0868580000006</v>
      </c>
      <c r="C354" s="93">
        <v>1525.4925699999999</v>
      </c>
      <c r="D354" s="93">
        <v>1336.52818</v>
      </c>
      <c r="E354" s="12">
        <v>-12.38710654618265</v>
      </c>
      <c r="F354" s="93"/>
      <c r="G354" s="93">
        <v>12573.311679999999</v>
      </c>
      <c r="H354" s="93">
        <v>5588.28424</v>
      </c>
      <c r="I354" s="93">
        <v>3780.2983700000004</v>
      </c>
      <c r="J354" s="12">
        <v>-32.353147985185515</v>
      </c>
      <c r="K354" s="12"/>
      <c r="L354" s="12"/>
      <c r="M354" s="12"/>
      <c r="O354" s="292"/>
      <c r="P354" s="292"/>
      <c r="Q354" s="292"/>
    </row>
    <row r="355" spans="1:18" x14ac:dyDescent="0.2">
      <c r="A355" s="83"/>
      <c r="B355" s="93"/>
      <c r="C355" s="93"/>
      <c r="D355" s="93"/>
      <c r="E355" s="12"/>
      <c r="F355" s="93"/>
      <c r="G355" s="93"/>
      <c r="H355" s="93"/>
      <c r="I355" s="93"/>
      <c r="J355" s="12"/>
      <c r="K355" s="12"/>
      <c r="L355" s="12"/>
      <c r="M355" s="12"/>
      <c r="O355" s="292"/>
      <c r="P355" s="292"/>
      <c r="Q355" s="292"/>
    </row>
    <row r="356" spans="1:18" s="20" customFormat="1" x14ac:dyDescent="0.2">
      <c r="A356" s="91" t="s">
        <v>182</v>
      </c>
      <c r="B356" s="21">
        <v>2059.6431830000001</v>
      </c>
      <c r="C356" s="21">
        <v>978.512743</v>
      </c>
      <c r="D356" s="21">
        <v>821.74089000000015</v>
      </c>
      <c r="E356" s="16">
        <v>-16.021442144877611</v>
      </c>
      <c r="F356" s="21"/>
      <c r="G356" s="21">
        <v>7178.07294</v>
      </c>
      <c r="H356" s="21">
        <v>3139.8093999999996</v>
      </c>
      <c r="I356" s="21">
        <v>2849.6546399999997</v>
      </c>
      <c r="J356" s="16">
        <v>-9.2411583964300519</v>
      </c>
      <c r="K356" s="16"/>
      <c r="L356" s="16"/>
      <c r="M356" s="16"/>
      <c r="O356" s="292"/>
      <c r="P356" s="292"/>
      <c r="Q356" s="292"/>
    </row>
    <row r="357" spans="1:18" x14ac:dyDescent="0.2">
      <c r="A357" s="83" t="s">
        <v>183</v>
      </c>
      <c r="B357" s="93">
        <v>84.053310000000025</v>
      </c>
      <c r="C357" s="93">
        <v>48.503910000000005</v>
      </c>
      <c r="D357" s="93">
        <v>37.880869999999994</v>
      </c>
      <c r="E357" s="12">
        <v>-21.901409597700493</v>
      </c>
      <c r="F357" s="93"/>
      <c r="G357" s="93">
        <v>1650.7943500000001</v>
      </c>
      <c r="H357" s="93">
        <v>784.14518999999984</v>
      </c>
      <c r="I357" s="93">
        <v>768.47866999999997</v>
      </c>
      <c r="J357" s="12">
        <v>-1.9979106165275198</v>
      </c>
      <c r="K357" s="12"/>
      <c r="L357" s="12"/>
      <c r="M357" s="12"/>
      <c r="O357" s="292"/>
      <c r="P357" s="292"/>
      <c r="Q357" s="292"/>
    </row>
    <row r="358" spans="1:18" x14ac:dyDescent="0.2">
      <c r="A358" s="83" t="s">
        <v>184</v>
      </c>
      <c r="B358" s="93">
        <v>3.1038500000000004</v>
      </c>
      <c r="C358" s="93">
        <v>0.99099999999999999</v>
      </c>
      <c r="D358" s="93">
        <v>2.0890500000000003</v>
      </c>
      <c r="E358" s="12">
        <v>110.80221997981837</v>
      </c>
      <c r="F358" s="93"/>
      <c r="G358" s="93">
        <v>923.49328000000014</v>
      </c>
      <c r="H358" s="93">
        <v>296.03933000000001</v>
      </c>
      <c r="I358" s="93">
        <v>423.53422999999998</v>
      </c>
      <c r="J358" s="12">
        <v>43.066878985302395</v>
      </c>
      <c r="K358" s="12"/>
      <c r="L358" s="12"/>
      <c r="M358" s="12"/>
      <c r="O358" s="292"/>
      <c r="P358" s="292"/>
      <c r="Q358" s="292"/>
    </row>
    <row r="359" spans="1:18" x14ac:dyDescent="0.2">
      <c r="A359" s="83" t="s">
        <v>386</v>
      </c>
      <c r="B359" s="93">
        <v>1972.4860230000002</v>
      </c>
      <c r="C359" s="93">
        <v>929.017833</v>
      </c>
      <c r="D359" s="93">
        <v>781.77097000000015</v>
      </c>
      <c r="E359" s="12">
        <v>-15.849734824196844</v>
      </c>
      <c r="F359" s="93"/>
      <c r="G359" s="93">
        <v>4603.7853100000002</v>
      </c>
      <c r="H359" s="93">
        <v>2059.6248799999998</v>
      </c>
      <c r="I359" s="93">
        <v>1657.64174</v>
      </c>
      <c r="J359" s="12">
        <v>-19.517298703441568</v>
      </c>
      <c r="K359" s="12"/>
      <c r="L359" s="12"/>
      <c r="M359" s="12"/>
      <c r="O359" s="292"/>
      <c r="P359" s="292"/>
      <c r="Q359" s="292"/>
    </row>
    <row r="360" spans="1:18" x14ac:dyDescent="0.2">
      <c r="A360" s="83"/>
      <c r="B360" s="88"/>
      <c r="C360" s="88"/>
      <c r="D360" s="88"/>
      <c r="E360" s="12"/>
      <c r="F360" s="88"/>
      <c r="G360" s="88"/>
      <c r="H360" s="88"/>
      <c r="I360" s="93"/>
      <c r="J360" s="12"/>
      <c r="K360" s="12"/>
      <c r="L360" s="12"/>
      <c r="M360" s="12"/>
      <c r="O360" s="292"/>
      <c r="P360" s="292"/>
      <c r="Q360" s="292"/>
    </row>
    <row r="361" spans="1:18" s="20" customFormat="1" x14ac:dyDescent="0.2">
      <c r="A361" s="91" t="s">
        <v>345</v>
      </c>
      <c r="B361" s="21"/>
      <c r="C361" s="21"/>
      <c r="D361" s="21"/>
      <c r="E361" s="16"/>
      <c r="F361" s="21"/>
      <c r="G361" s="21">
        <v>1094.46011</v>
      </c>
      <c r="H361" s="21">
        <v>431.01942999999994</v>
      </c>
      <c r="I361" s="21">
        <v>484.58218000000005</v>
      </c>
      <c r="J361" s="16">
        <v>12.42699198038477</v>
      </c>
      <c r="K361" s="16"/>
      <c r="L361" s="16"/>
      <c r="M361" s="16"/>
      <c r="O361" s="292"/>
      <c r="P361" s="292"/>
      <c r="Q361" s="292"/>
    </row>
    <row r="362" spans="1:18" ht="22.5" x14ac:dyDescent="0.2">
      <c r="A362" s="95" t="s">
        <v>185</v>
      </c>
      <c r="B362" s="93">
        <v>5.2538242000000004</v>
      </c>
      <c r="C362" s="93">
        <v>3.5818872999999996</v>
      </c>
      <c r="D362" s="93">
        <v>1.2442316</v>
      </c>
      <c r="E362" s="12">
        <v>-65.263239856820718</v>
      </c>
      <c r="F362" s="93"/>
      <c r="G362" s="93">
        <v>179.02404999999999</v>
      </c>
      <c r="H362" s="93">
        <v>99.730009999999993</v>
      </c>
      <c r="I362" s="93">
        <v>152.50280000000004</v>
      </c>
      <c r="J362" s="12">
        <v>52.915656982286521</v>
      </c>
      <c r="K362" s="12"/>
      <c r="L362" s="12"/>
      <c r="M362" s="12"/>
      <c r="O362" s="292"/>
      <c r="P362" s="292"/>
      <c r="Q362" s="292"/>
    </row>
    <row r="363" spans="1:18" x14ac:dyDescent="0.2">
      <c r="A363" s="83" t="s">
        <v>186</v>
      </c>
      <c r="B363" s="93">
        <v>1220.4864500000001</v>
      </c>
      <c r="C363" s="93">
        <v>367.33519999999999</v>
      </c>
      <c r="D363" s="93">
        <v>357.91748919999998</v>
      </c>
      <c r="E363" s="12">
        <v>-2.5637920896227797</v>
      </c>
      <c r="F363" s="93"/>
      <c r="G363" s="93">
        <v>915.43606000000011</v>
      </c>
      <c r="H363" s="93">
        <v>331.28941999999995</v>
      </c>
      <c r="I363" s="93">
        <v>332.07938000000001</v>
      </c>
      <c r="J363" s="12">
        <v>0.23845011410266181</v>
      </c>
      <c r="K363" s="12"/>
      <c r="L363" s="12"/>
      <c r="M363" s="12"/>
      <c r="O363" s="292"/>
      <c r="P363" s="292"/>
      <c r="Q363" s="292"/>
    </row>
    <row r="364" spans="1:18" x14ac:dyDescent="0.2">
      <c r="A364" s="83"/>
      <c r="B364" s="88"/>
      <c r="C364" s="88"/>
      <c r="D364" s="88"/>
      <c r="E364" s="12"/>
      <c r="F364" s="88"/>
      <c r="G364" s="88"/>
      <c r="H364" s="88"/>
      <c r="J364" s="12"/>
      <c r="K364" s="12"/>
      <c r="L364" s="12"/>
      <c r="M364" s="12"/>
      <c r="O364" s="292"/>
      <c r="P364" s="292"/>
      <c r="Q364" s="292"/>
    </row>
    <row r="365" spans="1:18" s="21" customFormat="1" x14ac:dyDescent="0.2">
      <c r="A365" s="86" t="s">
        <v>373</v>
      </c>
      <c r="B365" s="86"/>
      <c r="C365" s="86"/>
      <c r="D365" s="86"/>
      <c r="E365" s="16"/>
      <c r="F365" s="86"/>
      <c r="G365" s="86">
        <v>18809.685229999995</v>
      </c>
      <c r="H365" s="86">
        <v>6378.9033999999992</v>
      </c>
      <c r="I365" s="86">
        <v>10256.707610000001</v>
      </c>
      <c r="J365" s="16">
        <v>60.791079074814064</v>
      </c>
      <c r="K365" s="16"/>
      <c r="L365" s="16"/>
      <c r="M365" s="16"/>
      <c r="O365" s="292"/>
      <c r="P365" s="292"/>
      <c r="Q365" s="292"/>
    </row>
    <row r="366" spans="1:18" x14ac:dyDescent="0.2">
      <c r="A366" s="83" t="s">
        <v>187</v>
      </c>
      <c r="B366" s="93">
        <v>3336</v>
      </c>
      <c r="C366" s="93">
        <v>7</v>
      </c>
      <c r="D366" s="93">
        <v>13</v>
      </c>
      <c r="E366" s="12">
        <v>85.714285714285722</v>
      </c>
      <c r="F366" s="93"/>
      <c r="G366" s="93">
        <v>475.08474999999999</v>
      </c>
      <c r="H366" s="93">
        <v>161.07197999999997</v>
      </c>
      <c r="I366" s="93">
        <v>302.47823</v>
      </c>
      <c r="J366" s="12">
        <v>87.79071940383426</v>
      </c>
      <c r="K366" s="12"/>
      <c r="L366" s="12"/>
      <c r="M366" s="12"/>
      <c r="O366" s="292"/>
      <c r="P366" s="292"/>
      <c r="Q366" s="292"/>
    </row>
    <row r="367" spans="1:18" x14ac:dyDescent="0.2">
      <c r="A367" s="83" t="s">
        <v>188</v>
      </c>
      <c r="B367" s="93">
        <v>512</v>
      </c>
      <c r="C367" s="93">
        <v>2</v>
      </c>
      <c r="D367" s="93">
        <v>4</v>
      </c>
      <c r="E367" s="12">
        <v>100</v>
      </c>
      <c r="F367" s="93"/>
      <c r="G367" s="93">
        <v>109.5</v>
      </c>
      <c r="H367" s="93">
        <v>50</v>
      </c>
      <c r="I367" s="93">
        <v>253.10742000000002</v>
      </c>
      <c r="J367" s="12">
        <v>406.21484000000009</v>
      </c>
      <c r="K367" s="12"/>
      <c r="L367" s="12"/>
      <c r="M367" s="12"/>
      <c r="O367" s="292"/>
      <c r="P367" s="292"/>
      <c r="Q367" s="292"/>
    </row>
    <row r="368" spans="1:18" ht="11.25" customHeight="1" x14ac:dyDescent="0.2">
      <c r="A368" s="95" t="s">
        <v>189</v>
      </c>
      <c r="B368" s="93">
        <v>0</v>
      </c>
      <c r="C368" s="93">
        <v>0</v>
      </c>
      <c r="D368" s="93">
        <v>0</v>
      </c>
      <c r="E368" s="12" t="s">
        <v>619</v>
      </c>
      <c r="F368" s="93"/>
      <c r="G368" s="93">
        <v>0</v>
      </c>
      <c r="H368" s="93">
        <v>0</v>
      </c>
      <c r="I368" s="93">
        <v>0</v>
      </c>
      <c r="J368" s="12" t="s">
        <v>619</v>
      </c>
      <c r="K368" s="12"/>
      <c r="L368" s="12"/>
      <c r="M368" s="12"/>
      <c r="O368" s="292"/>
      <c r="P368" s="292"/>
      <c r="Q368" s="292"/>
      <c r="R368" s="22"/>
    </row>
    <row r="369" spans="1:22" ht="12.75" x14ac:dyDescent="0.2">
      <c r="A369" s="83" t="s">
        <v>190</v>
      </c>
      <c r="B369" s="93"/>
      <c r="C369" s="93"/>
      <c r="D369" s="93"/>
      <c r="E369" s="12"/>
      <c r="F369" s="88"/>
      <c r="G369" s="93">
        <v>18225.100479999997</v>
      </c>
      <c r="H369" s="93">
        <v>6167.8314199999995</v>
      </c>
      <c r="I369" s="93">
        <v>9701.1219600000022</v>
      </c>
      <c r="J369" s="12">
        <v>57.285783274537096</v>
      </c>
      <c r="K369" s="12"/>
      <c r="L369" s="12"/>
      <c r="M369" s="12"/>
      <c r="O369" s="292"/>
      <c r="P369" s="292"/>
      <c r="Q369" s="292"/>
      <c r="R369" s="247"/>
    </row>
    <row r="370" spans="1:22" ht="12.75" x14ac:dyDescent="0.2">
      <c r="B370" s="93"/>
      <c r="C370" s="93"/>
      <c r="D370" s="93"/>
      <c r="F370" s="88"/>
      <c r="G370" s="88"/>
      <c r="H370" s="88"/>
      <c r="I370" s="93"/>
      <c r="O370" s="292"/>
      <c r="P370" s="292"/>
      <c r="Q370" s="292"/>
      <c r="R370" s="247"/>
    </row>
    <row r="371" spans="1:22" ht="12.75" x14ac:dyDescent="0.2">
      <c r="A371" s="96"/>
      <c r="B371" s="96"/>
      <c r="C371" s="97"/>
      <c r="D371" s="97"/>
      <c r="E371" s="97"/>
      <c r="F371" s="97"/>
      <c r="G371" s="97"/>
      <c r="H371" s="97"/>
      <c r="I371" s="97"/>
      <c r="J371" s="97"/>
      <c r="K371" s="88"/>
      <c r="L371" s="88"/>
      <c r="M371" s="88"/>
      <c r="O371" s="292"/>
      <c r="P371" s="292"/>
      <c r="Q371" s="292"/>
      <c r="R371" s="247"/>
    </row>
    <row r="372" spans="1:22" ht="12.75" x14ac:dyDescent="0.2">
      <c r="A372" s="9" t="s">
        <v>411</v>
      </c>
      <c r="B372" s="88"/>
      <c r="C372" s="88"/>
      <c r="E372" s="88"/>
      <c r="F372" s="88"/>
      <c r="G372" s="88"/>
      <c r="I372" s="92"/>
      <c r="J372" s="88"/>
      <c r="K372" s="88"/>
      <c r="L372" s="88"/>
      <c r="M372" s="88"/>
      <c r="O372" s="292"/>
      <c r="P372" s="292"/>
      <c r="Q372" s="292"/>
      <c r="R372" s="22"/>
    </row>
    <row r="373" spans="1:22" ht="20.100000000000001" customHeight="1" x14ac:dyDescent="0.2">
      <c r="A373" s="474" t="s">
        <v>200</v>
      </c>
      <c r="B373" s="474"/>
      <c r="C373" s="474"/>
      <c r="D373" s="474"/>
      <c r="E373" s="474"/>
      <c r="F373" s="474"/>
      <c r="G373" s="474"/>
      <c r="H373" s="474"/>
      <c r="I373" s="474"/>
      <c r="J373" s="474"/>
      <c r="K373" s="426"/>
      <c r="L373" s="426"/>
      <c r="M373" s="426"/>
      <c r="N373" s="108"/>
      <c r="O373" s="292"/>
      <c r="P373" s="292"/>
      <c r="Q373" s="292"/>
      <c r="R373" s="247"/>
      <c r="S373" s="108"/>
    </row>
    <row r="374" spans="1:22" ht="20.100000000000001" customHeight="1" x14ac:dyDescent="0.2">
      <c r="A374" s="475" t="s">
        <v>224</v>
      </c>
      <c r="B374" s="475"/>
      <c r="C374" s="475"/>
      <c r="D374" s="475"/>
      <c r="E374" s="475"/>
      <c r="F374" s="475"/>
      <c r="G374" s="475"/>
      <c r="H374" s="475"/>
      <c r="I374" s="475"/>
      <c r="J374" s="475"/>
      <c r="K374" s="426"/>
      <c r="L374" s="426"/>
      <c r="M374" s="426"/>
      <c r="N374" s="108"/>
      <c r="O374" s="292"/>
      <c r="P374" s="292"/>
      <c r="Q374" s="292"/>
      <c r="R374" s="247"/>
      <c r="S374" s="108"/>
      <c r="T374" s="108"/>
    </row>
    <row r="375" spans="1:22" s="20" customFormat="1" ht="12.75" x14ac:dyDescent="0.2">
      <c r="A375" s="17"/>
      <c r="B375" s="476" t="s">
        <v>100</v>
      </c>
      <c r="C375" s="476"/>
      <c r="D375" s="476"/>
      <c r="E375" s="476"/>
      <c r="F375" s="427"/>
      <c r="G375" s="476" t="s">
        <v>421</v>
      </c>
      <c r="H375" s="476"/>
      <c r="I375" s="476"/>
      <c r="J375" s="476"/>
      <c r="K375" s="427"/>
      <c r="L375" s="427"/>
      <c r="M375" s="427"/>
      <c r="N375" s="108"/>
      <c r="O375" s="292"/>
      <c r="P375" s="292"/>
      <c r="Q375" s="292"/>
      <c r="R375" s="22"/>
      <c r="S375" s="22"/>
      <c r="T375" s="108"/>
    </row>
    <row r="376" spans="1:22" s="20" customFormat="1" ht="12.75" x14ac:dyDescent="0.2">
      <c r="A376" s="17" t="s">
        <v>257</v>
      </c>
      <c r="B376" s="480">
        <v>2020</v>
      </c>
      <c r="C376" s="477" t="s">
        <v>605</v>
      </c>
      <c r="D376" s="477"/>
      <c r="E376" s="477"/>
      <c r="F376" s="427"/>
      <c r="G376" s="480">
        <v>2020</v>
      </c>
      <c r="H376" s="477" t="s">
        <v>605</v>
      </c>
      <c r="I376" s="477"/>
      <c r="J376" s="477"/>
      <c r="K376" s="427"/>
      <c r="L376" s="427"/>
      <c r="M376" s="427"/>
      <c r="N376" s="108"/>
      <c r="O376" s="292"/>
      <c r="P376" s="292"/>
      <c r="Q376" s="292"/>
      <c r="R376" s="247"/>
      <c r="S376" s="247"/>
      <c r="T376" s="27"/>
      <c r="U376" s="27"/>
    </row>
    <row r="377" spans="1:22" s="20" customFormat="1" ht="12.75" x14ac:dyDescent="0.2">
      <c r="A377" s="123"/>
      <c r="B377" s="481"/>
      <c r="C377" s="257">
        <v>2020</v>
      </c>
      <c r="D377" s="257">
        <v>2021</v>
      </c>
      <c r="E377" s="428" t="s">
        <v>616</v>
      </c>
      <c r="F377" s="125"/>
      <c r="G377" s="481"/>
      <c r="H377" s="257">
        <v>2020</v>
      </c>
      <c r="I377" s="257">
        <v>2021</v>
      </c>
      <c r="J377" s="428" t="s">
        <v>616</v>
      </c>
      <c r="K377" s="427"/>
      <c r="L377" s="427"/>
      <c r="M377" s="427"/>
      <c r="N377" s="108"/>
      <c r="O377" s="292"/>
      <c r="P377" s="292"/>
      <c r="Q377" s="292"/>
      <c r="R377" s="247"/>
      <c r="S377" s="247"/>
      <c r="T377" s="264"/>
      <c r="U377" s="264"/>
    </row>
    <row r="378" spans="1:22" ht="12.75" x14ac:dyDescent="0.2">
      <c r="A378" s="9"/>
      <c r="B378" s="9"/>
      <c r="C378" s="9"/>
      <c r="D378" s="9"/>
      <c r="E378" s="9"/>
      <c r="F378" s="9"/>
      <c r="G378" s="9"/>
      <c r="H378" s="9"/>
      <c r="I378" s="9"/>
      <c r="J378" s="9"/>
      <c r="K378" s="9"/>
      <c r="L378" s="9"/>
      <c r="M378" s="9"/>
      <c r="N378" s="108"/>
      <c r="O378" s="292"/>
      <c r="P378" s="292"/>
      <c r="Q378" s="292"/>
      <c r="R378" s="247"/>
      <c r="S378" s="247"/>
      <c r="T378" s="264"/>
      <c r="U378" s="264"/>
    </row>
    <row r="379" spans="1:22" s="21" customFormat="1" ht="12.75" x14ac:dyDescent="0.2">
      <c r="A379" s="86" t="s">
        <v>405</v>
      </c>
      <c r="B379" s="86"/>
      <c r="C379" s="86"/>
      <c r="D379" s="86"/>
      <c r="E379" s="86"/>
      <c r="F379" s="86"/>
      <c r="G379" s="86">
        <v>6641357</v>
      </c>
      <c r="H379" s="86">
        <v>2983468</v>
      </c>
      <c r="I379" s="86">
        <v>4223565</v>
      </c>
      <c r="J379" s="16">
        <v>41.565620948506904</v>
      </c>
      <c r="K379" s="16"/>
      <c r="L379" s="16"/>
      <c r="M379" s="16"/>
      <c r="N379" s="108"/>
      <c r="O379" s="292"/>
      <c r="P379" s="292"/>
      <c r="Q379" s="292"/>
      <c r="R379" s="219"/>
      <c r="S379" s="22"/>
      <c r="T379" s="27"/>
      <c r="U379" s="27"/>
    </row>
    <row r="380" spans="1:22" ht="12.75" x14ac:dyDescent="0.2">
      <c r="A380" s="9"/>
      <c r="B380" s="11"/>
      <c r="C380" s="11"/>
      <c r="D380" s="11"/>
      <c r="E380" s="12"/>
      <c r="F380" s="12"/>
      <c r="G380" s="11"/>
      <c r="H380" s="11"/>
      <c r="I380" s="11"/>
      <c r="J380" s="12"/>
      <c r="K380" s="12"/>
      <c r="L380" s="12"/>
      <c r="M380" s="12"/>
      <c r="N380" s="108"/>
      <c r="O380" s="292"/>
      <c r="P380" s="292"/>
      <c r="Q380" s="292"/>
      <c r="R380" s="220"/>
      <c r="S380" s="247"/>
      <c r="T380" s="27"/>
      <c r="U380" s="27"/>
    </row>
    <row r="381" spans="1:22" s="20" customFormat="1" ht="12.75" x14ac:dyDescent="0.2">
      <c r="A381" s="17" t="s">
        <v>254</v>
      </c>
      <c r="B381" s="18"/>
      <c r="C381" s="18"/>
      <c r="D381" s="18"/>
      <c r="E381" s="16"/>
      <c r="F381" s="16"/>
      <c r="G381" s="18">
        <v>1621645</v>
      </c>
      <c r="H381" s="18">
        <v>656252</v>
      </c>
      <c r="I381" s="18">
        <v>878209</v>
      </c>
      <c r="J381" s="16">
        <v>33.821915971303696</v>
      </c>
      <c r="K381" s="12"/>
      <c r="L381" s="16"/>
      <c r="M381" s="16"/>
      <c r="N381" s="108"/>
      <c r="O381" s="292"/>
      <c r="P381" s="292"/>
      <c r="Q381" s="292"/>
      <c r="R381" s="219"/>
      <c r="S381" s="22"/>
      <c r="T381" s="27"/>
      <c r="U381" s="27"/>
    </row>
    <row r="382" spans="1:22" ht="12.75" x14ac:dyDescent="0.2">
      <c r="A382" s="17"/>
      <c r="B382" s="11"/>
      <c r="C382" s="11"/>
      <c r="D382" s="11"/>
      <c r="E382" s="12"/>
      <c r="F382" s="12"/>
      <c r="G382" s="11"/>
      <c r="H382" s="11"/>
      <c r="I382" s="11"/>
      <c r="J382" s="12"/>
      <c r="K382" s="12"/>
      <c r="L382" s="12"/>
      <c r="M382" s="12"/>
      <c r="N382" s="108"/>
      <c r="O382" s="292"/>
      <c r="P382" s="292"/>
      <c r="Q382" s="292"/>
      <c r="R382" s="220"/>
      <c r="S382" s="247"/>
      <c r="T382" s="264"/>
      <c r="U382" s="264"/>
    </row>
    <row r="383" spans="1:22" ht="12.75" x14ac:dyDescent="0.2">
      <c r="A383" s="9" t="s">
        <v>77</v>
      </c>
      <c r="B383" s="11">
        <v>2787779.6094049998</v>
      </c>
      <c r="C383" s="11">
        <v>1130863.3969266999</v>
      </c>
      <c r="D383" s="11">
        <v>987864.29556480004</v>
      </c>
      <c r="E383" s="12">
        <v>-12.645125994043354</v>
      </c>
      <c r="F383" s="12"/>
      <c r="G383" s="93">
        <v>556128.05463000014</v>
      </c>
      <c r="H383" s="93">
        <v>228856.97379000002</v>
      </c>
      <c r="I383" s="93">
        <v>278803.44342999993</v>
      </c>
      <c r="J383" s="12">
        <v>21.824316214995903</v>
      </c>
      <c r="K383" s="12"/>
      <c r="L383" s="12"/>
      <c r="M383" s="12"/>
      <c r="N383" s="108"/>
      <c r="O383" s="292"/>
      <c r="P383" s="292"/>
      <c r="Q383" s="292"/>
      <c r="R383" s="220"/>
      <c r="S383" s="247"/>
      <c r="T383" s="264"/>
      <c r="U383" s="264"/>
      <c r="V383" s="22"/>
    </row>
    <row r="384" spans="1:22" ht="12.75" x14ac:dyDescent="0.2">
      <c r="A384" s="9" t="s">
        <v>406</v>
      </c>
      <c r="B384" s="11">
        <v>1136892.7900670001</v>
      </c>
      <c r="C384" s="11">
        <v>485778.80899999995</v>
      </c>
      <c r="D384" s="11">
        <v>651582.91009000002</v>
      </c>
      <c r="E384" s="12">
        <v>34.131604347113495</v>
      </c>
      <c r="F384" s="12"/>
      <c r="G384" s="93">
        <v>278163.7597900001</v>
      </c>
      <c r="H384" s="93">
        <v>115993.86643999998</v>
      </c>
      <c r="I384" s="93">
        <v>182756.99426000004</v>
      </c>
      <c r="J384" s="12">
        <v>57.557463915158422</v>
      </c>
      <c r="K384" s="12"/>
      <c r="L384" s="12"/>
      <c r="M384" s="12"/>
      <c r="N384" s="108"/>
      <c r="O384" s="292"/>
      <c r="P384" s="292"/>
      <c r="Q384" s="292"/>
      <c r="R384" s="220"/>
      <c r="S384" s="247"/>
      <c r="T384" s="193"/>
      <c r="U384" s="193"/>
      <c r="V384" s="247"/>
    </row>
    <row r="385" spans="1:22" ht="12.75" x14ac:dyDescent="0.2">
      <c r="A385" s="9" t="s">
        <v>295</v>
      </c>
      <c r="B385" s="11">
        <v>13834.6789453</v>
      </c>
      <c r="C385" s="11">
        <v>3.6432825000000002</v>
      </c>
      <c r="D385" s="11">
        <v>143.72399999999999</v>
      </c>
      <c r="E385" s="12">
        <v>3844.9040803176799</v>
      </c>
      <c r="F385" s="12"/>
      <c r="G385" s="93">
        <v>4440.2801900000004</v>
      </c>
      <c r="H385" s="93">
        <v>4.4001200000000003</v>
      </c>
      <c r="I385" s="93">
        <v>41.467639999999989</v>
      </c>
      <c r="J385" s="12">
        <v>842.42066125469273</v>
      </c>
      <c r="K385" s="12"/>
      <c r="L385" s="12"/>
      <c r="M385" s="12"/>
      <c r="N385" s="108"/>
      <c r="O385" s="292"/>
      <c r="P385" s="292"/>
      <c r="Q385" s="292"/>
      <c r="R385" s="220"/>
      <c r="S385" s="247"/>
      <c r="T385" s="264"/>
      <c r="U385" s="28"/>
      <c r="V385" s="247"/>
    </row>
    <row r="386" spans="1:22" ht="12.75" x14ac:dyDescent="0.2">
      <c r="A386" s="9" t="s">
        <v>78</v>
      </c>
      <c r="B386" s="11">
        <v>35178.931711500001</v>
      </c>
      <c r="C386" s="11">
        <v>18422.047496200001</v>
      </c>
      <c r="D386" s="11">
        <v>15604.6089551</v>
      </c>
      <c r="E386" s="12">
        <v>-15.293840392503427</v>
      </c>
      <c r="F386" s="12"/>
      <c r="G386" s="93">
        <v>8975.3515599999992</v>
      </c>
      <c r="H386" s="93">
        <v>4583.8143299999992</v>
      </c>
      <c r="I386" s="93">
        <v>5954.6781499999997</v>
      </c>
      <c r="J386" s="12">
        <v>29.906617530906857</v>
      </c>
      <c r="K386" s="12"/>
      <c r="L386" s="12"/>
      <c r="M386" s="12"/>
      <c r="N386" s="111"/>
      <c r="O386" s="292"/>
      <c r="P386" s="292"/>
      <c r="Q386" s="292"/>
      <c r="R386" s="247"/>
      <c r="S386" s="247"/>
      <c r="T386" s="27"/>
      <c r="U386" s="27"/>
      <c r="V386" s="247"/>
    </row>
    <row r="387" spans="1:22" ht="12.75" x14ac:dyDescent="0.2">
      <c r="A387" s="10" t="s">
        <v>30</v>
      </c>
      <c r="B387" s="11">
        <v>96318.539026200029</v>
      </c>
      <c r="C387" s="11">
        <v>47569.380804599998</v>
      </c>
      <c r="D387" s="11">
        <v>60110.980477999998</v>
      </c>
      <c r="E387" s="12">
        <v>26.364857942795041</v>
      </c>
      <c r="F387" s="12"/>
      <c r="G387" s="93">
        <v>40665.665870000012</v>
      </c>
      <c r="H387" s="93">
        <v>18828.463009999999</v>
      </c>
      <c r="I387" s="93">
        <v>32777.678449999992</v>
      </c>
      <c r="J387" s="12">
        <v>74.085789331776112</v>
      </c>
      <c r="K387" s="12"/>
      <c r="L387" s="12"/>
      <c r="M387" s="12"/>
      <c r="N387" s="111"/>
      <c r="O387" s="292"/>
      <c r="P387" s="292"/>
      <c r="Q387" s="292"/>
      <c r="R387" s="247"/>
      <c r="S387" s="247"/>
      <c r="T387" s="264"/>
      <c r="U387" s="264"/>
      <c r="V387" s="22"/>
    </row>
    <row r="388" spans="1:22" ht="12.75" x14ac:dyDescent="0.2">
      <c r="A388" s="10" t="s">
        <v>462</v>
      </c>
      <c r="B388" s="11">
        <v>264221.03060949995</v>
      </c>
      <c r="C388" s="11">
        <v>121650.88026200001</v>
      </c>
      <c r="D388" s="11">
        <v>135387.52072450001</v>
      </c>
      <c r="E388" s="12">
        <v>11.291854553715794</v>
      </c>
      <c r="F388" s="16"/>
      <c r="G388" s="93">
        <v>97403.327169999975</v>
      </c>
      <c r="H388" s="93">
        <v>45945.789750000004</v>
      </c>
      <c r="I388" s="93">
        <v>55035.965850000001</v>
      </c>
      <c r="J388" s="12">
        <v>19.784568182332734</v>
      </c>
      <c r="K388" s="12"/>
      <c r="L388" s="12"/>
      <c r="M388" s="12"/>
      <c r="N388" s="111"/>
      <c r="O388" s="292"/>
      <c r="P388" s="292"/>
      <c r="Q388" s="292"/>
      <c r="R388" s="247"/>
      <c r="S388" s="247"/>
      <c r="T388" s="264"/>
      <c r="U388" s="264"/>
      <c r="V388" s="22"/>
    </row>
    <row r="389" spans="1:22" ht="12.75" x14ac:dyDescent="0.2">
      <c r="A389" s="10" t="s">
        <v>422</v>
      </c>
      <c r="B389" s="11">
        <v>33422.316745099997</v>
      </c>
      <c r="C389" s="11">
        <v>16843.876674400002</v>
      </c>
      <c r="D389" s="11">
        <v>43735.118736199998</v>
      </c>
      <c r="E389" s="12">
        <v>159.64995815167879</v>
      </c>
      <c r="F389" s="16"/>
      <c r="G389" s="93">
        <v>44595.94713</v>
      </c>
      <c r="H389" s="93">
        <v>22459.260679999999</v>
      </c>
      <c r="I389" s="93">
        <v>80544.396209999992</v>
      </c>
      <c r="J389" s="12">
        <v>258.62443273444387</v>
      </c>
      <c r="K389" s="12"/>
      <c r="L389" s="12"/>
      <c r="M389" s="12"/>
      <c r="N389" s="111"/>
      <c r="O389" s="292"/>
      <c r="P389" s="292"/>
      <c r="Q389" s="292"/>
      <c r="R389" s="247"/>
      <c r="S389" s="247"/>
      <c r="T389" s="264"/>
      <c r="U389" s="264"/>
      <c r="V389" s="22"/>
    </row>
    <row r="390" spans="1:22" ht="12.75" x14ac:dyDescent="0.2">
      <c r="A390" s="10" t="s">
        <v>475</v>
      </c>
      <c r="B390" s="11">
        <v>29338.8720053</v>
      </c>
      <c r="C390" s="11">
        <v>11589.175645399999</v>
      </c>
      <c r="D390" s="11">
        <v>15308.8247856</v>
      </c>
      <c r="E390" s="12">
        <v>32.095890631154703</v>
      </c>
      <c r="F390" s="16"/>
      <c r="G390" s="93">
        <v>13159.31367</v>
      </c>
      <c r="H390" s="93">
        <v>5276.1736899999996</v>
      </c>
      <c r="I390" s="93">
        <v>6618.9942899999996</v>
      </c>
      <c r="J390" s="12">
        <v>25.450651909831265</v>
      </c>
      <c r="K390" s="12"/>
      <c r="L390" s="12"/>
      <c r="M390" s="12"/>
      <c r="N390" s="111"/>
      <c r="O390" s="292"/>
      <c r="P390" s="292"/>
      <c r="Q390" s="292"/>
      <c r="R390" s="247"/>
      <c r="S390" s="247"/>
      <c r="T390" s="264"/>
      <c r="U390" s="264"/>
      <c r="V390" s="22"/>
    </row>
    <row r="391" spans="1:22" ht="12.75" x14ac:dyDescent="0.2">
      <c r="A391" s="10" t="s">
        <v>368</v>
      </c>
      <c r="B391" s="11">
        <v>3927.7507070000001</v>
      </c>
      <c r="C391" s="11">
        <v>1446.7309224000001</v>
      </c>
      <c r="D391" s="11">
        <v>2347.0634938999997</v>
      </c>
      <c r="E391" s="12">
        <v>62.232206249274498</v>
      </c>
      <c r="F391" s="16"/>
      <c r="G391" s="93">
        <v>22602.709870000002</v>
      </c>
      <c r="H391" s="93">
        <v>9780.7145899999996</v>
      </c>
      <c r="I391" s="93">
        <v>11233.929970000001</v>
      </c>
      <c r="J391" s="12">
        <v>14.857967346126216</v>
      </c>
      <c r="K391" s="12"/>
      <c r="L391" s="12"/>
      <c r="M391" s="12"/>
      <c r="N391" s="111"/>
      <c r="O391" s="292"/>
      <c r="P391" s="292"/>
      <c r="Q391" s="292"/>
      <c r="R391" s="247"/>
      <c r="S391" s="247"/>
      <c r="T391" s="264"/>
      <c r="U391" s="264"/>
      <c r="V391" s="22"/>
    </row>
    <row r="392" spans="1:22" ht="12.75" x14ac:dyDescent="0.2">
      <c r="A392" s="10" t="s">
        <v>476</v>
      </c>
      <c r="B392" s="11">
        <v>9486.2630800000006</v>
      </c>
      <c r="C392" s="11">
        <v>4074.6689999999999</v>
      </c>
      <c r="D392" s="11">
        <v>5788.3841392000004</v>
      </c>
      <c r="E392" s="12">
        <v>42.057775470841932</v>
      </c>
      <c r="F392" s="16"/>
      <c r="G392" s="93">
        <v>8698.2369799999997</v>
      </c>
      <c r="H392" s="93">
        <v>3352.0846900000001</v>
      </c>
      <c r="I392" s="93">
        <v>5951.64167</v>
      </c>
      <c r="J392" s="12">
        <v>77.550456519044559</v>
      </c>
      <c r="K392" s="12"/>
      <c r="L392" s="12"/>
      <c r="M392" s="12"/>
      <c r="N392" s="111"/>
      <c r="O392" s="292"/>
      <c r="P392" s="292"/>
      <c r="Q392" s="292"/>
      <c r="R392" s="247"/>
      <c r="S392" s="247"/>
      <c r="T392" s="264"/>
      <c r="U392" s="264"/>
      <c r="V392" s="22"/>
    </row>
    <row r="393" spans="1:22" ht="12.75" x14ac:dyDescent="0.2">
      <c r="A393" s="10" t="s">
        <v>170</v>
      </c>
      <c r="B393" s="11">
        <v>1965.1797591</v>
      </c>
      <c r="C393" s="11">
        <v>1709.3389337999999</v>
      </c>
      <c r="D393" s="11">
        <v>1289.6629410999999</v>
      </c>
      <c r="E393" s="12">
        <v>-24.551947211956744</v>
      </c>
      <c r="F393" s="16"/>
      <c r="G393" s="93">
        <v>2180.6743000000001</v>
      </c>
      <c r="H393" s="93">
        <v>1879.1713</v>
      </c>
      <c r="I393" s="93">
        <v>1624.51532</v>
      </c>
      <c r="J393" s="12">
        <v>-13.551504325337447</v>
      </c>
      <c r="K393" s="12"/>
      <c r="L393" s="12"/>
      <c r="M393" s="12"/>
      <c r="N393" s="111"/>
      <c r="O393" s="292"/>
      <c r="P393" s="292"/>
      <c r="Q393" s="292"/>
      <c r="R393" s="247"/>
      <c r="S393" s="247"/>
      <c r="T393" s="264"/>
      <c r="U393" s="264"/>
      <c r="V393" s="22"/>
    </row>
    <row r="394" spans="1:22" ht="12.75" x14ac:dyDescent="0.2">
      <c r="A394" s="10" t="s">
        <v>367</v>
      </c>
      <c r="B394" s="11">
        <v>2873.6032607000002</v>
      </c>
      <c r="C394" s="11">
        <v>1399.5492198999998</v>
      </c>
      <c r="D394" s="11">
        <v>2123.5373</v>
      </c>
      <c r="E394" s="12">
        <v>51.730090646739114</v>
      </c>
      <c r="F394" s="16"/>
      <c r="G394" s="93">
        <v>4578.8675700000003</v>
      </c>
      <c r="H394" s="93">
        <v>2257.4727200000002</v>
      </c>
      <c r="I394" s="93">
        <v>3694.9656</v>
      </c>
      <c r="J394" s="12">
        <v>63.677087535303627</v>
      </c>
      <c r="K394" s="12"/>
      <c r="L394" s="12"/>
      <c r="M394" s="12"/>
      <c r="N394" s="111"/>
      <c r="O394" s="292"/>
      <c r="P394" s="292"/>
      <c r="Q394" s="292"/>
      <c r="R394" s="247"/>
      <c r="S394" s="247"/>
      <c r="T394" s="264"/>
      <c r="U394" s="264"/>
      <c r="V394" s="22"/>
    </row>
    <row r="395" spans="1:22" ht="12.75" x14ac:dyDescent="0.2">
      <c r="A395" s="10" t="s">
        <v>98</v>
      </c>
      <c r="B395" s="11">
        <v>2421.1529052000001</v>
      </c>
      <c r="C395" s="11">
        <v>2171.0426052000003</v>
      </c>
      <c r="D395" s="11">
        <v>3925.7025139000002</v>
      </c>
      <c r="E395" s="12">
        <v>80.821072073726413</v>
      </c>
      <c r="F395" s="16"/>
      <c r="G395" s="93">
        <v>2893.2126400000002</v>
      </c>
      <c r="H395" s="93">
        <v>2505.55431</v>
      </c>
      <c r="I395" s="93">
        <v>5305.6442800000004</v>
      </c>
      <c r="J395" s="12">
        <v>111.75530934709616</v>
      </c>
      <c r="K395" s="12"/>
      <c r="L395" s="12"/>
      <c r="M395" s="12"/>
      <c r="N395" s="111"/>
      <c r="O395" s="292"/>
      <c r="P395" s="292"/>
      <c r="Q395" s="292"/>
      <c r="R395" s="247"/>
      <c r="S395" s="247"/>
      <c r="T395" s="264"/>
      <c r="U395" s="264"/>
      <c r="V395" s="22"/>
    </row>
    <row r="396" spans="1:22" ht="12.75" x14ac:dyDescent="0.2">
      <c r="A396" s="9" t="s">
        <v>79</v>
      </c>
      <c r="B396" s="11"/>
      <c r="C396" s="11"/>
      <c r="D396" s="11"/>
      <c r="E396" s="12"/>
      <c r="F396" s="12"/>
      <c r="G396" s="93">
        <v>537159.59862999991</v>
      </c>
      <c r="H396" s="93">
        <v>194528.26058</v>
      </c>
      <c r="I396" s="93">
        <v>207864.68487999996</v>
      </c>
      <c r="J396" s="12">
        <v>6.8557772841007676</v>
      </c>
      <c r="K396" s="12"/>
      <c r="L396" s="12"/>
      <c r="M396" s="12"/>
      <c r="N396" s="111"/>
      <c r="O396" s="292"/>
      <c r="P396" s="292"/>
      <c r="Q396" s="292"/>
      <c r="R396" s="247"/>
      <c r="S396" s="247"/>
      <c r="T396" s="264"/>
      <c r="U396" s="264"/>
      <c r="V396" s="247"/>
    </row>
    <row r="397" spans="1:22" ht="12.75" x14ac:dyDescent="0.2">
      <c r="A397" s="9"/>
      <c r="B397" s="11"/>
      <c r="C397" s="11"/>
      <c r="D397" s="11"/>
      <c r="E397" s="12"/>
      <c r="F397" s="12"/>
      <c r="G397" s="11"/>
      <c r="H397" s="11"/>
      <c r="I397" s="11"/>
      <c r="J397" s="12"/>
      <c r="K397" s="12"/>
      <c r="L397" s="12"/>
      <c r="M397" s="12"/>
      <c r="N397" s="111"/>
      <c r="O397" s="292"/>
      <c r="P397" s="292"/>
      <c r="Q397" s="292"/>
      <c r="R397" s="247"/>
      <c r="S397" s="247"/>
      <c r="T397" s="264"/>
      <c r="U397" s="264"/>
      <c r="V397" s="247"/>
    </row>
    <row r="398" spans="1:22" s="20" customFormat="1" ht="12.75" x14ac:dyDescent="0.2">
      <c r="A398" s="17" t="s">
        <v>255</v>
      </c>
      <c r="B398" s="18"/>
      <c r="C398" s="18"/>
      <c r="D398" s="18"/>
      <c r="E398" s="16"/>
      <c r="F398" s="16"/>
      <c r="G398" s="18">
        <v>5019712.0000000009</v>
      </c>
      <c r="H398" s="18">
        <v>2327216</v>
      </c>
      <c r="I398" s="18">
        <v>3345355</v>
      </c>
      <c r="J398" s="16">
        <v>43.749226543646984</v>
      </c>
      <c r="K398" s="12"/>
      <c r="L398" s="16"/>
      <c r="M398" s="16"/>
      <c r="N398" s="179"/>
      <c r="O398" s="292"/>
      <c r="P398" s="292"/>
      <c r="Q398" s="292"/>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2"/>
      <c r="P399" s="292"/>
      <c r="Q399" s="292"/>
      <c r="R399" s="247"/>
      <c r="S399" s="247"/>
      <c r="T399" s="264"/>
      <c r="U399" s="264"/>
    </row>
    <row r="400" spans="1:22" ht="11.25" customHeight="1" x14ac:dyDescent="0.2">
      <c r="A400" s="9" t="s">
        <v>80</v>
      </c>
      <c r="B400" s="206">
        <v>361.52414759999999</v>
      </c>
      <c r="C400" s="206">
        <v>23.395278400000002</v>
      </c>
      <c r="D400" s="206">
        <v>62.307371999999994</v>
      </c>
      <c r="E400" s="12">
        <v>166.324558890481</v>
      </c>
      <c r="F400" s="12"/>
      <c r="G400" s="207">
        <v>214.35414</v>
      </c>
      <c r="H400" s="207">
        <v>32.960480000000004</v>
      </c>
      <c r="I400" s="207">
        <v>49.579519999999995</v>
      </c>
      <c r="J400" s="12">
        <v>50.421110372179015</v>
      </c>
      <c r="K400" s="12"/>
      <c r="L400" s="12"/>
      <c r="M400" s="12"/>
      <c r="N400" s="13"/>
      <c r="O400" s="292"/>
      <c r="P400" s="292"/>
      <c r="Q400" s="292"/>
      <c r="R400" s="247"/>
      <c r="S400" s="247"/>
      <c r="T400" s="264"/>
      <c r="U400" s="264"/>
      <c r="V400" s="13"/>
    </row>
    <row r="401" spans="1:23" ht="12.75" x14ac:dyDescent="0.2">
      <c r="A401" s="9" t="s">
        <v>81</v>
      </c>
      <c r="B401" s="206">
        <v>166901.22843379999</v>
      </c>
      <c r="C401" s="206">
        <v>75974.424831600016</v>
      </c>
      <c r="D401" s="206">
        <v>58461.690321099995</v>
      </c>
      <c r="E401" s="12">
        <v>-23.050828682569971</v>
      </c>
      <c r="F401" s="12"/>
      <c r="G401" s="207">
        <v>88314.005099999995</v>
      </c>
      <c r="H401" s="207">
        <v>37382.387339999987</v>
      </c>
      <c r="I401" s="207">
        <v>33641.585650000008</v>
      </c>
      <c r="J401" s="12">
        <v>-10.006856052227661</v>
      </c>
      <c r="K401" s="12"/>
      <c r="L401" s="12"/>
      <c r="M401" s="12"/>
      <c r="O401" s="292"/>
      <c r="P401" s="292"/>
      <c r="Q401" s="292"/>
      <c r="R401" s="247"/>
      <c r="S401" s="247"/>
      <c r="T401" s="264"/>
      <c r="U401" s="264"/>
    </row>
    <row r="402" spans="1:23" ht="12.75" x14ac:dyDescent="0.2">
      <c r="A402" s="9" t="s">
        <v>82</v>
      </c>
      <c r="B402" s="206">
        <v>30916.1762838</v>
      </c>
      <c r="C402" s="206">
        <v>12908.905643799999</v>
      </c>
      <c r="D402" s="206">
        <v>23258.109217599998</v>
      </c>
      <c r="E402" s="12">
        <v>80.171037416875095</v>
      </c>
      <c r="F402" s="12"/>
      <c r="G402" s="207">
        <v>11814.858460000001</v>
      </c>
      <c r="H402" s="207">
        <v>4746.74395</v>
      </c>
      <c r="I402" s="207">
        <v>9693.328379999999</v>
      </c>
      <c r="J402" s="12">
        <v>104.21005392549137</v>
      </c>
      <c r="K402" s="12"/>
      <c r="L402" s="12"/>
      <c r="M402" s="12"/>
      <c r="N402" s="13"/>
      <c r="O402" s="292"/>
      <c r="P402" s="292"/>
      <c r="Q402" s="292"/>
      <c r="R402" s="247"/>
      <c r="S402" s="247"/>
    </row>
    <row r="403" spans="1:23" ht="12.75" x14ac:dyDescent="0.2">
      <c r="A403" s="9" t="s">
        <v>83</v>
      </c>
      <c r="B403" s="206">
        <v>14083.8665084</v>
      </c>
      <c r="C403" s="206">
        <v>6202.9339069999996</v>
      </c>
      <c r="D403" s="206">
        <v>4727.6008499999998</v>
      </c>
      <c r="E403" s="12">
        <v>-23.784439413985851</v>
      </c>
      <c r="F403" s="12"/>
      <c r="G403" s="207">
        <v>5098.8377300000002</v>
      </c>
      <c r="H403" s="207">
        <v>1808.62922</v>
      </c>
      <c r="I403" s="207">
        <v>1779.37076</v>
      </c>
      <c r="J403" s="12">
        <v>-1.6177146579551618</v>
      </c>
      <c r="K403" s="12"/>
      <c r="L403" s="12"/>
      <c r="M403" s="12"/>
      <c r="O403" s="292"/>
      <c r="P403" s="292"/>
      <c r="Q403" s="292"/>
      <c r="R403" s="247"/>
      <c r="S403" s="247"/>
    </row>
    <row r="404" spans="1:23" ht="12.75" x14ac:dyDescent="0.2">
      <c r="A404" s="9" t="s">
        <v>473</v>
      </c>
      <c r="B404" s="206">
        <v>964095.33132999996</v>
      </c>
      <c r="C404" s="206">
        <v>479466.79629999999</v>
      </c>
      <c r="D404" s="206">
        <v>542900.61746500002</v>
      </c>
      <c r="E404" s="12">
        <v>13.230075920692073</v>
      </c>
      <c r="F404" s="12"/>
      <c r="G404" s="207">
        <v>357745.92024000001</v>
      </c>
      <c r="H404" s="207">
        <v>173141.80293000001</v>
      </c>
      <c r="I404" s="207">
        <v>248113.31246000002</v>
      </c>
      <c r="J404" s="12">
        <v>43.300640435349095</v>
      </c>
      <c r="K404" s="12"/>
      <c r="L404" s="12"/>
      <c r="M404" s="12"/>
      <c r="N404" s="13"/>
      <c r="O404" s="292"/>
      <c r="P404" s="292"/>
      <c r="Q404" s="292"/>
      <c r="R404" s="247"/>
      <c r="S404" s="247"/>
    </row>
    <row r="405" spans="1:23" ht="12.75" x14ac:dyDescent="0.2">
      <c r="A405" s="9" t="s">
        <v>408</v>
      </c>
      <c r="B405" s="206">
        <v>31516.812030000001</v>
      </c>
      <c r="C405" s="206">
        <v>17340.369190000001</v>
      </c>
      <c r="D405" s="206">
        <v>21540.91534</v>
      </c>
      <c r="E405" s="12">
        <v>24.224087180464451</v>
      </c>
      <c r="F405" s="12"/>
      <c r="G405" s="207">
        <v>27321.872289999999</v>
      </c>
      <c r="H405" s="207">
        <v>14631.963450000001</v>
      </c>
      <c r="I405" s="207">
        <v>26861.98472</v>
      </c>
      <c r="J405" s="12">
        <v>83.584279798074533</v>
      </c>
      <c r="K405" s="12"/>
      <c r="L405" s="12"/>
      <c r="M405" s="12"/>
      <c r="O405" s="292"/>
      <c r="P405" s="292"/>
      <c r="Q405" s="292"/>
      <c r="R405" s="247"/>
      <c r="S405" s="247"/>
    </row>
    <row r="406" spans="1:23" x14ac:dyDescent="0.2">
      <c r="A406" s="9" t="s">
        <v>407</v>
      </c>
      <c r="B406" s="206">
        <v>64180.620584099997</v>
      </c>
      <c r="C406" s="206">
        <v>33615.184091700001</v>
      </c>
      <c r="D406" s="206">
        <v>29282.641499999998</v>
      </c>
      <c r="E406" s="12">
        <v>-12.888647522741849</v>
      </c>
      <c r="F406" s="12"/>
      <c r="G406" s="207">
        <v>70103.159600000043</v>
      </c>
      <c r="H406" s="207">
        <v>35769.291729999997</v>
      </c>
      <c r="I406" s="207">
        <v>46629.408059999994</v>
      </c>
      <c r="J406" s="12">
        <v>30.361563801643655</v>
      </c>
      <c r="K406" s="12"/>
      <c r="L406" s="12"/>
      <c r="M406" s="12"/>
      <c r="O406" s="292"/>
      <c r="P406" s="292"/>
      <c r="Q406" s="292"/>
      <c r="R406" s="13"/>
      <c r="S406" s="13"/>
    </row>
    <row r="407" spans="1:23" x14ac:dyDescent="0.2">
      <c r="A407" s="9" t="s">
        <v>84</v>
      </c>
      <c r="B407" s="206">
        <v>3114.3814652000001</v>
      </c>
      <c r="C407" s="206">
        <v>1526.624</v>
      </c>
      <c r="D407" s="206">
        <v>371.488</v>
      </c>
      <c r="E407" s="12">
        <v>-75.666044815226286</v>
      </c>
      <c r="F407" s="12"/>
      <c r="G407" s="207">
        <v>2578.3617200000003</v>
      </c>
      <c r="H407" s="207">
        <v>1108.8400300000001</v>
      </c>
      <c r="I407" s="207">
        <v>375.79300000000001</v>
      </c>
      <c r="J407" s="12">
        <v>-66.109358443706256</v>
      </c>
      <c r="K407" s="12"/>
      <c r="L407" s="12"/>
      <c r="M407" s="12"/>
      <c r="O407" s="292"/>
      <c r="P407" s="292"/>
      <c r="Q407" s="292"/>
      <c r="R407" s="13"/>
      <c r="S407" s="13"/>
    </row>
    <row r="408" spans="1:23" x14ac:dyDescent="0.2">
      <c r="A408" s="9" t="s">
        <v>85</v>
      </c>
      <c r="B408" s="206">
        <v>96101.321131799996</v>
      </c>
      <c r="C408" s="206">
        <v>24397.4872913</v>
      </c>
      <c r="D408" s="206">
        <v>73613.459439699989</v>
      </c>
      <c r="E408" s="12">
        <v>201.72557755957973</v>
      </c>
      <c r="F408" s="12"/>
      <c r="G408" s="207">
        <v>94247.426270000011</v>
      </c>
      <c r="H408" s="207">
        <v>22921.355520000005</v>
      </c>
      <c r="I408" s="207">
        <v>97288.632670000021</v>
      </c>
      <c r="J408" s="12">
        <v>324.44537185032942</v>
      </c>
      <c r="K408" s="12"/>
      <c r="L408" s="12"/>
      <c r="M408" s="12"/>
      <c r="O408" s="292"/>
      <c r="P408" s="292"/>
      <c r="Q408" s="292"/>
    </row>
    <row r="409" spans="1:23" x14ac:dyDescent="0.2">
      <c r="A409" s="9" t="s">
        <v>86</v>
      </c>
      <c r="B409" s="206">
        <v>159505.12813150001</v>
      </c>
      <c r="C409" s="206">
        <v>99623.107253399998</v>
      </c>
      <c r="D409" s="206">
        <v>42276.251780400016</v>
      </c>
      <c r="E409" s="12">
        <v>-57.563809294899116</v>
      </c>
      <c r="F409" s="12"/>
      <c r="G409" s="207">
        <v>147941.52977999998</v>
      </c>
      <c r="H409" s="207">
        <v>91453.503559999983</v>
      </c>
      <c r="I409" s="207">
        <v>53701.365519999985</v>
      </c>
      <c r="J409" s="12">
        <v>-41.280144084618819</v>
      </c>
      <c r="K409" s="12"/>
      <c r="L409" s="12"/>
      <c r="M409" s="12"/>
      <c r="O409" s="292"/>
      <c r="P409" s="292"/>
      <c r="Q409" s="292"/>
    </row>
    <row r="410" spans="1:23" x14ac:dyDescent="0.2">
      <c r="A410" s="9" t="s">
        <v>3</v>
      </c>
      <c r="B410" s="206">
        <v>409856.2198738</v>
      </c>
      <c r="C410" s="206">
        <v>216281.16395379999</v>
      </c>
      <c r="D410" s="206">
        <v>198026.91431189998</v>
      </c>
      <c r="E410" s="12">
        <v>-8.4400552078586486</v>
      </c>
      <c r="F410" s="12"/>
      <c r="G410" s="207">
        <v>162562.19822999998</v>
      </c>
      <c r="H410" s="207">
        <v>85897.805819999994</v>
      </c>
      <c r="I410" s="207">
        <v>88903.632550000009</v>
      </c>
      <c r="J410" s="12">
        <v>3.4993056007725869</v>
      </c>
      <c r="K410" s="12"/>
      <c r="L410" s="12"/>
      <c r="M410" s="12"/>
      <c r="O410" s="292"/>
      <c r="P410" s="292"/>
      <c r="Q410" s="292"/>
    </row>
    <row r="411" spans="1:23" x14ac:dyDescent="0.2">
      <c r="A411" s="9" t="s">
        <v>63</v>
      </c>
      <c r="B411" s="206">
        <v>13776.450921400001</v>
      </c>
      <c r="C411" s="206">
        <v>5710.3037477000016</v>
      </c>
      <c r="D411" s="206">
        <v>5377.3549699999994</v>
      </c>
      <c r="E411" s="12">
        <v>-5.830666675728196</v>
      </c>
      <c r="F411" s="12"/>
      <c r="G411" s="207">
        <v>34012.70276</v>
      </c>
      <c r="H411" s="207">
        <v>14658.482189999997</v>
      </c>
      <c r="I411" s="207">
        <v>15000.965590000003</v>
      </c>
      <c r="J411" s="12">
        <v>2.3364178880242292</v>
      </c>
      <c r="K411" s="12"/>
      <c r="L411" s="12"/>
      <c r="M411" s="12"/>
      <c r="O411" s="292"/>
      <c r="P411" s="292"/>
      <c r="Q411" s="292"/>
    </row>
    <row r="412" spans="1:23" x14ac:dyDescent="0.2">
      <c r="A412" s="9" t="s">
        <v>64</v>
      </c>
      <c r="B412" s="206">
        <v>9330.2394999999997</v>
      </c>
      <c r="C412" s="206">
        <v>5663.4624999999996</v>
      </c>
      <c r="D412" s="206">
        <v>3751.76</v>
      </c>
      <c r="E412" s="12">
        <v>-33.755012944819526</v>
      </c>
      <c r="F412" s="16"/>
      <c r="G412" s="207">
        <v>30414.835409999996</v>
      </c>
      <c r="H412" s="207">
        <v>18732.90036</v>
      </c>
      <c r="I412" s="207">
        <v>12319.22925</v>
      </c>
      <c r="J412" s="12">
        <v>-34.237469835130213</v>
      </c>
      <c r="K412" s="12"/>
      <c r="L412" s="12"/>
      <c r="M412" s="12"/>
      <c r="O412" s="292"/>
      <c r="P412" s="292"/>
      <c r="Q412" s="292"/>
    </row>
    <row r="413" spans="1:23" x14ac:dyDescent="0.2">
      <c r="A413" s="9" t="s">
        <v>66</v>
      </c>
      <c r="B413" s="206">
        <v>52951.800030999999</v>
      </c>
      <c r="C413" s="206">
        <v>24486.080720400001</v>
      </c>
      <c r="D413" s="206">
        <v>37455.484057499998</v>
      </c>
      <c r="E413" s="12">
        <v>52.966432175055445</v>
      </c>
      <c r="F413" s="12"/>
      <c r="G413" s="207">
        <v>203277.39782000001</v>
      </c>
      <c r="H413" s="207">
        <v>96495.278369999985</v>
      </c>
      <c r="I413" s="207">
        <v>149443.36627999996</v>
      </c>
      <c r="J413" s="12">
        <v>54.87116966177004</v>
      </c>
      <c r="K413" s="12"/>
      <c r="L413" s="12"/>
      <c r="M413" s="12"/>
      <c r="O413" s="292"/>
      <c r="P413" s="292"/>
      <c r="Q413" s="292"/>
    </row>
    <row r="414" spans="1:23" x14ac:dyDescent="0.2">
      <c r="A414" s="9"/>
      <c r="B414" s="206"/>
      <c r="C414" s="206"/>
      <c r="D414" s="206"/>
      <c r="E414" s="12"/>
      <c r="F414" s="12"/>
      <c r="G414" s="207"/>
      <c r="H414" s="207"/>
      <c r="I414" s="207"/>
      <c r="J414" s="12"/>
      <c r="K414" s="12"/>
      <c r="L414" s="12"/>
      <c r="M414" s="12"/>
      <c r="O414" s="292"/>
      <c r="P414" s="292"/>
      <c r="Q414" s="292"/>
    </row>
    <row r="415" spans="1:23" s="20" customFormat="1" ht="11.25" customHeight="1" x14ac:dyDescent="0.2">
      <c r="A415" s="17" t="s">
        <v>68</v>
      </c>
      <c r="B415" s="18">
        <v>465470.89964369999</v>
      </c>
      <c r="C415" s="18">
        <v>191492.70047330001</v>
      </c>
      <c r="D415" s="18">
        <v>290001.57185780001</v>
      </c>
      <c r="E415" s="16">
        <v>51.442624779441758</v>
      </c>
      <c r="F415" s="16"/>
      <c r="G415" s="18">
        <v>1540208.6096199998</v>
      </c>
      <c r="H415" s="18">
        <v>651471.45381999982</v>
      </c>
      <c r="I415" s="18">
        <v>1038133.28951</v>
      </c>
      <c r="J415" s="16">
        <v>59.352076506614509</v>
      </c>
      <c r="K415" s="12"/>
      <c r="L415" s="16"/>
      <c r="M415" s="16"/>
      <c r="O415" s="292"/>
      <c r="P415" s="292"/>
      <c r="Q415" s="292"/>
      <c r="R415" s="179"/>
      <c r="S415" s="19"/>
      <c r="T415" s="19"/>
      <c r="U415" s="179"/>
      <c r="V415" s="179"/>
      <c r="W415" s="179"/>
    </row>
    <row r="416" spans="1:23" s="20" customFormat="1" ht="11.25" customHeight="1" x14ac:dyDescent="0.2">
      <c r="A416" s="17" t="s">
        <v>449</v>
      </c>
      <c r="B416" s="18">
        <v>106402.95321600001</v>
      </c>
      <c r="C416" s="18">
        <v>43518.479763800002</v>
      </c>
      <c r="D416" s="18">
        <v>75285.861316600014</v>
      </c>
      <c r="E416" s="16">
        <v>72.997452404633606</v>
      </c>
      <c r="F416" s="16"/>
      <c r="G416" s="18">
        <v>286078.69693999994</v>
      </c>
      <c r="H416" s="18">
        <v>122079.11116</v>
      </c>
      <c r="I416" s="18">
        <v>214032.63954</v>
      </c>
      <c r="J416" s="16">
        <v>75.322901277912621</v>
      </c>
      <c r="K416" s="12"/>
      <c r="L416" s="16"/>
      <c r="M416" s="16"/>
      <c r="O416" s="292"/>
      <c r="P416" s="292"/>
      <c r="Q416" s="292"/>
    </row>
    <row r="417" spans="1:22" ht="11.25" customHeight="1" x14ac:dyDescent="0.2">
      <c r="A417" s="9" t="s">
        <v>450</v>
      </c>
      <c r="B417" s="11">
        <v>104131.30761430001</v>
      </c>
      <c r="C417" s="11">
        <v>42401.021725400002</v>
      </c>
      <c r="D417" s="11">
        <v>73554.624436100014</v>
      </c>
      <c r="E417" s="12">
        <v>73.473707573508051</v>
      </c>
      <c r="F417" s="12"/>
      <c r="G417" s="11">
        <v>269183.78670999996</v>
      </c>
      <c r="H417" s="11">
        <v>114339.88051</v>
      </c>
      <c r="I417" s="11">
        <v>199740.36092000001</v>
      </c>
      <c r="J417" s="12">
        <v>74.690020690139704</v>
      </c>
      <c r="K417" s="12"/>
      <c r="L417" s="12"/>
      <c r="M417" s="12"/>
      <c r="O417" s="292"/>
      <c r="P417" s="292"/>
      <c r="Q417" s="292"/>
      <c r="R417" s="247"/>
    </row>
    <row r="418" spans="1:22" ht="11.25" customHeight="1" x14ac:dyDescent="0.2">
      <c r="A418" s="390" t="s">
        <v>451</v>
      </c>
      <c r="B418" s="206">
        <v>103174.03953430001</v>
      </c>
      <c r="C418" s="206">
        <v>42070.4415754</v>
      </c>
      <c r="D418" s="206">
        <v>72772.381566100012</v>
      </c>
      <c r="E418" s="12">
        <v>72.977460756324604</v>
      </c>
      <c r="F418" s="12"/>
      <c r="G418" s="207">
        <v>267954.01747999998</v>
      </c>
      <c r="H418" s="207">
        <v>113940.42069</v>
      </c>
      <c r="I418" s="207">
        <v>198813.83551</v>
      </c>
      <c r="J418" s="12">
        <v>74.489293883613811</v>
      </c>
      <c r="K418" s="12"/>
      <c r="L418" s="12"/>
      <c r="M418" s="12"/>
      <c r="O418" s="292"/>
      <c r="P418" s="292"/>
      <c r="Q418" s="292"/>
      <c r="R418" s="247"/>
    </row>
    <row r="419" spans="1:22" ht="11.25" customHeight="1" x14ac:dyDescent="0.2">
      <c r="A419" s="390" t="s">
        <v>458</v>
      </c>
      <c r="B419" s="206">
        <v>957.26807999999994</v>
      </c>
      <c r="C419" s="206">
        <v>330.58015</v>
      </c>
      <c r="D419" s="206">
        <v>782.24287000000004</v>
      </c>
      <c r="E419" s="12">
        <v>136.62729598253253</v>
      </c>
      <c r="F419" s="12"/>
      <c r="G419" s="207">
        <v>1229.7692299999999</v>
      </c>
      <c r="H419" s="207">
        <v>399.45981999999998</v>
      </c>
      <c r="I419" s="207">
        <v>926.52540999999997</v>
      </c>
      <c r="J419" s="12">
        <v>131.94458206084408</v>
      </c>
      <c r="K419" s="12"/>
      <c r="L419" s="12"/>
      <c r="M419" s="12"/>
      <c r="O419" s="292"/>
      <c r="P419" s="292"/>
      <c r="Q419" s="292"/>
      <c r="R419" s="247"/>
    </row>
    <row r="420" spans="1:22" ht="11.25" customHeight="1" x14ac:dyDescent="0.2">
      <c r="A420" s="9" t="s">
        <v>452</v>
      </c>
      <c r="B420" s="206">
        <v>2271.6456017</v>
      </c>
      <c r="C420" s="206">
        <v>1117.4580384000001</v>
      </c>
      <c r="D420" s="206">
        <v>1731.2368805000001</v>
      </c>
      <c r="E420" s="12">
        <v>54.926343630658522</v>
      </c>
      <c r="F420" s="12"/>
      <c r="G420" s="207">
        <v>16894.910229999998</v>
      </c>
      <c r="H420" s="207">
        <v>7739.2306499999995</v>
      </c>
      <c r="I420" s="207">
        <v>14292.278620000001</v>
      </c>
      <c r="J420" s="12">
        <v>84.673118897160691</v>
      </c>
      <c r="K420" s="12"/>
      <c r="L420" s="12"/>
      <c r="M420" s="12"/>
      <c r="O420" s="292"/>
      <c r="P420" s="292"/>
      <c r="Q420" s="292"/>
      <c r="R420" s="247"/>
    </row>
    <row r="421" spans="1:22" s="20" customFormat="1" ht="11.25" customHeight="1" x14ac:dyDescent="0.2">
      <c r="A421" s="17" t="s">
        <v>448</v>
      </c>
      <c r="B421" s="18">
        <v>126671.3648428</v>
      </c>
      <c r="C421" s="18">
        <v>54704.752531999999</v>
      </c>
      <c r="D421" s="18">
        <v>80968.623210200007</v>
      </c>
      <c r="E421" s="16">
        <v>48.01021750868307</v>
      </c>
      <c r="F421" s="16"/>
      <c r="G421" s="18">
        <v>171084.01556999999</v>
      </c>
      <c r="H421" s="18">
        <v>82546.155809999997</v>
      </c>
      <c r="I421" s="18">
        <v>127792.21854999999</v>
      </c>
      <c r="J421" s="16">
        <v>54.813046465961179</v>
      </c>
      <c r="K421" s="12"/>
      <c r="L421" s="16"/>
      <c r="M421" s="16"/>
      <c r="O421" s="292"/>
      <c r="P421" s="292"/>
      <c r="Q421" s="292"/>
      <c r="R421" s="22"/>
    </row>
    <row r="422" spans="1:22" ht="11.25" customHeight="1" x14ac:dyDescent="0.2">
      <c r="A422" s="9" t="s">
        <v>445</v>
      </c>
      <c r="B422" s="11">
        <v>119930.694527</v>
      </c>
      <c r="C422" s="11">
        <v>50992.624229399997</v>
      </c>
      <c r="D422" s="11">
        <v>76939.449144700004</v>
      </c>
      <c r="E422" s="12">
        <v>50.883486204932893</v>
      </c>
      <c r="F422" s="12"/>
      <c r="G422" s="11">
        <v>153299.63978</v>
      </c>
      <c r="H422" s="11">
        <v>73159.439299999998</v>
      </c>
      <c r="I422" s="11">
        <v>117032.55273999998</v>
      </c>
      <c r="J422" s="12">
        <v>59.969176718389605</v>
      </c>
      <c r="K422" s="12"/>
      <c r="L422" s="12"/>
      <c r="M422" s="12"/>
      <c r="O422" s="292"/>
      <c r="P422" s="292"/>
      <c r="Q422" s="292"/>
    </row>
    <row r="423" spans="1:22" ht="11.25" customHeight="1" x14ac:dyDescent="0.2">
      <c r="A423" s="390" t="s">
        <v>456</v>
      </c>
      <c r="B423" s="206">
        <v>11424.745387300001</v>
      </c>
      <c r="C423" s="206">
        <v>4956.6999900000019</v>
      </c>
      <c r="D423" s="206">
        <v>6977.5367900000001</v>
      </c>
      <c r="E423" s="12">
        <v>40.769802571811454</v>
      </c>
      <c r="F423" s="12"/>
      <c r="G423" s="207">
        <v>15842.156760000002</v>
      </c>
      <c r="H423" s="207">
        <v>7172.3683799999999</v>
      </c>
      <c r="I423" s="207">
        <v>10085.695970000001</v>
      </c>
      <c r="J423" s="12">
        <v>40.618766851459469</v>
      </c>
      <c r="K423" s="12"/>
      <c r="L423" s="12"/>
      <c r="M423" s="12"/>
      <c r="O423" s="292"/>
      <c r="P423" s="292"/>
      <c r="Q423" s="292"/>
    </row>
    <row r="424" spans="1:22" ht="11.25" customHeight="1" x14ac:dyDescent="0.2">
      <c r="A424" s="390" t="s">
        <v>457</v>
      </c>
      <c r="B424" s="206">
        <v>108505.94913969999</v>
      </c>
      <c r="C424" s="206">
        <v>46035.924239399996</v>
      </c>
      <c r="D424" s="206">
        <v>69961.912354700005</v>
      </c>
      <c r="E424" s="12">
        <v>51.972429163967718</v>
      </c>
      <c r="F424" s="12"/>
      <c r="G424" s="207">
        <v>137457.48301999999</v>
      </c>
      <c r="H424" s="207">
        <v>65987.070919999998</v>
      </c>
      <c r="I424" s="207">
        <v>106946.85676999998</v>
      </c>
      <c r="J424" s="12">
        <v>62.072441281198763</v>
      </c>
      <c r="K424" s="12"/>
      <c r="L424" s="12"/>
      <c r="M424" s="12"/>
      <c r="O424" s="292"/>
      <c r="P424" s="292"/>
      <c r="Q424" s="292"/>
    </row>
    <row r="425" spans="1:22" ht="11.25" customHeight="1" x14ac:dyDescent="0.2">
      <c r="A425" s="9" t="s">
        <v>447</v>
      </c>
      <c r="B425" s="206">
        <v>6740.6703158000009</v>
      </c>
      <c r="C425" s="206">
        <v>3712.1283025999996</v>
      </c>
      <c r="D425" s="206">
        <v>4029.1740654999999</v>
      </c>
      <c r="E425" s="12">
        <v>8.5408083195276134</v>
      </c>
      <c r="F425" s="12"/>
      <c r="G425" s="207">
        <v>17784.375789999998</v>
      </c>
      <c r="H425" s="207">
        <v>9386.7165099999984</v>
      </c>
      <c r="I425" s="207">
        <v>10759.66581</v>
      </c>
      <c r="J425" s="12">
        <v>14.626512886986106</v>
      </c>
      <c r="K425" s="12"/>
      <c r="L425" s="12"/>
      <c r="M425" s="12"/>
      <c r="O425" s="292"/>
      <c r="P425" s="292"/>
      <c r="Q425" s="292"/>
    </row>
    <row r="426" spans="1:22" s="20" customFormat="1" ht="11.25" customHeight="1" x14ac:dyDescent="0.2">
      <c r="A426" s="17" t="s">
        <v>432</v>
      </c>
      <c r="B426" s="18">
        <v>228131.3735673</v>
      </c>
      <c r="C426" s="18">
        <v>91111.426644299994</v>
      </c>
      <c r="D426" s="18">
        <v>130222.56849549999</v>
      </c>
      <c r="E426" s="16">
        <v>42.926714344941956</v>
      </c>
      <c r="F426" s="16"/>
      <c r="G426" s="18">
        <v>1068550.9715599997</v>
      </c>
      <c r="H426" s="18">
        <v>439206.14234999992</v>
      </c>
      <c r="I426" s="18">
        <v>685976.09081000008</v>
      </c>
      <c r="J426" s="16">
        <v>56.185450216985146</v>
      </c>
      <c r="K426" s="12"/>
      <c r="L426" s="16"/>
      <c r="M426" s="16"/>
      <c r="O426" s="292"/>
      <c r="P426" s="292"/>
      <c r="Q426" s="292"/>
    </row>
    <row r="427" spans="1:22" ht="11.25" customHeight="1" x14ac:dyDescent="0.2">
      <c r="A427" s="9" t="s">
        <v>455</v>
      </c>
      <c r="B427" s="11">
        <v>226933.78555659999</v>
      </c>
      <c r="C427" s="11">
        <v>90640.386385199992</v>
      </c>
      <c r="D427" s="11">
        <v>129407.98858149999</v>
      </c>
      <c r="E427" s="12">
        <v>42.770782145110189</v>
      </c>
      <c r="F427" s="12"/>
      <c r="G427" s="11">
        <v>1061900.9051899998</v>
      </c>
      <c r="H427" s="11">
        <v>436470.01998999994</v>
      </c>
      <c r="I427" s="11">
        <v>681559.95102000004</v>
      </c>
      <c r="J427" s="12">
        <v>56.152752721851414</v>
      </c>
      <c r="K427" s="12"/>
      <c r="L427" s="12"/>
      <c r="M427" s="12"/>
      <c r="O427" s="292"/>
      <c r="P427" s="292"/>
      <c r="Q427" s="292"/>
    </row>
    <row r="428" spans="1:22" ht="11.25" customHeight="1" x14ac:dyDescent="0.2">
      <c r="A428" s="390" t="s">
        <v>69</v>
      </c>
      <c r="B428" s="206">
        <v>224866.60438609999</v>
      </c>
      <c r="C428" s="206">
        <v>89779.799886099994</v>
      </c>
      <c r="D428" s="206">
        <v>126929.90160019998</v>
      </c>
      <c r="E428" s="12">
        <v>41.379131788253972</v>
      </c>
      <c r="F428" s="12"/>
      <c r="G428" s="207">
        <v>1058840.2509499998</v>
      </c>
      <c r="H428" s="207">
        <v>435508.59979999997</v>
      </c>
      <c r="I428" s="207">
        <v>672184.04833999998</v>
      </c>
      <c r="J428" s="12">
        <v>54.344609646902342</v>
      </c>
      <c r="K428" s="12"/>
      <c r="L428" s="12"/>
      <c r="M428" s="12"/>
      <c r="O428" s="292"/>
      <c r="P428" s="292"/>
      <c r="Q428" s="292"/>
      <c r="S428" s="381"/>
      <c r="T428" s="381"/>
    </row>
    <row r="429" spans="1:22" ht="11.25" customHeight="1" x14ac:dyDescent="0.2">
      <c r="A429" s="390" t="s">
        <v>454</v>
      </c>
      <c r="B429" s="206">
        <v>2067.1811705</v>
      </c>
      <c r="C429" s="206">
        <v>860.58649910000008</v>
      </c>
      <c r="D429" s="206">
        <v>2478.0869812999999</v>
      </c>
      <c r="E429" s="12">
        <v>187.95327185490117</v>
      </c>
      <c r="F429" s="12"/>
      <c r="G429" s="207">
        <v>3060.6542399999998</v>
      </c>
      <c r="H429" s="207">
        <v>961.42019000000005</v>
      </c>
      <c r="I429" s="207">
        <v>9375.9026799999992</v>
      </c>
      <c r="J429" s="12">
        <v>875.21383236189365</v>
      </c>
      <c r="K429" s="12"/>
      <c r="L429" s="12"/>
      <c r="M429" s="12"/>
      <c r="O429" s="292"/>
      <c r="P429" s="292"/>
      <c r="Q429" s="292"/>
    </row>
    <row r="430" spans="1:22" ht="11.25" customHeight="1" x14ac:dyDescent="0.2">
      <c r="A430" s="9" t="s">
        <v>446</v>
      </c>
      <c r="B430" s="206">
        <v>1197.5880107</v>
      </c>
      <c r="C430" s="206">
        <v>471.04025910000001</v>
      </c>
      <c r="D430" s="206">
        <v>814.57991400000014</v>
      </c>
      <c r="E430" s="12">
        <v>72.932121673928521</v>
      </c>
      <c r="F430" s="12"/>
      <c r="G430" s="207">
        <v>6650.0663699999996</v>
      </c>
      <c r="H430" s="207">
        <v>2736.1223600000003</v>
      </c>
      <c r="I430" s="207">
        <v>4416.1397900000002</v>
      </c>
      <c r="J430" s="12">
        <v>61.401399826285541</v>
      </c>
      <c r="K430" s="12"/>
      <c r="L430" s="12"/>
      <c r="M430" s="12"/>
      <c r="O430" s="292"/>
      <c r="P430" s="292"/>
      <c r="Q430" s="292"/>
    </row>
    <row r="431" spans="1:22" s="20" customFormat="1" ht="11.25" customHeight="1" x14ac:dyDescent="0.2">
      <c r="A431" s="17" t="s">
        <v>71</v>
      </c>
      <c r="B431" s="294">
        <v>4265.208017599999</v>
      </c>
      <c r="C431" s="294">
        <v>2158.0415332000002</v>
      </c>
      <c r="D431" s="294">
        <v>3524.5188355000005</v>
      </c>
      <c r="E431" s="16">
        <v>63.320250388033628</v>
      </c>
      <c r="F431" s="16"/>
      <c r="G431" s="295">
        <v>14494.92555</v>
      </c>
      <c r="H431" s="295">
        <v>7640.0445</v>
      </c>
      <c r="I431" s="295">
        <v>10332.340610000003</v>
      </c>
      <c r="J431" s="16">
        <v>35.23927262465557</v>
      </c>
      <c r="K431" s="12"/>
      <c r="L431" s="16"/>
      <c r="M431" s="16"/>
      <c r="O431" s="292"/>
      <c r="P431" s="292"/>
      <c r="Q431" s="292"/>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481</v>
      </c>
      <c r="B433" s="9"/>
      <c r="C433" s="9"/>
      <c r="D433" s="9"/>
      <c r="E433" s="9"/>
      <c r="F433" s="9"/>
      <c r="G433" s="9"/>
      <c r="H433" s="9"/>
      <c r="I433" s="9"/>
      <c r="J433" s="9"/>
      <c r="K433" s="12"/>
      <c r="L433" s="9"/>
      <c r="M433" s="9"/>
      <c r="O433" s="174"/>
    </row>
    <row r="434" spans="1:22" s="20" customFormat="1" ht="11.25" customHeight="1" x14ac:dyDescent="0.2">
      <c r="A434" s="17"/>
      <c r="B434" s="294"/>
      <c r="C434" s="294"/>
      <c r="D434" s="294"/>
      <c r="E434" s="16"/>
      <c r="F434" s="16"/>
      <c r="G434" s="295"/>
      <c r="H434" s="295"/>
      <c r="I434" s="295"/>
      <c r="J434" s="16"/>
      <c r="K434" s="12"/>
      <c r="L434" s="16"/>
      <c r="M434" s="16"/>
      <c r="O434" s="292"/>
      <c r="P434" s="282"/>
      <c r="Q434" s="293"/>
      <c r="R434" s="22"/>
      <c r="S434" s="179"/>
      <c r="T434" s="179"/>
      <c r="U434" s="179"/>
      <c r="V434" s="179"/>
    </row>
    <row r="435" spans="1:22" ht="20.100000000000001" customHeight="1" x14ac:dyDescent="0.2">
      <c r="A435" s="474" t="s">
        <v>478</v>
      </c>
      <c r="B435" s="474"/>
      <c r="C435" s="474"/>
      <c r="D435" s="474"/>
      <c r="E435" s="474"/>
      <c r="F435" s="474"/>
      <c r="G435" s="474"/>
      <c r="H435" s="474"/>
      <c r="I435" s="474"/>
      <c r="J435" s="474"/>
      <c r="K435" s="12"/>
      <c r="L435" s="426"/>
      <c r="M435" s="426"/>
      <c r="N435" s="108"/>
      <c r="O435" s="177"/>
      <c r="P435" s="167"/>
      <c r="Q435" s="167"/>
      <c r="R435" s="247"/>
      <c r="S435" s="108"/>
    </row>
    <row r="436" spans="1:22" ht="20.100000000000001" customHeight="1" x14ac:dyDescent="0.2">
      <c r="A436" s="475" t="s">
        <v>224</v>
      </c>
      <c r="B436" s="475"/>
      <c r="C436" s="475"/>
      <c r="D436" s="475"/>
      <c r="E436" s="475"/>
      <c r="F436" s="475"/>
      <c r="G436" s="475"/>
      <c r="H436" s="475"/>
      <c r="I436" s="475"/>
      <c r="J436" s="475"/>
      <c r="K436" s="12"/>
      <c r="L436" s="426"/>
      <c r="M436" s="426"/>
      <c r="N436" s="108"/>
      <c r="O436" s="177"/>
      <c r="P436" s="167"/>
      <c r="Q436" s="167"/>
      <c r="R436" s="247"/>
      <c r="S436" s="108"/>
      <c r="T436" s="108"/>
    </row>
    <row r="437" spans="1:22" s="20" customFormat="1" ht="12.75" x14ac:dyDescent="0.2">
      <c r="A437" s="17"/>
      <c r="B437" s="478" t="s">
        <v>100</v>
      </c>
      <c r="C437" s="478"/>
      <c r="D437" s="478"/>
      <c r="E437" s="478"/>
      <c r="F437" s="427"/>
      <c r="G437" s="478" t="s">
        <v>421</v>
      </c>
      <c r="H437" s="478"/>
      <c r="I437" s="478"/>
      <c r="J437" s="478"/>
      <c r="K437" s="12"/>
      <c r="L437" s="427"/>
      <c r="M437" s="427"/>
      <c r="N437" s="108"/>
      <c r="O437" s="26"/>
      <c r="P437" s="26"/>
      <c r="Q437" s="22"/>
      <c r="R437" s="22"/>
      <c r="S437" s="22"/>
      <c r="T437" s="108"/>
    </row>
    <row r="438" spans="1:22" s="20" customFormat="1" ht="12.75" x14ac:dyDescent="0.2">
      <c r="A438" s="17" t="s">
        <v>257</v>
      </c>
      <c r="B438" s="480">
        <v>2020</v>
      </c>
      <c r="C438" s="479" t="s">
        <v>605</v>
      </c>
      <c r="D438" s="479"/>
      <c r="E438" s="479"/>
      <c r="F438" s="427"/>
      <c r="G438" s="480">
        <v>2020</v>
      </c>
      <c r="H438" s="479" t="s">
        <v>605</v>
      </c>
      <c r="I438" s="479"/>
      <c r="J438" s="479"/>
      <c r="K438" s="12"/>
      <c r="L438" s="427"/>
      <c r="M438" s="427"/>
      <c r="N438" s="108"/>
      <c r="O438" s="111"/>
      <c r="P438" s="111"/>
      <c r="Q438" s="247"/>
      <c r="R438" s="247"/>
      <c r="S438" s="247"/>
      <c r="T438" s="27"/>
      <c r="U438" s="27"/>
    </row>
    <row r="439" spans="1:22" s="20" customFormat="1" ht="12.75" x14ac:dyDescent="0.2">
      <c r="A439" s="123"/>
      <c r="B439" s="484"/>
      <c r="C439" s="257">
        <v>2020</v>
      </c>
      <c r="D439" s="257">
        <v>2021</v>
      </c>
      <c r="E439" s="428" t="s">
        <v>616</v>
      </c>
      <c r="F439" s="125"/>
      <c r="G439" s="484"/>
      <c r="H439" s="257">
        <v>2020</v>
      </c>
      <c r="I439" s="257">
        <v>2021</v>
      </c>
      <c r="J439" s="428" t="s">
        <v>616</v>
      </c>
      <c r="K439" s="12"/>
      <c r="L439" s="427"/>
      <c r="M439" s="427"/>
      <c r="N439" s="108"/>
      <c r="O439" s="111"/>
      <c r="P439" s="111"/>
      <c r="Q439" s="247"/>
      <c r="R439" s="247"/>
      <c r="S439" s="247"/>
      <c r="T439" s="264"/>
      <c r="U439" s="264"/>
    </row>
    <row r="440" spans="1:22" s="20" customFormat="1" ht="11.25" customHeight="1" x14ac:dyDescent="0.2">
      <c r="A440" s="17" t="s">
        <v>261</v>
      </c>
      <c r="B440" s="294"/>
      <c r="C440" s="294"/>
      <c r="D440" s="294"/>
      <c r="E440" s="16"/>
      <c r="F440" s="16"/>
      <c r="G440" s="295"/>
      <c r="H440" s="295"/>
      <c r="I440" s="295"/>
      <c r="J440" s="16"/>
      <c r="K440" s="12"/>
      <c r="L440" s="16"/>
      <c r="M440" s="16"/>
      <c r="O440" s="292"/>
      <c r="P440" s="282"/>
      <c r="Q440" s="293"/>
      <c r="R440" s="22"/>
      <c r="S440" s="179"/>
      <c r="T440" s="179"/>
      <c r="U440" s="179"/>
      <c r="V440" s="179"/>
    </row>
    <row r="441" spans="1:22" s="20" customFormat="1" ht="11.25" customHeight="1" x14ac:dyDescent="0.2">
      <c r="A441" s="17" t="s">
        <v>463</v>
      </c>
      <c r="B441" s="294">
        <v>158788.017815</v>
      </c>
      <c r="C441" s="294">
        <v>72742.746658000033</v>
      </c>
      <c r="D441" s="294">
        <v>119776.36886419999</v>
      </c>
      <c r="E441" s="16">
        <v>64.657473586099911</v>
      </c>
      <c r="F441" s="16"/>
      <c r="G441" s="295">
        <v>163689.37869999997</v>
      </c>
      <c r="H441" s="295">
        <v>74067.27115</v>
      </c>
      <c r="I441" s="295">
        <v>136287.95180000004</v>
      </c>
      <c r="J441" s="16">
        <v>84.005633910815448</v>
      </c>
      <c r="K441" s="12"/>
      <c r="L441" s="16"/>
      <c r="M441" s="16"/>
      <c r="O441" s="292"/>
      <c r="P441" s="282"/>
      <c r="Q441" s="293"/>
      <c r="R441" s="22"/>
      <c r="S441" s="179"/>
      <c r="T441" s="179"/>
      <c r="U441" s="179"/>
      <c r="V441" s="179"/>
    </row>
    <row r="442" spans="1:22" s="20" customFormat="1" ht="11.25" customHeight="1" x14ac:dyDescent="0.2">
      <c r="A442" s="17"/>
      <c r="B442" s="294"/>
      <c r="C442" s="294"/>
      <c r="D442" s="294"/>
      <c r="E442" s="392"/>
      <c r="F442" s="16"/>
      <c r="G442" s="295"/>
      <c r="H442" s="295"/>
      <c r="I442" s="295"/>
      <c r="J442" s="392"/>
      <c r="K442" s="398"/>
      <c r="L442" s="392"/>
      <c r="M442" s="392"/>
      <c r="O442" s="292"/>
      <c r="P442" s="282"/>
      <c r="Q442" s="293"/>
      <c r="R442" s="22"/>
      <c r="S442" s="179"/>
      <c r="T442" s="179"/>
      <c r="U442" s="179"/>
      <c r="V442" s="179"/>
    </row>
    <row r="443" spans="1:22" s="20" customFormat="1" ht="11.25" customHeight="1" x14ac:dyDescent="0.2">
      <c r="A443" s="17" t="s">
        <v>10</v>
      </c>
      <c r="B443" s="294"/>
      <c r="C443" s="294"/>
      <c r="D443" s="294"/>
      <c r="E443" s="16"/>
      <c r="F443" s="16"/>
      <c r="G443" s="295"/>
      <c r="H443" s="295"/>
      <c r="I443" s="295"/>
      <c r="J443" s="16"/>
      <c r="K443" s="12"/>
      <c r="L443" s="16"/>
      <c r="M443" s="16"/>
      <c r="O443" s="292"/>
      <c r="P443" s="282"/>
      <c r="Q443" s="293"/>
      <c r="R443" s="22"/>
      <c r="S443" s="179"/>
      <c r="T443" s="179"/>
      <c r="U443" s="179"/>
      <c r="V443" s="179"/>
    </row>
    <row r="444" spans="1:22" s="20" customFormat="1" ht="11.25" customHeight="1" x14ac:dyDescent="0.2">
      <c r="A444" s="17" t="s">
        <v>351</v>
      </c>
      <c r="B444" s="295">
        <v>213599.18656990008</v>
      </c>
      <c r="C444" s="295">
        <v>141840.86686229997</v>
      </c>
      <c r="D444" s="295">
        <v>192495.71293020001</v>
      </c>
      <c r="E444" s="16">
        <v>35.712448174104935</v>
      </c>
      <c r="F444" s="12"/>
      <c r="G444" s="295">
        <v>168462.19295999996</v>
      </c>
      <c r="H444" s="295">
        <v>81037.52198000002</v>
      </c>
      <c r="I444" s="295">
        <v>225586.31819000002</v>
      </c>
      <c r="J444" s="16">
        <v>178.37267561769039</v>
      </c>
      <c r="K444" s="12"/>
      <c r="L444" s="16"/>
      <c r="M444" s="16"/>
      <c r="O444" s="292"/>
      <c r="P444" s="282"/>
      <c r="Q444" s="293"/>
      <c r="R444" s="22"/>
      <c r="S444" s="179"/>
      <c r="T444" s="179"/>
      <c r="U444" s="179"/>
      <c r="V444" s="179"/>
    </row>
    <row r="445" spans="1:22" s="20" customFormat="1" ht="11.25" customHeight="1" x14ac:dyDescent="0.2">
      <c r="A445" s="9" t="s">
        <v>352</v>
      </c>
      <c r="B445" s="206">
        <v>1979.1911585</v>
      </c>
      <c r="C445" s="206">
        <v>307.72228960000007</v>
      </c>
      <c r="D445" s="206">
        <v>1098.6933968000001</v>
      </c>
      <c r="E445" s="12">
        <v>257.04056349904391</v>
      </c>
      <c r="F445" s="12"/>
      <c r="G445" s="207">
        <v>2133.3824300000001</v>
      </c>
      <c r="H445" s="207">
        <v>411.73804000000001</v>
      </c>
      <c r="I445" s="207">
        <v>1612.2573700000003</v>
      </c>
      <c r="J445" s="16">
        <v>291.57357673340073</v>
      </c>
      <c r="K445" s="12"/>
      <c r="L445" s="16"/>
      <c r="M445" s="16"/>
      <c r="O445" s="292"/>
      <c r="P445" s="282"/>
      <c r="Q445" s="293"/>
      <c r="R445" s="22"/>
      <c r="S445" s="179"/>
      <c r="T445" s="179"/>
      <c r="U445" s="179"/>
      <c r="V445" s="179"/>
    </row>
    <row r="446" spans="1:22" s="20" customFormat="1" ht="11.25" customHeight="1" x14ac:dyDescent="0.2">
      <c r="A446" s="9" t="s">
        <v>353</v>
      </c>
      <c r="B446" s="206">
        <v>74410.367024899999</v>
      </c>
      <c r="C446" s="206">
        <v>67902.5166398</v>
      </c>
      <c r="D446" s="206">
        <v>37864.548913800005</v>
      </c>
      <c r="E446" s="12">
        <v>-44.236899031800704</v>
      </c>
      <c r="F446" s="12"/>
      <c r="G446" s="207">
        <v>44497.648700000005</v>
      </c>
      <c r="H446" s="207">
        <v>13848.96594</v>
      </c>
      <c r="I446" s="207">
        <v>81493.353300000002</v>
      </c>
      <c r="J446" s="16">
        <v>488.44359682207437</v>
      </c>
      <c r="K446" s="12"/>
      <c r="L446" s="16"/>
      <c r="M446" s="16"/>
      <c r="O446" s="292"/>
      <c r="P446" s="282"/>
      <c r="Q446" s="293"/>
      <c r="R446" s="22"/>
      <c r="S446" s="179"/>
      <c r="T446" s="179"/>
      <c r="U446" s="179"/>
      <c r="V446" s="179"/>
    </row>
    <row r="447" spans="1:22" s="20" customFormat="1" ht="11.25" customHeight="1" x14ac:dyDescent="0.2">
      <c r="A447" s="9" t="s">
        <v>329</v>
      </c>
      <c r="B447" s="206">
        <v>137209.62838650006</v>
      </c>
      <c r="C447" s="206">
        <v>73630.627932899981</v>
      </c>
      <c r="D447" s="206">
        <v>153532.4706196</v>
      </c>
      <c r="E447" s="12">
        <v>108.51712789888884</v>
      </c>
      <c r="F447" s="12"/>
      <c r="G447" s="207">
        <v>121831.16182999997</v>
      </c>
      <c r="H447" s="207">
        <v>66776.818000000014</v>
      </c>
      <c r="I447" s="207">
        <v>142480.70752000003</v>
      </c>
      <c r="J447" s="16">
        <v>113.36851887731459</v>
      </c>
      <c r="K447" s="12"/>
      <c r="L447" s="16"/>
      <c r="M447" s="16"/>
      <c r="O447" s="292"/>
      <c r="P447" s="282"/>
      <c r="Q447" s="293"/>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1911704.3591700005</v>
      </c>
      <c r="H449" s="207">
        <v>921857.80810000014</v>
      </c>
      <c r="I449" s="207">
        <v>1161545.8860900002</v>
      </c>
      <c r="J449" s="12">
        <v>26.000547577289652</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464</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74" t="s">
        <v>279</v>
      </c>
      <c r="B453" s="474"/>
      <c r="C453" s="474"/>
      <c r="D453" s="474"/>
      <c r="E453" s="474"/>
      <c r="F453" s="474"/>
      <c r="G453" s="474"/>
      <c r="H453" s="474"/>
      <c r="I453" s="474"/>
      <c r="J453" s="474"/>
      <c r="K453" s="426"/>
      <c r="L453" s="426"/>
      <c r="M453" s="426"/>
      <c r="O453" s="174"/>
    </row>
    <row r="454" spans="1:18" ht="20.100000000000001" customHeight="1" x14ac:dyDescent="0.2">
      <c r="A454" s="475" t="s">
        <v>225</v>
      </c>
      <c r="B454" s="475"/>
      <c r="C454" s="475"/>
      <c r="D454" s="475"/>
      <c r="E454" s="475"/>
      <c r="F454" s="475"/>
      <c r="G454" s="475"/>
      <c r="H454" s="475"/>
      <c r="I454" s="475"/>
      <c r="J454" s="475"/>
      <c r="K454" s="426"/>
      <c r="L454" s="426"/>
      <c r="M454" s="426"/>
      <c r="O454" s="174"/>
      <c r="P454" s="175"/>
      <c r="Q454" s="175"/>
    </row>
    <row r="455" spans="1:18" s="20" customFormat="1" ht="12.75" x14ac:dyDescent="0.2">
      <c r="A455" s="17"/>
      <c r="B455" s="478" t="s">
        <v>100</v>
      </c>
      <c r="C455" s="478"/>
      <c r="D455" s="478"/>
      <c r="E455" s="478"/>
      <c r="F455" s="427"/>
      <c r="G455" s="478" t="s">
        <v>421</v>
      </c>
      <c r="H455" s="478"/>
      <c r="I455" s="478"/>
      <c r="J455" s="478"/>
      <c r="K455" s="427"/>
      <c r="L455" s="427"/>
      <c r="M455" s="427"/>
      <c r="N455" s="91"/>
      <c r="O455" s="165"/>
      <c r="P455" s="165"/>
      <c r="Q455" s="165"/>
      <c r="R455" s="91"/>
    </row>
    <row r="456" spans="1:18" s="20" customFormat="1" ht="12.75" x14ac:dyDescent="0.2">
      <c r="A456" s="17" t="s">
        <v>257</v>
      </c>
      <c r="B456" s="480">
        <v>2020</v>
      </c>
      <c r="C456" s="479" t="s">
        <v>605</v>
      </c>
      <c r="D456" s="479"/>
      <c r="E456" s="479"/>
      <c r="F456" s="427"/>
      <c r="G456" s="480">
        <v>2020</v>
      </c>
      <c r="H456" s="479" t="s">
        <v>605</v>
      </c>
      <c r="I456" s="479"/>
      <c r="J456" s="479"/>
      <c r="K456" s="427"/>
      <c r="L456" s="427"/>
      <c r="M456" s="427"/>
      <c r="N456" s="91"/>
      <c r="O456" s="165"/>
      <c r="P456" s="171"/>
      <c r="Q456" s="171"/>
    </row>
    <row r="457" spans="1:18" s="20" customFormat="1" ht="12.75" x14ac:dyDescent="0.2">
      <c r="A457" s="123"/>
      <c r="B457" s="481"/>
      <c r="C457" s="257">
        <v>2020</v>
      </c>
      <c r="D457" s="257">
        <v>2021</v>
      </c>
      <c r="E457" s="428" t="s">
        <v>616</v>
      </c>
      <c r="F457" s="125"/>
      <c r="G457" s="481"/>
      <c r="H457" s="257">
        <v>2020</v>
      </c>
      <c r="I457" s="257">
        <v>2021</v>
      </c>
      <c r="J457" s="428" t="s">
        <v>616</v>
      </c>
      <c r="K457" s="427"/>
      <c r="L457" s="427"/>
      <c r="M457" s="427"/>
      <c r="O457" s="165"/>
      <c r="P457" s="171"/>
      <c r="Q457" s="171"/>
    </row>
    <row r="458" spans="1:18" s="20" customFormat="1" ht="12.75" x14ac:dyDescent="0.2">
      <c r="A458" s="17"/>
      <c r="B458" s="17"/>
      <c r="C458" s="256"/>
      <c r="D458" s="256"/>
      <c r="E458" s="427"/>
      <c r="F458" s="427"/>
      <c r="G458" s="17"/>
      <c r="H458" s="256"/>
      <c r="I458" s="256"/>
      <c r="J458" s="427"/>
      <c r="K458" s="427"/>
      <c r="L458" s="427"/>
      <c r="M458" s="427"/>
      <c r="O458" s="165"/>
      <c r="P458" s="171"/>
      <c r="Q458" s="171"/>
    </row>
    <row r="459" spans="1:18" s="20" customFormat="1" ht="12.75" x14ac:dyDescent="0.2">
      <c r="A459" s="17" t="s">
        <v>382</v>
      </c>
      <c r="B459" s="17"/>
      <c r="C459" s="256"/>
      <c r="D459" s="256"/>
      <c r="E459" s="427"/>
      <c r="F459" s="427"/>
      <c r="G459" s="18">
        <v>1913557.54993</v>
      </c>
      <c r="H459" s="18">
        <v>941442.75542000006</v>
      </c>
      <c r="I459" s="18">
        <v>925506.77114000008</v>
      </c>
      <c r="J459" s="16">
        <v>-1.6927194126519822</v>
      </c>
      <c r="K459" s="16"/>
      <c r="L459" s="16"/>
      <c r="M459" s="16"/>
      <c r="O459" s="165"/>
      <c r="P459" s="171"/>
      <c r="Q459" s="171"/>
    </row>
    <row r="460" spans="1:18" s="20" customFormat="1" ht="12.75" x14ac:dyDescent="0.2">
      <c r="A460" s="17"/>
      <c r="B460" s="17"/>
      <c r="C460" s="256"/>
      <c r="D460" s="256"/>
      <c r="E460" s="427"/>
      <c r="F460" s="427"/>
      <c r="G460" s="17"/>
      <c r="H460" s="256"/>
      <c r="I460" s="256"/>
      <c r="J460" s="427"/>
      <c r="K460" s="427"/>
      <c r="L460" s="427"/>
      <c r="M460" s="427"/>
      <c r="O460" s="165"/>
      <c r="P460" s="171"/>
      <c r="Q460" s="171"/>
    </row>
    <row r="461" spans="1:18" s="21" customFormat="1" ht="12.75" x14ac:dyDescent="0.2">
      <c r="A461" s="86" t="s">
        <v>256</v>
      </c>
      <c r="B461" s="86"/>
      <c r="C461" s="86"/>
      <c r="D461" s="86"/>
      <c r="E461" s="86"/>
      <c r="F461" s="86"/>
      <c r="G461" s="86">
        <v>984916.80964000011</v>
      </c>
      <c r="H461" s="86">
        <v>404917.06385999999</v>
      </c>
      <c r="I461" s="86">
        <v>534427.13451999996</v>
      </c>
      <c r="J461" s="16">
        <v>31.984344997813679</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178</v>
      </c>
      <c r="B463" s="21">
        <v>1172794.6767163</v>
      </c>
      <c r="C463" s="21">
        <v>439639.59726830001</v>
      </c>
      <c r="D463" s="21">
        <v>494198.98771880008</v>
      </c>
      <c r="E463" s="16">
        <v>12.410026482943024</v>
      </c>
      <c r="F463" s="21"/>
      <c r="G463" s="21">
        <v>394170.49258000008</v>
      </c>
      <c r="H463" s="21">
        <v>145925.01251999999</v>
      </c>
      <c r="I463" s="21">
        <v>208980.47432000001</v>
      </c>
      <c r="J463" s="16">
        <v>43.210866123008117</v>
      </c>
      <c r="K463" s="16"/>
      <c r="L463" s="16"/>
      <c r="M463" s="16"/>
      <c r="O463" s="165"/>
      <c r="P463" s="171"/>
      <c r="Q463" s="171"/>
    </row>
    <row r="464" spans="1:18" ht="12.75" x14ac:dyDescent="0.2">
      <c r="A464" s="83" t="s">
        <v>179</v>
      </c>
      <c r="B464" s="93">
        <v>565154.84604940005</v>
      </c>
      <c r="C464" s="93">
        <v>214219.20482300001</v>
      </c>
      <c r="D464" s="93">
        <v>201226.31955000001</v>
      </c>
      <c r="E464" s="12">
        <v>-6.0652289712938909</v>
      </c>
      <c r="F464" s="93"/>
      <c r="G464" s="93">
        <v>156944.06836000003</v>
      </c>
      <c r="H464" s="93">
        <v>60066.179519999998</v>
      </c>
      <c r="I464" s="93">
        <v>75447.324840000001</v>
      </c>
      <c r="J464" s="12">
        <v>25.606997886187514</v>
      </c>
      <c r="K464" s="12"/>
      <c r="L464" s="12"/>
      <c r="M464" s="12"/>
      <c r="O464" s="167"/>
    </row>
    <row r="465" spans="1:17" ht="12.75" x14ac:dyDescent="0.2">
      <c r="A465" s="83" t="s">
        <v>180</v>
      </c>
      <c r="B465" s="93">
        <v>118109.51</v>
      </c>
      <c r="C465" s="93">
        <v>54454.85</v>
      </c>
      <c r="D465" s="93">
        <v>46920.83</v>
      </c>
      <c r="E465" s="12">
        <v>-13.835351672073287</v>
      </c>
      <c r="F465" s="93"/>
      <c r="G465" s="93">
        <v>30130.751550000001</v>
      </c>
      <c r="H465" s="93">
        <v>14075.141870000001</v>
      </c>
      <c r="I465" s="93">
        <v>16822.285010000003</v>
      </c>
      <c r="J465" s="12">
        <v>19.517694140300705</v>
      </c>
      <c r="K465" s="12"/>
      <c r="L465" s="12"/>
      <c r="M465" s="12"/>
      <c r="O465" s="167"/>
    </row>
    <row r="466" spans="1:17" x14ac:dyDescent="0.2">
      <c r="A466" s="83" t="s">
        <v>383</v>
      </c>
      <c r="B466" s="93">
        <v>63355.957664900001</v>
      </c>
      <c r="C466" s="93">
        <v>24365.872917000001</v>
      </c>
      <c r="D466" s="93">
        <v>28390.459610599999</v>
      </c>
      <c r="E466" s="12">
        <v>16.517309711453237</v>
      </c>
      <c r="F466" s="93"/>
      <c r="G466" s="93">
        <v>19116.216370000002</v>
      </c>
      <c r="H466" s="93">
        <v>7358.1581399999995</v>
      </c>
      <c r="I466" s="93">
        <v>9979.475480000001</v>
      </c>
      <c r="J466" s="12">
        <v>35.624639891199763</v>
      </c>
      <c r="K466" s="12"/>
      <c r="L466" s="12"/>
      <c r="M466" s="12"/>
      <c r="O466" s="175"/>
    </row>
    <row r="467" spans="1:17" x14ac:dyDescent="0.2">
      <c r="A467" s="83" t="s">
        <v>384</v>
      </c>
      <c r="B467" s="93">
        <v>41657.902999999998</v>
      </c>
      <c r="C467" s="93">
        <v>14396.075999999999</v>
      </c>
      <c r="D467" s="93">
        <v>25783.102999999999</v>
      </c>
      <c r="E467" s="12">
        <v>79.098130629485439</v>
      </c>
      <c r="F467" s="93"/>
      <c r="G467" s="93">
        <v>14806.374020000003</v>
      </c>
      <c r="H467" s="93">
        <v>5385.2065300000004</v>
      </c>
      <c r="I467" s="93">
        <v>13281.05625</v>
      </c>
      <c r="J467" s="12">
        <v>146.62111241256329</v>
      </c>
      <c r="K467" s="12"/>
      <c r="L467" s="12"/>
      <c r="M467" s="12"/>
      <c r="O467" s="14"/>
      <c r="P467" s="14"/>
      <c r="Q467" s="14"/>
    </row>
    <row r="468" spans="1:17" x14ac:dyDescent="0.2">
      <c r="A468" s="83" t="s">
        <v>385</v>
      </c>
      <c r="B468" s="93">
        <v>140706.05160000001</v>
      </c>
      <c r="C468" s="93">
        <v>58965.546710000002</v>
      </c>
      <c r="D468" s="93">
        <v>53297.210049999994</v>
      </c>
      <c r="E468" s="12">
        <v>-9.6129638005013334</v>
      </c>
      <c r="F468" s="93"/>
      <c r="G468" s="93">
        <v>55066.515829999997</v>
      </c>
      <c r="H468" s="93">
        <v>22804.840090000005</v>
      </c>
      <c r="I468" s="93">
        <v>28638.480709999996</v>
      </c>
      <c r="J468" s="12">
        <v>25.580712677560328</v>
      </c>
      <c r="K468" s="12"/>
      <c r="L468" s="12"/>
      <c r="M468" s="12"/>
      <c r="O468" s="14"/>
      <c r="P468" s="14"/>
      <c r="Q468" s="14"/>
    </row>
    <row r="469" spans="1:17" x14ac:dyDescent="0.2">
      <c r="A469" s="83" t="s">
        <v>181</v>
      </c>
      <c r="B469" s="93">
        <v>243810.40840199994</v>
      </c>
      <c r="C469" s="93">
        <v>73238.046818300005</v>
      </c>
      <c r="D469" s="93">
        <v>138581.0655082</v>
      </c>
      <c r="E469" s="12">
        <v>89.220045493584536</v>
      </c>
      <c r="F469" s="93"/>
      <c r="G469" s="93">
        <v>118106.56645000001</v>
      </c>
      <c r="H469" s="93">
        <v>36235.486369999999</v>
      </c>
      <c r="I469" s="93">
        <v>64811.852030000009</v>
      </c>
      <c r="J469" s="12">
        <v>78.862928368636119</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319</v>
      </c>
      <c r="B471" s="21">
        <v>74034.008155600008</v>
      </c>
      <c r="C471" s="21">
        <v>33212.994163299998</v>
      </c>
      <c r="D471" s="21">
        <v>37383.144236699998</v>
      </c>
      <c r="E471" s="16">
        <v>12.555778780125678</v>
      </c>
      <c r="F471" s="21"/>
      <c r="G471" s="21">
        <v>371411.27388000005</v>
      </c>
      <c r="H471" s="21">
        <v>155817.98066999999</v>
      </c>
      <c r="I471" s="21">
        <v>181136.98040999999</v>
      </c>
      <c r="J471" s="16">
        <v>16.249087320430618</v>
      </c>
      <c r="K471" s="16"/>
      <c r="L471" s="16"/>
      <c r="M471" s="16"/>
    </row>
    <row r="472" spans="1:17" x14ac:dyDescent="0.2">
      <c r="A472" s="83" t="s">
        <v>174</v>
      </c>
      <c r="B472" s="13">
        <v>11155.898192000001</v>
      </c>
      <c r="C472" s="93">
        <v>5544.4698900999992</v>
      </c>
      <c r="D472" s="93">
        <v>5679.3673804999999</v>
      </c>
      <c r="E472" s="12">
        <v>2.4330097028909563</v>
      </c>
      <c r="F472" s="13"/>
      <c r="G472" s="93">
        <v>77174.0628</v>
      </c>
      <c r="H472" s="93">
        <v>43569.011210000004</v>
      </c>
      <c r="I472" s="93">
        <v>47611.706310000001</v>
      </c>
      <c r="J472" s="12">
        <v>9.2788314164726984</v>
      </c>
      <c r="K472" s="12"/>
      <c r="L472" s="12"/>
      <c r="M472" s="12"/>
      <c r="O472" s="14"/>
      <c r="P472" s="14"/>
      <c r="Q472" s="14"/>
    </row>
    <row r="473" spans="1:17" x14ac:dyDescent="0.2">
      <c r="A473" s="83" t="s">
        <v>175</v>
      </c>
      <c r="B473" s="13">
        <v>8200.3836315000008</v>
      </c>
      <c r="C473" s="93">
        <v>4539.8973415</v>
      </c>
      <c r="D473" s="93">
        <v>2734.4797755</v>
      </c>
      <c r="E473" s="12">
        <v>-39.767805969891889</v>
      </c>
      <c r="F473" s="93"/>
      <c r="G473" s="93">
        <v>88961.75599000002</v>
      </c>
      <c r="H473" s="93">
        <v>37752.164409999998</v>
      </c>
      <c r="I473" s="93">
        <v>32378.856489999998</v>
      </c>
      <c r="J473" s="12">
        <v>-14.233112204228178</v>
      </c>
      <c r="K473" s="12"/>
      <c r="L473" s="12"/>
      <c r="M473" s="12"/>
      <c r="O473" s="14"/>
      <c r="P473" s="14"/>
      <c r="Q473" s="14"/>
    </row>
    <row r="474" spans="1:17" x14ac:dyDescent="0.2">
      <c r="A474" s="83" t="s">
        <v>176</v>
      </c>
      <c r="B474" s="13">
        <v>10834.1083442</v>
      </c>
      <c r="C474" s="93">
        <v>4449.6466295999999</v>
      </c>
      <c r="D474" s="93">
        <v>8604.3765396999988</v>
      </c>
      <c r="E474" s="12">
        <v>93.372131675846958</v>
      </c>
      <c r="F474" s="93"/>
      <c r="G474" s="93">
        <v>83820.241680000036</v>
      </c>
      <c r="H474" s="93">
        <v>25713.011739999998</v>
      </c>
      <c r="I474" s="93">
        <v>45311.086589999992</v>
      </c>
      <c r="J474" s="12">
        <v>76.218511655375579</v>
      </c>
      <c r="K474" s="12"/>
      <c r="L474" s="12"/>
      <c r="M474" s="12"/>
      <c r="O474" s="14"/>
      <c r="P474" s="14"/>
      <c r="Q474" s="14"/>
    </row>
    <row r="475" spans="1:17" x14ac:dyDescent="0.2">
      <c r="A475" s="83" t="s">
        <v>177</v>
      </c>
      <c r="B475" s="13">
        <v>43843.617987900005</v>
      </c>
      <c r="C475" s="93">
        <v>18678.980302100001</v>
      </c>
      <c r="D475" s="93">
        <v>20364.920541000003</v>
      </c>
      <c r="E475" s="12">
        <v>9.0258687124931498</v>
      </c>
      <c r="F475" s="93"/>
      <c r="G475" s="93">
        <v>121455.21341000001</v>
      </c>
      <c r="H475" s="93">
        <v>48783.793309999994</v>
      </c>
      <c r="I475" s="93">
        <v>55835.331019999998</v>
      </c>
      <c r="J475" s="12">
        <v>14.454672815601938</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3225.1577543000003</v>
      </c>
      <c r="C477" s="21">
        <v>1679.6066999</v>
      </c>
      <c r="D477" s="21">
        <v>4798.9725760000001</v>
      </c>
      <c r="E477" s="16">
        <v>185.72001863803712</v>
      </c>
      <c r="F477" s="21"/>
      <c r="G477" s="21">
        <v>175592.90018000003</v>
      </c>
      <c r="H477" s="21">
        <v>82897.828910000011</v>
      </c>
      <c r="I477" s="21">
        <v>119530.37121999999</v>
      </c>
      <c r="J477" s="16">
        <v>44.189990005372721</v>
      </c>
      <c r="K477" s="16"/>
      <c r="L477" s="16"/>
      <c r="M477" s="16"/>
    </row>
    <row r="478" spans="1:17" x14ac:dyDescent="0.2">
      <c r="A478" s="83" t="s">
        <v>183</v>
      </c>
      <c r="B478" s="93">
        <v>1190.4216202</v>
      </c>
      <c r="C478" s="93">
        <v>526.50519229999998</v>
      </c>
      <c r="D478" s="93">
        <v>459.14708470000011</v>
      </c>
      <c r="E478" s="12">
        <v>-12.793436529229822</v>
      </c>
      <c r="F478" s="93"/>
      <c r="G478" s="93">
        <v>20283.253420000001</v>
      </c>
      <c r="H478" s="93">
        <v>8891.3178800000005</v>
      </c>
      <c r="I478" s="93">
        <v>9992.7469399999991</v>
      </c>
      <c r="J478" s="12">
        <v>12.387691845744683</v>
      </c>
      <c r="K478" s="12"/>
      <c r="L478" s="12"/>
      <c r="M478" s="12"/>
      <c r="O478" s="14"/>
      <c r="P478" s="14"/>
      <c r="Q478" s="14"/>
    </row>
    <row r="479" spans="1:17" x14ac:dyDescent="0.2">
      <c r="A479" s="83" t="s">
        <v>184</v>
      </c>
      <c r="B479" s="93">
        <v>148.96869560000002</v>
      </c>
      <c r="C479" s="93">
        <v>76.637226200000001</v>
      </c>
      <c r="D479" s="93">
        <v>1271.4364379000001</v>
      </c>
      <c r="E479" s="12">
        <v>1559.0324323350837</v>
      </c>
      <c r="F479" s="93"/>
      <c r="G479" s="93">
        <v>71490.278490000026</v>
      </c>
      <c r="H479" s="93">
        <v>33566.069810000001</v>
      </c>
      <c r="I479" s="93">
        <v>50014.268299999989</v>
      </c>
      <c r="J479" s="12">
        <v>49.002455703347636</v>
      </c>
      <c r="K479" s="12"/>
      <c r="L479" s="12"/>
      <c r="M479" s="12"/>
      <c r="O479" s="14"/>
      <c r="P479" s="14"/>
      <c r="Q479" s="14"/>
    </row>
    <row r="480" spans="1:17" x14ac:dyDescent="0.2">
      <c r="A480" s="83" t="s">
        <v>386</v>
      </c>
      <c r="B480" s="93">
        <v>1885.7674385</v>
      </c>
      <c r="C480" s="93">
        <v>1076.4642813999999</v>
      </c>
      <c r="D480" s="93">
        <v>3068.3890533999997</v>
      </c>
      <c r="E480" s="12">
        <v>185.04327606758994</v>
      </c>
      <c r="F480" s="93"/>
      <c r="G480" s="93">
        <v>83819.368270000006</v>
      </c>
      <c r="H480" s="93">
        <v>40440.441220000001</v>
      </c>
      <c r="I480" s="93">
        <v>59523.35598</v>
      </c>
      <c r="J480" s="12">
        <v>47.187701677603002</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345</v>
      </c>
      <c r="B482" s="21"/>
      <c r="C482" s="21"/>
      <c r="D482" s="21"/>
      <c r="E482" s="16"/>
      <c r="F482" s="21"/>
      <c r="G482" s="21">
        <v>43742.143000000004</v>
      </c>
      <c r="H482" s="21">
        <v>20276.241759999997</v>
      </c>
      <c r="I482" s="21">
        <v>24779.308570000001</v>
      </c>
      <c r="J482" s="16">
        <v>22.20858709074696</v>
      </c>
      <c r="K482" s="16"/>
      <c r="L482" s="16"/>
      <c r="M482" s="16"/>
    </row>
    <row r="483" spans="1:17" ht="22.5" x14ac:dyDescent="0.2">
      <c r="A483" s="95" t="s">
        <v>185</v>
      </c>
      <c r="B483" s="93">
        <v>683.81818319999991</v>
      </c>
      <c r="C483" s="93">
        <v>335.88762340000005</v>
      </c>
      <c r="D483" s="93">
        <v>366.52022380000005</v>
      </c>
      <c r="E483" s="12">
        <v>9.1198955442071821</v>
      </c>
      <c r="F483" s="93"/>
      <c r="G483" s="93">
        <v>17726.674429999999</v>
      </c>
      <c r="H483" s="93">
        <v>9044.6900399999977</v>
      </c>
      <c r="I483" s="93">
        <v>10237.932720000001</v>
      </c>
      <c r="J483" s="12">
        <v>13.192742644832563</v>
      </c>
      <c r="K483" s="12"/>
      <c r="L483" s="12"/>
      <c r="M483" s="12"/>
    </row>
    <row r="484" spans="1:17" x14ac:dyDescent="0.2">
      <c r="A484" s="83" t="s">
        <v>186</v>
      </c>
      <c r="B484" s="93">
        <v>10760.796014199999</v>
      </c>
      <c r="C484" s="93">
        <v>4529.610061899999</v>
      </c>
      <c r="D484" s="93">
        <v>5956.2450072999991</v>
      </c>
      <c r="E484" s="12">
        <v>31.495756277121586</v>
      </c>
      <c r="F484" s="93"/>
      <c r="G484" s="93">
        <v>26015.468570000005</v>
      </c>
      <c r="H484" s="93">
        <v>11231.551719999999</v>
      </c>
      <c r="I484" s="93">
        <v>14541.375849999999</v>
      </c>
      <c r="J484" s="12">
        <v>29.468983560893037</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928640.74028999987</v>
      </c>
      <c r="H486" s="86">
        <v>536525.69156000006</v>
      </c>
      <c r="I486" s="86">
        <v>391079.63662000006</v>
      </c>
      <c r="J486" s="16">
        <v>-27.108870502939311</v>
      </c>
      <c r="K486" s="16"/>
      <c r="L486" s="16"/>
      <c r="M486" s="16"/>
      <c r="O486" s="201"/>
      <c r="P486" s="201"/>
      <c r="Q486" s="201"/>
    </row>
    <row r="487" spans="1:17" x14ac:dyDescent="0.2">
      <c r="A487" s="83" t="s">
        <v>187</v>
      </c>
      <c r="B487" s="93">
        <v>2951.0010000000002</v>
      </c>
      <c r="C487" s="93">
        <v>1053</v>
      </c>
      <c r="D487" s="93">
        <v>3280.0010000000002</v>
      </c>
      <c r="E487" s="12">
        <v>211.49107312440651</v>
      </c>
      <c r="F487" s="93"/>
      <c r="G487" s="93">
        <v>62517.011579999999</v>
      </c>
      <c r="H487" s="93">
        <v>21280.931290000008</v>
      </c>
      <c r="I487" s="93">
        <v>66555.877809999991</v>
      </c>
      <c r="J487" s="12">
        <v>212.7488966672941</v>
      </c>
      <c r="K487" s="12"/>
      <c r="L487" s="12"/>
      <c r="M487" s="12"/>
    </row>
    <row r="488" spans="1:17" x14ac:dyDescent="0.2">
      <c r="A488" s="83" t="s">
        <v>188</v>
      </c>
      <c r="B488" s="93">
        <v>70</v>
      </c>
      <c r="C488" s="93">
        <v>28</v>
      </c>
      <c r="D488" s="93">
        <v>75</v>
      </c>
      <c r="E488" s="12">
        <v>167.85714285714283</v>
      </c>
      <c r="F488" s="93"/>
      <c r="G488" s="93">
        <v>9595.4501299999993</v>
      </c>
      <c r="H488" s="93">
        <v>3376.8604999999998</v>
      </c>
      <c r="I488" s="93">
        <v>4991.6026199999988</v>
      </c>
      <c r="J488" s="12">
        <v>47.817850929879967</v>
      </c>
      <c r="K488" s="12"/>
      <c r="L488" s="12"/>
      <c r="M488" s="12"/>
    </row>
    <row r="489" spans="1:17" ht="11.25" customHeight="1" x14ac:dyDescent="0.2">
      <c r="A489" s="95" t="s">
        <v>189</v>
      </c>
      <c r="B489" s="93">
        <v>0</v>
      </c>
      <c r="C489" s="93">
        <v>0</v>
      </c>
      <c r="D489" s="93">
        <v>0</v>
      </c>
      <c r="E489" s="12" t="s">
        <v>619</v>
      </c>
      <c r="F489" s="93"/>
      <c r="G489" s="93">
        <v>0</v>
      </c>
      <c r="H489" s="93">
        <v>0</v>
      </c>
      <c r="I489" s="93">
        <v>0</v>
      </c>
      <c r="J489" s="12" t="s">
        <v>619</v>
      </c>
      <c r="K489" s="12"/>
      <c r="L489" s="12"/>
      <c r="M489" s="12"/>
    </row>
    <row r="490" spans="1:17" x14ac:dyDescent="0.2">
      <c r="A490" s="83" t="s">
        <v>190</v>
      </c>
      <c r="B490" s="88"/>
      <c r="C490" s="88"/>
      <c r="D490" s="88"/>
      <c r="E490" s="12"/>
      <c r="F490" s="88"/>
      <c r="G490" s="93">
        <v>856528.27857999981</v>
      </c>
      <c r="H490" s="93">
        <v>511867.89977000008</v>
      </c>
      <c r="I490" s="93">
        <v>319532.15619000007</v>
      </c>
      <c r="J490" s="12">
        <v>-37.575269647974231</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413</v>
      </c>
      <c r="B493" s="88"/>
      <c r="C493" s="88"/>
      <c r="E493" s="88"/>
      <c r="F493" s="88"/>
      <c r="G493" s="88"/>
      <c r="I493" s="92"/>
      <c r="J493" s="88"/>
      <c r="K493" s="88"/>
      <c r="L493" s="88"/>
      <c r="M493" s="88"/>
    </row>
  </sheetData>
  <mergeCells count="98">
    <mergeCell ref="A435:J435"/>
    <mergeCell ref="A436:J436"/>
    <mergeCell ref="B437:E437"/>
    <mergeCell ref="G437:J437"/>
    <mergeCell ref="B438:B439"/>
    <mergeCell ref="C438:E438"/>
    <mergeCell ref="G438:G439"/>
    <mergeCell ref="H438:J438"/>
    <mergeCell ref="B297:B298"/>
    <mergeCell ref="G297:G298"/>
    <mergeCell ref="B336:B337"/>
    <mergeCell ref="G336:G337"/>
    <mergeCell ref="B376:B377"/>
    <mergeCell ref="G376:G377"/>
    <mergeCell ref="C98:E98"/>
    <mergeCell ref="H98:J98"/>
    <mergeCell ref="B97:E97"/>
    <mergeCell ref="G97:J97"/>
    <mergeCell ref="C4:E4"/>
    <mergeCell ref="H4:J4"/>
    <mergeCell ref="A42:J42"/>
    <mergeCell ref="B4:B5"/>
    <mergeCell ref="G4:G5"/>
    <mergeCell ref="B45:B46"/>
    <mergeCell ref="G45:G46"/>
    <mergeCell ref="B98:B99"/>
    <mergeCell ref="G98:G99"/>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4679-6990-4E49-9792-264A43F24B82}">
  <sheetPr codeName="Hoja31">
    <pageSetUpPr fitToPage="1"/>
  </sheetPr>
  <dimension ref="A1:L68"/>
  <sheetViews>
    <sheetView workbookViewId="0">
      <selection sqref="A1:XFD1048576"/>
    </sheetView>
  </sheetViews>
  <sheetFormatPr baseColWidth="10" defaultRowHeight="11.25" x14ac:dyDescent="0.2"/>
  <cols>
    <col min="1" max="1" width="45.7109375" style="107" bestFit="1" customWidth="1"/>
    <col min="2" max="2" width="12.7109375" style="416" customWidth="1"/>
    <col min="3" max="3" width="12.7109375" style="107" customWidth="1"/>
    <col min="4" max="4" width="11.5703125" style="107"/>
    <col min="5" max="5" width="16.85546875" style="107" bestFit="1" customWidth="1"/>
    <col min="6" max="9" width="11.5703125" style="107"/>
    <col min="10" max="10" width="13.42578125" style="373" customWidth="1"/>
    <col min="11" max="255" width="11.5703125" style="107"/>
    <col min="256" max="256" width="3.7109375" style="107" bestFit="1" customWidth="1"/>
    <col min="257" max="257" width="45.7109375" style="107" bestFit="1" customWidth="1"/>
    <col min="258" max="259" width="12.7109375" style="107" customWidth="1"/>
    <col min="260" max="511" width="11.5703125" style="107"/>
    <col min="512" max="512" width="3.7109375" style="107" bestFit="1" customWidth="1"/>
    <col min="513" max="513" width="45.7109375" style="107" bestFit="1" customWidth="1"/>
    <col min="514" max="515" width="12.7109375" style="107" customWidth="1"/>
    <col min="516" max="767" width="11.5703125" style="107"/>
    <col min="768" max="768" width="3.7109375" style="107" bestFit="1" customWidth="1"/>
    <col min="769" max="769" width="45.7109375" style="107" bestFit="1" customWidth="1"/>
    <col min="770" max="771" width="12.7109375" style="107" customWidth="1"/>
    <col min="772" max="1023" width="11.5703125" style="107"/>
    <col min="1024" max="1024" width="3.7109375" style="107" bestFit="1" customWidth="1"/>
    <col min="1025" max="1025" width="45.7109375" style="107" bestFit="1" customWidth="1"/>
    <col min="1026" max="1027" width="12.7109375" style="107" customWidth="1"/>
    <col min="1028" max="1279" width="11.5703125" style="107"/>
    <col min="1280" max="1280" width="3.7109375" style="107" bestFit="1" customWidth="1"/>
    <col min="1281" max="1281" width="45.7109375" style="107" bestFit="1" customWidth="1"/>
    <col min="1282" max="1283" width="12.7109375" style="107" customWidth="1"/>
    <col min="1284" max="1535" width="11.5703125" style="107"/>
    <col min="1536" max="1536" width="3.7109375" style="107" bestFit="1" customWidth="1"/>
    <col min="1537" max="1537" width="45.7109375" style="107" bestFit="1" customWidth="1"/>
    <col min="1538" max="1539" width="12.7109375" style="107" customWidth="1"/>
    <col min="1540" max="1791" width="11.5703125" style="107"/>
    <col min="1792" max="1792" width="3.7109375" style="107" bestFit="1" customWidth="1"/>
    <col min="1793" max="1793" width="45.7109375" style="107" bestFit="1" customWidth="1"/>
    <col min="1794" max="1795" width="12.7109375" style="107" customWidth="1"/>
    <col min="1796" max="2047" width="11.5703125" style="107"/>
    <col min="2048" max="2048" width="3.7109375" style="107" bestFit="1" customWidth="1"/>
    <col min="2049" max="2049" width="45.7109375" style="107" bestFit="1" customWidth="1"/>
    <col min="2050" max="2051" width="12.7109375" style="107" customWidth="1"/>
    <col min="2052" max="2303" width="11.5703125" style="107"/>
    <col min="2304" max="2304" width="3.7109375" style="107" bestFit="1" customWidth="1"/>
    <col min="2305" max="2305" width="45.7109375" style="107" bestFit="1" customWidth="1"/>
    <col min="2306" max="2307" width="12.7109375" style="107" customWidth="1"/>
    <col min="2308" max="2559" width="11.5703125" style="107"/>
    <col min="2560" max="2560" width="3.7109375" style="107" bestFit="1" customWidth="1"/>
    <col min="2561" max="2561" width="45.7109375" style="107" bestFit="1" customWidth="1"/>
    <col min="2562" max="2563" width="12.7109375" style="107" customWidth="1"/>
    <col min="2564" max="2815" width="11.5703125" style="107"/>
    <col min="2816" max="2816" width="3.7109375" style="107" bestFit="1" customWidth="1"/>
    <col min="2817" max="2817" width="45.7109375" style="107" bestFit="1" customWidth="1"/>
    <col min="2818" max="2819" width="12.7109375" style="107" customWidth="1"/>
    <col min="2820" max="3071" width="11.5703125" style="107"/>
    <col min="3072" max="3072" width="3.7109375" style="107" bestFit="1" customWidth="1"/>
    <col min="3073" max="3073" width="45.7109375" style="107" bestFit="1" customWidth="1"/>
    <col min="3074" max="3075" width="12.7109375" style="107" customWidth="1"/>
    <col min="3076" max="3327" width="11.5703125" style="107"/>
    <col min="3328" max="3328" width="3.7109375" style="107" bestFit="1" customWidth="1"/>
    <col min="3329" max="3329" width="45.7109375" style="107" bestFit="1" customWidth="1"/>
    <col min="3330" max="3331" width="12.7109375" style="107" customWidth="1"/>
    <col min="3332" max="3583" width="11.5703125" style="107"/>
    <col min="3584" max="3584" width="3.7109375" style="107" bestFit="1" customWidth="1"/>
    <col min="3585" max="3585" width="45.7109375" style="107" bestFit="1" customWidth="1"/>
    <col min="3586" max="3587" width="12.7109375" style="107" customWidth="1"/>
    <col min="3588" max="3839" width="11.5703125" style="107"/>
    <col min="3840" max="3840" width="3.7109375" style="107" bestFit="1" customWidth="1"/>
    <col min="3841" max="3841" width="45.7109375" style="107" bestFit="1" customWidth="1"/>
    <col min="3842" max="3843" width="12.7109375" style="107" customWidth="1"/>
    <col min="3844" max="4095" width="11.5703125" style="107"/>
    <col min="4096" max="4096" width="3.7109375" style="107" bestFit="1" customWidth="1"/>
    <col min="4097" max="4097" width="45.7109375" style="107" bestFit="1" customWidth="1"/>
    <col min="4098" max="4099" width="12.7109375" style="107" customWidth="1"/>
    <col min="4100" max="4351" width="11.5703125" style="107"/>
    <col min="4352" max="4352" width="3.7109375" style="107" bestFit="1" customWidth="1"/>
    <col min="4353" max="4353" width="45.7109375" style="107" bestFit="1" customWidth="1"/>
    <col min="4354" max="4355" width="12.7109375" style="107" customWidth="1"/>
    <col min="4356" max="4607" width="11.5703125" style="107"/>
    <col min="4608" max="4608" width="3.7109375" style="107" bestFit="1" customWidth="1"/>
    <col min="4609" max="4609" width="45.7109375" style="107" bestFit="1" customWidth="1"/>
    <col min="4610" max="4611" width="12.7109375" style="107" customWidth="1"/>
    <col min="4612" max="4863" width="11.5703125" style="107"/>
    <col min="4864" max="4864" width="3.7109375" style="107" bestFit="1" customWidth="1"/>
    <col min="4865" max="4865" width="45.7109375" style="107" bestFit="1" customWidth="1"/>
    <col min="4866" max="4867" width="12.7109375" style="107" customWidth="1"/>
    <col min="4868" max="5119" width="11.5703125" style="107"/>
    <col min="5120" max="5120" width="3.7109375" style="107" bestFit="1" customWidth="1"/>
    <col min="5121" max="5121" width="45.7109375" style="107" bestFit="1" customWidth="1"/>
    <col min="5122" max="5123" width="12.7109375" style="107" customWidth="1"/>
    <col min="5124" max="5375" width="11.5703125" style="107"/>
    <col min="5376" max="5376" width="3.7109375" style="107" bestFit="1" customWidth="1"/>
    <col min="5377" max="5377" width="45.7109375" style="107" bestFit="1" customWidth="1"/>
    <col min="5378" max="5379" width="12.7109375" style="107" customWidth="1"/>
    <col min="5380" max="5631" width="11.5703125" style="107"/>
    <col min="5632" max="5632" width="3.7109375" style="107" bestFit="1" customWidth="1"/>
    <col min="5633" max="5633" width="45.7109375" style="107" bestFit="1" customWidth="1"/>
    <col min="5634" max="5635" width="12.7109375" style="107" customWidth="1"/>
    <col min="5636" max="5887" width="11.5703125" style="107"/>
    <col min="5888" max="5888" width="3.7109375" style="107" bestFit="1" customWidth="1"/>
    <col min="5889" max="5889" width="45.7109375" style="107" bestFit="1" customWidth="1"/>
    <col min="5890" max="5891" width="12.7109375" style="107" customWidth="1"/>
    <col min="5892" max="6143" width="11.5703125" style="107"/>
    <col min="6144" max="6144" width="3.7109375" style="107" bestFit="1" customWidth="1"/>
    <col min="6145" max="6145" width="45.7109375" style="107" bestFit="1" customWidth="1"/>
    <col min="6146" max="6147" width="12.7109375" style="107" customWidth="1"/>
    <col min="6148" max="6399" width="11.5703125" style="107"/>
    <col min="6400" max="6400" width="3.7109375" style="107" bestFit="1" customWidth="1"/>
    <col min="6401" max="6401" width="45.7109375" style="107" bestFit="1" customWidth="1"/>
    <col min="6402" max="6403" width="12.7109375" style="107" customWidth="1"/>
    <col min="6404" max="6655" width="11.5703125" style="107"/>
    <col min="6656" max="6656" width="3.7109375" style="107" bestFit="1" customWidth="1"/>
    <col min="6657" max="6657" width="45.7109375" style="107" bestFit="1" customWidth="1"/>
    <col min="6658" max="6659" width="12.7109375" style="107" customWidth="1"/>
    <col min="6660" max="6911" width="11.5703125" style="107"/>
    <col min="6912" max="6912" width="3.7109375" style="107" bestFit="1" customWidth="1"/>
    <col min="6913" max="6913" width="45.7109375" style="107" bestFit="1" customWidth="1"/>
    <col min="6914" max="6915" width="12.7109375" style="107" customWidth="1"/>
    <col min="6916" max="7167" width="11.5703125" style="107"/>
    <col min="7168" max="7168" width="3.7109375" style="107" bestFit="1" customWidth="1"/>
    <col min="7169" max="7169" width="45.7109375" style="107" bestFit="1" customWidth="1"/>
    <col min="7170" max="7171" width="12.7109375" style="107" customWidth="1"/>
    <col min="7172" max="7423" width="11.5703125" style="107"/>
    <col min="7424" max="7424" width="3.7109375" style="107" bestFit="1" customWidth="1"/>
    <col min="7425" max="7425" width="45.7109375" style="107" bestFit="1" customWidth="1"/>
    <col min="7426" max="7427" width="12.7109375" style="107" customWidth="1"/>
    <col min="7428" max="7679" width="11.5703125" style="107"/>
    <col min="7680" max="7680" width="3.7109375" style="107" bestFit="1" customWidth="1"/>
    <col min="7681" max="7681" width="45.7109375" style="107" bestFit="1" customWidth="1"/>
    <col min="7682" max="7683" width="12.7109375" style="107" customWidth="1"/>
    <col min="7684" max="7935" width="11.5703125" style="107"/>
    <col min="7936" max="7936" width="3.7109375" style="107" bestFit="1" customWidth="1"/>
    <col min="7937" max="7937" width="45.7109375" style="107" bestFit="1" customWidth="1"/>
    <col min="7938" max="7939" width="12.7109375" style="107" customWidth="1"/>
    <col min="7940" max="8191" width="11.5703125" style="107"/>
    <col min="8192" max="8192" width="3.7109375" style="107" bestFit="1" customWidth="1"/>
    <col min="8193" max="8193" width="45.7109375" style="107" bestFit="1" customWidth="1"/>
    <col min="8194" max="8195" width="12.7109375" style="107" customWidth="1"/>
    <col min="8196" max="8447" width="11.5703125" style="107"/>
    <col min="8448" max="8448" width="3.7109375" style="107" bestFit="1" customWidth="1"/>
    <col min="8449" max="8449" width="45.7109375" style="107" bestFit="1" customWidth="1"/>
    <col min="8450" max="8451" width="12.7109375" style="107" customWidth="1"/>
    <col min="8452" max="8703" width="11.5703125" style="107"/>
    <col min="8704" max="8704" width="3.7109375" style="107" bestFit="1" customWidth="1"/>
    <col min="8705" max="8705" width="45.7109375" style="107" bestFit="1" customWidth="1"/>
    <col min="8706" max="8707" width="12.7109375" style="107" customWidth="1"/>
    <col min="8708" max="8959" width="11.5703125" style="107"/>
    <col min="8960" max="8960" width="3.7109375" style="107" bestFit="1" customWidth="1"/>
    <col min="8961" max="8961" width="45.7109375" style="107" bestFit="1" customWidth="1"/>
    <col min="8962" max="8963" width="12.7109375" style="107" customWidth="1"/>
    <col min="8964" max="9215" width="11.5703125" style="107"/>
    <col min="9216" max="9216" width="3.7109375" style="107" bestFit="1" customWidth="1"/>
    <col min="9217" max="9217" width="45.7109375" style="107" bestFit="1" customWidth="1"/>
    <col min="9218" max="9219" width="12.7109375" style="107" customWidth="1"/>
    <col min="9220" max="9471" width="11.5703125" style="107"/>
    <col min="9472" max="9472" width="3.7109375" style="107" bestFit="1" customWidth="1"/>
    <col min="9473" max="9473" width="45.7109375" style="107" bestFit="1" customWidth="1"/>
    <col min="9474" max="9475" width="12.7109375" style="107" customWidth="1"/>
    <col min="9476" max="9727" width="11.5703125" style="107"/>
    <col min="9728" max="9728" width="3.7109375" style="107" bestFit="1" customWidth="1"/>
    <col min="9729" max="9729" width="45.7109375" style="107" bestFit="1" customWidth="1"/>
    <col min="9730" max="9731" width="12.7109375" style="107" customWidth="1"/>
    <col min="9732" max="9983" width="11.5703125" style="107"/>
    <col min="9984" max="9984" width="3.7109375" style="107" bestFit="1" customWidth="1"/>
    <col min="9985" max="9985" width="45.7109375" style="107" bestFit="1" customWidth="1"/>
    <col min="9986" max="9987" width="12.7109375" style="107" customWidth="1"/>
    <col min="9988" max="10239" width="11.5703125" style="107"/>
    <col min="10240" max="10240" width="3.7109375" style="107" bestFit="1" customWidth="1"/>
    <col min="10241" max="10241" width="45.7109375" style="107" bestFit="1" customWidth="1"/>
    <col min="10242" max="10243" width="12.7109375" style="107" customWidth="1"/>
    <col min="10244" max="10495" width="11.5703125" style="107"/>
    <col min="10496" max="10496" width="3.7109375" style="107" bestFit="1" customWidth="1"/>
    <col min="10497" max="10497" width="45.7109375" style="107" bestFit="1" customWidth="1"/>
    <col min="10498" max="10499" width="12.7109375" style="107" customWidth="1"/>
    <col min="10500" max="10751" width="11.5703125" style="107"/>
    <col min="10752" max="10752" width="3.7109375" style="107" bestFit="1" customWidth="1"/>
    <col min="10753" max="10753" width="45.7109375" style="107" bestFit="1" customWidth="1"/>
    <col min="10754" max="10755" width="12.7109375" style="107" customWidth="1"/>
    <col min="10756" max="11007" width="11.5703125" style="107"/>
    <col min="11008" max="11008" width="3.7109375" style="107" bestFit="1" customWidth="1"/>
    <col min="11009" max="11009" width="45.7109375" style="107" bestFit="1" customWidth="1"/>
    <col min="11010" max="11011" width="12.7109375" style="107" customWidth="1"/>
    <col min="11012" max="11263" width="11.5703125" style="107"/>
    <col min="11264" max="11264" width="3.7109375" style="107" bestFit="1" customWidth="1"/>
    <col min="11265" max="11265" width="45.7109375" style="107" bestFit="1" customWidth="1"/>
    <col min="11266" max="11267" width="12.7109375" style="107" customWidth="1"/>
    <col min="11268" max="11519" width="11.5703125" style="107"/>
    <col min="11520" max="11520" width="3.7109375" style="107" bestFit="1" customWidth="1"/>
    <col min="11521" max="11521" width="45.7109375" style="107" bestFit="1" customWidth="1"/>
    <col min="11522" max="11523" width="12.7109375" style="107" customWidth="1"/>
    <col min="11524" max="11775" width="11.5703125" style="107"/>
    <col min="11776" max="11776" width="3.7109375" style="107" bestFit="1" customWidth="1"/>
    <col min="11777" max="11777" width="45.7109375" style="107" bestFit="1" customWidth="1"/>
    <col min="11778" max="11779" width="12.7109375" style="107" customWidth="1"/>
    <col min="11780" max="12031" width="11.5703125" style="107"/>
    <col min="12032" max="12032" width="3.7109375" style="107" bestFit="1" customWidth="1"/>
    <col min="12033" max="12033" width="45.7109375" style="107" bestFit="1" customWidth="1"/>
    <col min="12034" max="12035" width="12.7109375" style="107" customWidth="1"/>
    <col min="12036" max="12287" width="11.5703125" style="107"/>
    <col min="12288" max="12288" width="3.7109375" style="107" bestFit="1" customWidth="1"/>
    <col min="12289" max="12289" width="45.7109375" style="107" bestFit="1" customWidth="1"/>
    <col min="12290" max="12291" width="12.7109375" style="107" customWidth="1"/>
    <col min="12292" max="12543" width="11.5703125" style="107"/>
    <col min="12544" max="12544" width="3.7109375" style="107" bestFit="1" customWidth="1"/>
    <col min="12545" max="12545" width="45.7109375" style="107" bestFit="1" customWidth="1"/>
    <col min="12546" max="12547" width="12.7109375" style="107" customWidth="1"/>
    <col min="12548" max="12799" width="11.5703125" style="107"/>
    <col min="12800" max="12800" width="3.7109375" style="107" bestFit="1" customWidth="1"/>
    <col min="12801" max="12801" width="45.7109375" style="107" bestFit="1" customWidth="1"/>
    <col min="12802" max="12803" width="12.7109375" style="107" customWidth="1"/>
    <col min="12804" max="13055" width="11.5703125" style="107"/>
    <col min="13056" max="13056" width="3.7109375" style="107" bestFit="1" customWidth="1"/>
    <col min="13057" max="13057" width="45.7109375" style="107" bestFit="1" customWidth="1"/>
    <col min="13058" max="13059" width="12.7109375" style="107" customWidth="1"/>
    <col min="13060" max="13311" width="11.5703125" style="107"/>
    <col min="13312" max="13312" width="3.7109375" style="107" bestFit="1" customWidth="1"/>
    <col min="13313" max="13313" width="45.7109375" style="107" bestFit="1" customWidth="1"/>
    <col min="13314" max="13315" width="12.7109375" style="107" customWidth="1"/>
    <col min="13316" max="13567" width="11.5703125" style="107"/>
    <col min="13568" max="13568" width="3.7109375" style="107" bestFit="1" customWidth="1"/>
    <col min="13569" max="13569" width="45.7109375" style="107" bestFit="1" customWidth="1"/>
    <col min="13570" max="13571" width="12.7109375" style="107" customWidth="1"/>
    <col min="13572" max="13823" width="11.5703125" style="107"/>
    <col min="13824" max="13824" width="3.7109375" style="107" bestFit="1" customWidth="1"/>
    <col min="13825" max="13825" width="45.7109375" style="107" bestFit="1" customWidth="1"/>
    <col min="13826" max="13827" width="12.7109375" style="107" customWidth="1"/>
    <col min="13828" max="14079" width="11.5703125" style="107"/>
    <col min="14080" max="14080" width="3.7109375" style="107" bestFit="1" customWidth="1"/>
    <col min="14081" max="14081" width="45.7109375" style="107" bestFit="1" customWidth="1"/>
    <col min="14082" max="14083" width="12.7109375" style="107" customWidth="1"/>
    <col min="14084" max="14335" width="11.5703125" style="107"/>
    <col min="14336" max="14336" width="3.7109375" style="107" bestFit="1" customWidth="1"/>
    <col min="14337" max="14337" width="45.7109375" style="107" bestFit="1" customWidth="1"/>
    <col min="14338" max="14339" width="12.7109375" style="107" customWidth="1"/>
    <col min="14340" max="14591" width="11.5703125" style="107"/>
    <col min="14592" max="14592" width="3.7109375" style="107" bestFit="1" customWidth="1"/>
    <col min="14593" max="14593" width="45.7109375" style="107" bestFit="1" customWidth="1"/>
    <col min="14594" max="14595" width="12.7109375" style="107" customWidth="1"/>
    <col min="14596" max="14847" width="11.5703125" style="107"/>
    <col min="14848" max="14848" width="3.7109375" style="107" bestFit="1" customWidth="1"/>
    <col min="14849" max="14849" width="45.7109375" style="107" bestFit="1" customWidth="1"/>
    <col min="14850" max="14851" width="12.7109375" style="107" customWidth="1"/>
    <col min="14852" max="15103" width="11.5703125" style="107"/>
    <col min="15104" max="15104" width="3.7109375" style="107" bestFit="1" customWidth="1"/>
    <col min="15105" max="15105" width="45.7109375" style="107" bestFit="1" customWidth="1"/>
    <col min="15106" max="15107" width="12.7109375" style="107" customWidth="1"/>
    <col min="15108" max="15359" width="11.5703125" style="107"/>
    <col min="15360" max="15360" width="3.7109375" style="107" bestFit="1" customWidth="1"/>
    <col min="15361" max="15361" width="45.7109375" style="107" bestFit="1" customWidth="1"/>
    <col min="15362" max="15363" width="12.7109375" style="107" customWidth="1"/>
    <col min="15364" max="15615" width="11.5703125" style="107"/>
    <col min="15616" max="15616" width="3.7109375" style="107" bestFit="1" customWidth="1"/>
    <col min="15617" max="15617" width="45.7109375" style="107" bestFit="1" customWidth="1"/>
    <col min="15618" max="15619" width="12.7109375" style="107" customWidth="1"/>
    <col min="15620" max="15871" width="11.5703125" style="107"/>
    <col min="15872" max="15872" width="3.7109375" style="107" bestFit="1" customWidth="1"/>
    <col min="15873" max="15873" width="45.7109375" style="107" bestFit="1" customWidth="1"/>
    <col min="15874" max="15875" width="12.7109375" style="107" customWidth="1"/>
    <col min="15876" max="16127" width="11.5703125" style="107"/>
    <col min="16128" max="16128" width="3.7109375" style="107" bestFit="1" customWidth="1"/>
    <col min="16129" max="16129" width="45.7109375" style="107" bestFit="1" customWidth="1"/>
    <col min="16130" max="16131" width="12.7109375" style="107" customWidth="1"/>
    <col min="16132" max="16384" width="11.5703125" style="107"/>
  </cols>
  <sheetData>
    <row r="1" spans="1:12" x14ac:dyDescent="0.2">
      <c r="A1" s="492" t="s">
        <v>566</v>
      </c>
      <c r="B1" s="492"/>
      <c r="C1" s="492"/>
      <c r="D1" s="492"/>
      <c r="E1" s="492"/>
      <c r="F1" s="492"/>
      <c r="G1" s="492"/>
      <c r="H1" s="492"/>
      <c r="I1" s="492"/>
      <c r="J1" s="492"/>
    </row>
    <row r="2" spans="1:12" x14ac:dyDescent="0.2">
      <c r="A2" s="358"/>
    </row>
    <row r="3" spans="1:12" x14ac:dyDescent="0.2">
      <c r="A3" s="358"/>
    </row>
    <row r="4" spans="1:12" x14ac:dyDescent="0.2">
      <c r="A4" s="486" t="s">
        <v>257</v>
      </c>
      <c r="B4" s="485" t="s">
        <v>443</v>
      </c>
      <c r="C4" s="485"/>
      <c r="D4" s="485"/>
      <c r="E4" s="485"/>
      <c r="F4" s="485" t="s">
        <v>567</v>
      </c>
      <c r="G4" s="485"/>
      <c r="H4" s="485"/>
      <c r="I4" s="485"/>
      <c r="J4" s="489" t="s">
        <v>576</v>
      </c>
    </row>
    <row r="5" spans="1:12" x14ac:dyDescent="0.2">
      <c r="A5" s="487"/>
      <c r="B5" s="417"/>
      <c r="C5" s="493" t="s">
        <v>605</v>
      </c>
      <c r="D5" s="494"/>
      <c r="E5" s="382"/>
      <c r="F5" s="382"/>
      <c r="G5" s="493" t="s">
        <v>605</v>
      </c>
      <c r="H5" s="494"/>
      <c r="I5" s="382"/>
      <c r="J5" s="490"/>
    </row>
    <row r="6" spans="1:12" s="359" customFormat="1" x14ac:dyDescent="0.2">
      <c r="A6" s="488"/>
      <c r="B6" s="418">
        <v>2020</v>
      </c>
      <c r="C6" s="430">
        <v>2020</v>
      </c>
      <c r="D6" s="430">
        <v>2021</v>
      </c>
      <c r="E6" s="383" t="s">
        <v>616</v>
      </c>
      <c r="F6" s="430">
        <v>2020</v>
      </c>
      <c r="G6" s="430">
        <v>2020</v>
      </c>
      <c r="H6" s="430">
        <v>2021</v>
      </c>
      <c r="I6" s="383" t="s">
        <v>616</v>
      </c>
      <c r="J6" s="491"/>
    </row>
    <row r="7" spans="1:12" x14ac:dyDescent="0.2">
      <c r="A7" s="374" t="s">
        <v>517</v>
      </c>
      <c r="B7" s="414">
        <v>73485136.686073795</v>
      </c>
      <c r="C7" s="414">
        <v>35043842.010007836</v>
      </c>
      <c r="D7" s="419">
        <v>45377155.605156995</v>
      </c>
      <c r="E7" s="376">
        <v>0.29486817090997519</v>
      </c>
      <c r="F7" s="377"/>
      <c r="G7" s="377"/>
      <c r="H7" s="377"/>
      <c r="I7" s="376" t="s">
        <v>620</v>
      </c>
      <c r="J7" s="378"/>
      <c r="K7" s="116"/>
      <c r="L7" s="120"/>
    </row>
    <row r="8" spans="1:12" x14ac:dyDescent="0.2">
      <c r="A8" s="374" t="s">
        <v>518</v>
      </c>
      <c r="B8" s="414">
        <v>41770466.080254003</v>
      </c>
      <c r="C8" s="414">
        <v>17973182.380408593</v>
      </c>
      <c r="D8" s="419">
        <v>27994052.934289809</v>
      </c>
      <c r="E8" s="376">
        <v>0.55754570013178761</v>
      </c>
      <c r="F8" s="377"/>
      <c r="G8" s="377"/>
      <c r="H8" s="377"/>
      <c r="I8" s="376" t="s">
        <v>620</v>
      </c>
      <c r="J8" s="378"/>
    </row>
    <row r="9" spans="1:12" x14ac:dyDescent="0.2">
      <c r="A9" s="374" t="s">
        <v>519</v>
      </c>
      <c r="B9" s="414">
        <v>6362690.6063006995</v>
      </c>
      <c r="C9" s="414">
        <v>4054994.3736692439</v>
      </c>
      <c r="D9" s="419">
        <v>4226449.968997268</v>
      </c>
      <c r="E9" s="376">
        <v>4.2282572928178608E-2</v>
      </c>
      <c r="F9" s="377"/>
      <c r="G9" s="377"/>
      <c r="H9" s="377"/>
      <c r="I9" s="376" t="s">
        <v>620</v>
      </c>
      <c r="J9" s="378"/>
    </row>
    <row r="10" spans="1:12" x14ac:dyDescent="0.2">
      <c r="A10" s="374" t="s">
        <v>520</v>
      </c>
      <c r="B10" s="414">
        <v>5703839.2981845802</v>
      </c>
      <c r="C10" s="414">
        <v>3640885.3553992729</v>
      </c>
      <c r="D10" s="419">
        <v>3824006.7789023709</v>
      </c>
      <c r="E10" s="376">
        <v>5.0295849945271476E-2</v>
      </c>
      <c r="F10" s="375">
        <v>5730869.8302199971</v>
      </c>
      <c r="G10" s="375">
        <v>3652328.3845099993</v>
      </c>
      <c r="H10" s="375">
        <v>3772257.1542999982</v>
      </c>
      <c r="I10" s="376">
        <v>3.2836250513133658E-2</v>
      </c>
      <c r="J10" s="378" t="s">
        <v>581</v>
      </c>
      <c r="K10" s="116"/>
    </row>
    <row r="11" spans="1:12" x14ac:dyDescent="0.2">
      <c r="A11" s="374" t="s">
        <v>521</v>
      </c>
      <c r="B11" s="414">
        <v>1027573.29006828</v>
      </c>
      <c r="C11" s="414">
        <v>1020604.5552814821</v>
      </c>
      <c r="D11" s="419">
        <v>844772.27033792366</v>
      </c>
      <c r="E11" s="376">
        <v>-0.17228248103896027</v>
      </c>
      <c r="F11" s="375">
        <v>1032083.8455000003</v>
      </c>
      <c r="G11" s="375">
        <v>1024312.51731</v>
      </c>
      <c r="H11" s="375">
        <v>847473.16009999963</v>
      </c>
      <c r="I11" s="376">
        <v>-0.17264199570108485</v>
      </c>
      <c r="J11" s="378" t="s">
        <v>581</v>
      </c>
    </row>
    <row r="12" spans="1:12" x14ac:dyDescent="0.2">
      <c r="A12" s="374" t="s">
        <v>522</v>
      </c>
      <c r="B12" s="414">
        <v>587632.49720309209</v>
      </c>
      <c r="C12" s="414">
        <v>353729.06998012413</v>
      </c>
      <c r="D12" s="419">
        <v>327604.61196405126</v>
      </c>
      <c r="E12" s="376">
        <v>-7.3854427676924517E-2</v>
      </c>
      <c r="F12" s="375">
        <v>588121.85832999961</v>
      </c>
      <c r="G12" s="375">
        <v>353427.54132999998</v>
      </c>
      <c r="H12" s="375">
        <v>319396.64513000008</v>
      </c>
      <c r="I12" s="376">
        <v>-9.6288184197350968E-2</v>
      </c>
      <c r="J12" s="378" t="s">
        <v>581</v>
      </c>
    </row>
    <row r="13" spans="1:12" x14ac:dyDescent="0.2">
      <c r="A13" s="374" t="s">
        <v>523</v>
      </c>
      <c r="B13" s="414">
        <v>122924.88573207401</v>
      </c>
      <c r="C13" s="414">
        <v>103412.40335920929</v>
      </c>
      <c r="D13" s="419">
        <v>104499.63479237679</v>
      </c>
      <c r="E13" s="376">
        <v>1.0513549611558037E-2</v>
      </c>
      <c r="F13" s="375">
        <v>122903.80386999996</v>
      </c>
      <c r="G13" s="375">
        <v>103379.56648999995</v>
      </c>
      <c r="H13" s="375">
        <v>95707.491579999987</v>
      </c>
      <c r="I13" s="376">
        <v>-7.4212682162312027E-2</v>
      </c>
      <c r="J13" s="378" t="s">
        <v>581</v>
      </c>
    </row>
    <row r="14" spans="1:12" x14ac:dyDescent="0.2">
      <c r="A14" s="374" t="s">
        <v>524</v>
      </c>
      <c r="B14" s="414">
        <v>556001.07461900194</v>
      </c>
      <c r="C14" s="414">
        <v>421294.82477545604</v>
      </c>
      <c r="D14" s="419">
        <v>544335.13119557314</v>
      </c>
      <c r="E14" s="376">
        <v>0.29205273643153773</v>
      </c>
      <c r="F14" s="375">
        <v>544692.44585999998</v>
      </c>
      <c r="G14" s="375">
        <v>422437.86127999978</v>
      </c>
      <c r="H14" s="375">
        <v>481146.82869000005</v>
      </c>
      <c r="I14" s="376">
        <v>0.13897657570775102</v>
      </c>
      <c r="J14" s="378" t="s">
        <v>581</v>
      </c>
    </row>
    <row r="15" spans="1:12" x14ac:dyDescent="0.2">
      <c r="A15" s="374" t="s">
        <v>525</v>
      </c>
      <c r="B15" s="414">
        <v>204616.78808734901</v>
      </c>
      <c r="C15" s="414">
        <v>110933.48816745899</v>
      </c>
      <c r="D15" s="419">
        <v>106757.17017898172</v>
      </c>
      <c r="E15" s="376">
        <v>-3.7647044706400457E-2</v>
      </c>
      <c r="F15" s="375">
        <v>208333.33850000016</v>
      </c>
      <c r="G15" s="375">
        <v>111396.48479000002</v>
      </c>
      <c r="H15" s="375">
        <v>105308.64969999999</v>
      </c>
      <c r="I15" s="376">
        <v>-5.4650154369561554E-2</v>
      </c>
      <c r="J15" s="378" t="s">
        <v>581</v>
      </c>
    </row>
    <row r="16" spans="1:12" x14ac:dyDescent="0.2">
      <c r="A16" s="374" t="s">
        <v>526</v>
      </c>
      <c r="B16" s="414">
        <v>191196.768564609</v>
      </c>
      <c r="C16" s="414">
        <v>190157.94637757208</v>
      </c>
      <c r="D16" s="419">
        <v>190754.58359375029</v>
      </c>
      <c r="E16" s="376">
        <v>3.1375876083219456E-3</v>
      </c>
      <c r="F16" s="375">
        <v>194373.15200999996</v>
      </c>
      <c r="G16" s="375">
        <v>193359.65456999998</v>
      </c>
      <c r="H16" s="375">
        <v>167513.82869000011</v>
      </c>
      <c r="I16" s="376">
        <v>-0.13366710825728734</v>
      </c>
      <c r="J16" s="378" t="s">
        <v>581</v>
      </c>
    </row>
    <row r="17" spans="1:11" x14ac:dyDescent="0.2">
      <c r="A17" s="374" t="s">
        <v>527</v>
      </c>
      <c r="B17" s="414">
        <v>1597555.0014597799</v>
      </c>
      <c r="C17" s="414">
        <v>953755.29630412033</v>
      </c>
      <c r="D17" s="419">
        <v>1283840.9200874148</v>
      </c>
      <c r="E17" s="376">
        <v>0.34609047526383674</v>
      </c>
      <c r="F17" s="375">
        <v>1573137.3826499972</v>
      </c>
      <c r="G17" s="375">
        <v>954206.1719800001</v>
      </c>
      <c r="H17" s="375">
        <v>1349627.9048999986</v>
      </c>
      <c r="I17" s="376">
        <v>0.41439863263459009</v>
      </c>
      <c r="J17" s="378" t="s">
        <v>581</v>
      </c>
      <c r="K17" s="116"/>
    </row>
    <row r="18" spans="1:11" x14ac:dyDescent="0.2">
      <c r="A18" s="374" t="s">
        <v>528</v>
      </c>
      <c r="B18" s="414">
        <v>250749.47777172699</v>
      </c>
      <c r="C18" s="414">
        <v>83441.703739039993</v>
      </c>
      <c r="D18" s="419">
        <v>29905.155252824396</v>
      </c>
      <c r="E18" s="376">
        <v>-0.64160421093088704</v>
      </c>
      <c r="F18" s="375">
        <v>277247.89099000004</v>
      </c>
      <c r="G18" s="375">
        <v>83407.091319999978</v>
      </c>
      <c r="H18" s="375">
        <v>31956.512409999992</v>
      </c>
      <c r="I18" s="376">
        <v>-0.61686096584527195</v>
      </c>
      <c r="J18" s="378" t="s">
        <v>581</v>
      </c>
    </row>
    <row r="19" spans="1:11" x14ac:dyDescent="0.2">
      <c r="A19" s="374" t="s">
        <v>529</v>
      </c>
      <c r="B19" s="414">
        <v>524388.23272068705</v>
      </c>
      <c r="C19" s="414">
        <v>339519.24458208052</v>
      </c>
      <c r="D19" s="419">
        <v>318770.63891111547</v>
      </c>
      <c r="E19" s="376">
        <v>-6.1111721948206021E-2</v>
      </c>
      <c r="F19" s="377"/>
      <c r="G19" s="377"/>
      <c r="H19" s="377"/>
      <c r="I19" s="376" t="s">
        <v>620</v>
      </c>
      <c r="J19" s="378"/>
    </row>
    <row r="20" spans="1:11" s="10" customFormat="1" x14ac:dyDescent="0.2">
      <c r="A20" s="395" t="s">
        <v>530</v>
      </c>
      <c r="B20" s="415">
        <v>98517.153251641401</v>
      </c>
      <c r="C20" s="415">
        <v>90745.525792435001</v>
      </c>
      <c r="D20" s="420">
        <v>66450.483247441603</v>
      </c>
      <c r="E20" s="376">
        <v>-0.26772716707338484</v>
      </c>
      <c r="F20" s="396">
        <v>99932.896240000002</v>
      </c>
      <c r="G20" s="396">
        <v>91516.776429999984</v>
      </c>
      <c r="H20" s="396">
        <v>71124.45385999998</v>
      </c>
      <c r="I20" s="376">
        <v>-0.22282605840687397</v>
      </c>
      <c r="J20" s="397" t="s">
        <v>582</v>
      </c>
    </row>
    <row r="21" spans="1:11" x14ac:dyDescent="0.2">
      <c r="A21" s="374" t="s">
        <v>531</v>
      </c>
      <c r="B21" s="414">
        <v>154376.618569874</v>
      </c>
      <c r="C21" s="414">
        <v>94537.08651074479</v>
      </c>
      <c r="D21" s="419">
        <v>87728.103016187699</v>
      </c>
      <c r="E21" s="376">
        <v>-7.2024469399987301E-2</v>
      </c>
      <c r="F21" s="375">
        <v>159594.05658</v>
      </c>
      <c r="G21" s="375">
        <v>97046.133390000003</v>
      </c>
      <c r="H21" s="375">
        <v>91684.921950000018</v>
      </c>
      <c r="I21" s="376">
        <v>-5.5243946901571528E-2</v>
      </c>
      <c r="J21" s="378" t="s">
        <v>583</v>
      </c>
    </row>
    <row r="22" spans="1:11" x14ac:dyDescent="0.2">
      <c r="A22" s="374" t="s">
        <v>532</v>
      </c>
      <c r="B22" s="414">
        <v>42987.505435433595</v>
      </c>
      <c r="C22" s="414">
        <v>23638.006567892902</v>
      </c>
      <c r="D22" s="419">
        <v>27850.559033782403</v>
      </c>
      <c r="E22" s="376">
        <v>0.17821098635327992</v>
      </c>
      <c r="F22" s="377"/>
      <c r="G22" s="377"/>
      <c r="H22" s="377"/>
      <c r="I22" s="379"/>
      <c r="J22" s="378"/>
    </row>
    <row r="23" spans="1:11" x14ac:dyDescent="0.2">
      <c r="A23" s="374" t="s">
        <v>533</v>
      </c>
      <c r="B23" s="414">
        <v>91475.569960000008</v>
      </c>
      <c r="C23" s="414">
        <v>50951.767120000004</v>
      </c>
      <c r="D23" s="419">
        <v>55821.992149999991</v>
      </c>
      <c r="E23" s="376">
        <v>9.5585007258527144E-2</v>
      </c>
      <c r="F23" s="377"/>
      <c r="G23" s="377"/>
      <c r="H23" s="377"/>
      <c r="I23" s="379"/>
      <c r="J23" s="378"/>
    </row>
    <row r="24" spans="1:11" x14ac:dyDescent="0.2">
      <c r="A24" s="374" t="s">
        <v>534</v>
      </c>
      <c r="B24" s="414">
        <v>25351979.999519099</v>
      </c>
      <c r="C24" s="414">
        <v>13015665.25592996</v>
      </c>
      <c r="D24" s="419">
        <v>13156652.701869911</v>
      </c>
      <c r="E24" s="376">
        <v>1.0832135213043825E-2</v>
      </c>
      <c r="F24" s="377"/>
      <c r="G24" s="377"/>
      <c r="H24" s="377"/>
      <c r="I24" s="379"/>
      <c r="J24" s="378"/>
    </row>
    <row r="25" spans="1:11" x14ac:dyDescent="0.2">
      <c r="A25" s="374" t="s">
        <v>535</v>
      </c>
      <c r="B25" s="414">
        <v>9591261.6052433494</v>
      </c>
      <c r="C25" s="414">
        <v>4971968.0219362369</v>
      </c>
      <c r="D25" s="419">
        <v>5079595.4729721462</v>
      </c>
      <c r="E25" s="376">
        <v>2.1646851017757651E-2</v>
      </c>
      <c r="F25" s="377"/>
      <c r="G25" s="377"/>
      <c r="H25" s="377"/>
      <c r="I25" s="379"/>
      <c r="J25" s="378"/>
    </row>
    <row r="26" spans="1:11" x14ac:dyDescent="0.2">
      <c r="A26" s="374" t="s">
        <v>536</v>
      </c>
      <c r="B26" s="414">
        <v>460246.51478999999</v>
      </c>
      <c r="C26" s="414">
        <v>246010.44121999998</v>
      </c>
      <c r="D26" s="419">
        <v>185669.96604155001</v>
      </c>
      <c r="E26" s="376">
        <v>-0.24527607397154838</v>
      </c>
      <c r="F26" s="377"/>
      <c r="G26" s="377"/>
      <c r="H26" s="377"/>
      <c r="I26" s="379"/>
      <c r="J26" s="378"/>
    </row>
    <row r="27" spans="1:11" x14ac:dyDescent="0.2">
      <c r="A27" s="374" t="s">
        <v>537</v>
      </c>
      <c r="B27" s="414">
        <v>169184.62002999999</v>
      </c>
      <c r="C27" s="414">
        <v>97159.10656</v>
      </c>
      <c r="D27" s="419">
        <v>93507.127269999997</v>
      </c>
      <c r="E27" s="376">
        <v>-3.7587617046938804E-2</v>
      </c>
      <c r="F27" s="377"/>
      <c r="G27" s="377"/>
      <c r="H27" s="377"/>
      <c r="I27" s="379"/>
      <c r="J27" s="378"/>
    </row>
    <row r="28" spans="1:11" x14ac:dyDescent="0.2">
      <c r="A28" s="374" t="s">
        <v>538</v>
      </c>
      <c r="B28" s="414">
        <v>3971184.2914718199</v>
      </c>
      <c r="C28" s="414">
        <v>2110880.0167795108</v>
      </c>
      <c r="D28" s="419">
        <v>2229059.4333469998</v>
      </c>
      <c r="E28" s="376">
        <v>5.5985852169746275E-2</v>
      </c>
      <c r="F28" s="377"/>
      <c r="G28" s="377"/>
      <c r="H28" s="377"/>
      <c r="I28" s="379"/>
      <c r="J28" s="378"/>
    </row>
    <row r="29" spans="1:11" x14ac:dyDescent="0.2">
      <c r="A29" s="374" t="s">
        <v>539</v>
      </c>
      <c r="B29" s="414">
        <v>412370.93391000002</v>
      </c>
      <c r="C29" s="414">
        <v>271788.71759999997</v>
      </c>
      <c r="D29" s="419">
        <v>200849.21710700003</v>
      </c>
      <c r="E29" s="376">
        <v>-0.26100973255778714</v>
      </c>
      <c r="F29" s="377"/>
      <c r="G29" s="377"/>
      <c r="H29" s="377"/>
      <c r="I29" s="379"/>
      <c r="J29" s="378"/>
    </row>
    <row r="30" spans="1:11" x14ac:dyDescent="0.2">
      <c r="A30" s="374" t="s">
        <v>540</v>
      </c>
      <c r="B30" s="414">
        <v>80659.211753176001</v>
      </c>
      <c r="C30" s="414">
        <v>27011.047030000002</v>
      </c>
      <c r="D30" s="419">
        <v>25947.775589999997</v>
      </c>
      <c r="E30" s="376">
        <v>-3.9364317822225603E-2</v>
      </c>
      <c r="F30" s="377"/>
      <c r="G30" s="377"/>
      <c r="H30" s="377"/>
      <c r="I30" s="379"/>
      <c r="J30" s="378"/>
    </row>
    <row r="31" spans="1:11" x14ac:dyDescent="0.2">
      <c r="A31" s="374" t="s">
        <v>541</v>
      </c>
      <c r="B31" s="414">
        <v>69300.026503778703</v>
      </c>
      <c r="C31" s="414">
        <v>34735.546239481657</v>
      </c>
      <c r="D31" s="419">
        <v>32252.646140013396</v>
      </c>
      <c r="E31" s="376">
        <v>-7.1480093687028567E-2</v>
      </c>
      <c r="F31" s="377"/>
      <c r="G31" s="377"/>
      <c r="H31" s="377"/>
      <c r="I31" s="379"/>
      <c r="J31" s="378"/>
    </row>
    <row r="32" spans="1:11" x14ac:dyDescent="0.2">
      <c r="A32" s="374" t="s">
        <v>542</v>
      </c>
      <c r="B32" s="414">
        <v>557567.94367626798</v>
      </c>
      <c r="C32" s="414">
        <v>264002.48676382774</v>
      </c>
      <c r="D32" s="419">
        <v>246522.43218744663</v>
      </c>
      <c r="E32" s="376">
        <v>-6.621170425571965E-2</v>
      </c>
      <c r="F32" s="377"/>
      <c r="G32" s="377"/>
      <c r="H32" s="377"/>
      <c r="I32" s="379"/>
      <c r="J32" s="378"/>
    </row>
    <row r="33" spans="1:12" x14ac:dyDescent="0.2">
      <c r="A33" s="374" t="s">
        <v>543</v>
      </c>
      <c r="B33" s="414">
        <v>320076.06479421101</v>
      </c>
      <c r="C33" s="414">
        <v>124499.174824211</v>
      </c>
      <c r="D33" s="419">
        <v>108723.85285</v>
      </c>
      <c r="E33" s="376">
        <v>-0.1267102532726444</v>
      </c>
      <c r="F33" s="375">
        <v>339576.46174000006</v>
      </c>
      <c r="G33" s="375">
        <v>131101.34583000001</v>
      </c>
      <c r="H33" s="375">
        <v>113129.26598999999</v>
      </c>
      <c r="I33" s="376">
        <v>-0.1370853954718706</v>
      </c>
      <c r="J33" s="378" t="s">
        <v>584</v>
      </c>
    </row>
    <row r="34" spans="1:12" x14ac:dyDescent="0.2">
      <c r="A34" s="374" t="s">
        <v>589</v>
      </c>
      <c r="B34" s="414">
        <v>434482.21083680302</v>
      </c>
      <c r="C34" s="414">
        <v>253694.63669399999</v>
      </c>
      <c r="D34" s="419">
        <v>300507.79768000002</v>
      </c>
      <c r="E34" s="376">
        <v>0.18452562338739886</v>
      </c>
      <c r="F34" s="375">
        <v>434722.26604000013</v>
      </c>
      <c r="G34" s="375">
        <v>253826.46705000001</v>
      </c>
      <c r="H34" s="375">
        <v>301056.34396000003</v>
      </c>
      <c r="I34" s="376">
        <v>0.18607152145680872</v>
      </c>
      <c r="J34" s="378"/>
    </row>
    <row r="35" spans="1:12" x14ac:dyDescent="0.2">
      <c r="A35" s="374" t="s">
        <v>544</v>
      </c>
      <c r="B35" s="414">
        <v>174172.825555802</v>
      </c>
      <c r="C35" s="414">
        <v>70615.717305801809</v>
      </c>
      <c r="D35" s="419">
        <v>117622.47838706488</v>
      </c>
      <c r="E35" s="376">
        <v>0.66566995103512161</v>
      </c>
      <c r="F35" s="375">
        <v>142929.96509000001</v>
      </c>
      <c r="G35" s="375">
        <v>58266.388499999994</v>
      </c>
      <c r="H35" s="375">
        <v>94839.174749999991</v>
      </c>
      <c r="I35" s="376">
        <v>0.62768239445628238</v>
      </c>
      <c r="J35" s="378" t="s">
        <v>585</v>
      </c>
    </row>
    <row r="36" spans="1:12" x14ac:dyDescent="0.2">
      <c r="A36" s="374" t="s">
        <v>545</v>
      </c>
      <c r="B36" s="414">
        <v>128782.35268461298</v>
      </c>
      <c r="C36" s="414">
        <v>64466.547875749784</v>
      </c>
      <c r="D36" s="419">
        <v>61985.469031905086</v>
      </c>
      <c r="E36" s="376">
        <v>-3.848629910549306E-2</v>
      </c>
      <c r="F36" s="375">
        <v>113760.09763999999</v>
      </c>
      <c r="G36" s="375">
        <v>60222.865080000003</v>
      </c>
      <c r="H36" s="375">
        <v>54004.518069999998</v>
      </c>
      <c r="I36" s="376">
        <v>-0.10325558243932031</v>
      </c>
      <c r="J36" s="378" t="s">
        <v>586</v>
      </c>
    </row>
    <row r="37" spans="1:12" x14ac:dyDescent="0.2">
      <c r="A37" s="374" t="s">
        <v>546</v>
      </c>
      <c r="B37" s="414">
        <v>368455.20748762001</v>
      </c>
      <c r="C37" s="414">
        <v>194223.95363243119</v>
      </c>
      <c r="D37" s="419">
        <v>197731.7850742256</v>
      </c>
      <c r="E37" s="376">
        <v>1.8060756030293668E-2</v>
      </c>
      <c r="F37" s="375">
        <v>368607.16984999995</v>
      </c>
      <c r="G37" s="375">
        <v>194126.02491000001</v>
      </c>
      <c r="H37" s="375">
        <v>196235.68524999995</v>
      </c>
      <c r="I37" s="376">
        <v>1.0867478180620171E-2</v>
      </c>
      <c r="J37" s="378"/>
    </row>
    <row r="38" spans="1:12" x14ac:dyDescent="0.2">
      <c r="A38" s="374" t="s">
        <v>547</v>
      </c>
      <c r="B38" s="414">
        <v>817886.69978304801</v>
      </c>
      <c r="C38" s="414">
        <v>387694.74778490508</v>
      </c>
      <c r="D38" s="419">
        <v>437582.85714010004</v>
      </c>
      <c r="E38" s="376">
        <v>0.12867883725593598</v>
      </c>
      <c r="F38" s="375">
        <v>820315.12730000005</v>
      </c>
      <c r="G38" s="375">
        <v>389177.85251000006</v>
      </c>
      <c r="H38" s="375">
        <v>439446.46326999995</v>
      </c>
      <c r="I38" s="376">
        <v>0.12916616512422996</v>
      </c>
      <c r="J38" s="378"/>
    </row>
    <row r="39" spans="1:12" x14ac:dyDescent="0.2">
      <c r="A39" s="374" t="s">
        <v>548</v>
      </c>
      <c r="B39" s="414">
        <v>2080490.7844885001</v>
      </c>
      <c r="C39" s="414">
        <v>983368.40939721302</v>
      </c>
      <c r="D39" s="419">
        <v>1056839.2798749881</v>
      </c>
      <c r="E39" s="376">
        <v>7.4713474396448598E-2</v>
      </c>
      <c r="F39" s="377"/>
      <c r="G39" s="377"/>
      <c r="H39" s="377"/>
      <c r="I39" s="379"/>
      <c r="J39" s="378"/>
    </row>
    <row r="40" spans="1:12" x14ac:dyDescent="0.2">
      <c r="A40" s="374" t="s">
        <v>549</v>
      </c>
      <c r="B40" s="414">
        <v>152884.79348727901</v>
      </c>
      <c r="C40" s="414">
        <v>81918.839266794341</v>
      </c>
      <c r="D40" s="419">
        <v>57350.300948550801</v>
      </c>
      <c r="E40" s="376">
        <v>-0.29991316451919448</v>
      </c>
      <c r="F40" s="377"/>
      <c r="G40" s="377"/>
      <c r="H40" s="377"/>
      <c r="I40" s="379"/>
      <c r="J40" s="378"/>
    </row>
    <row r="41" spans="1:12" x14ac:dyDescent="0.2">
      <c r="A41" s="374" t="s">
        <v>550</v>
      </c>
      <c r="B41" s="414">
        <v>1491668.3939483201</v>
      </c>
      <c r="C41" s="414">
        <v>681551.29261731543</v>
      </c>
      <c r="D41" s="419">
        <v>785992.79800721502</v>
      </c>
      <c r="E41" s="376">
        <v>0.15324085878968829</v>
      </c>
      <c r="F41" s="375">
        <v>1533457.8430699999</v>
      </c>
      <c r="G41" s="375">
        <v>701335.03661000007</v>
      </c>
      <c r="H41" s="375">
        <v>795915.5933399999</v>
      </c>
      <c r="I41" s="376">
        <v>0.13485788074579586</v>
      </c>
      <c r="J41" s="378" t="s">
        <v>587</v>
      </c>
    </row>
    <row r="42" spans="1:12" x14ac:dyDescent="0.2">
      <c r="A42" s="374" t="s">
        <v>568</v>
      </c>
      <c r="B42" s="414">
        <v>333851.33743982099</v>
      </c>
      <c r="C42" s="414">
        <v>169357.4318523207</v>
      </c>
      <c r="D42" s="419">
        <v>175043.48322576398</v>
      </c>
      <c r="E42" s="376">
        <v>3.3574265452971153E-2</v>
      </c>
      <c r="F42" s="375">
        <v>298021.49818999995</v>
      </c>
      <c r="G42" s="375">
        <v>149830.70449000003</v>
      </c>
      <c r="H42" s="375">
        <v>150904.01471999998</v>
      </c>
      <c r="I42" s="376">
        <v>7.1634865073439968E-3</v>
      </c>
      <c r="J42" s="378" t="s">
        <v>587</v>
      </c>
      <c r="K42" s="116"/>
      <c r="L42" s="413"/>
    </row>
    <row r="43" spans="1:12" x14ac:dyDescent="0.2">
      <c r="A43" s="374" t="s">
        <v>551</v>
      </c>
      <c r="B43" s="414">
        <v>2229219.66684573</v>
      </c>
      <c r="C43" s="414">
        <v>1058824.3500538631</v>
      </c>
      <c r="D43" s="419">
        <v>1140679.8481672641</v>
      </c>
      <c r="E43" s="376">
        <v>7.7307910522870893E-2</v>
      </c>
      <c r="F43" s="375">
        <v>2223236.7729399996</v>
      </c>
      <c r="G43" s="375">
        <v>1061986.8735199999</v>
      </c>
      <c r="H43" s="375">
        <v>1135259.1880499998</v>
      </c>
      <c r="I43" s="376">
        <v>6.8995499244859593E-2</v>
      </c>
      <c r="J43" s="378"/>
    </row>
    <row r="44" spans="1:12" x14ac:dyDescent="0.2">
      <c r="A44" s="374" t="s">
        <v>552</v>
      </c>
      <c r="B44" s="414">
        <v>738073.33524670801</v>
      </c>
      <c r="C44" s="414">
        <v>333751.14619176852</v>
      </c>
      <c r="D44" s="419">
        <v>397121.11223198782</v>
      </c>
      <c r="E44" s="376">
        <v>0.18987190535012521</v>
      </c>
      <c r="F44" s="377"/>
      <c r="G44" s="377"/>
      <c r="H44" s="377"/>
      <c r="I44" s="376" t="s">
        <v>620</v>
      </c>
      <c r="J44" s="378"/>
    </row>
    <row r="45" spans="1:12" x14ac:dyDescent="0.2">
      <c r="A45" s="374" t="s">
        <v>553</v>
      </c>
      <c r="B45" s="414">
        <v>334890.62166414404</v>
      </c>
      <c r="C45" s="414">
        <v>214171.89738499999</v>
      </c>
      <c r="D45" s="419">
        <v>137355.08518000002</v>
      </c>
      <c r="E45" s="376">
        <v>-0.35866896237517298</v>
      </c>
      <c r="F45" s="377"/>
      <c r="G45" s="377"/>
      <c r="H45" s="377"/>
      <c r="I45" s="376" t="s">
        <v>620</v>
      </c>
      <c r="J45" s="378"/>
    </row>
    <row r="46" spans="1:12" x14ac:dyDescent="0.2">
      <c r="A46" s="374" t="s">
        <v>554</v>
      </c>
      <c r="B46" s="414">
        <v>249181.90430316099</v>
      </c>
      <c r="C46" s="414">
        <v>103154.67102127601</v>
      </c>
      <c r="D46" s="419">
        <v>143910.64559</v>
      </c>
      <c r="E46" s="376">
        <v>0.39509577380473582</v>
      </c>
      <c r="F46" s="377"/>
      <c r="G46" s="377"/>
      <c r="H46" s="377"/>
      <c r="I46" s="376" t="s">
        <v>620</v>
      </c>
      <c r="J46" s="378"/>
    </row>
    <row r="47" spans="1:12" x14ac:dyDescent="0.2">
      <c r="A47" s="374" t="s">
        <v>555</v>
      </c>
      <c r="B47" s="414">
        <v>309613.82078595302</v>
      </c>
      <c r="C47" s="414">
        <v>148882.51776780208</v>
      </c>
      <c r="D47" s="419">
        <v>166811.85417949632</v>
      </c>
      <c r="E47" s="376">
        <v>0.12042606936334144</v>
      </c>
      <c r="F47" s="377"/>
      <c r="G47" s="377"/>
      <c r="H47" s="377"/>
      <c r="I47" s="376" t="s">
        <v>620</v>
      </c>
      <c r="J47" s="378"/>
    </row>
    <row r="48" spans="1:12" x14ac:dyDescent="0.2">
      <c r="A48" s="374" t="s">
        <v>556</v>
      </c>
      <c r="B48" s="414">
        <v>354036.21215382899</v>
      </c>
      <c r="C48" s="414">
        <v>150684.72624874482</v>
      </c>
      <c r="D48" s="419">
        <v>167845.23432834301</v>
      </c>
      <c r="E48" s="376">
        <v>0.11388352692940007</v>
      </c>
      <c r="F48" s="377"/>
      <c r="G48" s="377"/>
      <c r="H48" s="377"/>
      <c r="I48" s="376" t="s">
        <v>620</v>
      </c>
      <c r="J48" s="378"/>
    </row>
    <row r="49" spans="1:10" x14ac:dyDescent="0.2">
      <c r="A49" s="374" t="s">
        <v>557</v>
      </c>
      <c r="B49" s="414">
        <v>2663290.5849214196</v>
      </c>
      <c r="C49" s="414">
        <v>1324116.02982489</v>
      </c>
      <c r="D49" s="419">
        <v>1437878.1053103791</v>
      </c>
      <c r="E49" s="376">
        <v>8.5915488464053835E-2</v>
      </c>
      <c r="F49" s="377"/>
      <c r="G49" s="377"/>
      <c r="H49" s="377"/>
      <c r="I49" s="376" t="s">
        <v>620</v>
      </c>
      <c r="J49" s="378"/>
    </row>
    <row r="50" spans="1:10" x14ac:dyDescent="0.2">
      <c r="A50" s="374" t="s">
        <v>558</v>
      </c>
      <c r="B50" s="414">
        <v>232841.37231000001</v>
      </c>
      <c r="C50" s="414">
        <v>115644.94987</v>
      </c>
      <c r="D50" s="419">
        <v>146571.68362000003</v>
      </c>
      <c r="E50" s="376">
        <v>0.26742831212919982</v>
      </c>
      <c r="F50" s="375">
        <v>232831.421</v>
      </c>
      <c r="G50" s="375">
        <v>115709.84983000002</v>
      </c>
      <c r="H50" s="375">
        <v>146753.50972</v>
      </c>
      <c r="I50" s="376">
        <v>0.26828882705844892</v>
      </c>
      <c r="J50" s="378"/>
    </row>
    <row r="51" spans="1:10" x14ac:dyDescent="0.2">
      <c r="A51" s="374" t="s">
        <v>559</v>
      </c>
      <c r="B51" s="414">
        <v>865417.97817000002</v>
      </c>
      <c r="C51" s="414">
        <v>408041.82568000007</v>
      </c>
      <c r="D51" s="419">
        <v>456281.28756999999</v>
      </c>
      <c r="E51" s="376">
        <v>0.11822185583453138</v>
      </c>
      <c r="F51" s="375">
        <v>869451.87046000012</v>
      </c>
      <c r="G51" s="375">
        <v>408376.3837699999</v>
      </c>
      <c r="H51" s="375">
        <v>456382.43116999994</v>
      </c>
      <c r="I51" s="376">
        <v>0.11755343675073382</v>
      </c>
      <c r="J51" s="378"/>
    </row>
    <row r="52" spans="1:10" ht="13.5" customHeight="1" x14ac:dyDescent="0.2">
      <c r="A52" s="374" t="s">
        <v>560</v>
      </c>
      <c r="B52" s="414">
        <v>940792.45493999997</v>
      </c>
      <c r="C52" s="414">
        <v>504522.22355000005</v>
      </c>
      <c r="D52" s="419">
        <v>434215.47350999998</v>
      </c>
      <c r="E52" s="376">
        <v>-0.13935312808481748</v>
      </c>
      <c r="F52" s="375">
        <v>945814.58172000013</v>
      </c>
      <c r="G52" s="375">
        <v>504843.29015000013</v>
      </c>
      <c r="H52" s="375">
        <v>434637.43148000014</v>
      </c>
      <c r="I52" s="376">
        <v>-0.13906465637909193</v>
      </c>
      <c r="J52" s="378"/>
    </row>
    <row r="53" spans="1:10" x14ac:dyDescent="0.2">
      <c r="A53" s="380" t="s">
        <v>561</v>
      </c>
      <c r="B53" s="414">
        <v>344139.89278596803</v>
      </c>
      <c r="C53" s="414">
        <v>172778.50839449398</v>
      </c>
      <c r="D53" s="419">
        <v>170268.75095604564</v>
      </c>
      <c r="E53" s="376">
        <v>-1.4525865871685695E-2</v>
      </c>
      <c r="F53" s="378"/>
      <c r="G53" s="378"/>
      <c r="H53" s="378"/>
      <c r="I53" s="378"/>
      <c r="J53" s="378" t="s">
        <v>591</v>
      </c>
    </row>
    <row r="54" spans="1:10" x14ac:dyDescent="0.2">
      <c r="A54" s="374" t="s">
        <v>562</v>
      </c>
      <c r="B54" s="414">
        <v>4741611.7142120497</v>
      </c>
      <c r="C54" s="414">
        <v>2375091.4443184836</v>
      </c>
      <c r="D54" s="419">
        <v>2621204.7431547348</v>
      </c>
      <c r="E54" s="376">
        <v>0.10362266237158368</v>
      </c>
      <c r="F54" s="377"/>
      <c r="G54" s="377"/>
      <c r="H54" s="377"/>
      <c r="I54" s="377"/>
      <c r="J54" s="378"/>
    </row>
    <row r="55" spans="1:10" x14ac:dyDescent="0.2">
      <c r="A55" s="374" t="s">
        <v>563</v>
      </c>
      <c r="B55" s="414">
        <v>523568.42145845701</v>
      </c>
      <c r="C55" s="414">
        <v>235168.18695557979</v>
      </c>
      <c r="D55" s="419">
        <v>435175.88681872212</v>
      </c>
      <c r="E55" s="376">
        <v>0.85048791017350145</v>
      </c>
      <c r="F55" s="377"/>
      <c r="G55" s="377"/>
      <c r="H55" s="377"/>
      <c r="I55" s="377"/>
      <c r="J55" s="378"/>
    </row>
    <row r="56" spans="1:10" x14ac:dyDescent="0.2">
      <c r="A56" s="374" t="s">
        <v>564</v>
      </c>
      <c r="B56" s="414">
        <v>2484190.5728061702</v>
      </c>
      <c r="C56" s="414">
        <v>1622527.346235669</v>
      </c>
      <c r="D56" s="419">
        <v>882479.53544868797</v>
      </c>
      <c r="E56" s="376">
        <v>-0.45610806653208202</v>
      </c>
      <c r="F56" s="377"/>
      <c r="G56" s="377"/>
      <c r="H56" s="377"/>
      <c r="I56" s="377"/>
      <c r="J56" s="378"/>
    </row>
    <row r="57" spans="1:10" x14ac:dyDescent="0.2">
      <c r="A57" s="374" t="s">
        <v>565</v>
      </c>
      <c r="B57" s="414">
        <v>1038346.6495433999</v>
      </c>
      <c r="C57" s="414">
        <v>444601.46720803826</v>
      </c>
      <c r="D57" s="419">
        <v>502799.83012298396</v>
      </c>
      <c r="E57" s="376">
        <v>0.13090006940465959</v>
      </c>
      <c r="F57" s="377"/>
      <c r="G57" s="377"/>
      <c r="H57" s="377"/>
      <c r="I57" s="377"/>
      <c r="J57" s="378"/>
    </row>
    <row r="58" spans="1:10" x14ac:dyDescent="0.2">
      <c r="A58" s="116" t="s">
        <v>570</v>
      </c>
      <c r="C58" s="116"/>
      <c r="D58" s="116"/>
    </row>
    <row r="59" spans="1:10" x14ac:dyDescent="0.2">
      <c r="A59" s="116" t="s">
        <v>577</v>
      </c>
    </row>
    <row r="60" spans="1:10" x14ac:dyDescent="0.2">
      <c r="A60" s="194" t="s">
        <v>578</v>
      </c>
    </row>
    <row r="61" spans="1:10" x14ac:dyDescent="0.2">
      <c r="A61" s="194" t="s">
        <v>579</v>
      </c>
    </row>
    <row r="62" spans="1:10" x14ac:dyDescent="0.2">
      <c r="A62" s="194" t="s">
        <v>588</v>
      </c>
    </row>
    <row r="63" spans="1:10" x14ac:dyDescent="0.2">
      <c r="A63" s="194" t="s">
        <v>580</v>
      </c>
    </row>
    <row r="64" spans="1:10" x14ac:dyDescent="0.2">
      <c r="A64" s="194" t="s">
        <v>590</v>
      </c>
    </row>
    <row r="65" spans="1:1" x14ac:dyDescent="0.2">
      <c r="A65" s="194" t="s">
        <v>594</v>
      </c>
    </row>
    <row r="66" spans="1:1" x14ac:dyDescent="0.2">
      <c r="A66" s="194" t="s">
        <v>592</v>
      </c>
    </row>
    <row r="67" spans="1:1" x14ac:dyDescent="0.2">
      <c r="A67" s="194" t="s">
        <v>593</v>
      </c>
    </row>
    <row r="68" spans="1:1" x14ac:dyDescent="0.2">
      <c r="A68" s="194"/>
    </row>
  </sheetData>
  <mergeCells count="7">
    <mergeCell ref="F4:I4"/>
    <mergeCell ref="B4:E4"/>
    <mergeCell ref="A4:A6"/>
    <mergeCell ref="J4:J6"/>
    <mergeCell ref="A1:J1"/>
    <mergeCell ref="C5:D5"/>
    <mergeCell ref="G5:H5"/>
  </mergeCells>
  <phoneticPr fontId="2" type="noConversion"/>
  <pageMargins left="0.70866141732283472" right="0.70866141732283472" top="0.74803149606299213" bottom="0.74803149606299213" header="0.31496062992125984" footer="0.31496062992125984"/>
  <pageSetup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sqref="A1:XFD1048576"/>
    </sheetView>
  </sheetViews>
  <sheetFormatPr baseColWidth="10" defaultColWidth="11.42578125" defaultRowHeight="12.75" x14ac:dyDescent="0.2"/>
  <cols>
    <col min="1" max="1" width="38.140625" style="1" customWidth="1"/>
    <col min="2" max="2" width="17.140625" style="1" bestFit="1" customWidth="1"/>
    <col min="3" max="4" width="11.42578125" style="1" customWidth="1"/>
    <col min="5" max="5" width="10.28515625" style="1" bestFit="1" customWidth="1"/>
    <col min="6" max="6" width="13" style="1" bestFit="1" customWidth="1"/>
    <col min="7" max="8" width="11.42578125" style="34"/>
    <col min="9" max="9" width="11.42578125" style="1"/>
    <col min="10" max="12" width="17.5703125" style="1" customWidth="1"/>
    <col min="13" max="16384" width="11.42578125" style="1"/>
  </cols>
  <sheetData>
    <row r="1" spans="1:12" x14ac:dyDescent="0.2">
      <c r="A1" s="7"/>
      <c r="B1" s="7"/>
      <c r="C1" s="7"/>
      <c r="D1" s="7"/>
      <c r="E1" s="7"/>
      <c r="F1" s="7"/>
      <c r="G1" s="33"/>
      <c r="H1" s="33"/>
    </row>
    <row r="2" spans="1:12" x14ac:dyDescent="0.2">
      <c r="A2" s="437"/>
      <c r="B2" s="437"/>
      <c r="C2" s="437"/>
      <c r="D2" s="437"/>
      <c r="E2" s="437"/>
      <c r="F2" s="437"/>
      <c r="G2" s="33"/>
      <c r="H2" s="33"/>
      <c r="J2" s="406"/>
      <c r="K2" s="406"/>
      <c r="L2" s="406"/>
    </row>
    <row r="3" spans="1:12" x14ac:dyDescent="0.2">
      <c r="A3" s="435" t="s">
        <v>571</v>
      </c>
      <c r="B3" s="435"/>
      <c r="C3" s="435"/>
      <c r="D3" s="435"/>
      <c r="E3" s="435"/>
      <c r="F3" s="435"/>
      <c r="J3" s="406"/>
      <c r="K3" s="406"/>
    </row>
    <row r="4" spans="1:12" x14ac:dyDescent="0.2">
      <c r="A4" s="435" t="s">
        <v>127</v>
      </c>
      <c r="B4" s="435"/>
      <c r="C4" s="435"/>
      <c r="D4" s="435"/>
      <c r="E4" s="435"/>
      <c r="F4" s="435"/>
      <c r="J4" s="406"/>
      <c r="K4" s="406"/>
      <c r="L4" s="406"/>
    </row>
    <row r="5" spans="1:12" ht="13.5" thickBot="1" x14ac:dyDescent="0.25">
      <c r="A5" s="435" t="s">
        <v>237</v>
      </c>
      <c r="B5" s="435"/>
      <c r="C5" s="435"/>
      <c r="D5" s="435"/>
      <c r="E5" s="435"/>
      <c r="F5" s="435"/>
      <c r="J5" s="406"/>
      <c r="K5" s="406"/>
      <c r="L5" s="406"/>
    </row>
    <row r="6" spans="1:12" ht="13.5" thickTop="1" x14ac:dyDescent="0.2">
      <c r="A6" s="321" t="s">
        <v>128</v>
      </c>
      <c r="B6" s="317">
        <v>2020</v>
      </c>
      <c r="C6" s="438" t="s">
        <v>605</v>
      </c>
      <c r="D6" s="438"/>
      <c r="E6" s="319" t="s">
        <v>143</v>
      </c>
      <c r="F6" s="319" t="s">
        <v>134</v>
      </c>
      <c r="J6" s="406"/>
      <c r="K6" s="406"/>
      <c r="L6" s="406"/>
    </row>
    <row r="7" spans="1:12" ht="13.5" thickBot="1" x14ac:dyDescent="0.25">
      <c r="A7" s="322"/>
      <c r="B7" s="318" t="s">
        <v>362</v>
      </c>
      <c r="C7" s="318">
        <v>2020</v>
      </c>
      <c r="D7" s="318">
        <v>2021</v>
      </c>
      <c r="E7" s="318" t="s">
        <v>601</v>
      </c>
      <c r="F7" s="320">
        <v>2021</v>
      </c>
      <c r="J7" s="388"/>
      <c r="K7" s="388"/>
      <c r="L7" s="388"/>
    </row>
    <row r="8" spans="1:12" ht="13.5" thickTop="1" x14ac:dyDescent="0.2">
      <c r="A8" s="439" t="s">
        <v>509</v>
      </c>
      <c r="B8" s="439"/>
      <c r="C8" s="439"/>
      <c r="D8" s="439"/>
      <c r="E8" s="439"/>
      <c r="F8" s="439"/>
    </row>
    <row r="9" spans="1:12" x14ac:dyDescent="0.2">
      <c r="A9" s="341" t="s">
        <v>511</v>
      </c>
      <c r="B9" s="350">
        <v>73485136.68607381</v>
      </c>
      <c r="C9" s="342">
        <v>35043842.010007836</v>
      </c>
      <c r="D9" s="342">
        <v>45377155.605156995</v>
      </c>
      <c r="E9" s="333">
        <v>0.29486817090997519</v>
      </c>
      <c r="F9" s="343"/>
    </row>
    <row r="10" spans="1:12" x14ac:dyDescent="0.2">
      <c r="A10" s="26" t="s">
        <v>515</v>
      </c>
      <c r="B10" s="407">
        <v>12024895.125950029</v>
      </c>
      <c r="C10" s="407">
        <v>6774687.3089199951</v>
      </c>
      <c r="D10" s="407">
        <v>7015442.8189500142</v>
      </c>
      <c r="E10" s="27">
        <v>3.5537508825392528E-2</v>
      </c>
      <c r="F10" s="27">
        <v>0.15460296542149785</v>
      </c>
      <c r="H10" s="387"/>
    </row>
    <row r="11" spans="1:12" x14ac:dyDescent="0.2">
      <c r="A11" s="339" t="s">
        <v>574</v>
      </c>
      <c r="B11" s="352">
        <v>61460241.560123779</v>
      </c>
      <c r="C11" s="352">
        <v>28269154.70108784</v>
      </c>
      <c r="D11" s="352">
        <v>38361712.786206983</v>
      </c>
      <c r="E11" s="340">
        <v>0.35701662083057495</v>
      </c>
      <c r="F11" s="340">
        <v>0.84539703457850224</v>
      </c>
    </row>
    <row r="12" spans="1:12" x14ac:dyDescent="0.2">
      <c r="A12" s="435" t="s">
        <v>5</v>
      </c>
      <c r="B12" s="435"/>
      <c r="C12" s="435"/>
      <c r="D12" s="435"/>
      <c r="E12" s="435"/>
      <c r="F12" s="435"/>
    </row>
    <row r="13" spans="1:12" x14ac:dyDescent="0.2">
      <c r="A13" s="344" t="s">
        <v>512</v>
      </c>
      <c r="B13" s="351">
        <v>59226010.0698568</v>
      </c>
      <c r="C13" s="345">
        <v>28001039.960540701</v>
      </c>
      <c r="D13" s="345">
        <v>40017297.968308017</v>
      </c>
      <c r="E13" s="333">
        <v>0.42913613296865855</v>
      </c>
      <c r="F13" s="344"/>
    </row>
    <row r="14" spans="1:12" x14ac:dyDescent="0.2">
      <c r="A14" s="32" t="s">
        <v>516</v>
      </c>
      <c r="B14" s="407">
        <v>7018582.4484899966</v>
      </c>
      <c r="C14" s="407">
        <v>3147088.094100005</v>
      </c>
      <c r="D14" s="407">
        <v>4356189.5157900034</v>
      </c>
      <c r="E14" s="27">
        <v>0.38419687836408456</v>
      </c>
      <c r="F14" s="27">
        <v>0.10885766248485639</v>
      </c>
      <c r="H14" s="389"/>
    </row>
    <row r="15" spans="1:12" x14ac:dyDescent="0.2">
      <c r="A15" s="339" t="s">
        <v>574</v>
      </c>
      <c r="B15" s="352">
        <v>52207427.621366806</v>
      </c>
      <c r="C15" s="352">
        <v>24853951.866440695</v>
      </c>
      <c r="D15" s="352">
        <v>35661108.452518016</v>
      </c>
      <c r="E15" s="326">
        <v>0.43482648731889578</v>
      </c>
      <c r="F15" s="340">
        <v>0.89114233751514371</v>
      </c>
    </row>
    <row r="16" spans="1:12" x14ac:dyDescent="0.2">
      <c r="A16" s="435" t="s">
        <v>513</v>
      </c>
      <c r="B16" s="435"/>
      <c r="C16" s="435"/>
      <c r="D16" s="435"/>
      <c r="E16" s="435"/>
      <c r="F16" s="435"/>
    </row>
    <row r="17" spans="1:6" x14ac:dyDescent="0.2">
      <c r="A17" s="331" t="s">
        <v>575</v>
      </c>
      <c r="B17" s="332">
        <v>14259126.61621701</v>
      </c>
      <c r="C17" s="332">
        <v>7042802.0494671352</v>
      </c>
      <c r="D17" s="332">
        <v>5359857.6368489787</v>
      </c>
      <c r="E17" s="333">
        <v>-0.23895949379203263</v>
      </c>
      <c r="F17" s="349"/>
    </row>
    <row r="18" spans="1:6" x14ac:dyDescent="0.2">
      <c r="A18" s="111" t="s">
        <v>508</v>
      </c>
      <c r="B18" s="23">
        <v>5006312.6774600325</v>
      </c>
      <c r="C18" s="23">
        <v>3627599.2148199901</v>
      </c>
      <c r="D18" s="23">
        <v>2659253.3031600108</v>
      </c>
      <c r="E18" s="31">
        <v>-0.2669385051424516</v>
      </c>
      <c r="F18" s="31"/>
    </row>
    <row r="19" spans="1:6" ht="13.5" thickBot="1" x14ac:dyDescent="0.25">
      <c r="A19" s="346" t="s">
        <v>574</v>
      </c>
      <c r="B19" s="347">
        <v>9252813.9387569726</v>
      </c>
      <c r="C19" s="347">
        <v>3415202.8346471451</v>
      </c>
      <c r="D19" s="347">
        <v>2700604.3336889669</v>
      </c>
      <c r="E19" s="348">
        <v>-0.20924042745238869</v>
      </c>
      <c r="F19" s="348"/>
    </row>
    <row r="20" spans="1:6" ht="25.5" customHeight="1" thickTop="1" x14ac:dyDescent="0.2">
      <c r="A20" s="436" t="s">
        <v>444</v>
      </c>
      <c r="B20" s="436"/>
      <c r="C20" s="436"/>
      <c r="D20" s="436"/>
      <c r="E20" s="436"/>
      <c r="F20" s="436"/>
    </row>
    <row r="21" spans="1:6" x14ac:dyDescent="0.2">
      <c r="A21" s="7"/>
      <c r="B21" s="7"/>
      <c r="C21" s="7"/>
      <c r="D21" s="7"/>
      <c r="E21" s="7"/>
      <c r="F21" s="7"/>
    </row>
    <row r="22" spans="1:6" x14ac:dyDescent="0.2">
      <c r="A22" s="7"/>
      <c r="B22" s="7"/>
      <c r="C22" s="7"/>
      <c r="D22" s="7"/>
      <c r="E22" s="7"/>
      <c r="F22" s="7"/>
    </row>
    <row r="23" spans="1:6" x14ac:dyDescent="0.2">
      <c r="A23" s="7"/>
      <c r="B23" s="7"/>
      <c r="C23" s="7"/>
      <c r="D23" s="7"/>
      <c r="E23" s="7"/>
      <c r="F23" s="7"/>
    </row>
    <row r="24" spans="1:6" x14ac:dyDescent="0.2">
      <c r="A24" s="7"/>
      <c r="B24" s="7"/>
      <c r="C24" s="7"/>
      <c r="D24" s="7"/>
      <c r="E24" s="7"/>
      <c r="F24" s="7"/>
    </row>
  </sheetData>
  <mergeCells count="9">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2:F23"/>
  <sheetViews>
    <sheetView workbookViewId="0">
      <selection sqref="A1:XFD1048576"/>
    </sheetView>
  </sheetViews>
  <sheetFormatPr baseColWidth="10" defaultColWidth="11.5703125" defaultRowHeight="12.75" x14ac:dyDescent="0.2"/>
  <cols>
    <col min="1" max="1" width="38.5703125" style="105" customWidth="1"/>
    <col min="2" max="5" width="11.5703125" style="105"/>
    <col min="6" max="6" width="12.140625" style="105" customWidth="1"/>
    <col min="7" max="16384" width="11.5703125" style="105"/>
  </cols>
  <sheetData>
    <row r="2" spans="1:6" x14ac:dyDescent="0.2">
      <c r="A2" s="495" t="s">
        <v>573</v>
      </c>
      <c r="B2" s="495"/>
      <c r="C2" s="495"/>
      <c r="D2" s="495"/>
      <c r="E2" s="495"/>
      <c r="F2" s="495"/>
    </row>
    <row r="3" spans="1:6" x14ac:dyDescent="0.2">
      <c r="A3" s="435" t="s">
        <v>127</v>
      </c>
      <c r="B3" s="435"/>
      <c r="C3" s="435"/>
      <c r="D3" s="435"/>
      <c r="E3" s="435"/>
      <c r="F3" s="435"/>
    </row>
    <row r="4" spans="1:6" ht="13.5" thickBot="1" x14ac:dyDescent="0.25">
      <c r="A4" s="435" t="s">
        <v>237</v>
      </c>
      <c r="B4" s="435"/>
      <c r="C4" s="435"/>
      <c r="D4" s="435"/>
      <c r="E4" s="435"/>
      <c r="F4" s="435"/>
    </row>
    <row r="5" spans="1:6" ht="13.5" thickTop="1" x14ac:dyDescent="0.2">
      <c r="A5" s="338" t="s">
        <v>128</v>
      </c>
      <c r="B5" s="317">
        <v>2020</v>
      </c>
      <c r="C5" s="438" t="s">
        <v>605</v>
      </c>
      <c r="D5" s="438"/>
      <c r="E5" s="319" t="s">
        <v>143</v>
      </c>
      <c r="F5" s="319" t="s">
        <v>134</v>
      </c>
    </row>
    <row r="6" spans="1:6" ht="13.5" thickBot="1" x14ac:dyDescent="0.25">
      <c r="A6" s="318"/>
      <c r="B6" s="318" t="s">
        <v>362</v>
      </c>
      <c r="C6" s="318">
        <v>2020</v>
      </c>
      <c r="D6" s="318">
        <v>2021</v>
      </c>
      <c r="E6" s="318" t="s">
        <v>601</v>
      </c>
      <c r="F6" s="320">
        <v>2021</v>
      </c>
    </row>
    <row r="7" spans="1:6" ht="13.5" thickTop="1" x14ac:dyDescent="0.2">
      <c r="A7" s="439" t="s">
        <v>509</v>
      </c>
      <c r="B7" s="439"/>
      <c r="C7" s="439"/>
      <c r="D7" s="439"/>
      <c r="E7" s="439"/>
      <c r="F7" s="439"/>
    </row>
    <row r="8" spans="1:6" x14ac:dyDescent="0.2">
      <c r="A8" s="341" t="s">
        <v>511</v>
      </c>
      <c r="B8" s="364">
        <v>73485136.68607381</v>
      </c>
      <c r="C8" s="364">
        <v>35043842.010007836</v>
      </c>
      <c r="D8" s="364">
        <v>45377155.605156995</v>
      </c>
      <c r="E8" s="367">
        <v>0.29486817090997519</v>
      </c>
      <c r="F8" s="364"/>
    </row>
    <row r="9" spans="1:6" ht="25.5" x14ac:dyDescent="0.2">
      <c r="A9" s="360" t="s">
        <v>505</v>
      </c>
      <c r="B9" s="385">
        <v>13568624.421780027</v>
      </c>
      <c r="C9" s="385">
        <v>7581141.4742799811</v>
      </c>
      <c r="D9" s="385">
        <v>7920205.6111500114</v>
      </c>
      <c r="E9" s="362">
        <v>4.4724681371578479E-2</v>
      </c>
      <c r="F9" s="362">
        <v>0.17454169406444464</v>
      </c>
    </row>
    <row r="10" spans="1:6" x14ac:dyDescent="0.2">
      <c r="A10" s="361" t="s">
        <v>574</v>
      </c>
      <c r="B10" s="365">
        <v>59916512.264293782</v>
      </c>
      <c r="C10" s="365">
        <v>27462700.535727855</v>
      </c>
      <c r="D10" s="365">
        <v>37456949.994006984</v>
      </c>
      <c r="E10" s="366">
        <v>0.36392085495295756</v>
      </c>
      <c r="F10" s="366">
        <v>0.82545830593555536</v>
      </c>
    </row>
    <row r="11" spans="1:6" x14ac:dyDescent="0.2">
      <c r="A11" s="435" t="s">
        <v>5</v>
      </c>
      <c r="B11" s="435"/>
      <c r="C11" s="435"/>
      <c r="D11" s="435"/>
      <c r="E11" s="435"/>
      <c r="F11" s="435"/>
    </row>
    <row r="12" spans="1:6" x14ac:dyDescent="0.2">
      <c r="A12" s="344" t="s">
        <v>512</v>
      </c>
      <c r="B12" s="368">
        <v>59226010.0698568</v>
      </c>
      <c r="C12" s="368">
        <v>28001039.960540701</v>
      </c>
      <c r="D12" s="368">
        <v>40017297.968308017</v>
      </c>
      <c r="E12" s="367">
        <v>0.42913613296865849</v>
      </c>
      <c r="F12" s="364"/>
    </row>
    <row r="13" spans="1:6" ht="25.5" x14ac:dyDescent="0.2">
      <c r="A13" s="360" t="s">
        <v>505</v>
      </c>
      <c r="B13" s="401">
        <v>5516828.6206800127</v>
      </c>
      <c r="C13" s="401">
        <v>2425015.8601500029</v>
      </c>
      <c r="D13" s="401">
        <v>3457382.890379997</v>
      </c>
      <c r="E13" s="362">
        <v>0.42571557868744647</v>
      </c>
      <c r="F13" s="362">
        <v>8.6397209854550794E-2</v>
      </c>
    </row>
    <row r="14" spans="1:6" x14ac:dyDescent="0.2">
      <c r="A14" s="361" t="s">
        <v>574</v>
      </c>
      <c r="B14" s="365">
        <v>53709181.449176788</v>
      </c>
      <c r="C14" s="365">
        <v>25576024.100390699</v>
      </c>
      <c r="D14" s="365">
        <v>36559915.077928022</v>
      </c>
      <c r="E14" s="366">
        <v>0.42946045618441264</v>
      </c>
      <c r="F14" s="366">
        <v>0.91360279014544921</v>
      </c>
    </row>
    <row r="15" spans="1:6" x14ac:dyDescent="0.2">
      <c r="A15" s="435" t="s">
        <v>514</v>
      </c>
      <c r="B15" s="435"/>
      <c r="C15" s="435"/>
      <c r="D15" s="435"/>
      <c r="E15" s="435"/>
      <c r="F15" s="435"/>
    </row>
    <row r="16" spans="1:6" x14ac:dyDescent="0.2">
      <c r="A16" s="331" t="s">
        <v>575</v>
      </c>
      <c r="B16" s="368">
        <v>14259126.61621701</v>
      </c>
      <c r="C16" s="368">
        <v>7042802.0494671352</v>
      </c>
      <c r="D16" s="368">
        <v>5359857.6368489787</v>
      </c>
      <c r="E16" s="367">
        <v>-0.23895949379203263</v>
      </c>
      <c r="F16" s="364"/>
    </row>
    <row r="17" spans="1:6" ht="25.5" x14ac:dyDescent="0.2">
      <c r="A17" s="360" t="s">
        <v>505</v>
      </c>
      <c r="B17" s="363">
        <v>8051795.8011000147</v>
      </c>
      <c r="C17" s="363">
        <v>5156125.6141299782</v>
      </c>
      <c r="D17" s="363">
        <v>4462822.7207700144</v>
      </c>
      <c r="E17" s="362">
        <v>-0.13446198662422393</v>
      </c>
      <c r="F17" s="363"/>
    </row>
    <row r="18" spans="1:6" ht="13.5" thickBot="1" x14ac:dyDescent="0.25">
      <c r="A18" s="369" t="s">
        <v>574</v>
      </c>
      <c r="B18" s="370">
        <v>6207330.8151169941</v>
      </c>
      <c r="C18" s="370">
        <v>1886676.4353371561</v>
      </c>
      <c r="D18" s="370">
        <v>897034.91607896239</v>
      </c>
      <c r="E18" s="371">
        <v>-0.52454225892811401</v>
      </c>
      <c r="F18" s="371"/>
    </row>
    <row r="19" spans="1:6" s="107" customFormat="1" ht="12" thickTop="1" x14ac:dyDescent="0.2">
      <c r="A19" s="354" t="s">
        <v>569</v>
      </c>
      <c r="B19" s="355"/>
      <c r="C19" s="356"/>
      <c r="D19" s="356"/>
    </row>
    <row r="20" spans="1:6" s="107" customFormat="1" ht="11.25" x14ac:dyDescent="0.2">
      <c r="A20" s="354" t="s">
        <v>506</v>
      </c>
      <c r="B20" s="357"/>
      <c r="C20" s="357"/>
      <c r="D20" s="357"/>
    </row>
    <row r="22" spans="1:6" x14ac:dyDescent="0.2">
      <c r="B22" s="384"/>
      <c r="C22" s="384"/>
      <c r="D22" s="384"/>
    </row>
    <row r="23" spans="1:6" x14ac:dyDescent="0.2">
      <c r="B23" s="384"/>
      <c r="C23" s="384"/>
      <c r="D23" s="384"/>
    </row>
  </sheetData>
  <mergeCells count="7">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C1" workbookViewId="0">
      <selection activeCell="K4" sqref="K4"/>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376</v>
      </c>
      <c r="C3" t="s">
        <v>377</v>
      </c>
      <c r="D3" s="105" t="s">
        <v>378</v>
      </c>
      <c r="E3" s="105" t="s">
        <v>379</v>
      </c>
      <c r="F3" t="s">
        <v>380</v>
      </c>
      <c r="G3" t="s">
        <v>229</v>
      </c>
      <c r="H3" t="s">
        <v>218</v>
      </c>
      <c r="I3" t="s">
        <v>150</v>
      </c>
      <c r="J3" t="s">
        <v>250</v>
      </c>
      <c r="K3" s="105" t="s">
        <v>459</v>
      </c>
    </row>
    <row r="4" spans="2:11" x14ac:dyDescent="0.2">
      <c r="B4" t="str">
        <f ca="1">"Participación enero - "&amp;LOWER(TEXT(TODAY()-20,"mmmm"))&amp;" "&amp;YEAR(TODAY())</f>
        <v>Participación enero - junio 2021</v>
      </c>
      <c r="C4" t="str">
        <f ca="1">"Participación enero - "&amp;LOWER(TEXT(TODAY()-20,"mmmm"))&amp;" "&amp;YEAR(TODAY())</f>
        <v>Participación enero - junio 2021</v>
      </c>
      <c r="D4" t="str">
        <f ca="1">"Participación enero - "&amp;LOWER(TEXT(TODAY()-20,"mmmm"))&amp;" "&amp;YEAR(TODAY())</f>
        <v>Participación enero - junio 2021</v>
      </c>
      <c r="E4" t="str">
        <f ca="1">"Participación enero - "&amp;LOWER(TEXT(TODAY()-20,"mmmm"))&amp;" "&amp;YEAR(TODAY())</f>
        <v>Participación enero - junio 2021</v>
      </c>
      <c r="F4" t="str">
        <f ca="1">"Miles de dólares  enero - "&amp;LOWER(TEXT(TODAY()-20,"mmmm"))&amp;" "&amp;YEAR(TODAY())</f>
        <v>Miles de dólares  enero - junio 2021</v>
      </c>
      <c r="G4" t="str">
        <f ca="1">"Miles de dólares  enero - "&amp;LOWER(TEXT(TODAY()-20,"mmmm"))&amp;" "&amp;YEAR(TODAY())</f>
        <v>Miles de dólares  enero - junio 2021</v>
      </c>
      <c r="H4" t="str">
        <f ca="1">"Miles de dólares  enero - "&amp;LOWER(TEXT(TODAY()-20,"mmmm"))&amp;" "&amp;YEAR(TODAY())</f>
        <v>Miles de dólares  enero - junio 2021</v>
      </c>
      <c r="I4" t="str">
        <f ca="1">"Miles de dólares  enero - "&amp;LOWER(TEXT(TODAY()-20,"mmmm"))&amp;" "&amp;YEAR(TODAY())</f>
        <v>Miles de dólares  enero - junio 2021</v>
      </c>
      <c r="J4" t="str">
        <f ca="1">"Millones de dólares  enero - "&amp;LOWER(TEXT(TODAY()-20,"mmmm"))&amp;" "&amp;YEAR(TODAY())</f>
        <v>Millones de dólares  enero - junio 2021</v>
      </c>
      <c r="K4" t="str">
        <f ca="1">"Millones de dólares  enero - "&amp;LOWER(TEXT(TODAY()-20,"mmmm"))&amp;" "&amp;YEAR(TODAY())</f>
        <v>Millones de dólares  enero - junio 2021</v>
      </c>
    </row>
    <row r="5" spans="2:11" s="225" customFormat="1" ht="114.75" x14ac:dyDescent="0.2">
      <c r="B5" s="255" t="str">
        <f ca="1">CONCATENATE(B2,CHAR(10),B3,CHAR(10),B4)</f>
        <v>Gráfico  Nº 5
Exportaciones silvoagropecuarias por clase
Participación enero - junio 2021</v>
      </c>
      <c r="C5" s="255" t="str">
        <f ca="1">CONCATENATE(C2,CHAR(10),C3,CHAR(10),C4)</f>
        <v>Gráfico  Nº 6
Exportaciones silvoagropecuarias por sector
Participación enero - junio 2021</v>
      </c>
      <c r="D5" s="255" t="str">
        <f ca="1">CONCATENATE(D2,CHAR(10),D3,CHAR(10),D4)</f>
        <v>Gráfico  Nº 7
Exportación de productos silvoagropecuarios por zona económica
Participación enero - junio 2021</v>
      </c>
      <c r="E5" s="255" t="str">
        <f ca="1">CONCATENATE(E2,CHAR(10),E3,CHAR(10),E4)</f>
        <v>Gráfico  Nº 8
Importación de productos silvoagropecuarios por zona económica
Participación enero - junio 2021</v>
      </c>
      <c r="F5" s="255" t="str">
        <f t="shared" ref="F5:G5" ca="1" si="2">CONCATENATE(F2,CHAR(10),F3,CHAR(10),F4)</f>
        <v>Gráfico  Nº 9
Exportación de productos silvoagropecuarios por país de  destino
Miles de dólares  enero - junio 2021</v>
      </c>
      <c r="G5" s="255" t="str">
        <f t="shared" ca="1" si="2"/>
        <v>Gráfico  Nº 10
Importación de productos silvoagropecuarios por país de origen
Miles de dólares  enero - junio 2021</v>
      </c>
      <c r="H5" s="255" t="str">
        <f t="shared" ref="H5" ca="1" si="3">CONCATENATE(H2,CHAR(10),H3,CHAR(10),H4)</f>
        <v>Gráfico  Nº 11
Principales productos silvoagropecuarios exportados
Miles de dólares  enero - junio 2021</v>
      </c>
      <c r="I5" s="255" t="str">
        <f t="shared" ref="I5:K5" ca="1" si="4">CONCATENATE(I2,CHAR(10),I3,CHAR(10),I4)</f>
        <v>Gráfico  Nº 12
Principales productos silvoagropecuarios importados
Miles de dólares  enero - junio 2021</v>
      </c>
      <c r="J5" s="255" t="str">
        <f t="shared" ca="1" si="4"/>
        <v>Gráfico  Nº 13
Principales rubros exportados
Millones de dólares  enero - junio 2021</v>
      </c>
      <c r="K5" s="255" t="str">
        <f t="shared" ca="1" si="4"/>
        <v>Gráfico  Nº 14
Principales rubros importados
Millones de dólares  enero - junio 2021</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98" zoomScaleNormal="98" workbookViewId="0">
      <selection sqref="A1:XFD1048576"/>
    </sheetView>
  </sheetViews>
  <sheetFormatPr baseColWidth="10" defaultColWidth="11.42578125" defaultRowHeight="12.75" x14ac:dyDescent="0.2"/>
  <cols>
    <col min="1" max="1" width="38.140625" style="1" customWidth="1"/>
    <col min="2" max="2" width="17.140625" style="1" bestFit="1" customWidth="1"/>
    <col min="3" max="3" width="12.7109375" style="1" customWidth="1"/>
    <col min="4" max="4" width="12.85546875" style="1" customWidth="1"/>
    <col min="5" max="5" width="10.28515625" style="1" bestFit="1" customWidth="1"/>
    <col min="6" max="6" width="13" style="1" bestFit="1" customWidth="1"/>
    <col min="7" max="7" width="11.42578125" style="387"/>
    <col min="8" max="9" width="11.42578125" style="34"/>
    <col min="10" max="16384" width="11.42578125" style="1"/>
  </cols>
  <sheetData>
    <row r="1" spans="1:9" s="34" customFormat="1" ht="15.95" customHeight="1" x14ac:dyDescent="0.2">
      <c r="A1" s="437"/>
      <c r="B1" s="437"/>
      <c r="C1" s="437"/>
      <c r="D1" s="437"/>
      <c r="E1" s="437"/>
      <c r="F1" s="437"/>
      <c r="G1" s="408"/>
      <c r="H1" s="132"/>
      <c r="I1" s="132"/>
    </row>
    <row r="2" spans="1:9" s="34" customFormat="1" ht="15.95" customHeight="1" x14ac:dyDescent="0.2">
      <c r="A2" s="435" t="s">
        <v>572</v>
      </c>
      <c r="B2" s="435"/>
      <c r="C2" s="435"/>
      <c r="D2" s="435"/>
      <c r="E2" s="435"/>
      <c r="F2" s="435"/>
      <c r="G2" s="408"/>
      <c r="H2" s="132"/>
      <c r="I2" s="132"/>
    </row>
    <row r="3" spans="1:9" s="34" customFormat="1" ht="15.95" customHeight="1" x14ac:dyDescent="0.2">
      <c r="A3" s="435" t="s">
        <v>127</v>
      </c>
      <c r="B3" s="435"/>
      <c r="C3" s="435"/>
      <c r="D3" s="435"/>
      <c r="E3" s="435"/>
      <c r="F3" s="435"/>
      <c r="G3" s="408"/>
      <c r="H3" s="132"/>
      <c r="I3" s="132"/>
    </row>
    <row r="4" spans="1:9" s="34" customFormat="1" ht="15.95" customHeight="1" thickBot="1" x14ac:dyDescent="0.25">
      <c r="A4" s="435" t="s">
        <v>237</v>
      </c>
      <c r="B4" s="435"/>
      <c r="C4" s="435"/>
      <c r="D4" s="435"/>
      <c r="E4" s="435"/>
      <c r="F4" s="435"/>
      <c r="G4" s="409"/>
      <c r="H4" s="424"/>
      <c r="I4" s="424"/>
    </row>
    <row r="5" spans="1:9" s="34" customFormat="1" ht="13.5" thickTop="1" x14ac:dyDescent="0.2">
      <c r="A5" s="321" t="s">
        <v>128</v>
      </c>
      <c r="B5" s="317">
        <v>2020</v>
      </c>
      <c r="C5" s="438" t="s">
        <v>605</v>
      </c>
      <c r="D5" s="438"/>
      <c r="E5" s="319" t="s">
        <v>143</v>
      </c>
      <c r="F5" s="319" t="s">
        <v>134</v>
      </c>
      <c r="G5" s="410"/>
      <c r="H5" s="36"/>
      <c r="I5" s="36"/>
    </row>
    <row r="6" spans="1:9" s="34" customFormat="1" ht="13.5" thickBot="1" x14ac:dyDescent="0.25">
      <c r="A6" s="322"/>
      <c r="B6" s="318" t="s">
        <v>362</v>
      </c>
      <c r="C6" s="318">
        <v>2020</v>
      </c>
      <c r="D6" s="318">
        <v>2021</v>
      </c>
      <c r="E6" s="318" t="s">
        <v>601</v>
      </c>
      <c r="F6" s="320">
        <v>2021</v>
      </c>
      <c r="G6" s="387"/>
    </row>
    <row r="7" spans="1:9" s="34" customFormat="1" ht="15.95" customHeight="1" thickTop="1" x14ac:dyDescent="0.2">
      <c r="A7" s="439" t="s">
        <v>509</v>
      </c>
      <c r="B7" s="439"/>
      <c r="C7" s="439"/>
      <c r="D7" s="439"/>
      <c r="E7" s="439"/>
      <c r="F7" s="439"/>
      <c r="G7" s="387"/>
    </row>
    <row r="8" spans="1:9" s="115" customFormat="1" x14ac:dyDescent="0.2">
      <c r="A8" s="341" t="s">
        <v>511</v>
      </c>
      <c r="B8" s="350">
        <v>73485136.68607381</v>
      </c>
      <c r="C8" s="342">
        <v>35043842.010007836</v>
      </c>
      <c r="D8" s="342">
        <v>45377155.605156995</v>
      </c>
      <c r="E8" s="333">
        <v>0.29486817090997519</v>
      </c>
      <c r="F8" s="343"/>
      <c r="G8" s="405"/>
      <c r="H8" s="405"/>
    </row>
    <row r="9" spans="1:9" s="34" customFormat="1" ht="15.95" customHeight="1" x14ac:dyDescent="0.2">
      <c r="A9" s="26" t="s">
        <v>510</v>
      </c>
      <c r="B9" s="247">
        <v>15897981</v>
      </c>
      <c r="C9" s="247">
        <v>8649643</v>
      </c>
      <c r="D9" s="247">
        <v>9133189</v>
      </c>
      <c r="E9" s="27">
        <v>5.5903578910713424E-2</v>
      </c>
      <c r="F9" s="27">
        <v>0.2012728404457779</v>
      </c>
      <c r="G9" s="405"/>
      <c r="H9" s="405"/>
    </row>
    <row r="10" spans="1:9" s="34" customFormat="1" ht="15.95" customHeight="1" x14ac:dyDescent="0.2">
      <c r="A10" s="339" t="s">
        <v>574</v>
      </c>
      <c r="B10" s="352">
        <v>57587155.68607381</v>
      </c>
      <c r="C10" s="352">
        <v>26394199.010007836</v>
      </c>
      <c r="D10" s="352">
        <v>36243966.605156995</v>
      </c>
      <c r="E10" s="340">
        <v>0.37317925773820387</v>
      </c>
      <c r="F10" s="340">
        <v>0.79872715955422213</v>
      </c>
      <c r="G10" s="405"/>
      <c r="H10" s="405"/>
    </row>
    <row r="11" spans="1:9" s="34" customFormat="1" ht="15.95" customHeight="1" x14ac:dyDescent="0.2">
      <c r="A11" s="435" t="s">
        <v>5</v>
      </c>
      <c r="B11" s="435"/>
      <c r="C11" s="435"/>
      <c r="D11" s="435"/>
      <c r="E11" s="435"/>
      <c r="F11" s="435"/>
      <c r="G11" s="405"/>
      <c r="H11" s="405"/>
    </row>
    <row r="12" spans="1:9" s="34" customFormat="1" ht="15.95" customHeight="1" x14ac:dyDescent="0.2">
      <c r="A12" s="344" t="s">
        <v>512</v>
      </c>
      <c r="B12" s="351">
        <v>59226010.0698568</v>
      </c>
      <c r="C12" s="345">
        <v>28001039.960540701</v>
      </c>
      <c r="D12" s="345">
        <v>40017297.968308017</v>
      </c>
      <c r="E12" s="333">
        <v>0.42913613296865855</v>
      </c>
      <c r="F12" s="344"/>
      <c r="G12" s="405"/>
      <c r="H12" s="405"/>
    </row>
    <row r="13" spans="1:9" s="34" customFormat="1" ht="15.95" customHeight="1" x14ac:dyDescent="0.2">
      <c r="A13" s="32" t="s">
        <v>507</v>
      </c>
      <c r="B13" s="247">
        <v>6641357</v>
      </c>
      <c r="C13" s="247">
        <v>2983468</v>
      </c>
      <c r="D13" s="247">
        <v>4223565</v>
      </c>
      <c r="E13" s="27">
        <v>0.41565620948506904</v>
      </c>
      <c r="F13" s="27">
        <v>0.10554348280448325</v>
      </c>
      <c r="G13" s="405"/>
      <c r="H13" s="405"/>
      <c r="I13" s="28"/>
    </row>
    <row r="14" spans="1:9" s="34" customFormat="1" ht="15.95" customHeight="1" x14ac:dyDescent="0.2">
      <c r="A14" s="339" t="s">
        <v>574</v>
      </c>
      <c r="B14" s="352">
        <v>52584653.0698568</v>
      </c>
      <c r="C14" s="352">
        <v>25017571.960540701</v>
      </c>
      <c r="D14" s="352">
        <v>35793732.968308017</v>
      </c>
      <c r="E14" s="326">
        <v>0.43074367987285733</v>
      </c>
      <c r="F14" s="340">
        <v>0.89445651719551678</v>
      </c>
      <c r="G14" s="405"/>
      <c r="H14" s="405"/>
      <c r="I14" s="33"/>
    </row>
    <row r="15" spans="1:9" s="34" customFormat="1" ht="15.95" customHeight="1" x14ac:dyDescent="0.2">
      <c r="A15" s="435" t="s">
        <v>513</v>
      </c>
      <c r="B15" s="435"/>
      <c r="C15" s="435"/>
      <c r="D15" s="435"/>
      <c r="E15" s="435"/>
      <c r="F15" s="435"/>
      <c r="G15" s="405"/>
      <c r="H15" s="405"/>
    </row>
    <row r="16" spans="1:9" s="34" customFormat="1" ht="15.95" customHeight="1" x14ac:dyDescent="0.2">
      <c r="A16" s="331" t="s">
        <v>575</v>
      </c>
      <c r="B16" s="332">
        <v>14259126.61621701</v>
      </c>
      <c r="C16" s="332">
        <v>7042802.0494671352</v>
      </c>
      <c r="D16" s="332">
        <v>5359857.6368489787</v>
      </c>
      <c r="E16" s="333">
        <v>-0.23895949379203263</v>
      </c>
      <c r="F16" s="349"/>
      <c r="G16" s="405"/>
      <c r="H16" s="405"/>
      <c r="I16" s="33"/>
    </row>
    <row r="17" spans="1:9" s="34" customFormat="1" ht="15.95" customHeight="1" x14ac:dyDescent="0.2">
      <c r="A17" s="26" t="s">
        <v>508</v>
      </c>
      <c r="B17" s="23">
        <v>9256624</v>
      </c>
      <c r="C17" s="23">
        <v>5666175</v>
      </c>
      <c r="D17" s="23">
        <v>4909624</v>
      </c>
      <c r="E17" s="31">
        <v>-0.13352058487427584</v>
      </c>
      <c r="F17" s="31"/>
      <c r="G17" s="411"/>
      <c r="H17" s="405"/>
      <c r="I17" s="33"/>
    </row>
    <row r="18" spans="1:9" s="34" customFormat="1" ht="15.95" customHeight="1" thickBot="1" x14ac:dyDescent="0.25">
      <c r="A18" s="372" t="s">
        <v>574</v>
      </c>
      <c r="B18" s="347">
        <v>5002502.6162170097</v>
      </c>
      <c r="C18" s="347">
        <v>1376627.0494671352</v>
      </c>
      <c r="D18" s="347">
        <v>450233.6368489787</v>
      </c>
      <c r="E18" s="348">
        <v>-0.67294436280090886</v>
      </c>
      <c r="F18" s="348"/>
      <c r="G18" s="411"/>
      <c r="H18" s="33"/>
      <c r="I18" s="33"/>
    </row>
    <row r="19" spans="1:9" ht="27" customHeight="1" thickTop="1" x14ac:dyDescent="0.2">
      <c r="A19" s="436" t="s">
        <v>444</v>
      </c>
      <c r="B19" s="436"/>
      <c r="C19" s="436"/>
      <c r="D19" s="436"/>
      <c r="E19" s="436"/>
      <c r="F19" s="436"/>
      <c r="G19" s="411"/>
      <c r="H19" s="33"/>
      <c r="I19" s="33"/>
    </row>
    <row r="20" spans="1:9" x14ac:dyDescent="0.2">
      <c r="A20" s="7"/>
      <c r="B20" s="7"/>
      <c r="C20" s="7"/>
      <c r="D20" s="7"/>
      <c r="E20" s="7"/>
      <c r="F20" s="7"/>
      <c r="G20" s="411"/>
      <c r="H20" s="33"/>
      <c r="I20" s="33"/>
    </row>
    <row r="21" spans="1:9" x14ac:dyDescent="0.2">
      <c r="A21" s="7"/>
      <c r="B21" s="7"/>
      <c r="C21" s="7"/>
      <c r="D21" s="7"/>
      <c r="E21" s="7"/>
      <c r="F21" s="7"/>
      <c r="G21" s="411"/>
      <c r="H21" s="33"/>
      <c r="I21" s="33"/>
    </row>
    <row r="22" spans="1:9" x14ac:dyDescent="0.2">
      <c r="A22" s="7"/>
      <c r="B22" s="7"/>
      <c r="C22" s="7"/>
      <c r="D22" s="7"/>
      <c r="E22" s="7"/>
      <c r="F22" s="7"/>
    </row>
    <row r="23" spans="1:9" x14ac:dyDescent="0.2">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437" t="s">
        <v>125</v>
      </c>
      <c r="B1" s="437"/>
      <c r="C1" s="437"/>
      <c r="D1" s="437"/>
      <c r="E1" s="437"/>
      <c r="F1" s="437"/>
      <c r="G1" s="422"/>
      <c r="H1" s="422"/>
      <c r="I1" s="422"/>
      <c r="J1" s="422"/>
      <c r="K1" s="422"/>
      <c r="L1" s="422"/>
      <c r="M1" s="132"/>
      <c r="N1" s="132"/>
      <c r="O1" s="132"/>
      <c r="P1" s="132"/>
      <c r="Q1" s="132"/>
      <c r="R1"/>
      <c r="S1"/>
      <c r="T1"/>
      <c r="U1"/>
      <c r="V1"/>
    </row>
    <row r="2" spans="1:22" s="34" customFormat="1" ht="15.95" customHeight="1" x14ac:dyDescent="0.2">
      <c r="A2" s="435" t="s">
        <v>126</v>
      </c>
      <c r="B2" s="435"/>
      <c r="C2" s="435"/>
      <c r="D2" s="435"/>
      <c r="E2" s="435"/>
      <c r="F2" s="435"/>
      <c r="G2" s="422"/>
      <c r="H2" s="422"/>
      <c r="I2" s="422"/>
      <c r="J2" s="422"/>
      <c r="K2" s="422"/>
      <c r="L2" s="422"/>
      <c r="M2" s="132"/>
      <c r="N2" s="132"/>
      <c r="O2" s="132"/>
      <c r="P2" s="132"/>
      <c r="Q2" s="132"/>
      <c r="R2"/>
      <c r="S2"/>
      <c r="T2"/>
      <c r="U2"/>
      <c r="V2"/>
    </row>
    <row r="3" spans="1:22" s="34" customFormat="1" ht="15.95" customHeight="1" x14ac:dyDescent="0.2">
      <c r="A3" s="435" t="s">
        <v>127</v>
      </c>
      <c r="B3" s="435"/>
      <c r="C3" s="435"/>
      <c r="D3" s="435"/>
      <c r="E3" s="435"/>
      <c r="F3" s="435"/>
      <c r="G3" s="422"/>
      <c r="H3" s="422"/>
      <c r="I3" s="422"/>
      <c r="J3" s="422"/>
      <c r="K3" s="422"/>
      <c r="L3" s="422"/>
      <c r="M3" s="132"/>
      <c r="N3" s="132"/>
      <c r="O3" s="132"/>
      <c r="P3" s="132"/>
      <c r="Q3" s="132"/>
      <c r="R3"/>
      <c r="S3"/>
      <c r="T3"/>
      <c r="U3"/>
      <c r="V3"/>
    </row>
    <row r="4" spans="1:22" s="34" customFormat="1" ht="15.95" customHeight="1" thickBot="1" x14ac:dyDescent="0.25">
      <c r="A4" s="435" t="s">
        <v>237</v>
      </c>
      <c r="B4" s="435"/>
      <c r="C4" s="435"/>
      <c r="D4" s="435"/>
      <c r="E4" s="435"/>
      <c r="F4" s="435"/>
      <c r="G4" s="422"/>
      <c r="H4" s="422"/>
      <c r="I4" s="422"/>
      <c r="J4" s="422"/>
      <c r="K4" s="422"/>
      <c r="L4" s="422"/>
      <c r="M4" s="424"/>
      <c r="N4" s="424"/>
      <c r="O4" s="424"/>
      <c r="P4" s="424"/>
      <c r="Q4" s="424"/>
      <c r="R4"/>
      <c r="S4"/>
      <c r="T4"/>
      <c r="U4"/>
      <c r="V4"/>
    </row>
    <row r="5" spans="1:22" s="34" customFormat="1" ht="13.5" thickTop="1" x14ac:dyDescent="0.2">
      <c r="A5" s="321" t="s">
        <v>128</v>
      </c>
      <c r="B5" s="317">
        <v>2020</v>
      </c>
      <c r="C5" s="438" t="s">
        <v>605</v>
      </c>
      <c r="D5" s="438"/>
      <c r="E5" s="319" t="s">
        <v>143</v>
      </c>
      <c r="F5" s="319" t="s">
        <v>134</v>
      </c>
      <c r="G5" s="422"/>
      <c r="H5" s="422"/>
      <c r="I5" s="422"/>
      <c r="J5" s="422"/>
      <c r="K5" s="422"/>
      <c r="L5" s="422"/>
      <c r="M5" s="36"/>
      <c r="N5" s="36"/>
      <c r="O5" s="36"/>
      <c r="P5" s="36"/>
      <c r="Q5" s="36"/>
      <c r="R5"/>
      <c r="S5"/>
      <c r="T5"/>
      <c r="U5"/>
      <c r="V5"/>
    </row>
    <row r="6" spans="1:22" s="34" customFormat="1" ht="13.5" thickBot="1" x14ac:dyDescent="0.25">
      <c r="A6" s="322"/>
      <c r="B6" s="318" t="s">
        <v>362</v>
      </c>
      <c r="C6" s="318">
        <v>2020</v>
      </c>
      <c r="D6" s="318">
        <v>2021</v>
      </c>
      <c r="E6" s="318" t="s">
        <v>601</v>
      </c>
      <c r="F6" s="320">
        <v>2021</v>
      </c>
      <c r="G6" s="422"/>
      <c r="H6" s="422"/>
      <c r="I6" s="422"/>
      <c r="J6" s="422"/>
      <c r="K6" s="422"/>
      <c r="L6" s="422"/>
      <c r="R6"/>
      <c r="S6"/>
      <c r="T6"/>
      <c r="U6"/>
      <c r="V6"/>
    </row>
    <row r="7" spans="1:22" s="115" customFormat="1" ht="13.5" thickTop="1" x14ac:dyDescent="0.2">
      <c r="A7" s="36" t="s">
        <v>438</v>
      </c>
      <c r="B7" s="302">
        <v>73485136.68607381</v>
      </c>
      <c r="C7" s="302">
        <v>35043842.010007836</v>
      </c>
      <c r="D7" s="302">
        <v>45377155.605156995</v>
      </c>
      <c r="E7" s="27">
        <v>0.29486817090997519</v>
      </c>
      <c r="F7" s="282"/>
      <c r="G7" s="422"/>
      <c r="H7" s="422"/>
      <c r="I7" s="422"/>
      <c r="J7" s="422"/>
      <c r="K7" s="422"/>
      <c r="L7" s="422"/>
      <c r="M7" s="301"/>
    </row>
    <row r="8" spans="1:22" s="115" customFormat="1" x14ac:dyDescent="0.2">
      <c r="A8" s="36" t="s">
        <v>439</v>
      </c>
      <c r="B8" s="302">
        <v>41770466.080254003</v>
      </c>
      <c r="C8" s="302">
        <v>17973182.380408593</v>
      </c>
      <c r="D8" s="302">
        <v>27994052.934289809</v>
      </c>
      <c r="E8" s="27">
        <v>0.5575457001317875</v>
      </c>
      <c r="F8" s="282"/>
      <c r="G8" s="422"/>
      <c r="H8" s="422"/>
      <c r="I8" s="422"/>
      <c r="J8" s="422"/>
      <c r="K8" s="422"/>
      <c r="L8" s="422"/>
    </row>
    <row r="9" spans="1:22" s="34" customFormat="1" x14ac:dyDescent="0.2">
      <c r="A9" s="36"/>
      <c r="B9" s="36"/>
      <c r="C9" s="36"/>
      <c r="D9" s="36"/>
      <c r="E9" s="36"/>
      <c r="F9" s="282"/>
      <c r="G9" s="422"/>
      <c r="H9" s="422"/>
      <c r="I9" s="422"/>
      <c r="J9" s="422"/>
      <c r="K9" s="422"/>
      <c r="L9" s="422"/>
      <c r="R9"/>
      <c r="S9"/>
      <c r="T9"/>
      <c r="U9"/>
      <c r="V9"/>
    </row>
    <row r="10" spans="1:22" s="34" customFormat="1" ht="15.95" customHeight="1" x14ac:dyDescent="0.2">
      <c r="A10" s="439" t="s">
        <v>130</v>
      </c>
      <c r="B10" s="439"/>
      <c r="C10" s="439"/>
      <c r="D10" s="439"/>
      <c r="E10" s="439"/>
      <c r="F10" s="439"/>
      <c r="G10" s="422"/>
      <c r="H10" s="422"/>
      <c r="I10" s="422"/>
      <c r="J10" s="422"/>
      <c r="K10" s="422"/>
      <c r="L10" s="422"/>
      <c r="R10"/>
      <c r="S10"/>
      <c r="T10"/>
      <c r="U10"/>
      <c r="V10"/>
    </row>
    <row r="11" spans="1:22" s="34" customFormat="1" ht="15.95" customHeight="1" x14ac:dyDescent="0.2">
      <c r="A11" s="327" t="s">
        <v>242</v>
      </c>
      <c r="B11" s="328">
        <v>15897981</v>
      </c>
      <c r="C11" s="328">
        <v>8649643</v>
      </c>
      <c r="D11" s="328">
        <v>9133189</v>
      </c>
      <c r="E11" s="329">
        <v>5.5903578910713424E-2</v>
      </c>
      <c r="F11" s="329">
        <v>0.2012728404457779</v>
      </c>
      <c r="G11" s="422"/>
      <c r="H11" s="402"/>
      <c r="I11" s="402"/>
      <c r="J11" s="412"/>
      <c r="K11" s="422"/>
      <c r="L11" s="422"/>
      <c r="M11" s="399"/>
      <c r="N11" s="400"/>
      <c r="O11" s="387"/>
      <c r="R11"/>
      <c r="S11"/>
      <c r="T11"/>
      <c r="U11"/>
      <c r="V11"/>
    </row>
    <row r="12" spans="1:22" s="34" customFormat="1" ht="15.95" customHeight="1" x14ac:dyDescent="0.2">
      <c r="A12" s="111" t="s">
        <v>265</v>
      </c>
      <c r="B12" s="323">
        <v>9922408</v>
      </c>
      <c r="C12" s="323">
        <v>5742058</v>
      </c>
      <c r="D12" s="323">
        <v>5941883</v>
      </c>
      <c r="E12" s="31">
        <v>3.480024061059641E-2</v>
      </c>
      <c r="F12" s="31">
        <v>0.65058141247268619</v>
      </c>
      <c r="G12" s="402"/>
      <c r="H12" s="402"/>
      <c r="I12" s="422"/>
      <c r="J12" s="422"/>
      <c r="K12" s="422"/>
      <c r="L12" s="422"/>
      <c r="R12"/>
      <c r="S12"/>
      <c r="T12"/>
      <c r="U12"/>
      <c r="V12"/>
    </row>
    <row r="13" spans="1:22" s="34" customFormat="1" ht="15.95" customHeight="1" x14ac:dyDescent="0.2">
      <c r="A13" s="111" t="s">
        <v>266</v>
      </c>
      <c r="B13" s="323">
        <v>1660275</v>
      </c>
      <c r="C13" s="323">
        <v>816340</v>
      </c>
      <c r="D13" s="323">
        <v>880875</v>
      </c>
      <c r="E13" s="31">
        <v>7.9054070607834967E-2</v>
      </c>
      <c r="F13" s="31">
        <v>9.6447692038344982E-2</v>
      </c>
      <c r="G13" s="402"/>
      <c r="H13" s="402"/>
      <c r="I13" s="422"/>
      <c r="J13" s="422"/>
      <c r="K13" s="422"/>
      <c r="L13" s="422"/>
      <c r="M13" s="33"/>
      <c r="N13" s="33"/>
      <c r="O13" s="33"/>
      <c r="P13" s="33"/>
      <c r="Q13" s="33"/>
      <c r="R13"/>
      <c r="S13"/>
      <c r="T13"/>
      <c r="U13"/>
      <c r="V13"/>
    </row>
    <row r="14" spans="1:22" s="34" customFormat="1" ht="15.95" customHeight="1" x14ac:dyDescent="0.2">
      <c r="A14" s="324" t="s">
        <v>267</v>
      </c>
      <c r="B14" s="325">
        <v>4315298</v>
      </c>
      <c r="C14" s="325">
        <v>2091245</v>
      </c>
      <c r="D14" s="325">
        <v>2310431</v>
      </c>
      <c r="E14" s="326">
        <v>0.10481124880155122</v>
      </c>
      <c r="F14" s="326">
        <v>0.25297089548896884</v>
      </c>
      <c r="G14" s="402"/>
      <c r="H14" s="402"/>
      <c r="I14" s="422"/>
      <c r="J14" s="422"/>
      <c r="K14" s="422"/>
      <c r="L14" s="422"/>
      <c r="M14" s="33"/>
      <c r="N14" s="33"/>
      <c r="O14" s="33"/>
      <c r="P14" s="33"/>
      <c r="Q14" s="33"/>
      <c r="R14"/>
      <c r="S14"/>
      <c r="T14"/>
      <c r="U14"/>
      <c r="V14"/>
    </row>
    <row r="15" spans="1:22" s="34" customFormat="1" ht="15.95" customHeight="1" x14ac:dyDescent="0.2">
      <c r="A15" s="435" t="s">
        <v>132</v>
      </c>
      <c r="B15" s="435"/>
      <c r="C15" s="435"/>
      <c r="D15" s="435"/>
      <c r="E15" s="435"/>
      <c r="F15" s="435"/>
      <c r="G15" s="422"/>
      <c r="H15" s="422"/>
      <c r="I15" s="422"/>
      <c r="J15" s="422"/>
      <c r="K15" s="422"/>
      <c r="L15" s="422"/>
      <c r="R15"/>
      <c r="S15"/>
      <c r="T15"/>
      <c r="U15"/>
      <c r="V15"/>
    </row>
    <row r="16" spans="1:22" s="34" customFormat="1" ht="15.95" customHeight="1" x14ac:dyDescent="0.2">
      <c r="A16" s="331" t="s">
        <v>242</v>
      </c>
      <c r="B16" s="332">
        <v>6641357</v>
      </c>
      <c r="C16" s="332">
        <v>2983468</v>
      </c>
      <c r="D16" s="332">
        <v>4223565</v>
      </c>
      <c r="E16" s="333">
        <v>0.41565620948506904</v>
      </c>
      <c r="F16" s="334"/>
      <c r="G16" s="422"/>
      <c r="H16" s="422"/>
      <c r="I16" s="422"/>
      <c r="J16" s="422"/>
      <c r="K16" s="422"/>
      <c r="L16" s="422"/>
      <c r="M16" s="28"/>
      <c r="N16" s="28"/>
      <c r="O16" s="28"/>
      <c r="P16" s="28"/>
      <c r="Q16" s="28"/>
      <c r="R16"/>
      <c r="S16"/>
      <c r="T16"/>
      <c r="U16"/>
      <c r="V16"/>
    </row>
    <row r="17" spans="1:24" s="34" customFormat="1" ht="15.95" customHeight="1" x14ac:dyDescent="0.2">
      <c r="A17" s="111" t="s">
        <v>265</v>
      </c>
      <c r="B17" s="23">
        <v>4317110</v>
      </c>
      <c r="C17" s="23">
        <v>1947039</v>
      </c>
      <c r="D17" s="23">
        <v>2588696</v>
      </c>
      <c r="E17" s="31">
        <v>0.3295552888257503</v>
      </c>
      <c r="F17" s="31">
        <v>0.61291728669974299</v>
      </c>
      <c r="G17" s="422"/>
      <c r="H17" s="422"/>
      <c r="I17" s="422"/>
      <c r="J17" s="422"/>
      <c r="K17" s="422"/>
      <c r="L17" s="422"/>
      <c r="M17" s="33"/>
      <c r="N17" s="33"/>
      <c r="O17" s="33"/>
      <c r="P17" s="33"/>
      <c r="Q17" s="33"/>
      <c r="R17"/>
      <c r="S17"/>
      <c r="T17"/>
      <c r="U17"/>
      <c r="V17"/>
    </row>
    <row r="18" spans="1:24" s="34" customFormat="1" ht="15.95" customHeight="1" x14ac:dyDescent="0.2">
      <c r="A18" s="111" t="s">
        <v>266</v>
      </c>
      <c r="B18" s="23">
        <v>2110613</v>
      </c>
      <c r="C18" s="23">
        <v>934577</v>
      </c>
      <c r="D18" s="23">
        <v>1380463</v>
      </c>
      <c r="E18" s="31">
        <v>0.47709926522908225</v>
      </c>
      <c r="F18" s="31">
        <v>0.32684781695084603</v>
      </c>
      <c r="G18" s="422"/>
      <c r="H18" s="422"/>
      <c r="I18" s="422"/>
      <c r="J18" s="422"/>
      <c r="K18" s="422"/>
      <c r="L18" s="422"/>
      <c r="M18" s="33"/>
      <c r="N18" s="33"/>
      <c r="O18" s="33"/>
      <c r="P18" s="33"/>
      <c r="Q18" s="33"/>
      <c r="R18"/>
      <c r="S18"/>
      <c r="T18"/>
      <c r="U18"/>
      <c r="V18"/>
    </row>
    <row r="19" spans="1:24" s="34" customFormat="1" ht="15.95" customHeight="1" x14ac:dyDescent="0.2">
      <c r="A19" s="324" t="s">
        <v>267</v>
      </c>
      <c r="B19" s="330">
        <v>213634</v>
      </c>
      <c r="C19" s="330">
        <v>101852</v>
      </c>
      <c r="D19" s="330">
        <v>254406</v>
      </c>
      <c r="E19" s="326">
        <v>1.4978007304716647</v>
      </c>
      <c r="F19" s="326">
        <v>6.0234896349410982E-2</v>
      </c>
      <c r="G19" s="422"/>
      <c r="H19" s="422"/>
      <c r="I19" s="422"/>
      <c r="J19" s="422"/>
      <c r="K19" s="422"/>
      <c r="L19" s="422"/>
      <c r="M19" s="33"/>
      <c r="N19" s="33"/>
      <c r="O19" s="33"/>
      <c r="P19" s="33"/>
      <c r="Q19" s="33"/>
      <c r="R19"/>
      <c r="S19"/>
      <c r="T19"/>
      <c r="U19"/>
      <c r="V19"/>
    </row>
    <row r="20" spans="1:24" s="34" customFormat="1" ht="15.95" customHeight="1" x14ac:dyDescent="0.2">
      <c r="A20" s="435" t="s">
        <v>144</v>
      </c>
      <c r="B20" s="435"/>
      <c r="C20" s="435"/>
      <c r="D20" s="435"/>
      <c r="E20" s="435"/>
      <c r="F20" s="435"/>
      <c r="G20" s="422"/>
      <c r="H20" s="422"/>
      <c r="I20" s="422"/>
      <c r="J20" s="422"/>
      <c r="K20" s="422"/>
      <c r="L20" s="422"/>
      <c r="S20" s="30"/>
      <c r="T20" s="30"/>
      <c r="U20" s="30"/>
    </row>
    <row r="21" spans="1:24" s="34" customFormat="1" ht="15.95" customHeight="1" x14ac:dyDescent="0.2">
      <c r="A21" s="335" t="s">
        <v>242</v>
      </c>
      <c r="B21" s="336">
        <v>9256624</v>
      </c>
      <c r="C21" s="336">
        <v>5666175</v>
      </c>
      <c r="D21" s="336">
        <v>4909624</v>
      </c>
      <c r="E21" s="329">
        <v>-0.13352058487427584</v>
      </c>
      <c r="F21" s="337"/>
      <c r="G21" s="422"/>
      <c r="H21" s="422"/>
      <c r="I21" s="422"/>
      <c r="J21" s="422"/>
      <c r="K21" s="422"/>
      <c r="L21" s="422"/>
      <c r="M21" s="33"/>
      <c r="N21" s="33"/>
      <c r="O21" s="33"/>
      <c r="P21" s="33"/>
      <c r="Q21" s="33"/>
    </row>
    <row r="22" spans="1:24" s="34" customFormat="1" ht="15.95" customHeight="1" x14ac:dyDescent="0.2">
      <c r="A22" s="111" t="s">
        <v>265</v>
      </c>
      <c r="B22" s="23">
        <v>5605298</v>
      </c>
      <c r="C22" s="23">
        <v>3795019</v>
      </c>
      <c r="D22" s="23">
        <v>3353187</v>
      </c>
      <c r="E22" s="31">
        <v>-0.11642418654557461</v>
      </c>
      <c r="F22" s="31">
        <v>0.68298244427679189</v>
      </c>
      <c r="G22" s="422"/>
      <c r="H22" s="422"/>
      <c r="I22" s="422"/>
      <c r="J22" s="422"/>
      <c r="K22" s="422"/>
      <c r="L22" s="422"/>
      <c r="M22" s="33"/>
      <c r="N22" s="33"/>
      <c r="O22" s="33"/>
      <c r="P22" s="33"/>
      <c r="Q22" s="33"/>
    </row>
    <row r="23" spans="1:24" s="34" customFormat="1" ht="15.95" customHeight="1" x14ac:dyDescent="0.2">
      <c r="A23" s="111" t="s">
        <v>266</v>
      </c>
      <c r="B23" s="23">
        <v>-450338</v>
      </c>
      <c r="C23" s="23">
        <v>-118237</v>
      </c>
      <c r="D23" s="23">
        <v>-499588</v>
      </c>
      <c r="E23" s="31">
        <v>-3.2253101820919001</v>
      </c>
      <c r="F23" s="31">
        <v>-0.10175687588295967</v>
      </c>
      <c r="G23" s="422"/>
      <c r="H23" s="422"/>
      <c r="I23" s="422"/>
      <c r="J23" s="422"/>
      <c r="K23" s="422"/>
      <c r="L23" s="422"/>
      <c r="M23" s="33"/>
      <c r="N23" s="33"/>
      <c r="O23" s="33"/>
      <c r="P23" s="33"/>
      <c r="Q23" s="33"/>
    </row>
    <row r="24" spans="1:24" s="34" customFormat="1" ht="15.95" customHeight="1" thickBot="1" x14ac:dyDescent="0.25">
      <c r="A24" s="112" t="s">
        <v>267</v>
      </c>
      <c r="B24" s="64">
        <v>4101664</v>
      </c>
      <c r="C24" s="64">
        <v>1989393</v>
      </c>
      <c r="D24" s="64">
        <v>2056025</v>
      </c>
      <c r="E24" s="65">
        <v>3.3493633485188697E-2</v>
      </c>
      <c r="F24" s="65">
        <v>0.41877443160616779</v>
      </c>
      <c r="G24" s="422"/>
      <c r="H24" s="422"/>
      <c r="I24" s="422"/>
      <c r="J24" s="422"/>
      <c r="K24" s="422"/>
      <c r="L24" s="422"/>
      <c r="M24" s="33"/>
      <c r="N24" s="33"/>
      <c r="O24" s="33"/>
      <c r="P24" s="33"/>
      <c r="Q24" s="33"/>
    </row>
    <row r="25" spans="1:24" ht="27" customHeight="1" thickTop="1" x14ac:dyDescent="0.2">
      <c r="A25" s="436" t="s">
        <v>444</v>
      </c>
      <c r="B25" s="436"/>
      <c r="C25" s="436"/>
      <c r="D25" s="436"/>
      <c r="E25" s="436"/>
      <c r="F25" s="436"/>
      <c r="G25" s="423"/>
      <c r="H25" s="422"/>
      <c r="I25" s="422"/>
      <c r="J25" s="422"/>
      <c r="K25" s="422"/>
      <c r="L25" s="422"/>
      <c r="M25" s="33"/>
      <c r="N25" s="33"/>
      <c r="O25" s="33"/>
      <c r="P25" s="33"/>
      <c r="Q25" s="33"/>
      <c r="R25" s="37"/>
      <c r="S25" s="198"/>
      <c r="T25" s="25"/>
      <c r="U25" s="217" t="s">
        <v>372</v>
      </c>
    </row>
    <row r="26" spans="1:24" ht="33" customHeight="1" x14ac:dyDescent="0.2">
      <c r="H26" s="422"/>
      <c r="I26" s="422"/>
      <c r="J26" s="422"/>
      <c r="K26" s="422"/>
      <c r="L26" s="422"/>
      <c r="M26" s="33"/>
      <c r="N26" s="33"/>
      <c r="O26" s="33"/>
      <c r="P26" s="33"/>
      <c r="Q26" s="33"/>
      <c r="R26" s="34"/>
      <c r="S26" s="197"/>
      <c r="U26" s="105" t="s">
        <v>195</v>
      </c>
    </row>
    <row r="27" spans="1:24" x14ac:dyDescent="0.2">
      <c r="A27" s="7"/>
      <c r="B27" s="7"/>
      <c r="C27" s="7"/>
      <c r="D27" s="7"/>
      <c r="E27" s="7"/>
      <c r="F27" s="7"/>
      <c r="G27" s="7"/>
      <c r="H27" s="422"/>
      <c r="I27" s="422"/>
      <c r="J27" s="422"/>
      <c r="K27" s="422"/>
      <c r="L27" s="422"/>
      <c r="M27" s="33"/>
      <c r="N27" s="33"/>
      <c r="O27" s="33"/>
      <c r="P27" s="33"/>
      <c r="Q27" s="33"/>
      <c r="R27" s="34"/>
      <c r="S27" s="197"/>
      <c r="U27" s="192" t="s">
        <v>265</v>
      </c>
      <c r="V27" s="192" t="s">
        <v>266</v>
      </c>
      <c r="W27" s="192" t="s">
        <v>267</v>
      </c>
      <c r="X27" s="192" t="s">
        <v>192</v>
      </c>
    </row>
    <row r="28" spans="1:24" ht="15" x14ac:dyDescent="0.25">
      <c r="A28" s="7"/>
      <c r="B28" s="7"/>
      <c r="C28" s="7"/>
      <c r="D28" s="7"/>
      <c r="E28" s="7"/>
      <c r="F28" s="7"/>
      <c r="G28" s="7"/>
      <c r="H28" s="422"/>
      <c r="I28" s="422"/>
      <c r="J28" s="422"/>
      <c r="K28" s="422"/>
      <c r="L28" s="422"/>
      <c r="M28" s="33"/>
      <c r="N28" s="33"/>
      <c r="O28" s="33"/>
      <c r="P28" s="33"/>
      <c r="Q28" s="33"/>
      <c r="R28">
        <v>4</v>
      </c>
      <c r="S28" s="197" t="s">
        <v>606</v>
      </c>
      <c r="T28" s="110" t="s">
        <v>607</v>
      </c>
      <c r="U28" s="138">
        <v>3584221</v>
      </c>
      <c r="V28" s="138">
        <v>-335501</v>
      </c>
      <c r="W28" s="138">
        <v>2223502</v>
      </c>
      <c r="X28" s="138">
        <v>5472222</v>
      </c>
    </row>
    <row r="29" spans="1:24" ht="15" x14ac:dyDescent="0.25">
      <c r="A29" s="7"/>
      <c r="B29" s="7"/>
      <c r="C29" s="7"/>
      <c r="D29" s="7"/>
      <c r="E29" s="7"/>
      <c r="F29" s="7"/>
      <c r="G29" s="7"/>
      <c r="H29" s="422"/>
      <c r="I29" s="422"/>
      <c r="J29" s="422"/>
      <c r="K29" s="422"/>
      <c r="L29" s="422"/>
      <c r="M29" s="33"/>
      <c r="N29" s="33"/>
      <c r="O29" s="33"/>
      <c r="P29" s="33"/>
      <c r="Q29" s="33"/>
      <c r="R29">
        <v>3</v>
      </c>
      <c r="S29" s="197"/>
      <c r="T29" s="110" t="s">
        <v>608</v>
      </c>
      <c r="U29" s="138">
        <v>4113581</v>
      </c>
      <c r="V29" s="138">
        <v>-311429</v>
      </c>
      <c r="W29" s="138">
        <v>2815769</v>
      </c>
      <c r="X29" s="138">
        <v>6617921</v>
      </c>
    </row>
    <row r="30" spans="1:24" ht="15" x14ac:dyDescent="0.25">
      <c r="A30" s="7"/>
      <c r="B30" s="7"/>
      <c r="C30" s="7"/>
      <c r="D30" s="7"/>
      <c r="E30" s="7"/>
      <c r="F30" s="7"/>
      <c r="G30" s="7"/>
      <c r="H30" s="422"/>
      <c r="I30" s="422"/>
      <c r="J30" s="422"/>
      <c r="K30" s="422"/>
      <c r="L30" s="422"/>
      <c r="M30" s="33"/>
      <c r="R30">
        <v>2</v>
      </c>
      <c r="S30" s="197"/>
      <c r="T30" s="110" t="s">
        <v>609</v>
      </c>
      <c r="U30" s="138">
        <v>5381200</v>
      </c>
      <c r="V30" s="138">
        <v>-333927</v>
      </c>
      <c r="W30" s="138">
        <v>2536884</v>
      </c>
      <c r="X30" s="138">
        <v>7584157</v>
      </c>
    </row>
    <row r="31" spans="1:24" ht="15" x14ac:dyDescent="0.25">
      <c r="A31" s="7"/>
      <c r="B31" s="7"/>
      <c r="C31" s="7"/>
      <c r="D31" s="7"/>
      <c r="E31" s="7"/>
      <c r="F31" s="7"/>
      <c r="G31" s="7"/>
      <c r="H31" s="422"/>
      <c r="I31" s="422"/>
      <c r="J31" s="422"/>
      <c r="K31" s="422"/>
      <c r="L31" s="422"/>
      <c r="M31" s="33"/>
      <c r="R31">
        <v>1</v>
      </c>
      <c r="S31" s="197"/>
      <c r="T31" s="110" t="s">
        <v>610</v>
      </c>
      <c r="U31" s="138">
        <v>3795019</v>
      </c>
      <c r="V31" s="138">
        <v>-118237</v>
      </c>
      <c r="W31" s="138">
        <v>1989393</v>
      </c>
      <c r="X31" s="138">
        <v>5666175</v>
      </c>
    </row>
    <row r="32" spans="1:24" ht="15" x14ac:dyDescent="0.25">
      <c r="A32" s="7"/>
      <c r="B32" s="7"/>
      <c r="C32" s="7"/>
      <c r="D32" s="7"/>
      <c r="E32" s="7"/>
      <c r="F32" s="7"/>
      <c r="G32" s="7"/>
      <c r="H32" s="422"/>
      <c r="I32" s="422"/>
      <c r="J32" s="422"/>
      <c r="K32" s="422"/>
      <c r="L32" s="422"/>
      <c r="M32" s="33"/>
      <c r="R32">
        <v>0</v>
      </c>
      <c r="S32" s="197"/>
      <c r="T32" s="110" t="s">
        <v>611</v>
      </c>
      <c r="U32" s="138">
        <v>3353187</v>
      </c>
      <c r="V32" s="138">
        <v>-499588</v>
      </c>
      <c r="W32" s="138">
        <v>2056025</v>
      </c>
      <c r="X32" s="138">
        <v>4909624</v>
      </c>
    </row>
    <row r="33" spans="1:18" x14ac:dyDescent="0.2">
      <c r="A33" s="7"/>
      <c r="B33" s="7"/>
      <c r="C33" s="7"/>
      <c r="D33" s="7"/>
      <c r="E33" s="7"/>
      <c r="F33" s="7"/>
      <c r="G33" s="7"/>
      <c r="H33" s="422"/>
      <c r="I33" s="422"/>
      <c r="J33" s="422"/>
      <c r="K33" s="422"/>
      <c r="L33" s="422"/>
      <c r="M33" s="33"/>
    </row>
    <row r="34" spans="1:18" x14ac:dyDescent="0.2">
      <c r="A34" s="7"/>
      <c r="B34" s="7"/>
      <c r="C34" s="7"/>
      <c r="D34" s="7"/>
      <c r="E34" s="7"/>
      <c r="F34" s="7"/>
      <c r="G34" s="7"/>
      <c r="H34" s="422"/>
      <c r="I34" s="422"/>
      <c r="J34" s="422"/>
      <c r="K34" s="422"/>
      <c r="L34" s="422"/>
      <c r="M34" s="33"/>
    </row>
    <row r="35" spans="1:18" x14ac:dyDescent="0.2">
      <c r="A35" s="7"/>
      <c r="B35" s="7"/>
      <c r="C35" s="7"/>
      <c r="D35" s="7"/>
      <c r="E35" s="7"/>
      <c r="F35" s="7"/>
      <c r="G35" s="7"/>
      <c r="H35" s="422"/>
      <c r="I35" s="422"/>
      <c r="J35" s="422"/>
      <c r="K35" s="422"/>
      <c r="L35" s="422"/>
      <c r="M35" s="33"/>
      <c r="R35" s="6"/>
    </row>
    <row r="36" spans="1:18" x14ac:dyDescent="0.2">
      <c r="A36" s="7"/>
      <c r="B36" s="7"/>
      <c r="C36" s="7"/>
      <c r="D36" s="7"/>
      <c r="E36" s="7"/>
      <c r="F36" s="7"/>
      <c r="G36" s="7"/>
      <c r="H36" s="422"/>
      <c r="I36" s="422"/>
      <c r="J36" s="422"/>
      <c r="K36" s="422"/>
      <c r="L36" s="422"/>
      <c r="M36" s="33"/>
      <c r="R36" s="6"/>
    </row>
    <row r="37" spans="1:18" x14ac:dyDescent="0.2">
      <c r="A37" s="7"/>
      <c r="B37" s="7"/>
      <c r="C37" s="7"/>
      <c r="D37" s="7"/>
      <c r="E37" s="7"/>
      <c r="F37" s="7"/>
      <c r="G37" s="7"/>
      <c r="H37" s="422"/>
      <c r="I37" s="422"/>
      <c r="J37" s="422"/>
      <c r="K37" s="422"/>
      <c r="L37" s="422"/>
      <c r="M37" s="33"/>
      <c r="R37" s="6"/>
    </row>
    <row r="38" spans="1:18" x14ac:dyDescent="0.2">
      <c r="A38" s="7"/>
      <c r="B38" s="7"/>
      <c r="C38" s="7"/>
      <c r="D38" s="7"/>
      <c r="E38" s="7"/>
      <c r="F38" s="7"/>
      <c r="G38" s="7"/>
      <c r="H38" s="422"/>
      <c r="I38" s="422"/>
      <c r="J38" s="422"/>
      <c r="K38" s="422"/>
      <c r="L38" s="422"/>
      <c r="M38" s="33"/>
    </row>
    <row r="39" spans="1:18" x14ac:dyDescent="0.2">
      <c r="A39" s="7"/>
      <c r="B39" s="7"/>
      <c r="C39" s="7"/>
      <c r="D39" s="7"/>
      <c r="E39" s="7"/>
      <c r="F39" s="7"/>
      <c r="G39" s="7"/>
      <c r="H39" s="422"/>
      <c r="I39" s="422"/>
      <c r="J39" s="422"/>
      <c r="K39" s="422"/>
      <c r="L39" s="422"/>
      <c r="M39" s="33"/>
      <c r="R39" s="6"/>
    </row>
    <row r="40" spans="1:18" x14ac:dyDescent="0.2">
      <c r="A40" s="7"/>
      <c r="B40" s="7"/>
      <c r="C40" s="7"/>
      <c r="D40" s="7"/>
      <c r="E40" s="7"/>
      <c r="F40" s="7"/>
      <c r="G40" s="7"/>
      <c r="H40" s="422"/>
      <c r="I40" s="422"/>
      <c r="J40" s="422"/>
      <c r="K40" s="422"/>
      <c r="L40" s="422"/>
      <c r="M40" s="33"/>
      <c r="R40" s="6"/>
    </row>
    <row r="41" spans="1:18" x14ac:dyDescent="0.2">
      <c r="A41" s="7"/>
      <c r="B41" s="7"/>
      <c r="C41" s="7"/>
      <c r="D41" s="7"/>
      <c r="E41" s="7"/>
      <c r="F41" s="7"/>
      <c r="G41" s="7"/>
      <c r="H41" s="422"/>
      <c r="I41" s="422"/>
      <c r="J41" s="422"/>
      <c r="K41" s="422"/>
      <c r="L41" s="422"/>
      <c r="M41" s="33"/>
      <c r="R41" s="6"/>
    </row>
    <row r="42" spans="1:18" x14ac:dyDescent="0.2">
      <c r="A42" s="7"/>
      <c r="B42" s="7"/>
      <c r="C42" s="7"/>
      <c r="D42" s="7"/>
      <c r="E42" s="7"/>
      <c r="F42" s="7"/>
      <c r="G42" s="7"/>
      <c r="H42" s="422"/>
      <c r="I42" s="422"/>
      <c r="J42" s="422"/>
      <c r="K42" s="422"/>
      <c r="L42" s="422"/>
      <c r="M42" s="33"/>
      <c r="R42" s="6"/>
    </row>
    <row r="43" spans="1:18" x14ac:dyDescent="0.2">
      <c r="A43" s="7"/>
      <c r="B43" s="7"/>
      <c r="C43" s="7"/>
      <c r="D43" s="7"/>
      <c r="E43" s="7"/>
      <c r="F43" s="7"/>
      <c r="G43" s="7"/>
      <c r="H43" s="422"/>
      <c r="I43" s="422"/>
      <c r="J43" s="422"/>
      <c r="K43" s="422"/>
      <c r="L43" s="422"/>
      <c r="M43" s="33"/>
    </row>
    <row r="44" spans="1:18" x14ac:dyDescent="0.2">
      <c r="A44" s="7"/>
      <c r="B44" s="7"/>
      <c r="C44" s="7"/>
      <c r="D44" s="7"/>
      <c r="E44" s="7"/>
      <c r="F44" s="7"/>
      <c r="G44" s="7"/>
      <c r="H44" s="422"/>
      <c r="I44" s="422"/>
      <c r="J44" s="422"/>
      <c r="K44" s="422"/>
      <c r="L44" s="422"/>
      <c r="M44" s="33"/>
      <c r="R44" s="6"/>
    </row>
    <row r="45" spans="1:18" x14ac:dyDescent="0.2">
      <c r="A45" s="7"/>
      <c r="B45" s="7"/>
      <c r="C45" s="7"/>
      <c r="D45" s="7"/>
      <c r="E45" s="7"/>
      <c r="F45" s="7"/>
      <c r="G45" s="7"/>
      <c r="H45" s="422"/>
      <c r="I45" s="422"/>
      <c r="J45" s="422"/>
      <c r="K45" s="422"/>
      <c r="L45" s="422"/>
      <c r="M45" s="33"/>
      <c r="R45" s="6"/>
    </row>
    <row r="46" spans="1:18" x14ac:dyDescent="0.2">
      <c r="A46" s="7"/>
      <c r="B46" s="7"/>
      <c r="C46" s="7"/>
      <c r="D46" s="7"/>
      <c r="E46" s="7"/>
      <c r="F46" s="7"/>
      <c r="G46" s="7"/>
      <c r="H46" s="422"/>
      <c r="I46" s="422"/>
      <c r="J46" s="422"/>
      <c r="K46" s="422"/>
      <c r="L46" s="422"/>
      <c r="M46" s="33"/>
      <c r="R46" s="6"/>
    </row>
    <row r="47" spans="1:18" x14ac:dyDescent="0.2">
      <c r="A47" s="7"/>
      <c r="B47" s="7"/>
      <c r="C47" s="7"/>
      <c r="D47" s="7"/>
      <c r="E47" s="7"/>
      <c r="F47" s="7"/>
      <c r="G47" s="7"/>
      <c r="H47" s="422"/>
      <c r="I47" s="422"/>
      <c r="J47" s="422"/>
      <c r="K47" s="422"/>
      <c r="L47" s="422"/>
      <c r="M47" s="33"/>
      <c r="R47" s="6"/>
    </row>
    <row r="48" spans="1:18" x14ac:dyDescent="0.2">
      <c r="A48" s="7"/>
      <c r="B48" s="7"/>
      <c r="C48" s="7"/>
      <c r="D48" s="7"/>
      <c r="E48" s="7"/>
      <c r="F48" s="7"/>
      <c r="G48" s="7"/>
      <c r="H48" s="422"/>
      <c r="I48" s="422"/>
      <c r="J48" s="422"/>
      <c r="K48" s="422"/>
      <c r="L48" s="422"/>
      <c r="M48" s="33"/>
    </row>
    <row r="49" spans="1:18" x14ac:dyDescent="0.2">
      <c r="A49" s="7"/>
      <c r="B49" s="7"/>
      <c r="C49" s="7"/>
      <c r="D49" s="7"/>
      <c r="E49" s="7"/>
      <c r="F49" s="7"/>
      <c r="G49" s="7"/>
      <c r="H49" s="422"/>
      <c r="I49" s="422"/>
      <c r="J49" s="422"/>
      <c r="K49" s="422"/>
      <c r="L49" s="422"/>
      <c r="M49" s="33"/>
      <c r="R49" s="6"/>
    </row>
    <row r="50" spans="1:18" x14ac:dyDescent="0.2">
      <c r="A50" s="7"/>
      <c r="B50" s="7"/>
      <c r="C50" s="7"/>
      <c r="D50" s="7"/>
      <c r="E50" s="7"/>
      <c r="F50" s="7"/>
      <c r="G50" s="7"/>
      <c r="H50" s="422"/>
      <c r="I50" s="422"/>
      <c r="J50" s="422"/>
      <c r="K50" s="422"/>
      <c r="L50" s="422"/>
      <c r="M50" s="33"/>
      <c r="R50" s="6"/>
    </row>
    <row r="51" spans="1:18" x14ac:dyDescent="0.2">
      <c r="A51" s="7"/>
      <c r="B51" s="7"/>
      <c r="C51" s="7"/>
      <c r="D51" s="7"/>
      <c r="E51" s="7"/>
      <c r="F51" s="7"/>
      <c r="G51" s="7"/>
      <c r="H51" s="422"/>
      <c r="I51" s="422"/>
      <c r="J51" s="422"/>
      <c r="K51" s="422"/>
      <c r="L51" s="422"/>
      <c r="M51" s="33"/>
      <c r="R51" s="6"/>
    </row>
    <row r="52" spans="1:18" x14ac:dyDescent="0.2">
      <c r="H52" s="422"/>
      <c r="I52" s="422"/>
      <c r="J52" s="422"/>
      <c r="K52" s="422"/>
      <c r="L52" s="422"/>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437" t="s">
        <v>135</v>
      </c>
      <c r="B1" s="437"/>
      <c r="C1" s="437"/>
      <c r="D1" s="437"/>
      <c r="E1" s="437"/>
      <c r="F1" s="437"/>
      <c r="G1" s="437"/>
      <c r="H1" s="437"/>
      <c r="I1" s="422"/>
      <c r="J1" s="422"/>
      <c r="K1" s="422"/>
      <c r="L1" s="422"/>
      <c r="M1" s="422"/>
      <c r="N1" s="422"/>
      <c r="O1" s="132"/>
      <c r="P1" s="133"/>
    </row>
    <row r="2" spans="1:29" s="34" customFormat="1" ht="15.95" customHeight="1" x14ac:dyDescent="0.2">
      <c r="A2" s="435" t="s">
        <v>440</v>
      </c>
      <c r="B2" s="435"/>
      <c r="C2" s="435"/>
      <c r="D2" s="435"/>
      <c r="E2" s="435"/>
      <c r="F2" s="435"/>
      <c r="G2" s="435"/>
      <c r="H2" s="435"/>
      <c r="I2" s="422"/>
      <c r="J2" s="422"/>
      <c r="K2" s="422"/>
      <c r="L2" s="422"/>
      <c r="M2" s="422"/>
      <c r="N2" s="422"/>
      <c r="O2" s="132"/>
      <c r="P2" s="287"/>
      <c r="Q2" s="29"/>
      <c r="R2" s="29"/>
      <c r="S2" s="29"/>
      <c r="T2" s="29"/>
      <c r="U2" s="29"/>
      <c r="V2" s="29"/>
      <c r="W2" s="29"/>
      <c r="X2" s="29"/>
      <c r="Y2" s="29"/>
      <c r="Z2" s="29"/>
      <c r="AA2" s="29"/>
      <c r="AB2" s="29"/>
      <c r="AC2" s="29"/>
    </row>
    <row r="3" spans="1:29" s="34" customFormat="1" ht="15.95" customHeight="1" x14ac:dyDescent="0.2">
      <c r="A3" s="435" t="s">
        <v>127</v>
      </c>
      <c r="B3" s="435"/>
      <c r="C3" s="435"/>
      <c r="D3" s="435"/>
      <c r="E3" s="435"/>
      <c r="F3" s="435"/>
      <c r="G3" s="435"/>
      <c r="H3" s="435"/>
      <c r="I3" s="422"/>
      <c r="J3" s="422"/>
      <c r="K3" s="422"/>
      <c r="L3" s="422"/>
      <c r="M3" s="422"/>
      <c r="N3" s="422"/>
      <c r="O3" s="132"/>
      <c r="P3" s="386"/>
      <c r="Q3" s="386"/>
      <c r="R3" s="386"/>
      <c r="S3" s="386"/>
      <c r="T3" s="386"/>
      <c r="U3" s="386"/>
      <c r="V3" s="386"/>
      <c r="W3" s="386"/>
      <c r="X3" s="386"/>
      <c r="Y3" s="386"/>
      <c r="Z3" s="29"/>
      <c r="AA3" s="29"/>
      <c r="AB3" s="29"/>
      <c r="AC3" s="29"/>
    </row>
    <row r="4" spans="1:29" s="34" customFormat="1" ht="15.95" customHeight="1" thickBot="1" x14ac:dyDescent="0.25">
      <c r="A4" s="435" t="s">
        <v>237</v>
      </c>
      <c r="B4" s="435"/>
      <c r="C4" s="435"/>
      <c r="D4" s="435"/>
      <c r="E4" s="435"/>
      <c r="F4" s="435"/>
      <c r="G4" s="435"/>
      <c r="H4" s="435"/>
      <c r="I4" s="422"/>
      <c r="J4" s="422"/>
      <c r="K4" s="422"/>
      <c r="L4" s="422"/>
      <c r="M4" s="422"/>
      <c r="N4" s="422"/>
      <c r="O4" s="424"/>
      <c r="P4" s="288"/>
      <c r="Q4" s="283"/>
      <c r="R4" s="283"/>
      <c r="S4" s="283"/>
      <c r="T4" s="283"/>
      <c r="U4" s="283"/>
      <c r="V4" s="283"/>
      <c r="W4" s="283"/>
      <c r="X4" s="283"/>
      <c r="Y4" s="283"/>
      <c r="Z4" s="29"/>
      <c r="AA4" s="29"/>
      <c r="AB4" s="29"/>
      <c r="AC4" s="29"/>
    </row>
    <row r="5" spans="1:29" s="34" customFormat="1" ht="13.5" thickTop="1" x14ac:dyDescent="0.2">
      <c r="A5" s="38" t="s">
        <v>128</v>
      </c>
      <c r="B5" s="440">
        <v>2016</v>
      </c>
      <c r="C5" s="440">
        <v>2017</v>
      </c>
      <c r="D5" s="440">
        <v>2018</v>
      </c>
      <c r="E5" s="440">
        <v>2019</v>
      </c>
      <c r="F5" s="440">
        <v>2020</v>
      </c>
      <c r="G5" s="62" t="s">
        <v>142</v>
      </c>
      <c r="H5" s="62" t="s">
        <v>134</v>
      </c>
      <c r="I5" s="282"/>
      <c r="J5" s="282"/>
      <c r="K5" s="282"/>
      <c r="L5" s="282"/>
      <c r="M5" s="282"/>
      <c r="N5" s="282"/>
      <c r="O5" s="36"/>
      <c r="P5" s="283"/>
      <c r="Q5" s="283"/>
      <c r="R5" s="283"/>
      <c r="S5" s="283"/>
      <c r="T5" s="283"/>
      <c r="U5" s="283"/>
      <c r="V5" s="283"/>
      <c r="W5" s="283"/>
      <c r="X5" s="283"/>
      <c r="Y5" s="283"/>
      <c r="Z5" s="29"/>
      <c r="AA5" s="29"/>
      <c r="AB5" s="29"/>
      <c r="AC5" s="29"/>
    </row>
    <row r="6" spans="1:29" s="34" customFormat="1" ht="13.5" thickBot="1" x14ac:dyDescent="0.25">
      <c r="A6" s="284"/>
      <c r="B6" s="441"/>
      <c r="C6" s="441"/>
      <c r="D6" s="441"/>
      <c r="E6" s="441"/>
      <c r="F6" s="441"/>
      <c r="G6" s="285" t="s">
        <v>612</v>
      </c>
      <c r="H6" s="286">
        <v>2020</v>
      </c>
      <c r="I6" s="282"/>
      <c r="J6" s="282"/>
      <c r="K6" s="282"/>
      <c r="L6" s="282"/>
      <c r="M6" s="282"/>
      <c r="N6" s="282"/>
      <c r="P6" s="283"/>
      <c r="Q6" s="283"/>
      <c r="R6" s="283"/>
      <c r="S6" s="283"/>
      <c r="T6" s="283"/>
      <c r="U6" s="283"/>
      <c r="V6" s="283"/>
      <c r="W6" s="283"/>
      <c r="X6" s="283"/>
      <c r="Y6" s="283"/>
      <c r="Z6" s="29"/>
      <c r="AA6" s="29"/>
      <c r="AB6" s="29"/>
      <c r="AC6" s="29"/>
    </row>
    <row r="7" spans="1:29" s="34" customFormat="1" ht="13.5" thickTop="1" x14ac:dyDescent="0.2">
      <c r="A7" s="36" t="s">
        <v>438</v>
      </c>
      <c r="B7" s="109">
        <v>60718332.353969805</v>
      </c>
      <c r="C7" s="109">
        <v>68823195.5098975</v>
      </c>
      <c r="D7" s="109">
        <v>74708370.904220402</v>
      </c>
      <c r="E7" s="109">
        <v>68762563.590578899</v>
      </c>
      <c r="F7" s="109">
        <v>73485136.68607381</v>
      </c>
      <c r="G7" s="27">
        <v>6.8679421605246066E-2</v>
      </c>
      <c r="H7" s="282"/>
      <c r="I7" s="282"/>
      <c r="J7" s="282"/>
      <c r="K7" s="282"/>
      <c r="L7" s="282"/>
      <c r="M7" s="282"/>
      <c r="N7" s="282"/>
      <c r="P7" s="289"/>
    </row>
    <row r="8" spans="1:29" s="34" customFormat="1" x14ac:dyDescent="0.2">
      <c r="A8" s="36" t="s">
        <v>439</v>
      </c>
      <c r="B8" s="109">
        <v>30697544.7045395</v>
      </c>
      <c r="C8" s="109">
        <v>37139236.240640603</v>
      </c>
      <c r="D8" s="109">
        <v>39130378.801938199</v>
      </c>
      <c r="E8" s="109">
        <v>35339672.676475801</v>
      </c>
      <c r="F8" s="109">
        <v>41770466.080254003</v>
      </c>
      <c r="G8" s="27">
        <v>0.18197093851576399</v>
      </c>
      <c r="H8" s="282"/>
      <c r="I8" s="282"/>
      <c r="J8" s="282"/>
      <c r="K8" s="282"/>
      <c r="L8" s="282"/>
      <c r="M8" s="282"/>
      <c r="N8" s="282"/>
    </row>
    <row r="9" spans="1:29" s="34" customFormat="1" ht="15.95" customHeight="1" x14ac:dyDescent="0.2">
      <c r="A9" s="435" t="s">
        <v>130</v>
      </c>
      <c r="B9" s="435"/>
      <c r="C9" s="435"/>
      <c r="D9" s="435"/>
      <c r="E9" s="435"/>
      <c r="F9" s="435"/>
      <c r="G9" s="435"/>
      <c r="H9" s="435"/>
      <c r="I9" s="422"/>
      <c r="J9" s="422"/>
      <c r="K9" s="422"/>
      <c r="L9" s="422"/>
      <c r="M9" s="422"/>
      <c r="N9" s="422"/>
      <c r="P9" s="290"/>
      <c r="Q9" s="30"/>
      <c r="R9" s="289"/>
    </row>
    <row r="10" spans="1:29" s="34" customFormat="1" ht="15.95" customHeight="1" x14ac:dyDescent="0.2">
      <c r="A10" s="26" t="s">
        <v>242</v>
      </c>
      <c r="B10" s="113">
        <v>15210095</v>
      </c>
      <c r="C10" s="113">
        <v>15381835</v>
      </c>
      <c r="D10" s="113">
        <v>17900757</v>
      </c>
      <c r="E10" s="113">
        <v>17918818</v>
      </c>
      <c r="F10" s="113">
        <v>15897981</v>
      </c>
      <c r="G10" s="27">
        <v>-0.11277736064956963</v>
      </c>
      <c r="H10" s="27">
        <v>0.21634281049126539</v>
      </c>
      <c r="I10" s="27"/>
      <c r="J10" s="27"/>
      <c r="K10" s="27"/>
      <c r="L10" s="27"/>
      <c r="M10" s="27"/>
      <c r="N10" s="27"/>
      <c r="O10" s="30"/>
      <c r="P10" s="290"/>
      <c r="Q10" s="30"/>
      <c r="R10" s="289"/>
    </row>
    <row r="11" spans="1:29" s="34" customFormat="1" ht="15.95" customHeight="1" x14ac:dyDescent="0.2">
      <c r="A11" s="111" t="s">
        <v>265</v>
      </c>
      <c r="B11" s="109">
        <v>9250572</v>
      </c>
      <c r="C11" s="109">
        <v>9238481</v>
      </c>
      <c r="D11" s="109">
        <v>10212418</v>
      </c>
      <c r="E11" s="109">
        <v>11444852</v>
      </c>
      <c r="F11" s="109">
        <v>9922408</v>
      </c>
      <c r="G11" s="31">
        <v>-0.13302435016197675</v>
      </c>
      <c r="H11" s="31">
        <v>0.62413007035295864</v>
      </c>
      <c r="I11" s="31"/>
      <c r="J11" s="31"/>
      <c r="K11" s="31"/>
      <c r="L11" s="31"/>
      <c r="M11" s="31"/>
      <c r="N11" s="31"/>
      <c r="O11" s="289"/>
      <c r="P11" s="133"/>
    </row>
    <row r="12" spans="1:29" s="34" customFormat="1" ht="15.95" customHeight="1" x14ac:dyDescent="0.2">
      <c r="A12" s="111" t="s">
        <v>266</v>
      </c>
      <c r="B12" s="109">
        <v>1236616</v>
      </c>
      <c r="C12" s="109">
        <v>1182554</v>
      </c>
      <c r="D12" s="109">
        <v>1380778</v>
      </c>
      <c r="E12" s="109">
        <v>1458553</v>
      </c>
      <c r="F12" s="109">
        <v>1660275</v>
      </c>
      <c r="G12" s="31">
        <v>0.13830282478593511</v>
      </c>
      <c r="H12" s="31">
        <v>0.1044330723505079</v>
      </c>
      <c r="I12" s="31"/>
      <c r="J12" s="31"/>
      <c r="K12" s="31"/>
      <c r="L12" s="31"/>
      <c r="M12" s="31"/>
      <c r="N12" s="31"/>
      <c r="O12" s="33"/>
    </row>
    <row r="13" spans="1:29" s="34" customFormat="1" ht="15.95" customHeight="1" x14ac:dyDescent="0.2">
      <c r="A13" s="111" t="s">
        <v>267</v>
      </c>
      <c r="B13" s="109">
        <v>4722907</v>
      </c>
      <c r="C13" s="109">
        <v>4960800</v>
      </c>
      <c r="D13" s="109">
        <v>6307561</v>
      </c>
      <c r="E13" s="109">
        <v>5015413</v>
      </c>
      <c r="F13" s="109">
        <v>4315298</v>
      </c>
      <c r="G13" s="31">
        <v>-0.1395926915689695</v>
      </c>
      <c r="H13" s="31">
        <v>0.27143685729653344</v>
      </c>
      <c r="I13" s="31"/>
      <c r="J13" s="31"/>
      <c r="K13" s="31"/>
      <c r="L13" s="31"/>
      <c r="M13" s="31"/>
      <c r="N13" s="31"/>
      <c r="O13" s="33"/>
    </row>
    <row r="14" spans="1:29" s="34" customFormat="1" ht="15.95" customHeight="1" x14ac:dyDescent="0.2">
      <c r="A14" s="435" t="s">
        <v>132</v>
      </c>
      <c r="B14" s="435"/>
      <c r="C14" s="435"/>
      <c r="D14" s="435"/>
      <c r="E14" s="435"/>
      <c r="F14" s="435"/>
      <c r="G14" s="435"/>
      <c r="H14" s="435"/>
      <c r="I14" s="422"/>
      <c r="J14" s="422"/>
      <c r="K14" s="422"/>
      <c r="L14" s="422"/>
      <c r="M14" s="422"/>
      <c r="N14" s="422"/>
    </row>
    <row r="15" spans="1:29" s="34" customFormat="1" ht="15.95" customHeight="1" x14ac:dyDescent="0.2">
      <c r="A15" s="32" t="s">
        <v>242</v>
      </c>
      <c r="B15" s="113">
        <v>5142751</v>
      </c>
      <c r="C15" s="113">
        <v>5844993</v>
      </c>
      <c r="D15" s="113">
        <v>6560187</v>
      </c>
      <c r="E15" s="113">
        <v>6345535</v>
      </c>
      <c r="F15" s="113">
        <v>6641357</v>
      </c>
      <c r="G15" s="27">
        <v>4.6618921808799417E-2</v>
      </c>
      <c r="H15" s="28"/>
      <c r="I15" s="28"/>
      <c r="J15" s="28"/>
      <c r="K15" s="28"/>
      <c r="L15" s="28"/>
      <c r="M15" s="28"/>
      <c r="N15" s="28"/>
      <c r="O15" s="28"/>
    </row>
    <row r="16" spans="1:29" s="34" customFormat="1" ht="15.95" customHeight="1" x14ac:dyDescent="0.2">
      <c r="A16" s="111" t="s">
        <v>265</v>
      </c>
      <c r="B16" s="23">
        <v>3325911</v>
      </c>
      <c r="C16" s="23">
        <v>3619177</v>
      </c>
      <c r="D16" s="23">
        <v>4085984</v>
      </c>
      <c r="E16" s="23">
        <v>3945256</v>
      </c>
      <c r="F16" s="23">
        <v>4317110</v>
      </c>
      <c r="G16" s="31">
        <v>9.4253452754396672E-2</v>
      </c>
      <c r="H16" s="31">
        <v>0.65003432280481233</v>
      </c>
      <c r="I16" s="31"/>
      <c r="J16" s="31"/>
      <c r="K16" s="31"/>
      <c r="L16" s="31"/>
      <c r="M16" s="31"/>
      <c r="N16" s="31"/>
      <c r="O16" s="33"/>
    </row>
    <row r="17" spans="1:24" s="34" customFormat="1" ht="15.95" customHeight="1" x14ac:dyDescent="0.2">
      <c r="A17" s="111" t="s">
        <v>266</v>
      </c>
      <c r="B17" s="23">
        <v>1562037</v>
      </c>
      <c r="C17" s="23">
        <v>1965208</v>
      </c>
      <c r="D17" s="23">
        <v>2142776</v>
      </c>
      <c r="E17" s="23">
        <v>2140199</v>
      </c>
      <c r="F17" s="23">
        <v>2110613</v>
      </c>
      <c r="G17" s="31">
        <v>-1.3823948146877931E-2</v>
      </c>
      <c r="H17" s="31">
        <v>0.31779845594808409</v>
      </c>
      <c r="I17" s="31"/>
      <c r="J17" s="31"/>
      <c r="K17" s="31"/>
      <c r="L17" s="31"/>
      <c r="M17" s="31"/>
      <c r="N17" s="31"/>
      <c r="O17" s="33"/>
    </row>
    <row r="18" spans="1:24" s="34" customFormat="1" ht="15.95" customHeight="1" x14ac:dyDescent="0.2">
      <c r="A18" s="111" t="s">
        <v>267</v>
      </c>
      <c r="B18" s="23">
        <v>254803</v>
      </c>
      <c r="C18" s="23">
        <v>260608</v>
      </c>
      <c r="D18" s="23">
        <v>331427</v>
      </c>
      <c r="E18" s="23">
        <v>260080</v>
      </c>
      <c r="F18" s="23">
        <v>213634</v>
      </c>
      <c r="G18" s="31">
        <v>-0.17858351276530299</v>
      </c>
      <c r="H18" s="31">
        <v>3.216722124710357E-2</v>
      </c>
      <c r="I18" s="31"/>
      <c r="J18" s="31"/>
      <c r="K18" s="31"/>
      <c r="L18" s="31"/>
      <c r="M18" s="31"/>
      <c r="N18" s="31"/>
      <c r="O18" s="33"/>
    </row>
    <row r="19" spans="1:24" s="34" customFormat="1" ht="15.95" customHeight="1" x14ac:dyDescent="0.2">
      <c r="A19" s="435" t="s">
        <v>144</v>
      </c>
      <c r="B19" s="435"/>
      <c r="C19" s="435"/>
      <c r="D19" s="435"/>
      <c r="E19" s="435"/>
      <c r="F19" s="435"/>
      <c r="G19" s="435"/>
      <c r="H19" s="435"/>
      <c r="I19" s="422"/>
      <c r="J19" s="31"/>
      <c r="K19" s="31"/>
      <c r="L19" s="31"/>
      <c r="M19" s="31"/>
      <c r="N19" s="422"/>
    </row>
    <row r="20" spans="1:24" s="34" customFormat="1" ht="15.95" customHeight="1" x14ac:dyDescent="0.2">
      <c r="A20" s="32" t="s">
        <v>242</v>
      </c>
      <c r="B20" s="113">
        <v>10067344</v>
      </c>
      <c r="C20" s="113">
        <v>9536842</v>
      </c>
      <c r="D20" s="113">
        <v>11340570</v>
      </c>
      <c r="E20" s="113">
        <v>11573283</v>
      </c>
      <c r="F20" s="113">
        <v>9256624</v>
      </c>
      <c r="G20" s="27">
        <v>-0.20017301918565372</v>
      </c>
      <c r="H20" s="33"/>
      <c r="I20" s="33"/>
      <c r="J20" s="31"/>
      <c r="K20" s="31"/>
      <c r="L20" s="31"/>
      <c r="M20" s="31"/>
      <c r="N20" s="33"/>
      <c r="O20" s="33"/>
    </row>
    <row r="21" spans="1:24" s="34" customFormat="1" ht="15.95" customHeight="1" x14ac:dyDescent="0.2">
      <c r="A21" s="111" t="s">
        <v>265</v>
      </c>
      <c r="B21" s="23">
        <v>5924661</v>
      </c>
      <c r="C21" s="23">
        <v>5619304</v>
      </c>
      <c r="D21" s="23">
        <v>6126434</v>
      </c>
      <c r="E21" s="23">
        <v>7499596</v>
      </c>
      <c r="F21" s="23">
        <v>5605298</v>
      </c>
      <c r="G21" s="31">
        <v>-0.25258667266876778</v>
      </c>
      <c r="H21" s="31">
        <v>0.60554452681668824</v>
      </c>
      <c r="I21" s="31"/>
      <c r="J21" s="31"/>
      <c r="K21" s="31"/>
      <c r="L21" s="31"/>
      <c r="M21" s="31"/>
      <c r="N21" s="33"/>
      <c r="O21" s="33"/>
    </row>
    <row r="22" spans="1:24" s="34" customFormat="1" ht="15.95" customHeight="1" x14ac:dyDescent="0.2">
      <c r="A22" s="111" t="s">
        <v>266</v>
      </c>
      <c r="B22" s="23">
        <v>-325421</v>
      </c>
      <c r="C22" s="23">
        <v>-782654</v>
      </c>
      <c r="D22" s="23">
        <v>-761998</v>
      </c>
      <c r="E22" s="23">
        <v>-681646</v>
      </c>
      <c r="F22" s="23">
        <v>-450338</v>
      </c>
      <c r="G22" s="31">
        <v>0.33933742734498551</v>
      </c>
      <c r="H22" s="31">
        <v>-4.8650350278892175E-2</v>
      </c>
      <c r="I22" s="31"/>
      <c r="J22" s="31"/>
      <c r="K22" s="31"/>
      <c r="L22" s="31"/>
      <c r="M22" s="31"/>
      <c r="N22" s="33"/>
      <c r="O22" s="33"/>
      <c r="P22" s="289"/>
    </row>
    <row r="23" spans="1:24" s="34" customFormat="1" ht="15.95" customHeight="1" thickBot="1" x14ac:dyDescent="0.25">
      <c r="A23" s="112" t="s">
        <v>267</v>
      </c>
      <c r="B23" s="64">
        <v>4468104</v>
      </c>
      <c r="C23" s="64">
        <v>4700192</v>
      </c>
      <c r="D23" s="64">
        <v>5976134</v>
      </c>
      <c r="E23" s="64">
        <v>4755333</v>
      </c>
      <c r="F23" s="64">
        <v>4101664</v>
      </c>
      <c r="G23" s="65">
        <v>-0.13746019469088705</v>
      </c>
      <c r="H23" s="65">
        <v>0.44310582346220395</v>
      </c>
      <c r="I23" s="31"/>
      <c r="J23" s="31"/>
      <c r="K23" s="31"/>
      <c r="L23" s="31"/>
      <c r="M23" s="31"/>
      <c r="N23" s="33"/>
      <c r="O23" s="33"/>
    </row>
    <row r="24" spans="1:24" ht="27" customHeight="1" thickTop="1" x14ac:dyDescent="0.2">
      <c r="A24" s="436" t="s">
        <v>442</v>
      </c>
      <c r="B24" s="436"/>
      <c r="C24" s="436"/>
      <c r="D24" s="436"/>
      <c r="E24" s="436"/>
      <c r="F24" s="436"/>
      <c r="G24" s="436"/>
      <c r="H24" s="436"/>
      <c r="I24" s="423"/>
      <c r="J24" s="31"/>
      <c r="K24" s="31"/>
      <c r="L24" s="31"/>
      <c r="M24" s="31"/>
      <c r="N24" s="33"/>
      <c r="O24" s="33"/>
      <c r="T24" s="25"/>
      <c r="U24" s="217" t="s">
        <v>372</v>
      </c>
    </row>
    <row r="25" spans="1:24" ht="33" customHeight="1" x14ac:dyDescent="0.2">
      <c r="J25" s="31"/>
      <c r="K25" s="31"/>
      <c r="L25" s="31"/>
      <c r="M25" s="31"/>
      <c r="N25" s="33"/>
      <c r="O25" s="33"/>
      <c r="U25" s="105" t="s">
        <v>195</v>
      </c>
    </row>
    <row r="26" spans="1:24" x14ac:dyDescent="0.2">
      <c r="A26" s="7"/>
      <c r="B26" s="7"/>
      <c r="C26" s="7"/>
      <c r="D26" s="7"/>
      <c r="E26" s="7"/>
      <c r="F26" s="7"/>
      <c r="G26" s="7"/>
      <c r="H26" s="7"/>
      <c r="I26" s="7"/>
      <c r="J26" s="31"/>
      <c r="K26" s="31"/>
      <c r="L26" s="31"/>
      <c r="M26" s="31"/>
      <c r="N26" s="33"/>
      <c r="O26" s="33"/>
      <c r="U26" s="192" t="s">
        <v>265</v>
      </c>
      <c r="V26" s="192" t="s">
        <v>266</v>
      </c>
      <c r="W26" s="192" t="s">
        <v>267</v>
      </c>
      <c r="X26" s="192" t="s">
        <v>192</v>
      </c>
    </row>
    <row r="27" spans="1:24" ht="15" x14ac:dyDescent="0.25">
      <c r="A27" s="7"/>
      <c r="B27" s="7"/>
      <c r="C27" s="7"/>
      <c r="D27" s="7"/>
      <c r="E27" s="7"/>
      <c r="F27" s="7"/>
      <c r="G27" s="7"/>
      <c r="H27" s="7"/>
      <c r="I27" s="7"/>
      <c r="J27" s="31"/>
      <c r="K27" s="31"/>
      <c r="L27" s="31"/>
      <c r="M27" s="31"/>
      <c r="N27" s="33"/>
      <c r="O27" s="33"/>
      <c r="T27" s="268">
        <v>2016</v>
      </c>
      <c r="U27" s="138">
        <v>5924661</v>
      </c>
      <c r="V27" s="138">
        <v>-325421</v>
      </c>
      <c r="W27" s="138">
        <v>4468104</v>
      </c>
      <c r="X27" s="138">
        <v>10067344</v>
      </c>
    </row>
    <row r="28" spans="1:24" ht="15" x14ac:dyDescent="0.25">
      <c r="A28" s="7"/>
      <c r="B28" s="7"/>
      <c r="C28" s="7"/>
      <c r="D28" s="7"/>
      <c r="E28" s="7"/>
      <c r="F28" s="7"/>
      <c r="G28" s="7"/>
      <c r="H28" s="7"/>
      <c r="I28" s="7"/>
      <c r="J28" s="31"/>
      <c r="K28" s="31"/>
      <c r="L28" s="31"/>
      <c r="M28" s="31"/>
      <c r="N28" s="33"/>
      <c r="O28" s="33"/>
      <c r="T28" s="268">
        <v>2017</v>
      </c>
      <c r="U28" s="138">
        <v>5619304</v>
      </c>
      <c r="V28" s="138">
        <v>-782654</v>
      </c>
      <c r="W28" s="138">
        <v>4700192</v>
      </c>
      <c r="X28" s="138">
        <v>9536842</v>
      </c>
    </row>
    <row r="29" spans="1:24" ht="15" x14ac:dyDescent="0.25">
      <c r="A29" s="7"/>
      <c r="B29" s="7"/>
      <c r="C29" s="7"/>
      <c r="D29" s="7"/>
      <c r="E29" s="7"/>
      <c r="F29" s="7"/>
      <c r="G29" s="7"/>
      <c r="H29" s="7"/>
      <c r="I29" s="7"/>
      <c r="J29" s="31"/>
      <c r="K29" s="31"/>
      <c r="L29" s="31"/>
      <c r="M29" s="31"/>
      <c r="N29" s="33"/>
      <c r="T29" s="268">
        <v>2018</v>
      </c>
      <c r="U29" s="138">
        <v>6126434</v>
      </c>
      <c r="V29" s="138">
        <v>-761998</v>
      </c>
      <c r="W29" s="138">
        <v>5976134</v>
      </c>
      <c r="X29" s="138">
        <v>11340570</v>
      </c>
    </row>
    <row r="30" spans="1:24" ht="15" x14ac:dyDescent="0.25">
      <c r="A30" s="7"/>
      <c r="B30" s="7"/>
      <c r="C30" s="7"/>
      <c r="D30" s="7"/>
      <c r="E30" s="7"/>
      <c r="F30" s="7"/>
      <c r="G30" s="7"/>
      <c r="H30" s="7"/>
      <c r="I30" s="7"/>
      <c r="J30" s="31"/>
      <c r="K30" s="31"/>
      <c r="L30" s="31"/>
      <c r="M30" s="31"/>
      <c r="N30" s="33"/>
      <c r="T30" s="268">
        <v>2019</v>
      </c>
      <c r="U30" s="138">
        <v>7499596</v>
      </c>
      <c r="V30" s="138">
        <v>-681646</v>
      </c>
      <c r="W30" s="138">
        <v>4755333</v>
      </c>
      <c r="X30" s="138">
        <v>11573283</v>
      </c>
    </row>
    <row r="31" spans="1:24" ht="15" x14ac:dyDescent="0.25">
      <c r="A31" s="7"/>
      <c r="B31" s="7"/>
      <c r="C31" s="7"/>
      <c r="D31" s="7"/>
      <c r="E31" s="7"/>
      <c r="F31" s="7"/>
      <c r="G31" s="7"/>
      <c r="H31" s="7"/>
      <c r="I31" s="7"/>
      <c r="J31" s="31"/>
      <c r="K31" s="31"/>
      <c r="L31" s="31"/>
      <c r="M31" s="31"/>
      <c r="N31" s="33"/>
      <c r="T31" s="268">
        <v>2020</v>
      </c>
      <c r="U31" s="138">
        <v>5605298</v>
      </c>
      <c r="V31" s="138">
        <v>-450338</v>
      </c>
      <c r="W31" s="138">
        <v>4101664</v>
      </c>
      <c r="X31" s="138">
        <v>9256624</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437" t="s">
        <v>193</v>
      </c>
      <c r="B1" s="437"/>
      <c r="C1" s="437"/>
      <c r="D1" s="437"/>
      <c r="E1" s="437"/>
      <c r="F1" s="437"/>
      <c r="G1" s="422"/>
      <c r="H1" s="422"/>
      <c r="I1" s="422"/>
      <c r="J1" s="422"/>
      <c r="K1" s="422"/>
      <c r="L1" s="422"/>
      <c r="M1" s="422"/>
      <c r="N1" s="422"/>
      <c r="O1" s="422"/>
      <c r="P1" s="422"/>
      <c r="Q1" s="32" t="s">
        <v>194</v>
      </c>
      <c r="R1" s="32"/>
      <c r="S1" s="32"/>
      <c r="T1" s="32"/>
      <c r="U1" s="32"/>
      <c r="V1" s="29"/>
      <c r="W1" s="29"/>
      <c r="X1" s="29"/>
      <c r="AA1" s="30"/>
      <c r="AB1" s="30"/>
      <c r="AC1" s="30"/>
      <c r="AD1" s="29"/>
    </row>
    <row r="2" spans="1:30" ht="13.5" customHeight="1" x14ac:dyDescent="0.2">
      <c r="A2" s="435" t="s">
        <v>243</v>
      </c>
      <c r="B2" s="435"/>
      <c r="C2" s="435"/>
      <c r="D2" s="435"/>
      <c r="E2" s="435"/>
      <c r="F2" s="435"/>
      <c r="G2" s="422"/>
      <c r="H2" s="422"/>
      <c r="I2" s="422"/>
      <c r="J2" s="422"/>
      <c r="K2" s="422"/>
      <c r="L2" s="422"/>
      <c r="M2" s="422"/>
      <c r="N2" s="422"/>
      <c r="O2" s="422"/>
      <c r="P2" s="422"/>
      <c r="Q2" s="22" t="s">
        <v>128</v>
      </c>
      <c r="R2" s="36" t="s">
        <v>265</v>
      </c>
      <c r="S2" s="36" t="s">
        <v>266</v>
      </c>
      <c r="T2" s="36" t="s">
        <v>267</v>
      </c>
      <c r="U2" s="36" t="s">
        <v>192</v>
      </c>
    </row>
    <row r="3" spans="1:30" s="34" customFormat="1" ht="15.95" customHeight="1" x14ac:dyDescent="0.2">
      <c r="A3" s="435" t="s">
        <v>127</v>
      </c>
      <c r="B3" s="435"/>
      <c r="C3" s="435"/>
      <c r="D3" s="435"/>
      <c r="E3" s="435"/>
      <c r="F3" s="435"/>
      <c r="G3" s="422"/>
      <c r="H3" s="422"/>
      <c r="I3" s="422"/>
      <c r="J3" s="422"/>
      <c r="K3" s="422"/>
      <c r="L3" s="422"/>
      <c r="M3" s="422"/>
      <c r="N3" s="422"/>
      <c r="O3" s="422"/>
      <c r="P3" s="422"/>
      <c r="Q3" s="244" t="s">
        <v>607</v>
      </c>
      <c r="R3" s="184">
        <v>5262560</v>
      </c>
      <c r="S3" s="184">
        <v>589592</v>
      </c>
      <c r="T3" s="184">
        <v>2349976</v>
      </c>
      <c r="U3" s="212">
        <v>8202128</v>
      </c>
      <c r="V3" s="29"/>
      <c r="W3" s="29"/>
      <c r="X3" s="29"/>
      <c r="Z3" s="35"/>
      <c r="AA3" s="30"/>
      <c r="AB3" s="30"/>
      <c r="AC3" s="30"/>
      <c r="AD3" s="29"/>
    </row>
    <row r="4" spans="1:30" s="34" customFormat="1" ht="15.95" customHeight="1" x14ac:dyDescent="0.2">
      <c r="A4" s="435" t="s">
        <v>237</v>
      </c>
      <c r="B4" s="435"/>
      <c r="C4" s="435"/>
      <c r="D4" s="435"/>
      <c r="E4" s="435"/>
      <c r="F4" s="435"/>
      <c r="G4" s="422"/>
      <c r="H4" s="422"/>
      <c r="I4" s="422"/>
      <c r="J4" s="422"/>
      <c r="K4" s="422"/>
      <c r="L4" s="422"/>
      <c r="M4" s="422"/>
      <c r="N4" s="422"/>
      <c r="O4" s="422"/>
      <c r="P4" s="422"/>
      <c r="Q4" s="244" t="s">
        <v>608</v>
      </c>
      <c r="R4" s="184">
        <v>6135551</v>
      </c>
      <c r="S4" s="184">
        <v>703818</v>
      </c>
      <c r="T4" s="184">
        <v>2996950</v>
      </c>
      <c r="U4" s="212">
        <v>9836319</v>
      </c>
      <c r="V4" s="29"/>
      <c r="W4" s="29"/>
      <c r="X4" s="29"/>
      <c r="AD4" s="29"/>
    </row>
    <row r="5" spans="1:30" ht="13.5" thickBot="1" x14ac:dyDescent="0.25">
      <c r="B5" s="41"/>
      <c r="C5" s="41"/>
      <c r="D5" s="41"/>
      <c r="E5" s="41"/>
      <c r="F5" s="41"/>
      <c r="G5" s="41"/>
      <c r="H5" s="41"/>
      <c r="I5" s="41"/>
      <c r="J5" s="41"/>
      <c r="K5" s="41"/>
      <c r="L5" s="41"/>
      <c r="M5" s="41"/>
      <c r="N5" s="41"/>
      <c r="O5" s="41"/>
      <c r="P5" s="41"/>
      <c r="Q5" s="244" t="s">
        <v>609</v>
      </c>
      <c r="R5" s="184">
        <v>7306412</v>
      </c>
      <c r="S5" s="184">
        <v>699094</v>
      </c>
      <c r="T5" s="184">
        <v>2676061</v>
      </c>
      <c r="U5" s="212">
        <v>10681567</v>
      </c>
    </row>
    <row r="6" spans="1:30" ht="15" customHeight="1" thickTop="1" x14ac:dyDescent="0.2">
      <c r="A6" s="53" t="s">
        <v>128</v>
      </c>
      <c r="B6" s="442" t="s">
        <v>605</v>
      </c>
      <c r="C6" s="442"/>
      <c r="D6" s="442"/>
      <c r="E6" s="442"/>
      <c r="F6" s="442"/>
      <c r="G6" s="106"/>
      <c r="H6" s="106"/>
      <c r="I6" s="106"/>
      <c r="J6" s="106"/>
      <c r="K6" s="106"/>
      <c r="L6" s="106"/>
      <c r="M6" s="106"/>
      <c r="N6" s="106"/>
      <c r="O6" s="106"/>
      <c r="P6" s="106"/>
      <c r="Q6" s="244" t="s">
        <v>610</v>
      </c>
      <c r="R6" s="184">
        <v>5742058</v>
      </c>
      <c r="S6" s="184">
        <v>816340</v>
      </c>
      <c r="T6" s="184">
        <v>2091245</v>
      </c>
      <c r="U6" s="212">
        <v>8649643</v>
      </c>
    </row>
    <row r="7" spans="1:30" ht="15" customHeight="1" x14ac:dyDescent="0.2">
      <c r="A7" s="55"/>
      <c r="B7" s="54">
        <v>2017</v>
      </c>
      <c r="C7" s="54">
        <v>2018</v>
      </c>
      <c r="D7" s="54">
        <v>2019</v>
      </c>
      <c r="E7" s="54">
        <v>2020</v>
      </c>
      <c r="F7" s="54">
        <v>2021</v>
      </c>
      <c r="G7" s="106"/>
      <c r="H7" s="106"/>
      <c r="I7" s="106"/>
      <c r="J7" s="106"/>
      <c r="K7" s="106"/>
      <c r="L7" s="106"/>
      <c r="M7" s="106"/>
      <c r="N7" s="106"/>
      <c r="O7" s="106"/>
      <c r="P7" s="106"/>
      <c r="Q7" s="244" t="s">
        <v>611</v>
      </c>
      <c r="R7" s="184">
        <v>5941883</v>
      </c>
      <c r="S7" s="184">
        <v>880875</v>
      </c>
      <c r="T7" s="184">
        <v>2310431</v>
      </c>
      <c r="U7" s="212">
        <v>9133189</v>
      </c>
    </row>
    <row r="8" spans="1:30" s="105" customFormat="1" ht="20.100000000000001" customHeight="1" x14ac:dyDescent="0.2">
      <c r="A8" s="114" t="s">
        <v>265</v>
      </c>
      <c r="B8" s="168">
        <v>5262560</v>
      </c>
      <c r="C8" s="168">
        <v>6135551</v>
      </c>
      <c r="D8" s="168">
        <v>7306412</v>
      </c>
      <c r="E8" s="168">
        <v>5742058</v>
      </c>
      <c r="F8" s="168">
        <v>5941883</v>
      </c>
      <c r="G8" s="168"/>
      <c r="H8" s="168"/>
      <c r="I8" s="168"/>
      <c r="J8" s="168"/>
      <c r="K8" s="168"/>
      <c r="L8" s="168"/>
      <c r="M8" s="168"/>
      <c r="N8" s="168"/>
      <c r="O8" s="139"/>
      <c r="P8" s="139"/>
    </row>
    <row r="9" spans="1:30" s="105" customFormat="1" ht="20.100000000000001" customHeight="1" x14ac:dyDescent="0.2">
      <c r="A9" s="114" t="s">
        <v>266</v>
      </c>
      <c r="B9" s="168">
        <v>589592</v>
      </c>
      <c r="C9" s="168">
        <v>703818</v>
      </c>
      <c r="D9" s="168">
        <v>699094</v>
      </c>
      <c r="E9" s="168">
        <v>816340</v>
      </c>
      <c r="F9" s="168">
        <v>880875</v>
      </c>
      <c r="G9" s="168"/>
      <c r="H9" s="168"/>
      <c r="I9" s="168"/>
      <c r="J9" s="168"/>
      <c r="K9" s="168"/>
      <c r="L9" s="168"/>
      <c r="M9" s="168"/>
      <c r="N9" s="168"/>
      <c r="O9" s="139"/>
      <c r="P9" s="139"/>
    </row>
    <row r="10" spans="1:30" s="105" customFormat="1" ht="20.100000000000001" customHeight="1" x14ac:dyDescent="0.2">
      <c r="A10" s="114" t="s">
        <v>267</v>
      </c>
      <c r="B10" s="168">
        <v>2349976</v>
      </c>
      <c r="C10" s="168">
        <v>2996950</v>
      </c>
      <c r="D10" s="168">
        <v>2676061</v>
      </c>
      <c r="E10" s="168">
        <v>2091245</v>
      </c>
      <c r="F10" s="168">
        <v>2310431</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192</v>
      </c>
      <c r="B11" s="187">
        <v>8202128</v>
      </c>
      <c r="C11" s="187">
        <v>9836319</v>
      </c>
      <c r="D11" s="187">
        <v>10681567</v>
      </c>
      <c r="E11" s="187">
        <v>8649643</v>
      </c>
      <c r="F11" s="187">
        <v>9133189</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
      <c r="A12" s="443" t="s">
        <v>414</v>
      </c>
      <c r="B12" s="444"/>
      <c r="C12" s="444"/>
      <c r="D12" s="444"/>
      <c r="E12" s="444"/>
      <c r="Q12" s="244" t="s">
        <v>607</v>
      </c>
      <c r="R12" s="216">
        <v>1678339</v>
      </c>
      <c r="S12" s="216">
        <v>925093</v>
      </c>
      <c r="T12" s="216">
        <v>126474</v>
      </c>
      <c r="U12" s="213">
        <v>2729906</v>
      </c>
    </row>
    <row r="13" spans="1:30" x14ac:dyDescent="0.2">
      <c r="A13" s="6"/>
      <c r="B13" s="24"/>
      <c r="C13" s="25"/>
      <c r="D13" s="25"/>
      <c r="E13" s="25"/>
      <c r="Q13" s="244" t="s">
        <v>608</v>
      </c>
      <c r="R13" s="216">
        <v>2021970</v>
      </c>
      <c r="S13" s="216">
        <v>1015247</v>
      </c>
      <c r="T13" s="216">
        <v>181181</v>
      </c>
      <c r="U13" s="213">
        <v>3218398</v>
      </c>
    </row>
    <row r="14" spans="1:30" x14ac:dyDescent="0.2">
      <c r="A14" s="6"/>
      <c r="B14" s="24"/>
      <c r="C14" s="25"/>
      <c r="D14" s="25"/>
      <c r="E14" s="25"/>
      <c r="Q14" s="244" t="s">
        <v>609</v>
      </c>
      <c r="R14" s="216">
        <v>1925212</v>
      </c>
      <c r="S14" s="216">
        <v>1033021</v>
      </c>
      <c r="T14" s="216">
        <v>139177</v>
      </c>
      <c r="U14" s="213">
        <v>3097410</v>
      </c>
    </row>
    <row r="15" spans="1:30" x14ac:dyDescent="0.2">
      <c r="A15" s="6"/>
      <c r="B15" s="24"/>
      <c r="C15" s="25"/>
      <c r="D15" s="25"/>
      <c r="E15" s="25"/>
      <c r="Q15" s="244" t="s">
        <v>610</v>
      </c>
      <c r="R15" s="216">
        <v>1947039</v>
      </c>
      <c r="S15" s="216">
        <v>934577</v>
      </c>
      <c r="T15" s="216">
        <v>101852</v>
      </c>
      <c r="U15" s="213">
        <v>2983468</v>
      </c>
    </row>
    <row r="16" spans="1:30" x14ac:dyDescent="0.2">
      <c r="Q16" s="244" t="s">
        <v>611</v>
      </c>
      <c r="R16" s="216">
        <v>2588696</v>
      </c>
      <c r="S16" s="216">
        <v>1380463</v>
      </c>
      <c r="T16" s="216">
        <v>254406</v>
      </c>
      <c r="U16" s="213">
        <v>4223565</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437" t="s">
        <v>196</v>
      </c>
      <c r="B37" s="437"/>
      <c r="C37" s="437"/>
      <c r="D37" s="437"/>
      <c r="E37" s="437"/>
      <c r="F37" s="437"/>
      <c r="G37" s="422"/>
      <c r="H37" s="422"/>
      <c r="I37" s="422"/>
      <c r="J37" s="422"/>
      <c r="K37" s="422"/>
      <c r="L37" s="422"/>
      <c r="M37" s="422"/>
      <c r="N37" s="422"/>
      <c r="O37" s="422"/>
      <c r="P37" s="422"/>
      <c r="Q37" s="215"/>
      <c r="R37" s="214"/>
      <c r="S37" s="214"/>
      <c r="T37" s="214"/>
      <c r="U37" s="214"/>
      <c r="V37" s="40"/>
      <c r="W37" s="29"/>
      <c r="X37" s="29"/>
      <c r="AA37" s="30"/>
      <c r="AB37" s="30"/>
      <c r="AC37" s="30"/>
      <c r="AD37" s="29"/>
    </row>
    <row r="38" spans="1:30" ht="13.5" customHeight="1" x14ac:dyDescent="0.2">
      <c r="A38" s="435" t="s">
        <v>244</v>
      </c>
      <c r="B38" s="435"/>
      <c r="C38" s="435"/>
      <c r="D38" s="435"/>
      <c r="E38" s="435"/>
      <c r="F38" s="435"/>
      <c r="G38" s="422"/>
      <c r="H38" s="422"/>
      <c r="I38" s="422"/>
      <c r="J38" s="422"/>
      <c r="K38" s="422"/>
      <c r="L38" s="422"/>
      <c r="M38" s="422"/>
      <c r="N38" s="422"/>
      <c r="O38" s="422"/>
      <c r="P38" s="422"/>
      <c r="R38" s="214"/>
      <c r="S38" s="214"/>
      <c r="T38" s="214"/>
      <c r="U38" s="214"/>
      <c r="V38" s="40"/>
    </row>
    <row r="39" spans="1:30" s="34" customFormat="1" ht="15.95" customHeight="1" x14ac:dyDescent="0.2">
      <c r="A39" s="435" t="s">
        <v>127</v>
      </c>
      <c r="B39" s="435"/>
      <c r="C39" s="435"/>
      <c r="D39" s="435"/>
      <c r="E39" s="435"/>
      <c r="F39" s="435"/>
      <c r="G39" s="422"/>
      <c r="H39" s="422"/>
      <c r="I39" s="422"/>
      <c r="J39" s="422"/>
      <c r="K39" s="422"/>
      <c r="L39" s="422"/>
      <c r="M39" s="422"/>
      <c r="N39" s="422"/>
      <c r="O39" s="422"/>
      <c r="P39" s="422"/>
      <c r="Q39" s="105"/>
      <c r="R39" s="214"/>
      <c r="S39" s="214"/>
      <c r="T39" s="214"/>
      <c r="U39" s="214"/>
      <c r="V39" s="40"/>
      <c r="W39" s="29"/>
      <c r="X39" s="29"/>
      <c r="Z39" s="35"/>
      <c r="AA39" s="30"/>
      <c r="AB39" s="30"/>
      <c r="AC39" s="30"/>
      <c r="AD39" s="29"/>
    </row>
    <row r="40" spans="1:30" s="34" customFormat="1" ht="15.95" customHeight="1" x14ac:dyDescent="0.2">
      <c r="A40" s="435" t="s">
        <v>237</v>
      </c>
      <c r="B40" s="435"/>
      <c r="C40" s="435"/>
      <c r="D40" s="435"/>
      <c r="E40" s="435"/>
      <c r="F40" s="435"/>
      <c r="G40" s="422"/>
      <c r="H40" s="422"/>
      <c r="I40" s="422"/>
      <c r="J40" s="422"/>
      <c r="K40" s="422"/>
      <c r="L40" s="422"/>
      <c r="M40" s="422"/>
      <c r="N40" s="422"/>
      <c r="O40" s="422"/>
      <c r="P40" s="422"/>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128</v>
      </c>
      <c r="B42" s="445" t="s">
        <v>605</v>
      </c>
      <c r="C42" s="445"/>
      <c r="D42" s="445"/>
      <c r="E42" s="445"/>
      <c r="F42" s="445"/>
      <c r="G42" s="106"/>
      <c r="H42" s="106"/>
      <c r="I42" s="106"/>
      <c r="J42" s="106"/>
      <c r="K42" s="106"/>
      <c r="L42" s="106"/>
      <c r="M42" s="106"/>
      <c r="N42" s="106"/>
      <c r="O42" s="106"/>
      <c r="P42" s="106"/>
      <c r="V42" s="40"/>
    </row>
    <row r="43" spans="1:30" ht="15" customHeight="1" x14ac:dyDescent="0.2">
      <c r="A43" s="55"/>
      <c r="B43" s="54">
        <v>2017</v>
      </c>
      <c r="C43" s="54">
        <v>2018</v>
      </c>
      <c r="D43" s="54">
        <v>2019</v>
      </c>
      <c r="E43" s="54">
        <v>2020</v>
      </c>
      <c r="F43" s="54">
        <v>2021</v>
      </c>
      <c r="G43" s="106"/>
      <c r="H43" s="106"/>
      <c r="I43" s="106"/>
      <c r="J43" s="106"/>
      <c r="K43" s="106"/>
      <c r="L43" s="106"/>
      <c r="M43" s="106"/>
      <c r="N43" s="106"/>
      <c r="O43" s="106"/>
      <c r="P43" s="106"/>
    </row>
    <row r="44" spans="1:30" ht="20.100000000000001" customHeight="1" x14ac:dyDescent="0.2">
      <c r="A44" s="114" t="s">
        <v>265</v>
      </c>
      <c r="B44" s="168">
        <v>1678339</v>
      </c>
      <c r="C44" s="168">
        <v>2021970</v>
      </c>
      <c r="D44" s="168">
        <v>1925212</v>
      </c>
      <c r="E44" s="168">
        <v>1947039</v>
      </c>
      <c r="F44" s="168">
        <v>2588696</v>
      </c>
      <c r="G44" s="168"/>
      <c r="H44" s="168"/>
      <c r="I44" s="168"/>
      <c r="J44" s="168"/>
      <c r="K44" s="168"/>
      <c r="L44" s="168"/>
      <c r="M44" s="168"/>
      <c r="N44" s="168"/>
      <c r="O44" s="52"/>
      <c r="P44" s="52"/>
    </row>
    <row r="45" spans="1:30" ht="20.100000000000001" customHeight="1" x14ac:dyDescent="0.2">
      <c r="A45" s="114" t="s">
        <v>266</v>
      </c>
      <c r="B45" s="168">
        <v>925093</v>
      </c>
      <c r="C45" s="168">
        <v>1015247</v>
      </c>
      <c r="D45" s="168">
        <v>1033021</v>
      </c>
      <c r="E45" s="168">
        <v>934577</v>
      </c>
      <c r="F45" s="168">
        <v>1380463</v>
      </c>
      <c r="G45" s="168"/>
      <c r="H45" s="168"/>
      <c r="I45" s="168"/>
      <c r="J45" s="168"/>
      <c r="K45" s="168"/>
      <c r="L45" s="168"/>
      <c r="M45" s="168"/>
      <c r="N45" s="168"/>
      <c r="O45" s="42"/>
      <c r="P45" s="42"/>
    </row>
    <row r="46" spans="1:30" ht="20.100000000000001" customHeight="1" x14ac:dyDescent="0.2">
      <c r="A46" s="114" t="s">
        <v>267</v>
      </c>
      <c r="B46" s="168">
        <v>126474</v>
      </c>
      <c r="C46" s="168">
        <v>181181</v>
      </c>
      <c r="D46" s="168">
        <v>139177</v>
      </c>
      <c r="E46" s="168">
        <v>101852</v>
      </c>
      <c r="F46" s="168">
        <v>254406</v>
      </c>
      <c r="G46" s="168"/>
      <c r="H46" s="168"/>
      <c r="I46" s="168"/>
      <c r="J46" s="168"/>
      <c r="K46" s="168"/>
      <c r="L46" s="168"/>
      <c r="M46" s="168"/>
      <c r="N46" s="168"/>
      <c r="O46" s="42"/>
      <c r="P46" s="42"/>
    </row>
    <row r="47" spans="1:30" s="2" customFormat="1" ht="20.100000000000001" customHeight="1" thickBot="1" x14ac:dyDescent="0.25">
      <c r="A47" s="190" t="s">
        <v>192</v>
      </c>
      <c r="B47" s="191">
        <v>2729906</v>
      </c>
      <c r="C47" s="191">
        <v>3218398</v>
      </c>
      <c r="D47" s="191">
        <v>3097410</v>
      </c>
      <c r="E47" s="191">
        <v>2983468</v>
      </c>
      <c r="F47" s="191">
        <v>4223565</v>
      </c>
      <c r="G47" s="224"/>
      <c r="H47" s="224"/>
      <c r="I47" s="224"/>
      <c r="J47" s="224"/>
      <c r="K47" s="224"/>
      <c r="L47" s="224"/>
      <c r="M47" s="224"/>
      <c r="N47" s="224"/>
      <c r="O47" s="189"/>
      <c r="P47" s="189"/>
    </row>
    <row r="48" spans="1:30" ht="30.75" customHeight="1" thickTop="1" x14ac:dyDescent="0.2">
      <c r="A48" s="443" t="s">
        <v>415</v>
      </c>
      <c r="B48" s="444"/>
      <c r="C48" s="444"/>
      <c r="D48" s="444"/>
      <c r="E48" s="444"/>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437" t="s">
        <v>424</v>
      </c>
      <c r="B1" s="437"/>
      <c r="C1" s="437"/>
      <c r="D1" s="437"/>
      <c r="E1" s="437"/>
      <c r="F1" s="437"/>
      <c r="U1" s="32"/>
    </row>
    <row r="2" spans="1:21" ht="15.95" customHeight="1" x14ac:dyDescent="0.2">
      <c r="A2" s="435" t="s">
        <v>136</v>
      </c>
      <c r="B2" s="435"/>
      <c r="C2" s="435"/>
      <c r="D2" s="435"/>
      <c r="E2" s="435"/>
      <c r="F2" s="435"/>
      <c r="G2" s="424"/>
      <c r="H2" s="424"/>
      <c r="U2" s="29"/>
    </row>
    <row r="3" spans="1:21" ht="15.95" customHeight="1" x14ac:dyDescent="0.2">
      <c r="A3" s="435" t="s">
        <v>127</v>
      </c>
      <c r="B3" s="435"/>
      <c r="C3" s="435"/>
      <c r="D3" s="435"/>
      <c r="E3" s="435"/>
      <c r="F3" s="435"/>
      <c r="G3" s="424"/>
      <c r="H3" s="424"/>
      <c r="R3" s="35" t="s">
        <v>123</v>
      </c>
      <c r="U3" s="56"/>
    </row>
    <row r="4" spans="1:21" ht="15.95" customHeight="1" thickBot="1" x14ac:dyDescent="0.25">
      <c r="A4" s="435" t="s">
        <v>237</v>
      </c>
      <c r="B4" s="435"/>
      <c r="C4" s="435"/>
      <c r="D4" s="435"/>
      <c r="E4" s="435"/>
      <c r="F4" s="435"/>
      <c r="G4" s="424"/>
      <c r="H4" s="424"/>
      <c r="M4" s="36"/>
      <c r="N4" s="451"/>
      <c r="O4" s="451"/>
      <c r="R4" s="35"/>
      <c r="U4" s="29"/>
    </row>
    <row r="5" spans="1:21" ht="18" customHeight="1" thickTop="1" x14ac:dyDescent="0.2">
      <c r="A5" s="61" t="s">
        <v>137</v>
      </c>
      <c r="B5" s="440">
        <v>2020</v>
      </c>
      <c r="C5" s="446" t="s">
        <v>605</v>
      </c>
      <c r="D5" s="446"/>
      <c r="E5" s="62" t="s">
        <v>142</v>
      </c>
      <c r="F5" s="62" t="s">
        <v>134</v>
      </c>
      <c r="G5" s="36"/>
      <c r="H5" s="36"/>
      <c r="M5" s="36"/>
      <c r="N5" s="36"/>
      <c r="O5" s="36"/>
      <c r="S5" s="30">
        <v>9133188</v>
      </c>
      <c r="U5" s="29"/>
    </row>
    <row r="6" spans="1:21" ht="18" customHeight="1" thickBot="1" x14ac:dyDescent="0.25">
      <c r="A6" s="63"/>
      <c r="B6" s="450"/>
      <c r="C6" s="50">
        <v>2020</v>
      </c>
      <c r="D6" s="50">
        <v>2021</v>
      </c>
      <c r="E6" s="50" t="s">
        <v>601</v>
      </c>
      <c r="F6" s="51">
        <v>2021</v>
      </c>
      <c r="G6" s="36"/>
      <c r="H6" s="36"/>
      <c r="M6" s="23"/>
      <c r="N6" s="23"/>
      <c r="O6" s="23"/>
      <c r="R6" s="34" t="s">
        <v>6</v>
      </c>
      <c r="S6" s="30">
        <v>4278417</v>
      </c>
      <c r="T6" s="57">
        <v>46.844727164271667</v>
      </c>
      <c r="U6" s="32"/>
    </row>
    <row r="7" spans="1:21" ht="18" customHeight="1" thickTop="1" x14ac:dyDescent="0.2">
      <c r="A7" s="435" t="s">
        <v>140</v>
      </c>
      <c r="B7" s="435"/>
      <c r="C7" s="435"/>
      <c r="D7" s="435"/>
      <c r="E7" s="435"/>
      <c r="F7" s="435"/>
      <c r="G7" s="36"/>
      <c r="H7" s="36"/>
      <c r="M7" s="23"/>
      <c r="N7" s="23"/>
      <c r="O7" s="23"/>
      <c r="R7" s="34" t="s">
        <v>7</v>
      </c>
      <c r="S7" s="30">
        <v>4854771</v>
      </c>
      <c r="T7" s="57">
        <v>53.15527283572834</v>
      </c>
      <c r="U7" s="29"/>
    </row>
    <row r="8" spans="1:21" ht="18" customHeight="1" x14ac:dyDescent="0.2">
      <c r="A8" s="58" t="s">
        <v>129</v>
      </c>
      <c r="B8" s="23">
        <v>15897981</v>
      </c>
      <c r="C8" s="23">
        <v>8649643</v>
      </c>
      <c r="D8" s="23">
        <v>9133189</v>
      </c>
      <c r="E8" s="31">
        <v>5.5903578910713424E-2</v>
      </c>
      <c r="F8" s="58"/>
      <c r="G8" s="28"/>
      <c r="H8" s="28"/>
      <c r="M8" s="23"/>
      <c r="N8" s="23"/>
      <c r="O8" s="23"/>
      <c r="T8" s="57">
        <v>100</v>
      </c>
      <c r="U8" s="29"/>
    </row>
    <row r="9" spans="1:21" s="35" customFormat="1" ht="18" customHeight="1" x14ac:dyDescent="0.2">
      <c r="A9" s="26" t="s">
        <v>139</v>
      </c>
      <c r="B9" s="22">
        <v>6667052</v>
      </c>
      <c r="C9" s="22">
        <v>4245741</v>
      </c>
      <c r="D9" s="22">
        <v>4278417</v>
      </c>
      <c r="E9" s="27">
        <v>7.6961830691038386E-3</v>
      </c>
      <c r="F9" s="27">
        <v>0.46844722035205882</v>
      </c>
      <c r="G9" s="28"/>
      <c r="H9" s="28"/>
      <c r="M9" s="22"/>
      <c r="N9" s="22"/>
      <c r="O9" s="22"/>
      <c r="P9" s="32"/>
      <c r="Q9" s="32"/>
      <c r="R9" s="35" t="s">
        <v>122</v>
      </c>
      <c r="S9" s="30">
        <v>9133188</v>
      </c>
      <c r="T9" s="57"/>
      <c r="U9" s="29"/>
    </row>
    <row r="10" spans="1:21" ht="18" customHeight="1" x14ac:dyDescent="0.2">
      <c r="A10" s="111" t="s">
        <v>268</v>
      </c>
      <c r="B10" s="23">
        <v>6232673</v>
      </c>
      <c r="C10" s="23">
        <v>3992582</v>
      </c>
      <c r="D10" s="23">
        <v>4075004</v>
      </c>
      <c r="E10" s="31">
        <v>2.0643783897237426E-2</v>
      </c>
      <c r="F10" s="31">
        <v>0.95245601352088871</v>
      </c>
      <c r="G10" s="58"/>
      <c r="H10" s="23"/>
      <c r="I10" s="23"/>
      <c r="J10" s="23"/>
      <c r="M10" s="23"/>
      <c r="N10" s="23"/>
      <c r="O10" s="23"/>
      <c r="R10" s="34" t="s">
        <v>8</v>
      </c>
      <c r="S10" s="30">
        <v>5941883</v>
      </c>
      <c r="T10" s="57">
        <v>65.058148370536117</v>
      </c>
      <c r="U10" s="32"/>
    </row>
    <row r="11" spans="1:21" ht="18" customHeight="1" x14ac:dyDescent="0.2">
      <c r="A11" s="111" t="s">
        <v>269</v>
      </c>
      <c r="B11" s="23">
        <v>80726</v>
      </c>
      <c r="C11" s="23">
        <v>29302</v>
      </c>
      <c r="D11" s="23">
        <v>55834</v>
      </c>
      <c r="E11" s="31">
        <v>0.90546720360384958</v>
      </c>
      <c r="F11" s="31">
        <v>1.3050153830260118E-2</v>
      </c>
      <c r="G11" s="58"/>
      <c r="H11" s="23"/>
      <c r="I11" s="23"/>
      <c r="J11" s="23"/>
      <c r="M11" s="23"/>
      <c r="N11" s="23"/>
      <c r="O11" s="23"/>
      <c r="R11" s="34" t="s">
        <v>9</v>
      </c>
      <c r="S11" s="30">
        <v>880874</v>
      </c>
      <c r="T11" s="57">
        <v>9.6447593107685936</v>
      </c>
      <c r="U11" s="29"/>
    </row>
    <row r="12" spans="1:21" ht="18" customHeight="1" x14ac:dyDescent="0.2">
      <c r="A12" s="111" t="s">
        <v>270</v>
      </c>
      <c r="B12" s="23">
        <v>353653</v>
      </c>
      <c r="C12" s="23">
        <v>223857</v>
      </c>
      <c r="D12" s="23">
        <v>147579</v>
      </c>
      <c r="E12" s="31">
        <v>-0.3407443144507431</v>
      </c>
      <c r="F12" s="31">
        <v>3.4493832648851197E-2</v>
      </c>
      <c r="G12" s="28"/>
      <c r="H12" s="33"/>
      <c r="M12" s="23"/>
      <c r="N12" s="23"/>
      <c r="O12" s="23"/>
      <c r="R12" s="34" t="s">
        <v>10</v>
      </c>
      <c r="S12" s="30">
        <v>2310431</v>
      </c>
      <c r="T12" s="57">
        <v>25.297092318695292</v>
      </c>
      <c r="U12" s="29"/>
    </row>
    <row r="13" spans="1:21" s="35" customFormat="1" ht="18" customHeight="1" x14ac:dyDescent="0.2">
      <c r="A13" s="26" t="s">
        <v>138</v>
      </c>
      <c r="B13" s="22">
        <v>9230931</v>
      </c>
      <c r="C13" s="22">
        <v>4403903</v>
      </c>
      <c r="D13" s="22">
        <v>4854771</v>
      </c>
      <c r="E13" s="27">
        <v>0.10237918500929744</v>
      </c>
      <c r="F13" s="27">
        <v>0.53155267015715979</v>
      </c>
      <c r="G13" s="28"/>
      <c r="H13" s="28"/>
      <c r="M13" s="22"/>
      <c r="N13" s="22"/>
      <c r="O13" s="22"/>
      <c r="P13" s="32"/>
      <c r="Q13" s="32"/>
      <c r="R13" s="34"/>
      <c r="S13" s="34"/>
      <c r="T13" s="57">
        <v>100</v>
      </c>
      <c r="U13" s="29"/>
    </row>
    <row r="14" spans="1:21" ht="18" customHeight="1" x14ac:dyDescent="0.2">
      <c r="A14" s="111" t="s">
        <v>268</v>
      </c>
      <c r="B14" s="23">
        <v>3689735</v>
      </c>
      <c r="C14" s="23">
        <v>1749476</v>
      </c>
      <c r="D14" s="23">
        <v>1866879</v>
      </c>
      <c r="E14" s="31">
        <v>6.7107522481017173E-2</v>
      </c>
      <c r="F14" s="31">
        <v>0.38454522365730537</v>
      </c>
      <c r="G14" s="28"/>
      <c r="H14" s="33"/>
      <c r="M14" s="23"/>
      <c r="N14" s="23"/>
      <c r="O14" s="23"/>
      <c r="T14" s="57"/>
      <c r="U14" s="29"/>
    </row>
    <row r="15" spans="1:21" ht="18" customHeight="1" x14ac:dyDescent="0.2">
      <c r="A15" s="111" t="s">
        <v>269</v>
      </c>
      <c r="B15" s="23">
        <v>1579550</v>
      </c>
      <c r="C15" s="23">
        <v>787038</v>
      </c>
      <c r="D15" s="23">
        <v>825040</v>
      </c>
      <c r="E15" s="31">
        <v>4.8284835039731244E-2</v>
      </c>
      <c r="F15" s="31">
        <v>0.16994416420465558</v>
      </c>
      <c r="G15" s="28"/>
      <c r="H15" s="33"/>
      <c r="J15" s="30"/>
      <c r="U15" s="29"/>
    </row>
    <row r="16" spans="1:21" ht="18" customHeight="1" x14ac:dyDescent="0.2">
      <c r="A16" s="111" t="s">
        <v>270</v>
      </c>
      <c r="B16" s="23">
        <v>3961646</v>
      </c>
      <c r="C16" s="23">
        <v>1867389</v>
      </c>
      <c r="D16" s="23">
        <v>2162852</v>
      </c>
      <c r="E16" s="31">
        <v>0.15822252353419669</v>
      </c>
      <c r="F16" s="31">
        <v>0.44551061213803905</v>
      </c>
      <c r="G16" s="28"/>
      <c r="H16" s="33"/>
      <c r="M16" s="23"/>
      <c r="N16" s="23"/>
      <c r="O16" s="23"/>
    </row>
    <row r="17" spans="1:15" ht="18" customHeight="1" x14ac:dyDescent="0.2">
      <c r="A17" s="435" t="s">
        <v>141</v>
      </c>
      <c r="B17" s="435"/>
      <c r="C17" s="435"/>
      <c r="D17" s="435"/>
      <c r="E17" s="435"/>
      <c r="F17" s="435"/>
      <c r="G17" s="28"/>
      <c r="H17" s="33"/>
      <c r="M17" s="23"/>
      <c r="N17" s="23"/>
      <c r="O17" s="23"/>
    </row>
    <row r="18" spans="1:15" ht="18" customHeight="1" x14ac:dyDescent="0.2">
      <c r="A18" s="58" t="s">
        <v>129</v>
      </c>
      <c r="B18" s="23">
        <v>6641357</v>
      </c>
      <c r="C18" s="23">
        <v>2983468</v>
      </c>
      <c r="D18" s="23">
        <v>4223565</v>
      </c>
      <c r="E18" s="31">
        <v>0.41565620948506904</v>
      </c>
      <c r="F18" s="59"/>
      <c r="G18" s="28"/>
      <c r="K18" s="115"/>
      <c r="M18" s="23"/>
      <c r="N18" s="23"/>
      <c r="O18" s="23"/>
    </row>
    <row r="19" spans="1:15" ht="18" customHeight="1" x14ac:dyDescent="0.2">
      <c r="A19" s="26" t="s">
        <v>139</v>
      </c>
      <c r="B19" s="22">
        <v>1621645</v>
      </c>
      <c r="C19" s="22">
        <v>656252</v>
      </c>
      <c r="D19" s="22">
        <v>878209</v>
      </c>
      <c r="E19" s="27">
        <v>0.33821915971303707</v>
      </c>
      <c r="F19" s="27">
        <v>0.20793074097356143</v>
      </c>
      <c r="G19" s="28"/>
      <c r="H19" s="22"/>
      <c r="I19" s="30"/>
      <c r="K19" s="223"/>
      <c r="L19" s="34"/>
      <c r="M19" s="23"/>
      <c r="N19" s="23"/>
      <c r="O19" s="23"/>
    </row>
    <row r="20" spans="1:15" ht="18" customHeight="1" x14ac:dyDescent="0.2">
      <c r="A20" s="111" t="s">
        <v>268</v>
      </c>
      <c r="B20" s="23">
        <v>1526210</v>
      </c>
      <c r="C20" s="23">
        <v>608867</v>
      </c>
      <c r="D20" s="23">
        <v>837116</v>
      </c>
      <c r="E20" s="31">
        <v>0.37487497269518633</v>
      </c>
      <c r="F20" s="31">
        <v>0.95320817709679584</v>
      </c>
      <c r="G20" s="28"/>
      <c r="H20" s="23"/>
      <c r="M20" s="23"/>
      <c r="N20" s="23"/>
      <c r="O20" s="23"/>
    </row>
    <row r="21" spans="1:15" ht="18" customHeight="1" x14ac:dyDescent="0.2">
      <c r="A21" s="111" t="s">
        <v>269</v>
      </c>
      <c r="B21" s="23">
        <v>77959</v>
      </c>
      <c r="C21" s="23">
        <v>40345</v>
      </c>
      <c r="D21" s="23">
        <v>29107</v>
      </c>
      <c r="E21" s="31">
        <v>-0.2785475275746685</v>
      </c>
      <c r="F21" s="31">
        <v>3.3143591104167688E-2</v>
      </c>
      <c r="G21" s="28"/>
      <c r="H21" s="23"/>
      <c r="J21" s="115"/>
      <c r="K21" s="30"/>
      <c r="M21" s="23"/>
      <c r="N21" s="23"/>
      <c r="O21" s="23"/>
    </row>
    <row r="22" spans="1:15" ht="18" customHeight="1" x14ac:dyDescent="0.2">
      <c r="A22" s="111" t="s">
        <v>270</v>
      </c>
      <c r="B22" s="23">
        <v>17476</v>
      </c>
      <c r="C22" s="23">
        <v>7040</v>
      </c>
      <c r="D22" s="23">
        <v>11986</v>
      </c>
      <c r="E22" s="31">
        <v>0.70255681818181814</v>
      </c>
      <c r="F22" s="31">
        <v>1.3648231799036448E-2</v>
      </c>
      <c r="G22" s="28"/>
      <c r="H22" s="23"/>
      <c r="J22" s="115"/>
      <c r="K22" s="30"/>
      <c r="M22" s="23"/>
      <c r="N22" s="23"/>
      <c r="O22" s="23"/>
    </row>
    <row r="23" spans="1:15" ht="18" customHeight="1" x14ac:dyDescent="0.2">
      <c r="A23" s="26" t="s">
        <v>138</v>
      </c>
      <c r="B23" s="22">
        <v>5019712</v>
      </c>
      <c r="C23" s="22">
        <v>2327216</v>
      </c>
      <c r="D23" s="22">
        <v>3345355</v>
      </c>
      <c r="E23" s="27">
        <v>0.43749226543647002</v>
      </c>
      <c r="F23" s="27">
        <v>0.79206902225963138</v>
      </c>
      <c r="G23" s="28"/>
      <c r="H23" s="22"/>
      <c r="J23" s="115"/>
      <c r="K23" s="30"/>
      <c r="M23" s="23"/>
      <c r="N23" s="23"/>
      <c r="O23" s="23"/>
    </row>
    <row r="24" spans="1:15" ht="18" customHeight="1" x14ac:dyDescent="0.2">
      <c r="A24" s="111" t="s">
        <v>268</v>
      </c>
      <c r="B24" s="23">
        <v>2790900</v>
      </c>
      <c r="C24" s="23">
        <v>1338172</v>
      </c>
      <c r="D24" s="23">
        <v>1751579</v>
      </c>
      <c r="E24" s="31">
        <v>0.30893412804930903</v>
      </c>
      <c r="F24" s="31">
        <v>0.52358538929351295</v>
      </c>
      <c r="G24" s="28"/>
      <c r="H24" s="23"/>
      <c r="M24" s="23"/>
      <c r="N24" s="23"/>
      <c r="O24" s="23"/>
    </row>
    <row r="25" spans="1:15" ht="18" customHeight="1" x14ac:dyDescent="0.2">
      <c r="A25" s="111" t="s">
        <v>269</v>
      </c>
      <c r="B25" s="23">
        <v>2032654</v>
      </c>
      <c r="C25" s="23">
        <v>894232</v>
      </c>
      <c r="D25" s="23">
        <v>1351356</v>
      </c>
      <c r="E25" s="31">
        <v>0.51119172653181721</v>
      </c>
      <c r="F25" s="31">
        <v>0.40394995448913495</v>
      </c>
      <c r="G25" s="28"/>
      <c r="H25" s="23"/>
    </row>
    <row r="26" spans="1:15" ht="18" customHeight="1" x14ac:dyDescent="0.2">
      <c r="A26" s="111" t="s">
        <v>270</v>
      </c>
      <c r="B26" s="23">
        <v>196158</v>
      </c>
      <c r="C26" s="23">
        <v>94812</v>
      </c>
      <c r="D26" s="23">
        <v>242420</v>
      </c>
      <c r="E26" s="31">
        <v>1.5568493439648989</v>
      </c>
      <c r="F26" s="31">
        <v>7.2464656217352125E-2</v>
      </c>
      <c r="G26" s="28"/>
      <c r="H26" s="23"/>
      <c r="M26" s="23"/>
      <c r="N26" s="23"/>
      <c r="O26" s="23"/>
    </row>
    <row r="27" spans="1:15" ht="18" customHeight="1" x14ac:dyDescent="0.2">
      <c r="A27" s="435" t="s">
        <v>131</v>
      </c>
      <c r="B27" s="435"/>
      <c r="C27" s="435"/>
      <c r="D27" s="435"/>
      <c r="E27" s="435"/>
      <c r="F27" s="435"/>
      <c r="G27" s="28"/>
      <c r="H27" s="33"/>
      <c r="M27" s="23"/>
      <c r="N27" s="23"/>
      <c r="O27" s="23"/>
    </row>
    <row r="28" spans="1:15" ht="18" customHeight="1" x14ac:dyDescent="0.2">
      <c r="A28" s="58" t="s">
        <v>129</v>
      </c>
      <c r="B28" s="23">
        <v>9256624</v>
      </c>
      <c r="C28" s="23">
        <v>5666175</v>
      </c>
      <c r="D28" s="23">
        <v>4909624</v>
      </c>
      <c r="E28" s="31">
        <v>-0.13352058487427584</v>
      </c>
      <c r="F28" s="28"/>
      <c r="G28" s="28"/>
      <c r="H28" s="28"/>
      <c r="M28" s="23"/>
      <c r="N28" s="23"/>
      <c r="O28" s="23"/>
    </row>
    <row r="29" spans="1:15" ht="18" customHeight="1" x14ac:dyDescent="0.2">
      <c r="A29" s="26" t="s">
        <v>321</v>
      </c>
      <c r="B29" s="22">
        <v>5045407</v>
      </c>
      <c r="C29" s="22">
        <v>3589489</v>
      </c>
      <c r="D29" s="22">
        <v>3400208</v>
      </c>
      <c r="E29" s="27">
        <v>-5.2732018401505064E-2</v>
      </c>
      <c r="F29" s="27">
        <v>0.69255975610352238</v>
      </c>
      <c r="G29" s="28"/>
      <c r="H29" s="33"/>
      <c r="M29" s="23"/>
      <c r="N29" s="23"/>
      <c r="O29" s="23"/>
    </row>
    <row r="30" spans="1:15" ht="18" customHeight="1" x14ac:dyDescent="0.2">
      <c r="A30" s="111" t="s">
        <v>322</v>
      </c>
      <c r="B30" s="23">
        <v>4706463</v>
      </c>
      <c r="C30" s="23">
        <v>3383715</v>
      </c>
      <c r="D30" s="23">
        <v>3237888</v>
      </c>
      <c r="E30" s="31">
        <v>-4.3096714705582476E-2</v>
      </c>
      <c r="F30" s="31">
        <v>0.95226174398742669</v>
      </c>
      <c r="G30" s="28"/>
      <c r="H30" s="33"/>
      <c r="M30" s="23"/>
      <c r="N30" s="23"/>
      <c r="O30" s="23"/>
    </row>
    <row r="31" spans="1:15" ht="18" customHeight="1" x14ac:dyDescent="0.2">
      <c r="A31" s="111" t="s">
        <v>323</v>
      </c>
      <c r="B31" s="23">
        <v>2767</v>
      </c>
      <c r="C31" s="23">
        <v>-11043</v>
      </c>
      <c r="D31" s="23">
        <v>26727</v>
      </c>
      <c r="E31" s="31">
        <v>-3.4202662320021733</v>
      </c>
      <c r="F31" s="31">
        <v>7.8604014813211422E-3</v>
      </c>
      <c r="G31" s="28"/>
      <c r="H31" s="33"/>
      <c r="M31" s="23"/>
      <c r="N31" s="23"/>
      <c r="O31" s="23"/>
    </row>
    <row r="32" spans="1:15" ht="18" customHeight="1" x14ac:dyDescent="0.2">
      <c r="A32" s="111" t="s">
        <v>324</v>
      </c>
      <c r="B32" s="23">
        <v>336177</v>
      </c>
      <c r="C32" s="23">
        <v>216817</v>
      </c>
      <c r="D32" s="23">
        <v>135593</v>
      </c>
      <c r="E32" s="31">
        <v>-0.37462007130437192</v>
      </c>
      <c r="F32" s="31">
        <v>3.9877854531252206E-2</v>
      </c>
      <c r="G32" s="28"/>
      <c r="H32" s="33"/>
      <c r="M32" s="23"/>
      <c r="N32" s="23"/>
      <c r="O32" s="23"/>
    </row>
    <row r="33" spans="1:15" ht="18" customHeight="1" x14ac:dyDescent="0.2">
      <c r="A33" s="26" t="s">
        <v>325</v>
      </c>
      <c r="B33" s="22">
        <v>4211219</v>
      </c>
      <c r="C33" s="22">
        <v>2076687</v>
      </c>
      <c r="D33" s="22">
        <v>1509416</v>
      </c>
      <c r="E33" s="27">
        <v>-0.27316153084215389</v>
      </c>
      <c r="F33" s="27">
        <v>0.30744024389647762</v>
      </c>
      <c r="G33" s="28"/>
      <c r="H33" s="33"/>
      <c r="M33" s="23"/>
      <c r="N33" s="23"/>
      <c r="O33" s="23"/>
    </row>
    <row r="34" spans="1:15" ht="18" customHeight="1" x14ac:dyDescent="0.2">
      <c r="A34" s="111" t="s">
        <v>322</v>
      </c>
      <c r="B34" s="23">
        <v>898835</v>
      </c>
      <c r="C34" s="23">
        <v>411304</v>
      </c>
      <c r="D34" s="23">
        <v>115300</v>
      </c>
      <c r="E34" s="31">
        <v>-0.71967206737595546</v>
      </c>
      <c r="F34" s="31">
        <v>7.6387159007192187E-2</v>
      </c>
      <c r="G34" s="28"/>
      <c r="H34" s="33"/>
      <c r="M34" s="23"/>
      <c r="N34" s="23"/>
      <c r="O34" s="23"/>
    </row>
    <row r="35" spans="1:15" ht="18" customHeight="1" x14ac:dyDescent="0.2">
      <c r="A35" s="111" t="s">
        <v>323</v>
      </c>
      <c r="B35" s="23">
        <v>-453104</v>
      </c>
      <c r="C35" s="23">
        <v>-107194</v>
      </c>
      <c r="D35" s="23">
        <v>-526316</v>
      </c>
      <c r="E35" s="31">
        <v>-3.9099389891225256</v>
      </c>
      <c r="F35" s="31">
        <v>-0.34868849939314278</v>
      </c>
      <c r="G35" s="33"/>
      <c r="H35" s="33"/>
      <c r="M35" s="23"/>
      <c r="N35" s="23"/>
      <c r="O35" s="23"/>
    </row>
    <row r="36" spans="1:15" ht="18" customHeight="1" thickBot="1" x14ac:dyDescent="0.25">
      <c r="A36" s="64" t="s">
        <v>324</v>
      </c>
      <c r="B36" s="64">
        <v>3765488</v>
      </c>
      <c r="C36" s="64">
        <v>1772577</v>
      </c>
      <c r="D36" s="64">
        <v>1920432</v>
      </c>
      <c r="E36" s="65">
        <v>8.3412455425067575E-2</v>
      </c>
      <c r="F36" s="65">
        <v>1.2723013403859507</v>
      </c>
      <c r="G36" s="28"/>
      <c r="H36" s="33"/>
      <c r="M36" s="23"/>
      <c r="N36" s="23"/>
      <c r="O36" s="23"/>
    </row>
    <row r="37" spans="1:15" ht="25.5" customHeight="1" thickTop="1" x14ac:dyDescent="0.2">
      <c r="A37" s="443" t="s">
        <v>414</v>
      </c>
      <c r="B37" s="444"/>
      <c r="C37" s="444"/>
      <c r="D37" s="444"/>
      <c r="E37" s="444"/>
      <c r="F37" s="58"/>
      <c r="G37" s="58"/>
      <c r="H37" s="58"/>
      <c r="M37" s="23"/>
      <c r="N37" s="23"/>
      <c r="O37" s="23"/>
    </row>
    <row r="39" spans="1:15" ht="15.95" customHeight="1" x14ac:dyDescent="0.2">
      <c r="A39" s="449"/>
      <c r="B39" s="449"/>
      <c r="C39" s="449"/>
      <c r="D39" s="449"/>
      <c r="E39" s="449"/>
      <c r="F39" s="424"/>
      <c r="G39" s="424"/>
      <c r="H39" s="424"/>
    </row>
    <row r="40" spans="1:15" ht="15.95" customHeight="1" x14ac:dyDescent="0.2"/>
    <row r="41" spans="1:15" ht="15.95" customHeight="1" x14ac:dyDescent="0.2">
      <c r="G41" s="424"/>
    </row>
    <row r="42" spans="1:15" ht="15.95" customHeight="1" x14ac:dyDescent="0.2">
      <c r="H42" s="60"/>
      <c r="I42" s="30"/>
      <c r="J42" s="30"/>
      <c r="K42" s="30"/>
    </row>
    <row r="43" spans="1:15" ht="15.95" customHeight="1" x14ac:dyDescent="0.2">
      <c r="G43" s="424"/>
      <c r="I43" s="30"/>
      <c r="J43" s="30"/>
      <c r="K43" s="30"/>
    </row>
    <row r="44" spans="1:15" ht="15.95" customHeight="1" x14ac:dyDescent="0.2">
      <c r="I44" s="30"/>
      <c r="J44" s="30"/>
      <c r="K44" s="30"/>
    </row>
    <row r="45" spans="1:15" ht="15.95" customHeight="1" x14ac:dyDescent="0.2">
      <c r="G45" s="424"/>
      <c r="I45" s="30"/>
      <c r="J45" s="30"/>
      <c r="K45" s="30"/>
    </row>
    <row r="46" spans="1:15" ht="15.95" customHeight="1" x14ac:dyDescent="0.2">
      <c r="I46" s="30"/>
      <c r="J46" s="30"/>
      <c r="K46" s="30"/>
    </row>
    <row r="47" spans="1:15" ht="15.95" customHeight="1" x14ac:dyDescent="0.2">
      <c r="G47" s="424"/>
      <c r="I47" s="30"/>
      <c r="J47" s="30"/>
      <c r="K47" s="30"/>
    </row>
    <row r="48" spans="1:15" ht="15.95" customHeight="1" x14ac:dyDescent="0.2">
      <c r="I48" s="30"/>
      <c r="J48" s="30"/>
      <c r="K48" s="30"/>
    </row>
    <row r="49" spans="7:11" ht="15.95" customHeight="1" x14ac:dyDescent="0.2">
      <c r="G49" s="424"/>
      <c r="I49" s="30"/>
      <c r="J49" s="30"/>
      <c r="K49" s="30"/>
    </row>
    <row r="50" spans="7:11" ht="15.95" customHeight="1" x14ac:dyDescent="0.2">
      <c r="I50" s="30"/>
      <c r="J50" s="30"/>
      <c r="K50" s="30"/>
    </row>
    <row r="51" spans="7:11" ht="15.95" customHeight="1" x14ac:dyDescent="0.2">
      <c r="G51" s="424"/>
    </row>
    <row r="52" spans="7:11" ht="15.95" customHeight="1" x14ac:dyDescent="0.2">
      <c r="I52" s="30"/>
      <c r="J52" s="30"/>
      <c r="K52" s="30"/>
    </row>
    <row r="53" spans="7:11" ht="15.95" customHeight="1" x14ac:dyDescent="0.2">
      <c r="G53" s="424"/>
      <c r="I53" s="30"/>
      <c r="J53" s="30"/>
      <c r="K53" s="30"/>
    </row>
    <row r="54" spans="7:11" ht="15.95" customHeight="1" x14ac:dyDescent="0.2">
      <c r="I54" s="30"/>
      <c r="J54" s="30"/>
      <c r="K54" s="30"/>
    </row>
    <row r="55" spans="7:11" ht="15.95" customHeight="1" x14ac:dyDescent="0.2">
      <c r="G55" s="424"/>
      <c r="I55" s="30"/>
      <c r="J55" s="30"/>
      <c r="K55" s="30"/>
    </row>
    <row r="56" spans="7:11" ht="15.95" customHeight="1" x14ac:dyDescent="0.2">
      <c r="I56" s="30"/>
      <c r="J56" s="30"/>
      <c r="K56" s="30"/>
    </row>
    <row r="57" spans="7:11" ht="15.95" customHeight="1" x14ac:dyDescent="0.2">
      <c r="G57" s="424"/>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424"/>
      <c r="I60" s="30"/>
      <c r="J60" s="30"/>
      <c r="K60" s="30"/>
    </row>
    <row r="61" spans="7:11" ht="15.95" customHeight="1" x14ac:dyDescent="0.2"/>
    <row r="62" spans="7:11" ht="15.95" customHeight="1" x14ac:dyDescent="0.2">
      <c r="G62" s="424"/>
      <c r="I62" s="30"/>
      <c r="J62" s="30"/>
      <c r="K62" s="30"/>
    </row>
    <row r="63" spans="7:11" ht="15.95" customHeight="1" x14ac:dyDescent="0.2">
      <c r="I63" s="30"/>
      <c r="J63" s="30"/>
      <c r="K63" s="30"/>
    </row>
    <row r="64" spans="7:11" ht="15.95" customHeight="1" x14ac:dyDescent="0.2">
      <c r="G64" s="424"/>
      <c r="I64" s="30"/>
      <c r="J64" s="30"/>
      <c r="K64" s="30"/>
    </row>
    <row r="65" spans="1:11" ht="15.95" customHeight="1" x14ac:dyDescent="0.2">
      <c r="I65" s="30"/>
      <c r="J65" s="30"/>
      <c r="K65" s="30"/>
    </row>
    <row r="66" spans="1:11" ht="15.95" customHeight="1" x14ac:dyDescent="0.2">
      <c r="G66" s="424"/>
      <c r="I66" s="30"/>
      <c r="J66" s="30"/>
      <c r="K66" s="30"/>
    </row>
    <row r="67" spans="1:11" ht="15.95" customHeight="1" x14ac:dyDescent="0.2">
      <c r="I67" s="30"/>
      <c r="J67" s="30"/>
      <c r="K67" s="30"/>
    </row>
    <row r="68" spans="1:11" ht="15.95" customHeight="1" x14ac:dyDescent="0.2">
      <c r="G68" s="424"/>
      <c r="I68" s="30"/>
      <c r="J68" s="30"/>
      <c r="K68" s="30"/>
    </row>
    <row r="69" spans="1:11" ht="15.95" customHeight="1" x14ac:dyDescent="0.2">
      <c r="I69" s="30"/>
      <c r="J69" s="30"/>
      <c r="K69" s="30"/>
    </row>
    <row r="70" spans="1:11" ht="15.95" customHeight="1" x14ac:dyDescent="0.2">
      <c r="G70" s="424"/>
      <c r="I70" s="30"/>
      <c r="J70" s="30"/>
      <c r="K70" s="30"/>
    </row>
    <row r="71" spans="1:11" ht="15.95" customHeight="1" x14ac:dyDescent="0.2"/>
    <row r="72" spans="1:11" ht="15.95" customHeight="1" x14ac:dyDescent="0.2">
      <c r="G72" s="424"/>
    </row>
    <row r="73" spans="1:11" ht="15.95" customHeight="1" x14ac:dyDescent="0.2"/>
    <row r="74" spans="1:11" ht="15.95" customHeight="1" x14ac:dyDescent="0.2">
      <c r="G74" s="424"/>
    </row>
    <row r="75" spans="1:11" ht="15.95" customHeight="1" x14ac:dyDescent="0.2"/>
    <row r="76" spans="1:11" ht="15.95" customHeight="1" x14ac:dyDescent="0.2">
      <c r="G76" s="424"/>
    </row>
    <row r="77" spans="1:11" ht="15.95" customHeight="1" x14ac:dyDescent="0.2"/>
    <row r="78" spans="1:11" ht="15.95" customHeight="1" x14ac:dyDescent="0.2">
      <c r="G78" s="424"/>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447"/>
      <c r="B81" s="448"/>
      <c r="C81" s="448"/>
      <c r="D81" s="448"/>
      <c r="E81" s="448"/>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437" t="s">
        <v>425</v>
      </c>
      <c r="B1" s="437"/>
      <c r="C1" s="437"/>
      <c r="D1" s="437"/>
      <c r="U1" s="67"/>
      <c r="V1" s="67"/>
      <c r="W1" s="67"/>
      <c r="X1" s="67"/>
      <c r="Y1" s="67"/>
      <c r="Z1" s="67"/>
    </row>
    <row r="2" spans="1:256" ht="15.95" customHeight="1" x14ac:dyDescent="0.2">
      <c r="A2" s="435" t="s">
        <v>145</v>
      </c>
      <c r="B2" s="435"/>
      <c r="C2" s="435"/>
      <c r="D2" s="435"/>
      <c r="E2" s="67"/>
      <c r="F2" s="67"/>
      <c r="G2" s="67"/>
      <c r="H2" s="67"/>
      <c r="I2" s="67"/>
      <c r="J2" s="67"/>
      <c r="K2" s="67"/>
      <c r="L2" s="67"/>
      <c r="M2" s="67"/>
      <c r="N2" s="67"/>
      <c r="O2" s="67"/>
      <c r="P2" s="67"/>
      <c r="Q2" s="452"/>
      <c r="R2" s="452"/>
      <c r="S2" s="452"/>
      <c r="T2" s="452"/>
      <c r="U2" s="67"/>
      <c r="V2" s="67" t="s">
        <v>164</v>
      </c>
      <c r="W2" s="67"/>
      <c r="X2" s="67"/>
      <c r="Y2" s="67"/>
      <c r="Z2" s="67"/>
      <c r="AA2" s="425"/>
      <c r="AB2" s="425"/>
      <c r="AC2" s="452"/>
      <c r="AD2" s="452"/>
      <c r="AE2" s="452"/>
      <c r="AF2" s="452"/>
      <c r="AG2" s="452"/>
      <c r="AH2" s="452"/>
      <c r="AI2" s="452"/>
      <c r="AJ2" s="452"/>
      <c r="AK2" s="452"/>
      <c r="AL2" s="452"/>
      <c r="AM2" s="452"/>
      <c r="AN2" s="452"/>
      <c r="AO2" s="452"/>
      <c r="AP2" s="452"/>
      <c r="AQ2" s="452"/>
      <c r="AR2" s="452"/>
      <c r="AS2" s="452"/>
      <c r="AT2" s="452"/>
      <c r="AU2" s="452"/>
      <c r="AV2" s="452"/>
      <c r="AW2" s="452"/>
      <c r="AX2" s="452"/>
      <c r="AY2" s="452"/>
      <c r="AZ2" s="452"/>
      <c r="BA2" s="452"/>
      <c r="BB2" s="452"/>
      <c r="BC2" s="452"/>
      <c r="BD2" s="452"/>
      <c r="BE2" s="452"/>
      <c r="BF2" s="452"/>
      <c r="BG2" s="452"/>
      <c r="BH2" s="452"/>
      <c r="BI2" s="452"/>
      <c r="BJ2" s="452"/>
      <c r="BK2" s="452"/>
      <c r="BL2" s="452"/>
      <c r="BM2" s="452"/>
      <c r="BN2" s="452"/>
      <c r="BO2" s="452"/>
      <c r="BP2" s="452"/>
      <c r="BQ2" s="452"/>
      <c r="BR2" s="452"/>
      <c r="BS2" s="452"/>
      <c r="BT2" s="452"/>
      <c r="BU2" s="452"/>
      <c r="BV2" s="452"/>
      <c r="BW2" s="452"/>
      <c r="BX2" s="452"/>
      <c r="BY2" s="452"/>
      <c r="BZ2" s="452"/>
      <c r="CA2" s="452"/>
      <c r="CB2" s="452"/>
      <c r="CC2" s="452"/>
      <c r="CD2" s="452"/>
      <c r="CE2" s="452"/>
      <c r="CF2" s="452"/>
      <c r="CG2" s="452"/>
      <c r="CH2" s="452"/>
      <c r="CI2" s="452"/>
      <c r="CJ2" s="452"/>
      <c r="CK2" s="452"/>
      <c r="CL2" s="452"/>
      <c r="CM2" s="452"/>
      <c r="CN2" s="452"/>
      <c r="CO2" s="452"/>
      <c r="CP2" s="452"/>
      <c r="CQ2" s="452"/>
      <c r="CR2" s="452"/>
      <c r="CS2" s="452"/>
      <c r="CT2" s="452"/>
      <c r="CU2" s="452"/>
      <c r="CV2" s="452"/>
      <c r="CW2" s="452"/>
      <c r="CX2" s="452"/>
      <c r="CY2" s="452"/>
      <c r="CZ2" s="452"/>
      <c r="DA2" s="452"/>
      <c r="DB2" s="452"/>
      <c r="DC2" s="452"/>
      <c r="DD2" s="452"/>
      <c r="DE2" s="452"/>
      <c r="DF2" s="452"/>
      <c r="DG2" s="452"/>
      <c r="DH2" s="452"/>
      <c r="DI2" s="452"/>
      <c r="DJ2" s="452"/>
      <c r="DK2" s="452"/>
      <c r="DL2" s="452"/>
      <c r="DM2" s="452"/>
      <c r="DN2" s="452"/>
      <c r="DO2" s="452"/>
      <c r="DP2" s="452"/>
      <c r="DQ2" s="452"/>
      <c r="DR2" s="452"/>
      <c r="DS2" s="452"/>
      <c r="DT2" s="452"/>
      <c r="DU2" s="452"/>
      <c r="DV2" s="452"/>
      <c r="DW2" s="452"/>
      <c r="DX2" s="452"/>
      <c r="DY2" s="452"/>
      <c r="DZ2" s="452"/>
      <c r="EA2" s="452"/>
      <c r="EB2" s="452"/>
      <c r="EC2" s="452"/>
      <c r="ED2" s="452"/>
      <c r="EE2" s="452"/>
      <c r="EF2" s="452"/>
      <c r="EG2" s="452"/>
      <c r="EH2" s="452"/>
      <c r="EI2" s="452"/>
      <c r="EJ2" s="452"/>
      <c r="EK2" s="452"/>
      <c r="EL2" s="452"/>
      <c r="EM2" s="452"/>
      <c r="EN2" s="452"/>
      <c r="EO2" s="452"/>
      <c r="EP2" s="452"/>
      <c r="EQ2" s="452"/>
      <c r="ER2" s="452"/>
      <c r="ES2" s="452"/>
      <c r="ET2" s="452"/>
      <c r="EU2" s="452"/>
      <c r="EV2" s="452"/>
      <c r="EW2" s="452"/>
      <c r="EX2" s="452"/>
      <c r="EY2" s="452"/>
      <c r="EZ2" s="452"/>
      <c r="FA2" s="452"/>
      <c r="FB2" s="452"/>
      <c r="FC2" s="452"/>
      <c r="FD2" s="452"/>
      <c r="FE2" s="452"/>
      <c r="FF2" s="452"/>
      <c r="FG2" s="452"/>
      <c r="FH2" s="452"/>
      <c r="FI2" s="452"/>
      <c r="FJ2" s="452"/>
      <c r="FK2" s="452"/>
      <c r="FL2" s="452"/>
      <c r="FM2" s="452"/>
      <c r="FN2" s="452"/>
      <c r="FO2" s="452"/>
      <c r="FP2" s="452"/>
      <c r="FQ2" s="452"/>
      <c r="FR2" s="452"/>
      <c r="FS2" s="452"/>
      <c r="FT2" s="452"/>
      <c r="FU2" s="452"/>
      <c r="FV2" s="452"/>
      <c r="FW2" s="452"/>
      <c r="FX2" s="452"/>
      <c r="FY2" s="452"/>
      <c r="FZ2" s="452"/>
      <c r="GA2" s="452"/>
      <c r="GB2" s="452"/>
      <c r="GC2" s="452"/>
      <c r="GD2" s="452"/>
      <c r="GE2" s="452"/>
      <c r="GF2" s="452"/>
      <c r="GG2" s="452"/>
      <c r="GH2" s="452"/>
      <c r="GI2" s="452"/>
      <c r="GJ2" s="452"/>
      <c r="GK2" s="452"/>
      <c r="GL2" s="452"/>
      <c r="GM2" s="452"/>
      <c r="GN2" s="452"/>
      <c r="GO2" s="452"/>
      <c r="GP2" s="452"/>
      <c r="GQ2" s="452"/>
      <c r="GR2" s="452"/>
      <c r="GS2" s="452"/>
      <c r="GT2" s="452"/>
      <c r="GU2" s="452"/>
      <c r="GV2" s="452"/>
      <c r="GW2" s="452"/>
      <c r="GX2" s="452"/>
      <c r="GY2" s="452"/>
      <c r="GZ2" s="452"/>
      <c r="HA2" s="452"/>
      <c r="HB2" s="452"/>
      <c r="HC2" s="452"/>
      <c r="HD2" s="452"/>
      <c r="HE2" s="452"/>
      <c r="HF2" s="452"/>
      <c r="HG2" s="452"/>
      <c r="HH2" s="452"/>
      <c r="HI2" s="452"/>
      <c r="HJ2" s="452"/>
      <c r="HK2" s="452"/>
      <c r="HL2" s="452"/>
      <c r="HM2" s="452"/>
      <c r="HN2" s="452"/>
      <c r="HO2" s="452"/>
      <c r="HP2" s="452"/>
      <c r="HQ2" s="452"/>
      <c r="HR2" s="452"/>
      <c r="HS2" s="452"/>
      <c r="HT2" s="452"/>
      <c r="HU2" s="452"/>
      <c r="HV2" s="452"/>
      <c r="HW2" s="452"/>
      <c r="HX2" s="452"/>
      <c r="HY2" s="452"/>
      <c r="HZ2" s="452"/>
      <c r="IA2" s="452"/>
      <c r="IB2" s="452"/>
      <c r="IC2" s="452"/>
      <c r="ID2" s="452"/>
      <c r="IE2" s="452"/>
      <c r="IF2" s="452"/>
      <c r="IG2" s="452"/>
      <c r="IH2" s="452"/>
      <c r="II2" s="452"/>
      <c r="IJ2" s="452"/>
      <c r="IK2" s="452"/>
      <c r="IL2" s="452"/>
      <c r="IM2" s="452"/>
      <c r="IN2" s="452"/>
      <c r="IO2" s="452"/>
      <c r="IP2" s="452"/>
      <c r="IQ2" s="452"/>
      <c r="IR2" s="452"/>
      <c r="IS2" s="452"/>
      <c r="IT2" s="452"/>
      <c r="IU2" s="452"/>
      <c r="IV2" s="452"/>
    </row>
    <row r="3" spans="1:256" ht="15.95" customHeight="1" thickBot="1" x14ac:dyDescent="0.25">
      <c r="A3" s="453" t="s">
        <v>237</v>
      </c>
      <c r="B3" s="453"/>
      <c r="C3" s="453"/>
      <c r="D3" s="453"/>
      <c r="E3" s="67"/>
      <c r="F3" s="67"/>
      <c r="M3" s="67"/>
      <c r="N3" s="67"/>
      <c r="O3" s="67"/>
      <c r="P3" s="67"/>
      <c r="Q3" s="452"/>
      <c r="R3" s="452"/>
      <c r="S3" s="452"/>
      <c r="T3" s="452"/>
      <c r="U3" s="67"/>
      <c r="V3" s="67"/>
      <c r="W3" s="67"/>
      <c r="X3" s="67"/>
      <c r="Y3" s="67"/>
      <c r="Z3" s="67"/>
      <c r="AA3" s="425"/>
      <c r="AB3" s="425"/>
      <c r="AC3" s="452"/>
      <c r="AD3" s="452"/>
      <c r="AE3" s="452"/>
      <c r="AF3" s="452"/>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2"/>
      <c r="CD3" s="452"/>
      <c r="CE3" s="452"/>
      <c r="CF3" s="452"/>
      <c r="CG3" s="452"/>
      <c r="CH3" s="452"/>
      <c r="CI3" s="452"/>
      <c r="CJ3" s="452"/>
      <c r="CK3" s="452"/>
      <c r="CL3" s="452"/>
      <c r="CM3" s="452"/>
      <c r="CN3" s="452"/>
      <c r="CO3" s="452"/>
      <c r="CP3" s="452"/>
      <c r="CQ3" s="452"/>
      <c r="CR3" s="452"/>
      <c r="CS3" s="452"/>
      <c r="CT3" s="452"/>
      <c r="CU3" s="452"/>
      <c r="CV3" s="452"/>
      <c r="CW3" s="452"/>
      <c r="CX3" s="452"/>
      <c r="CY3" s="452"/>
      <c r="CZ3" s="452"/>
      <c r="DA3" s="452"/>
      <c r="DB3" s="452"/>
      <c r="DC3" s="452"/>
      <c r="DD3" s="452"/>
      <c r="DE3" s="452"/>
      <c r="DF3" s="452"/>
      <c r="DG3" s="452"/>
      <c r="DH3" s="452"/>
      <c r="DI3" s="452"/>
      <c r="DJ3" s="452"/>
      <c r="DK3" s="452"/>
      <c r="DL3" s="452"/>
      <c r="DM3" s="452"/>
      <c r="DN3" s="452"/>
      <c r="DO3" s="452"/>
      <c r="DP3" s="452"/>
      <c r="DQ3" s="452"/>
      <c r="DR3" s="452"/>
      <c r="DS3" s="452"/>
      <c r="DT3" s="452"/>
      <c r="DU3" s="452"/>
      <c r="DV3" s="452"/>
      <c r="DW3" s="452"/>
      <c r="DX3" s="452"/>
      <c r="DY3" s="452"/>
      <c r="DZ3" s="452"/>
      <c r="EA3" s="452"/>
      <c r="EB3" s="452"/>
      <c r="EC3" s="452"/>
      <c r="ED3" s="452"/>
      <c r="EE3" s="452"/>
      <c r="EF3" s="452"/>
      <c r="EG3" s="452"/>
      <c r="EH3" s="452"/>
      <c r="EI3" s="452"/>
      <c r="EJ3" s="452"/>
      <c r="EK3" s="452"/>
      <c r="EL3" s="452"/>
      <c r="EM3" s="452"/>
      <c r="EN3" s="452"/>
      <c r="EO3" s="452"/>
      <c r="EP3" s="452"/>
      <c r="EQ3" s="452"/>
      <c r="ER3" s="452"/>
      <c r="ES3" s="452"/>
      <c r="ET3" s="452"/>
      <c r="EU3" s="452"/>
      <c r="EV3" s="452"/>
      <c r="EW3" s="452"/>
      <c r="EX3" s="452"/>
      <c r="EY3" s="452"/>
      <c r="EZ3" s="452"/>
      <c r="FA3" s="452"/>
      <c r="FB3" s="452"/>
      <c r="FC3" s="452"/>
      <c r="FD3" s="452"/>
      <c r="FE3" s="452"/>
      <c r="FF3" s="452"/>
      <c r="FG3" s="452"/>
      <c r="FH3" s="452"/>
      <c r="FI3" s="452"/>
      <c r="FJ3" s="452"/>
      <c r="FK3" s="452"/>
      <c r="FL3" s="452"/>
      <c r="FM3" s="452"/>
      <c r="FN3" s="452"/>
      <c r="FO3" s="452"/>
      <c r="FP3" s="452"/>
      <c r="FQ3" s="452"/>
      <c r="FR3" s="452"/>
      <c r="FS3" s="452"/>
      <c r="FT3" s="452"/>
      <c r="FU3" s="452"/>
      <c r="FV3" s="452"/>
      <c r="FW3" s="452"/>
      <c r="FX3" s="452"/>
      <c r="FY3" s="452"/>
      <c r="FZ3" s="452"/>
      <c r="GA3" s="452"/>
      <c r="GB3" s="452"/>
      <c r="GC3" s="452"/>
      <c r="GD3" s="452"/>
      <c r="GE3" s="452"/>
      <c r="GF3" s="452"/>
      <c r="GG3" s="452"/>
      <c r="GH3" s="452"/>
      <c r="GI3" s="452"/>
      <c r="GJ3" s="452"/>
      <c r="GK3" s="452"/>
      <c r="GL3" s="452"/>
      <c r="GM3" s="452"/>
      <c r="GN3" s="452"/>
      <c r="GO3" s="452"/>
      <c r="GP3" s="452"/>
      <c r="GQ3" s="452"/>
      <c r="GR3" s="452"/>
      <c r="GS3" s="452"/>
      <c r="GT3" s="452"/>
      <c r="GU3" s="452"/>
      <c r="GV3" s="452"/>
      <c r="GW3" s="452"/>
      <c r="GX3" s="452"/>
      <c r="GY3" s="452"/>
      <c r="GZ3" s="452"/>
      <c r="HA3" s="452"/>
      <c r="HB3" s="452"/>
      <c r="HC3" s="452"/>
      <c r="HD3" s="452"/>
      <c r="HE3" s="452"/>
      <c r="HF3" s="452"/>
      <c r="HG3" s="452"/>
      <c r="HH3" s="452"/>
      <c r="HI3" s="452"/>
      <c r="HJ3" s="452"/>
      <c r="HK3" s="452"/>
      <c r="HL3" s="452"/>
      <c r="HM3" s="452"/>
      <c r="HN3" s="452"/>
      <c r="HO3" s="452"/>
      <c r="HP3" s="452"/>
      <c r="HQ3" s="452"/>
      <c r="HR3" s="452"/>
      <c r="HS3" s="452"/>
      <c r="HT3" s="452"/>
      <c r="HU3" s="452"/>
      <c r="HV3" s="452"/>
      <c r="HW3" s="452"/>
      <c r="HX3" s="452"/>
      <c r="HY3" s="452"/>
      <c r="HZ3" s="452"/>
      <c r="IA3" s="452"/>
      <c r="IB3" s="452"/>
      <c r="IC3" s="452"/>
      <c r="ID3" s="452"/>
      <c r="IE3" s="452"/>
      <c r="IF3" s="452"/>
      <c r="IG3" s="452"/>
      <c r="IH3" s="452"/>
      <c r="II3" s="452"/>
      <c r="IJ3" s="452"/>
      <c r="IK3" s="452"/>
      <c r="IL3" s="452"/>
      <c r="IM3" s="452"/>
      <c r="IN3" s="452"/>
      <c r="IO3" s="452"/>
      <c r="IP3" s="452"/>
      <c r="IQ3" s="452"/>
      <c r="IR3" s="452"/>
      <c r="IS3" s="452"/>
      <c r="IT3" s="452"/>
      <c r="IU3" s="452"/>
      <c r="IV3" s="452"/>
    </row>
    <row r="4" spans="1:256" s="67" customFormat="1" ht="14.1" customHeight="1" thickTop="1" x14ac:dyDescent="0.2">
      <c r="A4" s="38" t="s">
        <v>146</v>
      </c>
      <c r="B4" s="62" t="s">
        <v>4</v>
      </c>
      <c r="C4" s="62" t="s">
        <v>5</v>
      </c>
      <c r="D4" s="62" t="s">
        <v>33</v>
      </c>
      <c r="U4" s="66"/>
      <c r="V4" s="66" t="s">
        <v>32</v>
      </c>
      <c r="W4" s="68">
        <v>9133189</v>
      </c>
      <c r="X4" s="69">
        <v>100</v>
      </c>
      <c r="Y4" s="66"/>
      <c r="Z4" s="66"/>
    </row>
    <row r="5" spans="1:256" s="67" customFormat="1" ht="14.1" customHeight="1" thickBot="1" x14ac:dyDescent="0.25">
      <c r="A5" s="63"/>
      <c r="B5" s="39"/>
      <c r="C5" s="245"/>
      <c r="D5" s="39"/>
      <c r="E5" s="71"/>
      <c r="F5" s="71"/>
      <c r="U5" s="66"/>
      <c r="V5" s="66" t="s">
        <v>38</v>
      </c>
      <c r="W5" s="68">
        <v>4318261.8903800007</v>
      </c>
      <c r="X5" s="72">
        <v>47.280986853332394</v>
      </c>
      <c r="Y5" s="66"/>
      <c r="Z5" s="66"/>
    </row>
    <row r="6" spans="1:256" ht="14.1" customHeight="1" thickTop="1" x14ac:dyDescent="0.2">
      <c r="A6" s="454" t="s">
        <v>35</v>
      </c>
      <c r="B6" s="454"/>
      <c r="C6" s="454"/>
      <c r="D6" s="454"/>
      <c r="E6" s="67"/>
      <c r="F6" s="67"/>
      <c r="V6" s="66" t="s">
        <v>36</v>
      </c>
      <c r="W6" s="68">
        <v>261789.31623000003</v>
      </c>
      <c r="X6" s="72">
        <v>2.8663516788057275</v>
      </c>
    </row>
    <row r="7" spans="1:256" ht="14.1" customHeight="1" x14ac:dyDescent="0.2">
      <c r="A7" s="246">
        <v>2020</v>
      </c>
      <c r="B7" s="247">
        <v>7059098.409810001</v>
      </c>
      <c r="C7" s="167">
        <v>499912.00585999968</v>
      </c>
      <c r="D7" s="247">
        <v>6559186.4039500011</v>
      </c>
      <c r="E7" s="73"/>
      <c r="F7" s="73"/>
      <c r="V7" s="66" t="s">
        <v>37</v>
      </c>
      <c r="W7" s="68">
        <v>2397057.1380799981</v>
      </c>
      <c r="X7" s="72">
        <v>26.245565903431956</v>
      </c>
    </row>
    <row r="8" spans="1:256" ht="14.1" customHeight="1" x14ac:dyDescent="0.2">
      <c r="A8" s="248" t="s">
        <v>613</v>
      </c>
      <c r="B8" s="247">
        <v>3878186.3009199994</v>
      </c>
      <c r="C8" s="167">
        <v>245583.80751999986</v>
      </c>
      <c r="D8" s="247">
        <v>3632602.4933999996</v>
      </c>
      <c r="E8" s="73"/>
      <c r="F8" s="73"/>
      <c r="V8" s="66" t="s">
        <v>39</v>
      </c>
      <c r="W8" s="68">
        <v>1081403.0086299998</v>
      </c>
      <c r="X8" s="72">
        <v>11.840366038959665</v>
      </c>
    </row>
    <row r="9" spans="1:256" ht="14.1" customHeight="1" x14ac:dyDescent="0.2">
      <c r="A9" s="248" t="s">
        <v>614</v>
      </c>
      <c r="B9" s="247">
        <v>4318261.8903800007</v>
      </c>
      <c r="C9" s="167">
        <v>385775.98883999977</v>
      </c>
      <c r="D9" s="247">
        <v>3932485.9015400009</v>
      </c>
      <c r="E9" s="73"/>
      <c r="F9" s="73"/>
      <c r="V9" s="66" t="s">
        <v>40</v>
      </c>
      <c r="W9" s="68">
        <v>1074677.6466800012</v>
      </c>
      <c r="X9" s="72">
        <v>11.766729525470252</v>
      </c>
    </row>
    <row r="10" spans="1:256" ht="14.1" customHeight="1" x14ac:dyDescent="0.2">
      <c r="A10" s="166" t="s">
        <v>615</v>
      </c>
      <c r="B10" s="251">
        <v>11.347458716864756</v>
      </c>
      <c r="C10" s="251">
        <v>57.085270700749668</v>
      </c>
      <c r="D10" s="251">
        <v>8.255332332256371</v>
      </c>
      <c r="E10" s="75"/>
      <c r="F10" s="75"/>
      <c r="V10" s="67" t="s">
        <v>165</v>
      </c>
    </row>
    <row r="11" spans="1:256" ht="14.1" customHeight="1" x14ac:dyDescent="0.2">
      <c r="A11" s="166"/>
      <c r="B11" s="249"/>
      <c r="C11" s="250"/>
      <c r="D11" s="249"/>
      <c r="E11" s="75"/>
      <c r="F11" s="75"/>
      <c r="G11"/>
      <c r="H11" s="307"/>
      <c r="I11" s="307"/>
      <c r="J11" s="403"/>
      <c r="K11" s="403"/>
      <c r="L11" s="403"/>
      <c r="M11" s="403"/>
      <c r="V11" s="66" t="s">
        <v>34</v>
      </c>
      <c r="W11" s="68">
        <v>4223565</v>
      </c>
      <c r="X11" s="69">
        <v>100</v>
      </c>
    </row>
    <row r="12" spans="1:256" ht="14.1" customHeight="1" x14ac:dyDescent="0.2">
      <c r="A12" s="454" t="s">
        <v>595</v>
      </c>
      <c r="B12" s="454"/>
      <c r="C12" s="454"/>
      <c r="D12" s="454"/>
      <c r="E12" s="67"/>
      <c r="F12" s="67"/>
      <c r="G12"/>
      <c r="H12" s="307"/>
      <c r="I12" s="307"/>
      <c r="J12" s="403"/>
      <c r="K12" s="403"/>
      <c r="L12" s="403"/>
      <c r="M12" s="403"/>
      <c r="V12" s="66" t="s">
        <v>38</v>
      </c>
      <c r="W12" s="68">
        <v>385775.98883999977</v>
      </c>
      <c r="X12" s="72">
        <v>9.1338949167350272</v>
      </c>
    </row>
    <row r="13" spans="1:256" ht="14.1" customHeight="1" x14ac:dyDescent="0.2">
      <c r="A13" s="246">
        <v>2020</v>
      </c>
      <c r="B13" s="247">
        <v>2095377.2443799998</v>
      </c>
      <c r="C13" s="167">
        <v>699178.90948000003</v>
      </c>
      <c r="D13" s="247">
        <v>1396198.3348999997</v>
      </c>
      <c r="E13" s="73"/>
      <c r="F13" s="73"/>
      <c r="G13"/>
      <c r="H13" s="307"/>
      <c r="I13" s="307"/>
      <c r="J13" s="403"/>
      <c r="K13" s="403"/>
      <c r="L13" s="403"/>
      <c r="M13" s="403"/>
      <c r="V13" s="66" t="s">
        <v>36</v>
      </c>
      <c r="W13" s="68">
        <v>2118561.9459299999</v>
      </c>
      <c r="X13" s="72">
        <v>50.160514776734821</v>
      </c>
    </row>
    <row r="14" spans="1:256" ht="14.1" customHeight="1" x14ac:dyDescent="0.2">
      <c r="A14" s="248" t="s">
        <v>613</v>
      </c>
      <c r="B14" s="247">
        <v>1124307.27887</v>
      </c>
      <c r="C14" s="167">
        <v>327375.85108000005</v>
      </c>
      <c r="D14" s="247">
        <v>796931.42778999999</v>
      </c>
      <c r="E14" s="73"/>
      <c r="F14" s="73"/>
      <c r="G14"/>
      <c r="H14" s="307"/>
      <c r="I14" s="307"/>
      <c r="J14" s="403"/>
      <c r="K14" s="403"/>
      <c r="L14" s="403"/>
      <c r="M14" s="403"/>
      <c r="V14" s="66" t="s">
        <v>37</v>
      </c>
      <c r="W14" s="68">
        <v>803382.23773000063</v>
      </c>
      <c r="X14" s="72">
        <v>19.021424737869562</v>
      </c>
    </row>
    <row r="15" spans="1:256" ht="14.1" customHeight="1" x14ac:dyDescent="0.2">
      <c r="A15" s="248" t="s">
        <v>614</v>
      </c>
      <c r="B15" s="247">
        <v>1081403.0086299998</v>
      </c>
      <c r="C15" s="167">
        <v>524447.2950599998</v>
      </c>
      <c r="D15" s="247">
        <v>556955.71357000002</v>
      </c>
      <c r="E15" s="73"/>
      <c r="F15" s="73"/>
      <c r="G15"/>
      <c r="H15"/>
      <c r="I15"/>
      <c r="J15"/>
      <c r="K15"/>
      <c r="V15" s="66" t="s">
        <v>39</v>
      </c>
      <c r="W15" s="68">
        <v>524447.2950599998</v>
      </c>
      <c r="X15" s="72">
        <v>12.417171158961677</v>
      </c>
    </row>
    <row r="16" spans="1:256" ht="14.1" customHeight="1" x14ac:dyDescent="0.2">
      <c r="A16" s="246" t="s">
        <v>615</v>
      </c>
      <c r="B16" s="251">
        <v>-3.8160626588775393</v>
      </c>
      <c r="C16" s="251">
        <v>60.197306346778113</v>
      </c>
      <c r="D16" s="251">
        <v>-30.112467127251531</v>
      </c>
      <c r="E16" s="75"/>
      <c r="F16" s="75"/>
      <c r="G16"/>
      <c r="H16" s="307"/>
      <c r="I16" s="307"/>
      <c r="J16" s="307"/>
      <c r="K16" s="307"/>
      <c r="L16" s="403"/>
      <c r="M16" s="403"/>
      <c r="V16" s="66" t="s">
        <v>40</v>
      </c>
      <c r="W16" s="68">
        <v>391397.53243999975</v>
      </c>
      <c r="X16" s="72">
        <v>9.2669944096989099</v>
      </c>
    </row>
    <row r="17" spans="1:13" ht="14.1" customHeight="1" x14ac:dyDescent="0.2">
      <c r="A17" s="166"/>
      <c r="B17" s="251"/>
      <c r="C17" s="252"/>
      <c r="D17" s="251"/>
      <c r="E17" s="75"/>
      <c r="F17" s="75"/>
      <c r="G17" s="40"/>
      <c r="H17" s="40"/>
      <c r="I17" s="40"/>
      <c r="J17" s="307"/>
      <c r="K17" s="307"/>
      <c r="L17" s="403"/>
      <c r="M17" s="403"/>
    </row>
    <row r="18" spans="1:13" ht="14.1" customHeight="1" x14ac:dyDescent="0.2">
      <c r="A18" s="454" t="s">
        <v>36</v>
      </c>
      <c r="B18" s="454"/>
      <c r="C18" s="454"/>
      <c r="D18" s="454"/>
      <c r="E18" s="67"/>
      <c r="F18" s="67"/>
      <c r="G18" s="40"/>
      <c r="H18" s="40"/>
      <c r="I18" s="40"/>
      <c r="J18" s="307"/>
      <c r="K18" s="307"/>
      <c r="L18" s="403"/>
      <c r="M18" s="403"/>
    </row>
    <row r="19" spans="1:13" ht="14.1" customHeight="1" x14ac:dyDescent="0.2">
      <c r="A19" s="246">
        <v>2020</v>
      </c>
      <c r="B19" s="247">
        <v>644497.96816000005</v>
      </c>
      <c r="C19" s="167">
        <v>3419590.1026999988</v>
      </c>
      <c r="D19" s="247">
        <v>-2775092.1345399986</v>
      </c>
      <c r="E19" s="73"/>
      <c r="F19" s="73"/>
      <c r="G19" s="221"/>
      <c r="H19" s="307"/>
      <c r="I19" s="307"/>
      <c r="J19" s="307"/>
      <c r="K19" s="307"/>
      <c r="L19" s="403"/>
      <c r="M19" s="403"/>
    </row>
    <row r="20" spans="1:13" ht="14.1" customHeight="1" x14ac:dyDescent="0.2">
      <c r="A20" s="248" t="s">
        <v>613</v>
      </c>
      <c r="B20" s="247">
        <v>266809.59152999992</v>
      </c>
      <c r="C20" s="167">
        <v>1490818.0353499993</v>
      </c>
      <c r="D20" s="247">
        <v>-1224008.4438199995</v>
      </c>
      <c r="E20" s="73"/>
      <c r="F20" s="73"/>
      <c r="G20"/>
      <c r="H20"/>
      <c r="I20"/>
      <c r="J20"/>
      <c r="K20"/>
    </row>
    <row r="21" spans="1:13" ht="14.1" customHeight="1" x14ac:dyDescent="0.2">
      <c r="A21" s="248" t="s">
        <v>614</v>
      </c>
      <c r="B21" s="247">
        <v>261789.31623000003</v>
      </c>
      <c r="C21" s="167">
        <v>2118561.9459299999</v>
      </c>
      <c r="D21" s="247">
        <v>-1856772.6296999999</v>
      </c>
      <c r="E21" s="73"/>
      <c r="F21" s="73"/>
      <c r="G21"/>
      <c r="H21"/>
      <c r="I21"/>
      <c r="J21"/>
      <c r="K21"/>
    </row>
    <row r="22" spans="1:13" ht="14.1" customHeight="1" x14ac:dyDescent="0.2">
      <c r="A22" s="246" t="s">
        <v>615</v>
      </c>
      <c r="B22" s="251">
        <v>-1.881594762471428</v>
      </c>
      <c r="C22" s="251">
        <v>42.107346147890226</v>
      </c>
      <c r="D22" s="251">
        <v>51.696063787371529</v>
      </c>
      <c r="E22" s="75"/>
      <c r="F22" s="75"/>
      <c r="G22"/>
      <c r="H22"/>
      <c r="I22"/>
      <c r="J22"/>
      <c r="K22"/>
    </row>
    <row r="23" spans="1:13" ht="14.1" customHeight="1" x14ac:dyDescent="0.2">
      <c r="A23" s="166"/>
      <c r="B23" s="251"/>
      <c r="C23" s="252"/>
      <c r="D23" s="251"/>
      <c r="E23" s="75"/>
      <c r="F23" s="75"/>
      <c r="G23"/>
      <c r="H23"/>
      <c r="I23"/>
      <c r="J23"/>
      <c r="K23"/>
    </row>
    <row r="24" spans="1:13" ht="14.1" customHeight="1" x14ac:dyDescent="0.2">
      <c r="A24" s="454" t="s">
        <v>37</v>
      </c>
      <c r="B24" s="454"/>
      <c r="C24" s="454"/>
      <c r="D24" s="454"/>
      <c r="E24" s="67"/>
      <c r="F24" s="67"/>
      <c r="G24"/>
      <c r="H24"/>
      <c r="I24"/>
      <c r="J24"/>
      <c r="K24"/>
    </row>
    <row r="25" spans="1:13" ht="14.1" customHeight="1" x14ac:dyDescent="0.2">
      <c r="A25" s="246">
        <v>2020</v>
      </c>
      <c r="B25" s="247">
        <v>4096789.6907200008</v>
      </c>
      <c r="C25" s="167">
        <v>1382610.1543600003</v>
      </c>
      <c r="D25" s="247">
        <v>2714179.5363600003</v>
      </c>
      <c r="E25" s="73"/>
      <c r="F25" s="73"/>
      <c r="G25" s="68"/>
      <c r="H25" s="68"/>
      <c r="I25" s="68"/>
      <c r="J25" s="68"/>
    </row>
    <row r="26" spans="1:13" ht="14.1" customHeight="1" x14ac:dyDescent="0.2">
      <c r="A26" s="248" t="s">
        <v>613</v>
      </c>
      <c r="B26" s="247">
        <v>2298812.8156300015</v>
      </c>
      <c r="C26" s="167">
        <v>615632.48229999992</v>
      </c>
      <c r="D26" s="247">
        <v>1683180.3333300017</v>
      </c>
      <c r="E26" s="73"/>
      <c r="F26" s="73"/>
    </row>
    <row r="27" spans="1:13" ht="14.1" customHeight="1" x14ac:dyDescent="0.2">
      <c r="A27" s="248" t="s">
        <v>614</v>
      </c>
      <c r="B27" s="247">
        <v>2397057.1380799981</v>
      </c>
      <c r="C27" s="167">
        <v>803382.23773000063</v>
      </c>
      <c r="D27" s="247">
        <v>1593674.9003499974</v>
      </c>
      <c r="E27" s="73"/>
      <c r="F27" s="73"/>
    </row>
    <row r="28" spans="1:13" ht="14.1" customHeight="1" x14ac:dyDescent="0.2">
      <c r="A28" s="246" t="s">
        <v>615</v>
      </c>
      <c r="B28" s="251">
        <v>4.2736982229269582</v>
      </c>
      <c r="C28" s="251">
        <v>30.497051540972709</v>
      </c>
      <c r="D28" s="251">
        <v>-5.3176377603537439</v>
      </c>
      <c r="E28" s="70"/>
      <c r="F28" s="75"/>
    </row>
    <row r="29" spans="1:13" ht="14.1" customHeight="1" x14ac:dyDescent="0.2">
      <c r="A29" s="166"/>
      <c r="B29" s="251"/>
      <c r="C29" s="252"/>
      <c r="D29" s="251"/>
      <c r="E29" s="75"/>
      <c r="F29" s="76"/>
      <c r="G29" s="77"/>
      <c r="H29" s="78"/>
    </row>
    <row r="30" spans="1:13" ht="14.1" customHeight="1" x14ac:dyDescent="0.2">
      <c r="A30" s="454" t="s">
        <v>147</v>
      </c>
      <c r="B30" s="454"/>
      <c r="C30" s="454"/>
      <c r="D30" s="454"/>
      <c r="E30" s="67"/>
      <c r="F30" s="67"/>
    </row>
    <row r="31" spans="1:13" ht="14.1" customHeight="1" x14ac:dyDescent="0.2">
      <c r="A31" s="246">
        <v>2020</v>
      </c>
      <c r="B31" s="247">
        <v>2002217.6869299989</v>
      </c>
      <c r="C31" s="167">
        <v>640065.82760000136</v>
      </c>
      <c r="D31" s="247">
        <v>1362151.8593299976</v>
      </c>
      <c r="E31" s="79"/>
      <c r="F31" s="73"/>
      <c r="G31" s="73"/>
      <c r="H31" s="73"/>
    </row>
    <row r="32" spans="1:13" ht="14.1" customHeight="1" x14ac:dyDescent="0.2">
      <c r="A32" s="248" t="s">
        <v>613</v>
      </c>
      <c r="B32" s="247">
        <v>1081527.0130499993</v>
      </c>
      <c r="C32" s="167">
        <v>304057.82375000091</v>
      </c>
      <c r="D32" s="247">
        <v>777469.1892999988</v>
      </c>
      <c r="E32" s="80"/>
      <c r="F32" s="73"/>
      <c r="G32" s="73"/>
      <c r="H32" s="73"/>
    </row>
    <row r="33" spans="1:8" ht="14.1" customHeight="1" x14ac:dyDescent="0.2">
      <c r="A33" s="248" t="s">
        <v>614</v>
      </c>
      <c r="B33" s="247">
        <v>1074677.6466800012</v>
      </c>
      <c r="C33" s="167">
        <v>391397.53243999975</v>
      </c>
      <c r="D33" s="247">
        <v>683280.11424000189</v>
      </c>
      <c r="E33" s="80"/>
      <c r="F33" s="73"/>
      <c r="G33" s="73"/>
      <c r="H33" s="73"/>
    </row>
    <row r="34" spans="1:8" ht="14.1" customHeight="1" x14ac:dyDescent="0.2">
      <c r="A34" s="246" t="s">
        <v>615</v>
      </c>
      <c r="B34" s="251">
        <v>-0.63330515903456952</v>
      </c>
      <c r="C34" s="251">
        <v>28.72470361486581</v>
      </c>
      <c r="D34" s="251">
        <v>-12.114830575447099</v>
      </c>
      <c r="E34" s="75"/>
      <c r="F34" s="73"/>
      <c r="G34" s="73"/>
      <c r="H34" s="73"/>
    </row>
    <row r="35" spans="1:8" ht="14.1" customHeight="1" x14ac:dyDescent="0.2">
      <c r="A35" s="166"/>
      <c r="B35" s="247"/>
      <c r="C35" s="167"/>
      <c r="D35" s="115"/>
      <c r="E35" s="75"/>
      <c r="F35" s="81"/>
      <c r="G35" s="81"/>
      <c r="H35" s="73"/>
    </row>
    <row r="36" spans="1:8" ht="14.1" customHeight="1" x14ac:dyDescent="0.2">
      <c r="A36" s="435" t="s">
        <v>131</v>
      </c>
      <c r="B36" s="435"/>
      <c r="C36" s="435"/>
      <c r="D36" s="435"/>
      <c r="E36" s="77"/>
      <c r="F36" s="77"/>
      <c r="G36" s="77"/>
      <c r="H36" s="78"/>
    </row>
    <row r="37" spans="1:8" ht="14.1" customHeight="1" x14ac:dyDescent="0.2">
      <c r="A37" s="246">
        <v>2020</v>
      </c>
      <c r="B37" s="247">
        <v>15897981</v>
      </c>
      <c r="C37" s="167">
        <v>6641357</v>
      </c>
      <c r="D37" s="247">
        <v>9256624</v>
      </c>
      <c r="E37" s="79"/>
      <c r="F37" s="73"/>
      <c r="G37" s="73"/>
      <c r="H37" s="73"/>
    </row>
    <row r="38" spans="1:8" ht="14.1" customHeight="1" x14ac:dyDescent="0.2">
      <c r="A38" s="248" t="s">
        <v>613</v>
      </c>
      <c r="B38" s="247">
        <v>8649643</v>
      </c>
      <c r="C38" s="167">
        <v>2983468</v>
      </c>
      <c r="D38" s="247">
        <v>5666175</v>
      </c>
      <c r="E38" s="81"/>
      <c r="F38" s="73"/>
      <c r="G38" s="73"/>
      <c r="H38" s="73"/>
    </row>
    <row r="39" spans="1:8" ht="14.1" customHeight="1" x14ac:dyDescent="0.2">
      <c r="A39" s="248" t="s">
        <v>614</v>
      </c>
      <c r="B39" s="247">
        <v>9133189</v>
      </c>
      <c r="C39" s="167">
        <v>4223565</v>
      </c>
      <c r="D39" s="247">
        <v>4909624</v>
      </c>
      <c r="E39" s="81"/>
      <c r="F39" s="73"/>
      <c r="G39" s="73"/>
      <c r="H39" s="73"/>
    </row>
    <row r="40" spans="1:8" ht="14.1" customHeight="1" thickBot="1" x14ac:dyDescent="0.25">
      <c r="A40" s="253" t="s">
        <v>615</v>
      </c>
      <c r="B40" s="253">
        <v>5.5903578910713403</v>
      </c>
      <c r="C40" s="253">
        <v>41.565620948506911</v>
      </c>
      <c r="D40" s="253">
        <v>-13.352058487427588</v>
      </c>
      <c r="E40" s="75"/>
      <c r="F40" s="73"/>
      <c r="G40" s="73"/>
      <c r="H40" s="73"/>
    </row>
    <row r="41" spans="1:8" ht="26.25" customHeight="1" thickTop="1" x14ac:dyDescent="0.2">
      <c r="A41" s="457" t="s">
        <v>416</v>
      </c>
      <c r="B41" s="458"/>
      <c r="C41" s="458"/>
      <c r="D41" s="458"/>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55"/>
      <c r="B83" s="456"/>
      <c r="C83" s="456"/>
      <c r="D83" s="456"/>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459" t="s">
        <v>426</v>
      </c>
      <c r="B1" s="459"/>
      <c r="C1" s="459"/>
      <c r="D1" s="459"/>
      <c r="E1" s="459"/>
      <c r="F1" s="459"/>
    </row>
    <row r="2" spans="1:6" ht="15.95" customHeight="1" x14ac:dyDescent="0.2">
      <c r="A2" s="464" t="s">
        <v>148</v>
      </c>
      <c r="B2" s="464"/>
      <c r="C2" s="464"/>
      <c r="D2" s="464"/>
      <c r="E2" s="464"/>
      <c r="F2" s="464"/>
    </row>
    <row r="3" spans="1:6" ht="15.95" customHeight="1" thickBot="1" x14ac:dyDescent="0.25">
      <c r="A3" s="464" t="s">
        <v>238</v>
      </c>
      <c r="B3" s="464"/>
      <c r="C3" s="464"/>
      <c r="D3" s="464"/>
      <c r="E3" s="464"/>
      <c r="F3" s="464"/>
    </row>
    <row r="4" spans="1:6" ht="12.75" customHeight="1" thickTop="1" x14ac:dyDescent="0.2">
      <c r="A4" s="462" t="s">
        <v>22</v>
      </c>
      <c r="B4" s="466">
        <v>2020</v>
      </c>
      <c r="C4" s="460" t="s">
        <v>605</v>
      </c>
      <c r="D4" s="460"/>
      <c r="E4" s="99" t="s">
        <v>143</v>
      </c>
      <c r="F4" s="100" t="s">
        <v>134</v>
      </c>
    </row>
    <row r="5" spans="1:6" ht="13.5" customHeight="1" thickBot="1" x14ac:dyDescent="0.25">
      <c r="A5" s="463"/>
      <c r="B5" s="467"/>
      <c r="C5" s="429">
        <v>2020</v>
      </c>
      <c r="D5" s="429">
        <v>2021</v>
      </c>
      <c r="E5" s="48" t="s">
        <v>601</v>
      </c>
      <c r="F5" s="49">
        <v>2021</v>
      </c>
    </row>
    <row r="6" spans="1:6" ht="12" thickTop="1" x14ac:dyDescent="0.2">
      <c r="A6" s="46"/>
      <c r="B6" s="44"/>
      <c r="C6" s="44"/>
      <c r="D6" s="44"/>
      <c r="E6" s="44"/>
      <c r="F6" s="47"/>
    </row>
    <row r="7" spans="1:6" ht="12.75" customHeight="1" x14ac:dyDescent="0.2">
      <c r="A7" s="43" t="s">
        <v>16</v>
      </c>
      <c r="B7" s="44">
        <v>4527569.8844200009</v>
      </c>
      <c r="C7" s="44">
        <v>2541076.22321</v>
      </c>
      <c r="D7" s="44">
        <v>2960422.320770002</v>
      </c>
      <c r="E7" s="3">
        <v>0.16502696524005306</v>
      </c>
      <c r="F7" s="45">
        <v>0.32413895308309093</v>
      </c>
    </row>
    <row r="8" spans="1:6" x14ac:dyDescent="0.2">
      <c r="A8" s="43" t="s">
        <v>12</v>
      </c>
      <c r="B8" s="44">
        <v>3277890.756180001</v>
      </c>
      <c r="C8" s="44">
        <v>1841210.4704200013</v>
      </c>
      <c r="D8" s="44">
        <v>1926802.5509899978</v>
      </c>
      <c r="E8" s="3">
        <v>4.6486853048620762E-2</v>
      </c>
      <c r="F8" s="45">
        <v>0.21096711685151789</v>
      </c>
    </row>
    <row r="9" spans="1:6" x14ac:dyDescent="0.2">
      <c r="A9" s="43" t="s">
        <v>13</v>
      </c>
      <c r="B9" s="44">
        <v>825094.69355000008</v>
      </c>
      <c r="C9" s="44">
        <v>460578.21966000029</v>
      </c>
      <c r="D9" s="44">
        <v>379325.07055000006</v>
      </c>
      <c r="E9" s="3">
        <v>-0.17641552648751271</v>
      </c>
      <c r="F9" s="45">
        <v>4.153259836733917E-2</v>
      </c>
    </row>
    <row r="10" spans="1:6" x14ac:dyDescent="0.2">
      <c r="A10" s="43" t="s">
        <v>621</v>
      </c>
      <c r="B10" s="44">
        <v>696913.96140000003</v>
      </c>
      <c r="C10" s="44">
        <v>414383.06613000005</v>
      </c>
      <c r="D10" s="44">
        <v>373004.03735999996</v>
      </c>
      <c r="E10" s="3">
        <v>-9.9856949166495818E-2</v>
      </c>
      <c r="F10" s="45">
        <v>4.08405035043072E-2</v>
      </c>
    </row>
    <row r="11" spans="1:6" x14ac:dyDescent="0.2">
      <c r="A11" s="43" t="s">
        <v>101</v>
      </c>
      <c r="B11" s="44">
        <v>530878.52570999996</v>
      </c>
      <c r="C11" s="44">
        <v>288076.42148000002</v>
      </c>
      <c r="D11" s="44">
        <v>313808.11266999989</v>
      </c>
      <c r="E11" s="3">
        <v>8.9322448042788924E-2</v>
      </c>
      <c r="F11" s="45">
        <v>3.4359095456143511E-2</v>
      </c>
    </row>
    <row r="12" spans="1:6" x14ac:dyDescent="0.2">
      <c r="A12" s="43" t="s">
        <v>14</v>
      </c>
      <c r="B12" s="44">
        <v>512610.86753000016</v>
      </c>
      <c r="C12" s="44">
        <v>271356.21357000008</v>
      </c>
      <c r="D12" s="44">
        <v>300275.54184000002</v>
      </c>
      <c r="E12" s="3">
        <v>0.10657330410655881</v>
      </c>
      <c r="F12" s="45">
        <v>3.2877403702036609E-2</v>
      </c>
    </row>
    <row r="13" spans="1:6" x14ac:dyDescent="0.2">
      <c r="A13" s="43" t="s">
        <v>15</v>
      </c>
      <c r="B13" s="44">
        <v>499777.94291999988</v>
      </c>
      <c r="C13" s="44">
        <v>294563.55069999991</v>
      </c>
      <c r="D13" s="44">
        <v>255381.72358000008</v>
      </c>
      <c r="E13" s="3">
        <v>-0.1330165494912329</v>
      </c>
      <c r="F13" s="45">
        <v>2.796194446211505E-2</v>
      </c>
    </row>
    <row r="14" spans="1:6" x14ac:dyDescent="0.2">
      <c r="A14" s="43" t="s">
        <v>26</v>
      </c>
      <c r="B14" s="44">
        <v>442734.42983000015</v>
      </c>
      <c r="C14" s="44">
        <v>183945.71806999992</v>
      </c>
      <c r="D14" s="44">
        <v>179387.31849000003</v>
      </c>
      <c r="E14" s="3">
        <v>-2.4781221481139332E-2</v>
      </c>
      <c r="F14" s="45">
        <v>1.9641257669144922E-2</v>
      </c>
    </row>
    <row r="15" spans="1:6" x14ac:dyDescent="0.2">
      <c r="A15" s="43" t="s">
        <v>18</v>
      </c>
      <c r="B15" s="44">
        <v>306288.06700999971</v>
      </c>
      <c r="C15" s="44">
        <v>186246.13164000001</v>
      </c>
      <c r="D15" s="44">
        <v>169979.04524999991</v>
      </c>
      <c r="E15" s="3">
        <v>-8.7341875220491416E-2</v>
      </c>
      <c r="F15" s="45">
        <v>1.8611138480765031E-2</v>
      </c>
    </row>
    <row r="16" spans="1:6" x14ac:dyDescent="0.2">
      <c r="A16" s="43" t="s">
        <v>17</v>
      </c>
      <c r="B16" s="44">
        <v>316077.90797000012</v>
      </c>
      <c r="C16" s="44">
        <v>161267.20215000003</v>
      </c>
      <c r="D16" s="44">
        <v>166993.87876000002</v>
      </c>
      <c r="E16" s="3">
        <v>3.5510485291816628E-2</v>
      </c>
      <c r="F16" s="45">
        <v>1.8284290269258638E-2</v>
      </c>
    </row>
    <row r="17" spans="1:9" x14ac:dyDescent="0.2">
      <c r="A17" s="43" t="s">
        <v>317</v>
      </c>
      <c r="B17" s="44">
        <v>327068.99661999993</v>
      </c>
      <c r="C17" s="44">
        <v>157889.99570000006</v>
      </c>
      <c r="D17" s="44">
        <v>149855.49268000002</v>
      </c>
      <c r="E17" s="3">
        <v>-5.0886713780561775E-2</v>
      </c>
      <c r="F17" s="45">
        <v>1.6407794985957264E-2</v>
      </c>
    </row>
    <row r="18" spans="1:9" x14ac:dyDescent="0.2">
      <c r="A18" s="43" t="s">
        <v>166</v>
      </c>
      <c r="B18" s="44">
        <v>316429.18903000013</v>
      </c>
      <c r="C18" s="44">
        <v>133649.44842000003</v>
      </c>
      <c r="D18" s="44">
        <v>142085.08884000004</v>
      </c>
      <c r="E18" s="3">
        <v>6.3117659816227537E-2</v>
      </c>
      <c r="F18" s="45">
        <v>1.5557007397963628E-2</v>
      </c>
    </row>
    <row r="19" spans="1:9" x14ac:dyDescent="0.2">
      <c r="A19" s="43" t="s">
        <v>19</v>
      </c>
      <c r="B19" s="44">
        <v>275676.17869000003</v>
      </c>
      <c r="C19" s="44">
        <v>133314.30689000001</v>
      </c>
      <c r="D19" s="44">
        <v>130315.56207</v>
      </c>
      <c r="E19" s="3">
        <v>-2.2493795977008863E-2</v>
      </c>
      <c r="F19" s="45">
        <v>1.4268352715573937E-2</v>
      </c>
    </row>
    <row r="20" spans="1:9" x14ac:dyDescent="0.2">
      <c r="A20" s="43" t="s">
        <v>350</v>
      </c>
      <c r="B20" s="44">
        <v>224041.02849999999</v>
      </c>
      <c r="C20" s="44">
        <v>129549.92639999994</v>
      </c>
      <c r="D20" s="44">
        <v>118952.29760999995</v>
      </c>
      <c r="E20" s="3">
        <v>-8.1803433506234646E-2</v>
      </c>
      <c r="F20" s="45">
        <v>1.3024180010946882E-2</v>
      </c>
    </row>
    <row r="21" spans="1:9" x14ac:dyDescent="0.2">
      <c r="A21" s="43" t="s">
        <v>316</v>
      </c>
      <c r="B21" s="44">
        <v>181481.64583999995</v>
      </c>
      <c r="C21" s="44">
        <v>100878.02980000003</v>
      </c>
      <c r="D21" s="44">
        <v>103141.92681999996</v>
      </c>
      <c r="E21" s="3">
        <v>2.2441923424637803E-2</v>
      </c>
      <c r="F21" s="45">
        <v>1.129309015941748E-2</v>
      </c>
    </row>
    <row r="22" spans="1:9" x14ac:dyDescent="0.2">
      <c r="A22" s="46" t="s">
        <v>20</v>
      </c>
      <c r="B22" s="44">
        <v>2637446.9247999992</v>
      </c>
      <c r="C22" s="44">
        <v>1351658.0757599995</v>
      </c>
      <c r="D22" s="44">
        <v>1463459.0317200013</v>
      </c>
      <c r="E22" s="3">
        <v>8.2713933327509065E-2</v>
      </c>
      <c r="F22" s="45">
        <v>0.16023527288442199</v>
      </c>
      <c r="I22" s="5"/>
    </row>
    <row r="23" spans="1:9" ht="12" thickBot="1" x14ac:dyDescent="0.25">
      <c r="A23" s="101" t="s">
        <v>21</v>
      </c>
      <c r="B23" s="102">
        <v>15897981</v>
      </c>
      <c r="C23" s="102">
        <v>8649643</v>
      </c>
      <c r="D23" s="102">
        <v>9133189</v>
      </c>
      <c r="E23" s="103">
        <v>5.5903578910713424E-2</v>
      </c>
      <c r="F23" s="104">
        <v>1</v>
      </c>
    </row>
    <row r="24" spans="1:9" s="46" customFormat="1" ht="31.5" customHeight="1" thickTop="1" x14ac:dyDescent="0.2">
      <c r="A24" s="461" t="s">
        <v>417</v>
      </c>
      <c r="B24" s="461"/>
      <c r="C24" s="461"/>
      <c r="D24" s="461"/>
      <c r="E24" s="461"/>
      <c r="F24" s="46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459" t="s">
        <v>168</v>
      </c>
      <c r="B49" s="459"/>
      <c r="C49" s="459"/>
      <c r="D49" s="459"/>
      <c r="E49" s="459"/>
      <c r="F49" s="459"/>
    </row>
    <row r="50" spans="1:9" ht="15.95" customHeight="1" x14ac:dyDescent="0.2">
      <c r="A50" s="464" t="s">
        <v>163</v>
      </c>
      <c r="B50" s="464"/>
      <c r="C50" s="464"/>
      <c r="D50" s="464"/>
      <c r="E50" s="464"/>
      <c r="F50" s="464"/>
    </row>
    <row r="51" spans="1:9" ht="15.95" customHeight="1" thickBot="1" x14ac:dyDescent="0.25">
      <c r="A51" s="465" t="s">
        <v>239</v>
      </c>
      <c r="B51" s="465"/>
      <c r="C51" s="465"/>
      <c r="D51" s="465"/>
      <c r="E51" s="465"/>
      <c r="F51" s="465"/>
    </row>
    <row r="52" spans="1:9" ht="12.75" customHeight="1" thickTop="1" x14ac:dyDescent="0.2">
      <c r="A52" s="462" t="s">
        <v>22</v>
      </c>
      <c r="B52" s="466">
        <v>2020</v>
      </c>
      <c r="C52" s="460" t="s">
        <v>605</v>
      </c>
      <c r="D52" s="460"/>
      <c r="E52" s="99" t="s">
        <v>143</v>
      </c>
      <c r="F52" s="100" t="s">
        <v>134</v>
      </c>
    </row>
    <row r="53" spans="1:9" ht="13.5" customHeight="1" thickBot="1" x14ac:dyDescent="0.25">
      <c r="A53" s="463"/>
      <c r="B53" s="467"/>
      <c r="C53" s="429">
        <v>2020</v>
      </c>
      <c r="D53" s="429">
        <v>2021</v>
      </c>
      <c r="E53" s="48" t="s">
        <v>601</v>
      </c>
      <c r="F53" s="49">
        <v>2021</v>
      </c>
    </row>
    <row r="54" spans="1:9" ht="12" thickTop="1" x14ac:dyDescent="0.2">
      <c r="A54" s="46"/>
      <c r="B54" s="44"/>
      <c r="C54" s="44"/>
      <c r="D54" s="44"/>
      <c r="E54" s="44"/>
      <c r="F54" s="47"/>
    </row>
    <row r="55" spans="1:9" ht="12.75" customHeight="1" x14ac:dyDescent="0.2">
      <c r="A55" s="46" t="s">
        <v>25</v>
      </c>
      <c r="B55" s="44">
        <v>1677187.7385599993</v>
      </c>
      <c r="C55" s="44">
        <v>789388.24166999978</v>
      </c>
      <c r="D55" s="44">
        <v>980762.23282000027</v>
      </c>
      <c r="E55" s="3">
        <v>0.24243329333755584</v>
      </c>
      <c r="F55" s="45">
        <v>0.2322119424751366</v>
      </c>
      <c r="I55" s="44"/>
    </row>
    <row r="56" spans="1:9" x14ac:dyDescent="0.2">
      <c r="A56" s="46" t="s">
        <v>12</v>
      </c>
      <c r="B56" s="44">
        <v>932699.16783000005</v>
      </c>
      <c r="C56" s="44">
        <v>448296.97569999995</v>
      </c>
      <c r="D56" s="44">
        <v>588010.94705000054</v>
      </c>
      <c r="E56" s="3">
        <v>0.31165494956070616</v>
      </c>
      <c r="F56" s="45">
        <v>0.13922147452448358</v>
      </c>
      <c r="I56" s="44"/>
    </row>
    <row r="57" spans="1:9" x14ac:dyDescent="0.2">
      <c r="A57" s="46" t="s">
        <v>26</v>
      </c>
      <c r="B57" s="44">
        <v>939522.19731999934</v>
      </c>
      <c r="C57" s="44">
        <v>390157.99112999957</v>
      </c>
      <c r="D57" s="44">
        <v>569606.16463999951</v>
      </c>
      <c r="E57" s="3">
        <v>0.45993719874933509</v>
      </c>
      <c r="F57" s="45">
        <v>0.13486383295628207</v>
      </c>
      <c r="I57" s="44"/>
    </row>
    <row r="58" spans="1:9" x14ac:dyDescent="0.2">
      <c r="A58" s="46" t="s">
        <v>27</v>
      </c>
      <c r="B58" s="44">
        <v>742209.52336000011</v>
      </c>
      <c r="C58" s="44">
        <v>287336.84862999996</v>
      </c>
      <c r="D58" s="44">
        <v>526404.38516000006</v>
      </c>
      <c r="E58" s="3">
        <v>0.83201140984825217</v>
      </c>
      <c r="F58" s="45">
        <v>0.12463508556397263</v>
      </c>
      <c r="I58" s="44"/>
    </row>
    <row r="59" spans="1:9" x14ac:dyDescent="0.2">
      <c r="A59" s="46" t="s">
        <v>166</v>
      </c>
      <c r="B59" s="44">
        <v>152213.88425999988</v>
      </c>
      <c r="C59" s="44">
        <v>71066.279369999931</v>
      </c>
      <c r="D59" s="44">
        <v>140813.78062000001</v>
      </c>
      <c r="E59" s="3">
        <v>0.98144298348399861</v>
      </c>
      <c r="F59" s="45">
        <v>3.3340029245436026E-2</v>
      </c>
      <c r="I59" s="44"/>
    </row>
    <row r="60" spans="1:9" x14ac:dyDescent="0.2">
      <c r="A60" s="46" t="s">
        <v>16</v>
      </c>
      <c r="B60" s="44">
        <v>186547.32441999982</v>
      </c>
      <c r="C60" s="44">
        <v>80758.906959999978</v>
      </c>
      <c r="D60" s="44">
        <v>136852.56218999997</v>
      </c>
      <c r="E60" s="3">
        <v>0.69458165472426803</v>
      </c>
      <c r="F60" s="45">
        <v>3.240214420519158E-2</v>
      </c>
      <c r="I60" s="44"/>
    </row>
    <row r="61" spans="1:9" x14ac:dyDescent="0.2">
      <c r="A61" s="46" t="s">
        <v>17</v>
      </c>
      <c r="B61" s="44">
        <v>133491.86705000003</v>
      </c>
      <c r="C61" s="44">
        <v>63547.995720000006</v>
      </c>
      <c r="D61" s="44">
        <v>130378.04003000002</v>
      </c>
      <c r="E61" s="3">
        <v>1.0516467679714259</v>
      </c>
      <c r="F61" s="45">
        <v>3.0869192265301947E-2</v>
      </c>
      <c r="I61" s="44"/>
    </row>
    <row r="62" spans="1:9" x14ac:dyDescent="0.2">
      <c r="A62" s="46" t="s">
        <v>18</v>
      </c>
      <c r="B62" s="44">
        <v>327214.85037000012</v>
      </c>
      <c r="C62" s="44">
        <v>112901.12533</v>
      </c>
      <c r="D62" s="44">
        <v>113279.43055000006</v>
      </c>
      <c r="E62" s="3">
        <v>3.3507657155259951E-3</v>
      </c>
      <c r="F62" s="45">
        <v>2.6820809091371876E-2</v>
      </c>
      <c r="I62" s="44"/>
    </row>
    <row r="63" spans="1:9" x14ac:dyDescent="0.2">
      <c r="A63" s="46" t="s">
        <v>14</v>
      </c>
      <c r="B63" s="44">
        <v>122696.13616000004</v>
      </c>
      <c r="C63" s="44">
        <v>54434.381270000013</v>
      </c>
      <c r="D63" s="44">
        <v>102091.86013000003</v>
      </c>
      <c r="E63" s="3">
        <v>0.8755032710597761</v>
      </c>
      <c r="F63" s="45">
        <v>2.4171963762840167E-2</v>
      </c>
      <c r="I63" s="44"/>
    </row>
    <row r="64" spans="1:9" x14ac:dyDescent="0.2">
      <c r="A64" s="46" t="s">
        <v>349</v>
      </c>
      <c r="B64" s="44">
        <v>130145.88817000001</v>
      </c>
      <c r="C64" s="44">
        <v>62285.000689999986</v>
      </c>
      <c r="D64" s="44">
        <v>85721.522179999942</v>
      </c>
      <c r="E64" s="3">
        <v>0.37627873854648197</v>
      </c>
      <c r="F64" s="45">
        <v>2.0296011113833917E-2</v>
      </c>
      <c r="I64" s="44"/>
    </row>
    <row r="65" spans="1:9" x14ac:dyDescent="0.2">
      <c r="A65" s="46" t="s">
        <v>29</v>
      </c>
      <c r="B65" s="44">
        <v>139604.33570000005</v>
      </c>
      <c r="C65" s="44">
        <v>65207.459609999998</v>
      </c>
      <c r="D65" s="44">
        <v>79563.954469999997</v>
      </c>
      <c r="E65" s="3">
        <v>0.22016644945018429</v>
      </c>
      <c r="F65" s="45">
        <v>1.883810346709474E-2</v>
      </c>
      <c r="I65" s="44"/>
    </row>
    <row r="66" spans="1:9" x14ac:dyDescent="0.2">
      <c r="A66" s="46" t="s">
        <v>19</v>
      </c>
      <c r="B66" s="44">
        <v>114374.52805999997</v>
      </c>
      <c r="C66" s="44">
        <v>51509.895540000005</v>
      </c>
      <c r="D66" s="44">
        <v>76190.199780000024</v>
      </c>
      <c r="E66" s="3">
        <v>0.4791371440626303</v>
      </c>
      <c r="F66" s="45">
        <v>1.8039310340908693E-2</v>
      </c>
      <c r="I66" s="44"/>
    </row>
    <row r="67" spans="1:9" x14ac:dyDescent="0.2">
      <c r="A67" s="46" t="s">
        <v>348</v>
      </c>
      <c r="B67" s="44">
        <v>94165.813540000032</v>
      </c>
      <c r="C67" s="44">
        <v>39233.05805</v>
      </c>
      <c r="D67" s="44">
        <v>76136.456449999969</v>
      </c>
      <c r="E67" s="3">
        <v>0.94061998310121453</v>
      </c>
      <c r="F67" s="45">
        <v>1.8026585704256942E-2</v>
      </c>
      <c r="I67" s="44"/>
    </row>
    <row r="68" spans="1:9" x14ac:dyDescent="0.2">
      <c r="A68" s="46" t="s">
        <v>621</v>
      </c>
      <c r="B68" s="44">
        <v>121089.44063000001</v>
      </c>
      <c r="C68" s="44">
        <v>57592.993219999989</v>
      </c>
      <c r="D68" s="44">
        <v>76080.224290000027</v>
      </c>
      <c r="E68" s="3">
        <v>0.3209979206911594</v>
      </c>
      <c r="F68" s="45">
        <v>1.8013271795272484E-2</v>
      </c>
      <c r="I68" s="44"/>
    </row>
    <row r="69" spans="1:9" x14ac:dyDescent="0.2">
      <c r="A69" s="46" t="s">
        <v>28</v>
      </c>
      <c r="B69" s="44">
        <v>92801.496910000016</v>
      </c>
      <c r="C69" s="44">
        <v>51103.046269999999</v>
      </c>
      <c r="D69" s="44">
        <v>60701.821840000004</v>
      </c>
      <c r="E69" s="3">
        <v>0.1878317687616004</v>
      </c>
      <c r="F69" s="45">
        <v>1.4372176547537448E-2</v>
      </c>
      <c r="I69" s="44"/>
    </row>
    <row r="70" spans="1:9" x14ac:dyDescent="0.2">
      <c r="A70" s="46" t="s">
        <v>20</v>
      </c>
      <c r="B70" s="44">
        <v>735392.8076600004</v>
      </c>
      <c r="C70" s="44">
        <v>358647.80084000062</v>
      </c>
      <c r="D70" s="44">
        <v>480971.41780000087</v>
      </c>
      <c r="E70" s="3">
        <v>0.34106891684126361</v>
      </c>
      <c r="F70" s="45">
        <v>0.1138780669410796</v>
      </c>
      <c r="I70" s="44"/>
    </row>
    <row r="71" spans="1:9" ht="12.75" customHeight="1" thickBot="1" x14ac:dyDescent="0.25">
      <c r="A71" s="101" t="s">
        <v>21</v>
      </c>
      <c r="B71" s="102">
        <v>6641357</v>
      </c>
      <c r="C71" s="102">
        <v>2983468</v>
      </c>
      <c r="D71" s="102">
        <v>4223565</v>
      </c>
      <c r="E71" s="103">
        <v>0.41565620948506904</v>
      </c>
      <c r="F71" s="104">
        <v>1</v>
      </c>
      <c r="I71" s="5"/>
    </row>
    <row r="72" spans="1:9" ht="22.5" customHeight="1" thickTop="1" x14ac:dyDescent="0.2">
      <c r="A72" s="461" t="s">
        <v>418</v>
      </c>
      <c r="B72" s="461"/>
      <c r="C72" s="461"/>
      <c r="D72" s="461"/>
      <c r="E72" s="461"/>
      <c r="F72" s="46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Banco_Central</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2021-07-07T15:12:26Z</cp:lastPrinted>
  <dcterms:created xsi:type="dcterms:W3CDTF">2004-11-22T15:10:56Z</dcterms:created>
  <dcterms:modified xsi:type="dcterms:W3CDTF">2021-07-08T14:54:06Z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