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<sst xmlns="http://schemas.openxmlformats.org/spreadsheetml/2006/main" count="279" uniqueCount="149">
  <si>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</si>
  <si>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</si>
  <si>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</si>
  <si>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</si>
  <si>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</si>
  <si>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</si>
  <si>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</si>
  <si>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</si>
  <si>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</si>
  <si>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</si>
  <si>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</si>
  <si>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</si>
  <si>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</si>
  <si>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</si>
  <si>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</si>
  <si>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</si>
  <si>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</si>
  <si>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</si>
  <si>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</si>
  <si>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</si>
  <si>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</si>
  <si>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</si>
  <si>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</si>
  <si>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</si>
  <si>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</si>
  <si>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</si>
  <si>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</si>
  <si>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</si>
  <si>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</si>
  <si>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</si>
  <si>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</si>
  <si>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</si>
  <si>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</si>
  <si>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</si>
  <si>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</si>
  <si>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</si>
  <si>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</si>
  <si>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</si>
  <si>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</si>
  <si>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</si>
  <si>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</si>
  <si>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</si>
  <si>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</si>
  <si>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</si>
  <si>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</si>
  <si>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</si>
  <si>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</si>
  <si>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</si>
  <si>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</si>
  <si>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</si>
  <si>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</si>
  <si>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</si>
  <si>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</si>
  <si>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</si>
  <si>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</si>
  <si>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</si>
  <si>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</si>
  <si>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</si>
  <si>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</si>
  <si>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</si>
  <si>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</si>
  <si>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</si>
  <si>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</si>
  <si>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</si>
  <si>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</si>
  <si>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</si>
  <si>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</si>
  <si>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</si>
  <si>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</si>
  <si>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</si>
  <si>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</si>
  <si>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</si>
  <si>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</si>
  <si>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</si>
  <si>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</si>
  <si>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</si>
  <si>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</si>
  <si>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</si>
  <si>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</si>
  <si>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</si>
  <si>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</si>
  <si>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</si>
  <si>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</si>
  <si>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</si>
  <si>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</si>
  <si>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</si>
  <si>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</si>
  <si>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</si>
  <si>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</si>
  <si>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</si>
  <si>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</si>
  <si>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</si>
  <si>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</si>
  <si>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</si>
  <si>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</si>
  <si>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</si>
  <si>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</si>
  <si>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</si>
  <si>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</si>
  <si>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</si>
  <si>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</si>
  <si>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</si>
  <si>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</si>
  <si>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</si>
  <si>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</si>
  <si>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</si>
  <si>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</si>
  <si>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</si>
  <si>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</si>
  <si>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</si>
  <si>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</si>
  <si>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</si>
  <si>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</si>
  <si>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</si>
  <si>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</si>
  <si>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</si>
  <si>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</si>
  <si>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</si>
  <si>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</si>
  <si>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</si>
  <si>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</si>
  <si>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</si>
  <si>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</si>
  <si>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</si>
  <si>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</si>
  <si>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</si>
  <si>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</si>
  <si>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</si>
  <si>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</si>
  <si>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</si>
  <si>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</si>
  <si>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</si>
  <si>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</si>
  <si>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</si>
  <si>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</si>
  <si>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</si>
  <si>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</si>
  <si>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</si>
  <si>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</si>
  <si>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</si>
  <si>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</si>
  <si>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</si>
  <si>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</si>
  <si>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</si>
  <si>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</si>
  <si>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</si>
  <si>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Los estados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</si>
  <si>
    <t>*Primas USWheat.org del 9 de julio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</si>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</sst>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Julio</v>
      </c>
      <c r="G6" s="55"/>
      <c r="H6" s="87">
        <f>Datos!I23</f>
        <v>2021</v>
      </c>
      <c r="I6" s="4"/>
      <c r="J6" s="3"/>
      <c r="K6" s="3"/>
      <c r="L6" s="4" t="str">
        <f>Datos!D23</f>
        <v>Viernes</v>
      </c>
      <c r="M6" s="4">
        <f>Datos!E23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0" t="s">
        <v>6</v>
      </c>
      <c r="N13" s="141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/>
      <c r="C19" s="23"/>
      <c r="D19" s="114"/>
      <c r="E19" s="53"/>
      <c r="F19" s="24"/>
      <c r="G19" s="24"/>
      <c r="H19" s="24"/>
      <c r="I19" s="83"/>
      <c r="J19" s="83"/>
      <c r="K19" s="90"/>
      <c r="L19" s="53"/>
      <c r="M19" s="24">
        <f>L21+'Primas maíz'!B9</f>
        <v>556</v>
      </c>
      <c r="N19" s="24">
        <f aca="true" t="shared" si="0" ref="N19:N24">M19*$F$46</f>
        <v>218.88608</v>
      </c>
      <c r="O19"/>
    </row>
    <row r="20" spans="1:17" ht="19.5" customHeight="1">
      <c r="A20" s="67" t="s">
        <v>44</v>
      </c>
      <c r="B20" s="66"/>
      <c r="C20" s="70">
        <f>B21+'Primas SRW'!B10</f>
        <v>742.5</v>
      </c>
      <c r="D20" s="112">
        <f>C20*$B$46</f>
        <v>272.8242</v>
      </c>
      <c r="E20" s="69"/>
      <c r="F20" s="70">
        <f>E21+'Primas HRW'!B10</f>
        <v>841.5</v>
      </c>
      <c r="G20" s="70">
        <f>F20*$B$46</f>
        <v>309.20076</v>
      </c>
      <c r="H20" s="70"/>
      <c r="I20" s="103"/>
      <c r="J20" s="103">
        <f>E21+'Primas HRW'!F10</f>
        <v>821.5</v>
      </c>
      <c r="K20" s="103">
        <f>E21+'Primas HRW'!G10</f>
        <v>791.5</v>
      </c>
      <c r="L20" s="69"/>
      <c r="M20" s="71">
        <f>L21+'Primas maíz'!B10</f>
        <v>716</v>
      </c>
      <c r="N20" s="66">
        <f t="shared" si="0"/>
        <v>281.87487999999996</v>
      </c>
      <c r="O20"/>
      <c r="P20" s="122" t="s">
        <v>123</v>
      </c>
      <c r="Q20" s="122" t="s">
        <v>113</v>
      </c>
    </row>
    <row r="21" spans="1:17" ht="19.5" customHeight="1">
      <c r="A21" s="48" t="s">
        <v>14</v>
      </c>
      <c r="B21" s="49">
        <f>Datos!E7</f>
        <v>692.5</v>
      </c>
      <c r="C21" s="72">
        <f>B21+'Primas SRW'!B11</f>
        <v>748.5</v>
      </c>
      <c r="D21" s="114">
        <f>C21*$B$46</f>
        <v>275.02884</v>
      </c>
      <c r="E21" s="54">
        <f>Datos!K7</f>
        <v>651.5</v>
      </c>
      <c r="F21" s="72">
        <f>E21+'Primas HRW'!B11</f>
        <v>841.5</v>
      </c>
      <c r="G21" s="24">
        <f>F21*$B$46</f>
        <v>309.20076</v>
      </c>
      <c r="H21" s="72"/>
      <c r="I21" s="89"/>
      <c r="J21" s="89">
        <f>E21+'Primas HRW'!F11</f>
        <v>821.5</v>
      </c>
      <c r="K21" s="89">
        <f>E21+'Primas HRW'!G11</f>
        <v>791.5</v>
      </c>
      <c r="L21" s="54">
        <f>Datos!O7</f>
        <v>556</v>
      </c>
      <c r="M21" s="73">
        <f>L21+'Primas maíz'!B11</f>
        <v>656</v>
      </c>
      <c r="N21" s="24">
        <f t="shared" si="0"/>
        <v>258.25408</v>
      </c>
      <c r="O21"/>
      <c r="P21" s="122" t="s">
        <v>124</v>
      </c>
      <c r="Q21" s="122" t="s">
        <v>116</v>
      </c>
    </row>
    <row r="22" spans="1:17" ht="19.5" customHeight="1">
      <c r="A22" s="67" t="s">
        <v>45</v>
      </c>
      <c r="B22" s="66"/>
      <c r="C22" s="70">
        <f>B24+'Primas SRW'!B12</f>
        <v>761.75</v>
      </c>
      <c r="D22" s="112">
        <f>C22*$B$46</f>
        <v>279.89742</v>
      </c>
      <c r="E22" s="69"/>
      <c r="F22" s="70">
        <f>E24+'Primas HRW'!B12</f>
        <v>867</v>
      </c>
      <c r="G22" s="70">
        <f>F22*$B$46</f>
        <v>318.57048</v>
      </c>
      <c r="H22" s="70"/>
      <c r="I22" s="103"/>
      <c r="J22" s="103">
        <f>E24+'Primas HRW'!F12</f>
        <v>852</v>
      </c>
      <c r="K22" s="103">
        <f>E24+'Primas HRW'!G12</f>
        <v>822</v>
      </c>
      <c r="L22" s="69"/>
      <c r="M22" s="71">
        <f>L24+'Primas maíz'!B12</f>
        <v>659</v>
      </c>
      <c r="N22" s="66">
        <f t="shared" si="0"/>
        <v>259.43512</v>
      </c>
      <c r="O22"/>
      <c r="P22" s="122" t="s">
        <v>125</v>
      </c>
      <c r="Q22" s="122" t="s">
        <v>118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657</v>
      </c>
      <c r="N23" s="73">
        <f t="shared" si="0"/>
        <v>258.64776</v>
      </c>
      <c r="O23"/>
      <c r="P23" s="122" t="s">
        <v>126</v>
      </c>
      <c r="Q23" s="122" t="s">
        <v>122</v>
      </c>
    </row>
    <row r="24" spans="1:17" ht="19.5" customHeight="1">
      <c r="A24" s="67" t="s">
        <v>15</v>
      </c>
      <c r="B24" s="66">
        <f>Datos!E8</f>
        <v>699.75</v>
      </c>
      <c r="C24" s="68"/>
      <c r="D24" s="99"/>
      <c r="E24" s="69">
        <f>Datos!K8</f>
        <v>662</v>
      </c>
      <c r="F24" s="68"/>
      <c r="G24" s="68"/>
      <c r="H24" s="68"/>
      <c r="I24" s="68"/>
      <c r="J24" s="68"/>
      <c r="K24" s="68"/>
      <c r="L24" s="69">
        <f>Datos!O8</f>
        <v>552</v>
      </c>
      <c r="M24" s="66">
        <f>L24+'Primas maíz'!B14</f>
        <v>657</v>
      </c>
      <c r="N24" s="66">
        <f t="shared" si="0"/>
        <v>258.64776</v>
      </c>
      <c r="O24"/>
      <c r="P24" s="122" t="s">
        <v>127</v>
      </c>
      <c r="Q24" s="122" t="s">
        <v>128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Datos!E9</f>
        <v>704.75</v>
      </c>
      <c r="C28" s="23"/>
      <c r="D28" s="114"/>
      <c r="E28" s="53">
        <f>Datos!K9</f>
        <v>669</v>
      </c>
      <c r="F28" s="24"/>
      <c r="G28" s="24"/>
      <c r="H28" s="24"/>
      <c r="I28" s="24"/>
      <c r="J28" s="24"/>
      <c r="K28" s="23"/>
      <c r="L28" s="53">
        <f>Datos!O9</f>
        <v>559.5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Datos!E10</f>
        <v>706.75</v>
      </c>
      <c r="C29" s="68"/>
      <c r="D29" s="99"/>
      <c r="E29" s="69">
        <f>Datos!K10</f>
        <v>671.75</v>
      </c>
      <c r="F29" s="68"/>
      <c r="G29" s="68"/>
      <c r="H29" s="68"/>
      <c r="I29" s="68"/>
      <c r="J29" s="68"/>
      <c r="K29" s="68"/>
      <c r="L29" s="69">
        <f>Datos!O10</f>
        <v>563.5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Datos!E11</f>
        <v>695.75</v>
      </c>
      <c r="C30" s="23"/>
      <c r="D30" s="114"/>
      <c r="E30" s="53">
        <f>Datos!K11</f>
        <v>661.5</v>
      </c>
      <c r="F30" s="24"/>
      <c r="G30" s="24"/>
      <c r="H30" s="24"/>
      <c r="I30" s="24"/>
      <c r="J30" s="24"/>
      <c r="K30" s="23"/>
      <c r="L30" s="53">
        <f>Datos!O11</f>
        <v>563.5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Datos!E12</f>
        <v>697.75</v>
      </c>
      <c r="C31" s="70"/>
      <c r="D31" s="112"/>
      <c r="E31" s="69">
        <f>Datos!K12</f>
        <v>663.25</v>
      </c>
      <c r="F31" s="70"/>
      <c r="G31" s="70"/>
      <c r="H31" s="70"/>
      <c r="I31" s="70"/>
      <c r="J31" s="70"/>
      <c r="K31" s="70"/>
      <c r="L31" s="69">
        <f>Datos!O12</f>
        <v>510.75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Datos!E13</f>
        <v>703.25</v>
      </c>
      <c r="C32" s="56"/>
      <c r="D32" s="61"/>
      <c r="E32" s="53">
        <f>Datos!K13</f>
        <v>669.5</v>
      </c>
      <c r="F32" s="56"/>
      <c r="G32" s="56"/>
      <c r="H32" s="56"/>
      <c r="I32" s="56"/>
      <c r="J32" s="56"/>
      <c r="K32" s="56"/>
      <c r="L32" s="53">
        <f>Datos!O13</f>
        <v>497.25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Datos!E14</f>
        <v>705.25</v>
      </c>
      <c r="C34" s="23"/>
      <c r="D34" s="114"/>
      <c r="E34" s="53">
        <f>Datos!K14</f>
        <v>674</v>
      </c>
      <c r="F34" s="24"/>
      <c r="G34" s="24"/>
      <c r="H34" s="24"/>
      <c r="I34" s="24"/>
      <c r="J34" s="24"/>
      <c r="K34" s="23"/>
      <c r="L34" s="53">
        <f>Datos!O14</f>
        <v>504.5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Datos!E15</f>
        <v>697.75</v>
      </c>
      <c r="C35" s="70"/>
      <c r="D35" s="112"/>
      <c r="E35" s="69">
        <f>Datos!K15</f>
        <v>669</v>
      </c>
      <c r="F35" s="70"/>
      <c r="G35" s="70"/>
      <c r="H35" s="70"/>
      <c r="I35" s="70"/>
      <c r="J35" s="70"/>
      <c r="K35" s="70"/>
      <c r="L35" s="69">
        <f>Datos!O15</f>
        <v>508.25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Datos!E16</f>
        <v>672.75</v>
      </c>
      <c r="C36" s="23"/>
      <c r="D36" s="114"/>
      <c r="E36" s="53">
        <f>Datos!J16</f>
        <v>637</v>
      </c>
      <c r="F36" s="24"/>
      <c r="G36" s="24"/>
      <c r="H36" s="24"/>
      <c r="I36" s="24"/>
      <c r="J36" s="24"/>
      <c r="K36" s="23"/>
      <c r="L36" s="53">
        <f>Datos!O14</f>
        <v>504.5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Datos!O17</f>
        <v>466.75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Datos!O15</f>
        <v>508.25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Datos!O19</f>
        <v>467.75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Datos!O20</f>
        <v>419.75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Julio</v>
      </c>
      <c r="F7" s="3">
        <f>Datos!I23</f>
        <v>2021</v>
      </c>
      <c r="G7" s="3"/>
      <c r="H7" s="3"/>
      <c r="I7" s="3"/>
      <c r="J7" s="4" t="str">
        <f>Datos!D23</f>
        <v>Viernes</v>
      </c>
      <c r="K7" s="3">
        <f>Datos!E23</f>
        <v>16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4" t="s">
        <v>46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>
        <f>BUSHEL!M19*$E$51</f>
        <v>218.88608</v>
      </c>
    </row>
    <row r="16" spans="1:11" ht="19.5" customHeight="1">
      <c r="A16" s="67" t="s">
        <v>44</v>
      </c>
      <c r="B16" s="66"/>
      <c r="C16" s="70">
        <v>272.8</v>
      </c>
      <c r="D16" s="69"/>
      <c r="E16" s="70">
        <v>309.1</v>
      </c>
      <c r="F16" s="157" t="s">
        <v>144</v>
      </c>
      <c r="G16" s="158"/>
      <c r="H16" s="103">
        <f>BUSHEL!J20*TONELADA!$B$51</f>
        <v>301.85195999999996</v>
      </c>
      <c r="I16" s="103">
        <f>BUSHEL!K20*TONELADA!$B$51</f>
        <v>290.82876</v>
      </c>
      <c r="J16" s="69"/>
      <c r="K16" s="71">
        <f>BUSHEL!M20*$E$51</f>
        <v>281.87487999999996</v>
      </c>
    </row>
    <row r="17" spans="1:11" ht="19.5" customHeight="1">
      <c r="A17" s="48" t="s">
        <v>14</v>
      </c>
      <c r="B17" s="49">
        <f>BUSHEL!B21*TONELADA!$B$51</f>
        <v>254.4522</v>
      </c>
      <c r="C17" s="72">
        <v>275</v>
      </c>
      <c r="D17" s="54">
        <f>IF(BUSHEL!E21&gt;0,BUSHEL!E21*TONELADA!$B$51,"")</f>
        <v>239.38716</v>
      </c>
      <c r="E17" s="72">
        <v>309.1</v>
      </c>
      <c r="F17" s="72"/>
      <c r="G17" s="89"/>
      <c r="H17" s="89">
        <f>BUSHEL!J21*TONELADA!$B$51</f>
        <v>301.85195999999996</v>
      </c>
      <c r="I17" s="89">
        <f>BUSHEL!K21*TONELADA!$B$51</f>
        <v>290.82876</v>
      </c>
      <c r="J17" s="54">
        <f>BUSHEL!L21*BUSHEL!F46</f>
        <v>218.88608</v>
      </c>
      <c r="K17" s="73">
        <f>BUSHEL!M21*$E$51</f>
        <v>258.25408</v>
      </c>
    </row>
    <row r="18" spans="1:11" ht="19.5" customHeight="1">
      <c r="A18" s="67" t="s">
        <v>45</v>
      </c>
      <c r="B18" s="66"/>
      <c r="C18" s="70">
        <v>279.8</v>
      </c>
      <c r="D18" s="69"/>
      <c r="E18" s="70">
        <v>318.5</v>
      </c>
      <c r="F18" s="70"/>
      <c r="G18" s="103"/>
      <c r="H18" s="103">
        <v>297.07524</v>
      </c>
      <c r="I18" s="103">
        <v>286.05204</v>
      </c>
      <c r="J18" s="69"/>
      <c r="K18" s="71">
        <f>BUSHEL!M22*$E$51</f>
        <v>259.43512</v>
      </c>
    </row>
    <row r="19" spans="1:11" ht="19.5" customHeight="1">
      <c r="A19" s="48" t="s">
        <v>37</v>
      </c>
      <c r="B19" s="49"/>
      <c r="C19" s="72"/>
      <c r="D19" s="54"/>
      <c r="E19" s="72"/>
      <c r="F19" s="72"/>
      <c r="G19" s="72"/>
      <c r="H19" s="72"/>
      <c r="I19" s="72"/>
      <c r="J19" s="54"/>
      <c r="K19" s="73">
        <f>BUSHEL!M23*$E$51</f>
        <v>258.64776</v>
      </c>
    </row>
    <row r="20" spans="1:11" ht="19.5" customHeight="1">
      <c r="A20" s="67" t="s">
        <v>15</v>
      </c>
      <c r="B20" s="66">
        <f>BUSHEL!B24*TONELADA!$B$51</f>
        <v>257.11614</v>
      </c>
      <c r="C20" s="68"/>
      <c r="D20" s="69">
        <f>IF(BUSHEL!E24&gt;0,BUSHEL!E24*TONELADA!$B$51,"")</f>
        <v>243.24527999999998</v>
      </c>
      <c r="E20" s="68"/>
      <c r="F20" s="68"/>
      <c r="G20" s="68"/>
      <c r="H20" s="68"/>
      <c r="I20" s="68"/>
      <c r="J20" s="69">
        <f>BUSHEL!L24*$E$51</f>
        <v>217.31135999999998</v>
      </c>
      <c r="K20" s="66">
        <f>BUSHEL!M24*$E$51</f>
        <v>258.64776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/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BUSHEL!B28*TONELADA!$B$51</f>
        <v>258.95333999999997</v>
      </c>
      <c r="C24" s="23"/>
      <c r="D24" s="53">
        <f>BUSHEL!E28*TONELADA!$B$51</f>
        <v>245.81735999999998</v>
      </c>
      <c r="E24" s="24"/>
      <c r="F24" s="24"/>
      <c r="G24" s="24"/>
      <c r="H24" s="24"/>
      <c r="I24" s="23"/>
      <c r="J24" s="53">
        <f>BUSHEL!L28*TONELADA!$B$51</f>
        <v>205.58267999999998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BUSHEL!B29*TONELADA!$B$51</f>
        <v>259.68822</v>
      </c>
      <c r="C26" s="91"/>
      <c r="D26" s="53">
        <f>BUSHEL!E29*TONELADA!$B$51</f>
        <v>246.82782</v>
      </c>
      <c r="E26" s="91"/>
      <c r="F26" s="91"/>
      <c r="G26" s="91"/>
      <c r="H26" s="91"/>
      <c r="I26" s="91"/>
      <c r="J26" s="53">
        <f>BUSHEL!L29*TONELADA!$B$51</f>
        <v>207.05244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BUSHEL!B30*TONELADA!$B$51</f>
        <v>255.64638</v>
      </c>
      <c r="C28" s="23"/>
      <c r="D28" s="53">
        <f>BUSHEL!E30*TONELADA!$B$51</f>
        <v>243.06156</v>
      </c>
      <c r="E28" s="24"/>
      <c r="F28" s="24"/>
      <c r="G28" s="24"/>
      <c r="H28" s="24"/>
      <c r="I28" s="23"/>
      <c r="J28" s="53">
        <f>BUSHEL!L30*TONELADA!$B$51</f>
        <v>207.05244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BUSHEL!B31*TONELADA!$B$51</f>
        <v>256.38126</v>
      </c>
      <c r="C30" s="91"/>
      <c r="D30" s="53">
        <f>BUSHEL!E31*TONELADA!$B$51</f>
        <v>243.70458</v>
      </c>
      <c r="E30" s="91"/>
      <c r="F30" s="91"/>
      <c r="G30" s="91"/>
      <c r="H30" s="91"/>
      <c r="I30" s="91"/>
      <c r="J30" s="53">
        <f>BUSHEL!L31*TONELADA!$B$51</f>
        <v>187.66997999999998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BUSHEL!B32*TONELADA!$B$51</f>
        <v>258.40218</v>
      </c>
      <c r="C33" s="68"/>
      <c r="D33" s="69">
        <f>BUSHEL!E32*TONELADA!$B$51</f>
        <v>246.00108</v>
      </c>
      <c r="E33" s="68"/>
      <c r="F33" s="68"/>
      <c r="G33" s="68"/>
      <c r="H33" s="68"/>
      <c r="I33" s="68"/>
      <c r="J33" s="69">
        <f>BUSHEL!L32*TONELADA!$B$51</f>
        <v>182.70954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BUSHEL!B34*TONELADA!$B$51</f>
        <v>259.13706</v>
      </c>
      <c r="C35" s="106"/>
      <c r="D35" s="108">
        <f>BUSHEL!E34*TONELADA!$B$51</f>
        <v>247.65456</v>
      </c>
      <c r="E35" s="96"/>
      <c r="F35" s="96"/>
      <c r="G35" s="96"/>
      <c r="H35" s="96"/>
      <c r="I35" s="109"/>
      <c r="J35" s="127">
        <f>BUSHEL!L34*TONELADA!$B$51</f>
        <v>185.37348</v>
      </c>
      <c r="K35" s="96"/>
    </row>
    <row r="36" spans="1:11" ht="19.5" customHeight="1">
      <c r="A36" s="22" t="s">
        <v>12</v>
      </c>
      <c r="B36" s="98">
        <f>BUSHEL!B35*TONELADA!$B$51</f>
        <v>256.38126</v>
      </c>
      <c r="C36" s="107"/>
      <c r="D36" s="110">
        <f>BUSHEL!E35*TONELADA!$B$51</f>
        <v>245.81735999999998</v>
      </c>
      <c r="E36" s="34"/>
      <c r="F36" s="34"/>
      <c r="G36" s="34"/>
      <c r="H36" s="34"/>
      <c r="I36" s="111"/>
      <c r="J36" s="128">
        <f>BUSHEL!L35*TONELADA!$B$51</f>
        <v>186.75137999999998</v>
      </c>
      <c r="K36" s="34"/>
    </row>
    <row r="37" spans="1:11" ht="19.5" customHeight="1">
      <c r="A37" s="67" t="s">
        <v>13</v>
      </c>
      <c r="B37" s="66">
        <f>BUSHEL!B36*TONELADA!$B$51</f>
        <v>247.19526</v>
      </c>
      <c r="C37" s="70"/>
      <c r="D37" s="69">
        <f>BUSHEL!E36*TONELADA!$B$51</f>
        <v>234.05928</v>
      </c>
      <c r="E37" s="71"/>
      <c r="F37" s="71"/>
      <c r="G37" s="71"/>
      <c r="H37" s="71"/>
      <c r="I37" s="112"/>
      <c r="J37" s="124">
        <f>BUSHEL!L36*TONELADA!$B$51</f>
        <v>185.37348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BUSHEL!L37*TONELADA!$B$51</f>
        <v>171.50262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BUSHEL!L38*TONELADA!$B$51</f>
        <v>186.75137999999998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BUSHEL!L40*TONELADA!$B$51</f>
        <v>171.87006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BUSHEL!L41*TONELADA!$B$51</f>
        <v>154.23293999999999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8"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>
        <v>50</v>
      </c>
      <c r="C10" s="74" t="s">
        <v>121</v>
      </c>
    </row>
    <row r="11" spans="1:3" ht="15">
      <c r="A11" s="40" t="s">
        <v>122</v>
      </c>
      <c r="B11" s="44">
        <v>56</v>
      </c>
      <c r="C11" s="44" t="s">
        <v>121</v>
      </c>
    </row>
    <row r="12" spans="1:3" ht="15">
      <c r="A12" s="43" t="s">
        <v>141</v>
      </c>
      <c r="B12" s="62">
        <v>62</v>
      </c>
      <c r="C12" s="74" t="s">
        <v>143</v>
      </c>
    </row>
    <row r="13" spans="1:3" ht="15">
      <c r="A13" s="40" t="s">
        <v>142</v>
      </c>
      <c r="B13" s="44"/>
      <c r="C13" s="44"/>
    </row>
    <row r="14" spans="1:3" ht="15">
      <c r="A14" s="43" t="s">
        <v>128</v>
      </c>
      <c r="B14" s="62"/>
      <c r="C14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B12" sqref="B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>
        <v>190</v>
      </c>
      <c r="C10" s="80" t="s">
        <v>121</v>
      </c>
      <c r="D10" s="80"/>
      <c r="E10" s="80"/>
      <c r="F10" s="81">
        <v>170</v>
      </c>
      <c r="G10" s="81">
        <v>140</v>
      </c>
      <c r="H10" s="80" t="s">
        <v>121</v>
      </c>
    </row>
    <row r="11" spans="1:8" ht="15">
      <c r="A11" s="40" t="s">
        <v>122</v>
      </c>
      <c r="B11" s="44">
        <v>190</v>
      </c>
      <c r="C11" s="44" t="s">
        <v>121</v>
      </c>
      <c r="D11" s="44"/>
      <c r="E11" s="44"/>
      <c r="F11" s="41">
        <v>170</v>
      </c>
      <c r="G11" s="41">
        <v>140</v>
      </c>
      <c r="H11" s="44" t="s">
        <v>121</v>
      </c>
    </row>
    <row r="12" spans="1:8" ht="15">
      <c r="A12" s="79" t="s">
        <v>141</v>
      </c>
      <c r="B12" s="80">
        <v>205</v>
      </c>
      <c r="C12" s="80" t="s">
        <v>143</v>
      </c>
      <c r="D12" s="80"/>
      <c r="E12" s="80"/>
      <c r="F12" s="81">
        <v>190</v>
      </c>
      <c r="G12" s="81">
        <v>160</v>
      </c>
      <c r="H12" s="80" t="s">
        <v>143</v>
      </c>
    </row>
    <row r="13" spans="1:8" ht="15">
      <c r="A13" s="40" t="s">
        <v>142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128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147</v>
      </c>
    </row>
    <row r="26" ht="15">
      <c r="A26" t="s">
        <v>79</v>
      </c>
    </row>
    <row r="27" ht="15">
      <c r="A27" t="s">
        <v>145</v>
      </c>
    </row>
    <row r="29" spans="1:8" ht="15">
      <c r="A29" s="153" t="s">
        <v>146</v>
      </c>
      <c r="B29" s="153"/>
      <c r="C29" s="153"/>
      <c r="D29" s="153"/>
      <c r="E29" s="153"/>
      <c r="F29" s="153"/>
      <c r="G29" s="153"/>
      <c r="H29" s="153"/>
    </row>
    <row r="30" spans="1:8" ht="15">
      <c r="A30" s="153"/>
      <c r="B30" s="153"/>
      <c r="C30" s="153"/>
      <c r="D30" s="153"/>
      <c r="E30" s="153"/>
      <c r="F30" s="153"/>
      <c r="G30" s="153"/>
      <c r="H30" s="153"/>
    </row>
    <row r="31" spans="1:8" ht="15">
      <c r="A31" s="153"/>
      <c r="B31" s="153"/>
      <c r="C31" s="153"/>
      <c r="D31" s="153"/>
      <c r="E31" s="153"/>
      <c r="F31" s="153"/>
      <c r="G31" s="153"/>
      <c r="H31" s="153"/>
    </row>
    <row r="32" spans="1:8" ht="15">
      <c r="A32" s="153"/>
      <c r="B32" s="153"/>
      <c r="C32" s="153"/>
      <c r="D32" s="153"/>
      <c r="E32" s="153"/>
      <c r="F32" s="153"/>
      <c r="G32" s="153"/>
      <c r="H32" s="153"/>
    </row>
    <row r="33" spans="1:8" ht="15">
      <c r="A33" s="153"/>
      <c r="B33" s="153"/>
      <c r="C33" s="153"/>
      <c r="D33" s="153"/>
      <c r="E33" s="153"/>
      <c r="F33" s="153"/>
      <c r="G33" s="153"/>
      <c r="H33" s="153"/>
    </row>
    <row r="34" spans="1:8" ht="15">
      <c r="A34" s="153"/>
      <c r="B34" s="153"/>
      <c r="C34" s="153"/>
      <c r="D34" s="153"/>
      <c r="E34" s="153"/>
      <c r="F34" s="153"/>
      <c r="G34" s="153"/>
      <c r="H34" s="153"/>
    </row>
    <row r="35" spans="1:8" ht="15">
      <c r="A35" s="153"/>
      <c r="B35" s="153"/>
      <c r="C35" s="153"/>
      <c r="D35" s="153"/>
      <c r="E35" s="153"/>
      <c r="F35" s="153"/>
      <c r="G35" s="153"/>
      <c r="H35" s="153"/>
    </row>
    <row r="36" spans="1:8" ht="15">
      <c r="A36" s="153"/>
      <c r="B36" s="153"/>
      <c r="C36" s="153"/>
      <c r="D36" s="153"/>
      <c r="E36" s="153"/>
      <c r="F36" s="153"/>
      <c r="G36" s="153"/>
      <c r="H36" s="153"/>
    </row>
    <row r="37" spans="1:8" ht="15">
      <c r="A37" s="153"/>
      <c r="B37" s="153"/>
      <c r="C37" s="153"/>
      <c r="D37" s="153"/>
      <c r="E37" s="153"/>
      <c r="F37" s="153"/>
      <c r="G37" s="153"/>
      <c r="H37" s="153"/>
    </row>
    <row r="38" spans="1:8" ht="15">
      <c r="A38" s="153"/>
      <c r="B38" s="153"/>
      <c r="C38" s="153"/>
      <c r="D38" s="153"/>
      <c r="E38" s="153"/>
      <c r="F38" s="153"/>
      <c r="G38" s="153"/>
      <c r="H38" s="153"/>
    </row>
    <row r="39" spans="1:8" ht="15">
      <c r="A39" s="153"/>
      <c r="B39" s="153"/>
      <c r="C39" s="153"/>
      <c r="D39" s="153"/>
      <c r="E39" s="153"/>
      <c r="F39" s="153"/>
      <c r="G39" s="153"/>
      <c r="H39" s="153"/>
    </row>
    <row r="40" spans="1:8" ht="15">
      <c r="A40" s="153"/>
      <c r="B40" s="153"/>
      <c r="C40" s="153"/>
      <c r="D40" s="153"/>
      <c r="E40" s="153"/>
      <c r="F40" s="153"/>
      <c r="G40" s="153"/>
      <c r="H40" s="153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4">
        <v>2021</v>
      </c>
      <c r="B6" s="155"/>
      <c r="C6" s="156"/>
    </row>
    <row r="7" spans="1:3" ht="15">
      <c r="A7" s="40" t="s">
        <v>116</v>
      </c>
      <c r="B7" s="41"/>
      <c r="C7" s="41"/>
    </row>
    <row r="8" spans="1:3" ht="15">
      <c r="A8" s="42" t="s">
        <v>117</v>
      </c>
      <c r="B8" s="34"/>
      <c r="C8" s="34"/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>
        <v>160</v>
      </c>
      <c r="C10" s="34" t="s">
        <v>121</v>
      </c>
      <c r="D10" s="130"/>
    </row>
    <row r="11" spans="1:3" ht="15">
      <c r="A11" s="40" t="s">
        <v>122</v>
      </c>
      <c r="B11" s="41">
        <v>100</v>
      </c>
      <c r="C11" s="41" t="s">
        <v>121</v>
      </c>
    </row>
    <row r="12" spans="1:3" ht="15">
      <c r="A12" s="42" t="s">
        <v>141</v>
      </c>
      <c r="B12" s="34">
        <v>107</v>
      </c>
      <c r="C12" s="34" t="s">
        <v>143</v>
      </c>
    </row>
    <row r="13" spans="1:3" ht="15">
      <c r="A13" s="40" t="s">
        <v>142</v>
      </c>
      <c r="B13" s="41">
        <v>105</v>
      </c>
      <c r="C13" s="41" t="s">
        <v>143</v>
      </c>
    </row>
    <row r="14" spans="1:3" ht="15">
      <c r="A14" s="42" t="s">
        <v>128</v>
      </c>
      <c r="B14" s="34">
        <v>105</v>
      </c>
      <c r="C14" s="34" t="s">
        <v>143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44393</v>
      </c>
      <c r="E7">
        <v>692.5</v>
      </c>
      <c r="F7">
        <v>692.5</v>
      </c>
      <c r="G7" t="s">
        <v>55</v>
      </c>
      <c r="H7" t="s">
        <v>56</v>
      </c>
      <c r="I7" s="51">
        <v>44393</v>
      </c>
      <c r="J7">
        <v>651.5</v>
      </c>
      <c r="K7">
        <v>651.5</v>
      </c>
      <c r="L7" t="s">
        <v>57</v>
      </c>
      <c r="M7" t="s">
        <v>58</v>
      </c>
      <c r="N7" s="51">
        <v>44393</v>
      </c>
      <c r="O7">
        <v>556</v>
      </c>
      <c r="P7">
        <v>556</v>
      </c>
      <c r="Q7" s="47" t="s">
        <v>115</v>
      </c>
    </row>
    <row r="8" spans="2:17" ht="15">
      <c r="B8" t="s">
        <v>59</v>
      </c>
      <c r="C8" t="s">
        <v>60</v>
      </c>
      <c r="D8" s="51">
        <v>44393</v>
      </c>
      <c r="E8">
        <v>699.75</v>
      </c>
      <c r="F8">
        <v>699.75</v>
      </c>
      <c r="G8" t="s">
        <v>61</v>
      </c>
      <c r="H8" t="s">
        <v>62</v>
      </c>
      <c r="I8" s="51">
        <v>44393</v>
      </c>
      <c r="J8">
        <v>662</v>
      </c>
      <c r="K8">
        <v>662</v>
      </c>
      <c r="L8" t="s">
        <v>49</v>
      </c>
      <c r="M8" t="s">
        <v>50</v>
      </c>
      <c r="N8" s="51">
        <v>44393</v>
      </c>
      <c r="O8">
        <v>552</v>
      </c>
      <c r="P8">
        <v>552</v>
      </c>
      <c r="Q8" s="47" t="s">
        <v>115</v>
      </c>
    </row>
    <row r="9" spans="2:17" ht="15">
      <c r="B9" t="s">
        <v>63</v>
      </c>
      <c r="C9" t="s">
        <v>64</v>
      </c>
      <c r="D9" s="51">
        <v>44393</v>
      </c>
      <c r="E9">
        <v>704.75</v>
      </c>
      <c r="F9">
        <v>704.75</v>
      </c>
      <c r="G9" t="s">
        <v>65</v>
      </c>
      <c r="H9" t="s">
        <v>66</v>
      </c>
      <c r="I9" s="51">
        <v>44393</v>
      </c>
      <c r="J9">
        <v>669</v>
      </c>
      <c r="K9">
        <v>669</v>
      </c>
      <c r="L9" t="s">
        <v>80</v>
      </c>
      <c r="M9" t="s">
        <v>81</v>
      </c>
      <c r="N9" s="51">
        <v>44393</v>
      </c>
      <c r="O9">
        <v>559.5</v>
      </c>
      <c r="P9">
        <v>559.5</v>
      </c>
      <c r="Q9" s="47" t="s">
        <v>115</v>
      </c>
    </row>
    <row r="10" spans="2:17" ht="15">
      <c r="B10" t="s">
        <v>69</v>
      </c>
      <c r="C10" t="s">
        <v>70</v>
      </c>
      <c r="D10" s="51">
        <v>44393</v>
      </c>
      <c r="E10">
        <v>706.75</v>
      </c>
      <c r="F10">
        <v>706.75</v>
      </c>
      <c r="G10" t="s">
        <v>71</v>
      </c>
      <c r="H10" t="s">
        <v>72</v>
      </c>
      <c r="I10" s="51">
        <v>44393</v>
      </c>
      <c r="J10">
        <v>671.75</v>
      </c>
      <c r="K10">
        <v>671.75</v>
      </c>
      <c r="L10" t="s">
        <v>82</v>
      </c>
      <c r="M10" t="s">
        <v>83</v>
      </c>
      <c r="N10" s="51">
        <v>44393</v>
      </c>
      <c r="O10">
        <v>563.5</v>
      </c>
      <c r="P10">
        <v>563.5</v>
      </c>
      <c r="Q10" s="47" t="s">
        <v>115</v>
      </c>
    </row>
    <row r="11" spans="2:17" ht="15">
      <c r="B11" t="s">
        <v>75</v>
      </c>
      <c r="C11" t="s">
        <v>76</v>
      </c>
      <c r="D11" s="51">
        <v>44393</v>
      </c>
      <c r="E11">
        <v>695.75</v>
      </c>
      <c r="F11">
        <v>695.75</v>
      </c>
      <c r="G11" t="s">
        <v>77</v>
      </c>
      <c r="H11" t="s">
        <v>78</v>
      </c>
      <c r="I11" s="51">
        <v>44393</v>
      </c>
      <c r="J11">
        <v>661.5</v>
      </c>
      <c r="K11">
        <v>661.5</v>
      </c>
      <c r="L11" t="s">
        <v>67</v>
      </c>
      <c r="M11" t="s">
        <v>68</v>
      </c>
      <c r="N11" s="51">
        <v>44393</v>
      </c>
      <c r="O11">
        <v>563.5</v>
      </c>
      <c r="P11">
        <v>563.5</v>
      </c>
      <c r="Q11" s="47" t="s">
        <v>115</v>
      </c>
    </row>
    <row r="12" spans="2:17" ht="15">
      <c r="B12" t="s">
        <v>91</v>
      </c>
      <c r="C12" t="s">
        <v>92</v>
      </c>
      <c r="D12" s="51">
        <v>44393</v>
      </c>
      <c r="E12">
        <v>697.75</v>
      </c>
      <c r="F12">
        <v>697.75</v>
      </c>
      <c r="G12" t="s">
        <v>93</v>
      </c>
      <c r="H12" t="s">
        <v>94</v>
      </c>
      <c r="I12" s="51">
        <v>44393</v>
      </c>
      <c r="J12">
        <v>663.25</v>
      </c>
      <c r="K12">
        <v>663.25</v>
      </c>
      <c r="L12" t="s">
        <v>84</v>
      </c>
      <c r="M12" t="s">
        <v>85</v>
      </c>
      <c r="N12" s="51">
        <v>44393</v>
      </c>
      <c r="O12">
        <v>510.75</v>
      </c>
      <c r="P12">
        <v>510.75</v>
      </c>
      <c r="Q12" s="47" t="s">
        <v>115</v>
      </c>
    </row>
    <row r="13" spans="2:17" ht="15">
      <c r="B13" t="s">
        <v>95</v>
      </c>
      <c r="C13" t="s">
        <v>96</v>
      </c>
      <c r="D13" s="51">
        <v>44393</v>
      </c>
      <c r="E13">
        <v>703.25</v>
      </c>
      <c r="F13">
        <v>703.25</v>
      </c>
      <c r="G13" t="s">
        <v>97</v>
      </c>
      <c r="H13" t="s">
        <v>98</v>
      </c>
      <c r="I13" s="51">
        <v>44393</v>
      </c>
      <c r="J13">
        <v>669.5</v>
      </c>
      <c r="K13">
        <v>669.5</v>
      </c>
      <c r="L13" t="s">
        <v>73</v>
      </c>
      <c r="M13" t="s">
        <v>74</v>
      </c>
      <c r="N13" s="51">
        <v>44393</v>
      </c>
      <c r="O13">
        <v>497.25</v>
      </c>
      <c r="P13">
        <v>497.25</v>
      </c>
      <c r="Q13" s="47" t="s">
        <v>115</v>
      </c>
    </row>
    <row r="14" spans="2:17" ht="15">
      <c r="B14" t="s">
        <v>99</v>
      </c>
      <c r="C14" t="s">
        <v>100</v>
      </c>
      <c r="D14" s="51">
        <v>44393</v>
      </c>
      <c r="E14">
        <v>705.25</v>
      </c>
      <c r="F14">
        <v>705.25</v>
      </c>
      <c r="G14" t="s">
        <v>101</v>
      </c>
      <c r="H14" t="s">
        <v>102</v>
      </c>
      <c r="I14" s="51">
        <v>44393</v>
      </c>
      <c r="J14">
        <v>674</v>
      </c>
      <c r="K14">
        <v>674</v>
      </c>
      <c r="L14" t="s">
        <v>131</v>
      </c>
      <c r="M14" t="s">
        <v>132</v>
      </c>
      <c r="N14" s="51">
        <v>44393</v>
      </c>
      <c r="O14">
        <v>504.5</v>
      </c>
      <c r="P14">
        <v>504.5</v>
      </c>
      <c r="Q14" s="47" t="s">
        <v>115</v>
      </c>
    </row>
    <row r="15" spans="2:17" ht="15">
      <c r="B15" t="s">
        <v>103</v>
      </c>
      <c r="C15" t="s">
        <v>104</v>
      </c>
      <c r="D15" s="51">
        <v>44393</v>
      </c>
      <c r="E15">
        <v>697.75</v>
      </c>
      <c r="F15">
        <v>697.75</v>
      </c>
      <c r="G15" t="s">
        <v>105</v>
      </c>
      <c r="H15" t="s">
        <v>106</v>
      </c>
      <c r="I15" s="51">
        <v>44393</v>
      </c>
      <c r="J15">
        <v>669</v>
      </c>
      <c r="K15">
        <v>669</v>
      </c>
      <c r="L15" t="s">
        <v>133</v>
      </c>
      <c r="M15" t="s">
        <v>134</v>
      </c>
      <c r="N15" s="51">
        <v>44393</v>
      </c>
      <c r="O15">
        <v>508.25</v>
      </c>
      <c r="P15">
        <v>508.25</v>
      </c>
      <c r="Q15" s="47" t="s">
        <v>115</v>
      </c>
    </row>
    <row r="16" spans="2:16" ht="15">
      <c r="B16" t="s">
        <v>109</v>
      </c>
      <c r="C16" t="s">
        <v>110</v>
      </c>
      <c r="D16" s="51">
        <v>44393</v>
      </c>
      <c r="E16">
        <v>672.75</v>
      </c>
      <c r="F16">
        <v>672.75</v>
      </c>
      <c r="G16" t="s">
        <v>111</v>
      </c>
      <c r="H16" t="s">
        <v>112</v>
      </c>
      <c r="I16" s="51">
        <v>44393</v>
      </c>
      <c r="J16">
        <v>637</v>
      </c>
      <c r="K16">
        <v>637</v>
      </c>
      <c r="L16" t="s">
        <v>86</v>
      </c>
      <c r="M16" t="s">
        <v>87</v>
      </c>
      <c r="N16" s="51">
        <v>44393</v>
      </c>
      <c r="O16">
        <v>509.75</v>
      </c>
      <c r="P16">
        <v>509.75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44393</v>
      </c>
      <c r="O17">
        <v>466.75</v>
      </c>
      <c r="P17">
        <v>466.75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44393</v>
      </c>
      <c r="O18">
        <v>457.75</v>
      </c>
      <c r="P18">
        <v>457.75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44393</v>
      </c>
      <c r="O19">
        <v>467.75</v>
      </c>
      <c r="P19">
        <v>467.75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44393</v>
      </c>
      <c r="O20">
        <v>419.75</v>
      </c>
      <c r="P20">
        <v>419.75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16</v>
      </c>
      <c r="F23" s="129"/>
      <c r="G23" s="47" t="s">
        <v>118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2021-07-18T22:02:28Z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