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<sst xmlns="http://schemas.openxmlformats.org/spreadsheetml/2006/main" count="291" uniqueCount="156">
  <si>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</si>
  <si>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</si>
  <si>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</si>
  <si>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</si>
  <si>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</si>
  <si>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</si>
  <si>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</si>
  <si>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</si>
  <si>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</si>
  <si>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</si>
  <si>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</si>
  <si>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</si>
  <si>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</si>
  <si>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</si>
  <si>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</si>
  <si>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</si>
  <si>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</si>
  <si>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</si>
  <si>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</si>
  <si>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</si>
  <si>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</si>
  <si>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</si>
  <si>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</si>
  <si>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</si>
  <si>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</si>
  <si>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</si>
  <si>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</si>
  <si>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</si>
  <si>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</si>
  <si>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</si>
  <si>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</si>
  <si>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</si>
  <si>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</si>
  <si>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</si>
  <si>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</si>
  <si>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</si>
  <si>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</si>
  <si>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</si>
  <si>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</si>
  <si>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</si>
  <si>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</si>
  <si>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</si>
  <si>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</si>
  <si>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</si>
  <si>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</si>
  <si>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</si>
  <si>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</si>
  <si>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</si>
  <si>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</si>
  <si>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</si>
  <si>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</si>
  <si>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</si>
  <si>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</si>
  <si>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</si>
  <si>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</si>
  <si>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</si>
  <si>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</si>
  <si>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</si>
  <si>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</si>
  <si>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</si>
  <si>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</si>
  <si>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</si>
  <si>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</si>
  <si>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</si>
  <si>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</si>
  <si>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</si>
  <si>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</si>
  <si>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</si>
  <si>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</si>
  <si>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</si>
  <si>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</si>
  <si>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</si>
  <si>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</si>
  <si>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</si>
  <si>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</si>
  <si>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</si>
  <si>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</si>
  <si>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</si>
  <si>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</si>
  <si>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</si>
  <si>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</si>
  <si>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</si>
  <si>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</si>
  <si>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</si>
  <si>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</si>
  <si>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</si>
  <si>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</si>
  <si>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</si>
  <si>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</si>
  <si>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</si>
  <si>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</si>
  <si>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</si>
  <si>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</si>
  <si>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</si>
  <si>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</si>
  <si>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</si>
  <si>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</si>
  <si>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</si>
  <si>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</si>
  <si>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</si>
  <si>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</si>
  <si>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</si>
  <si>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</si>
  <si>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</si>
  <si>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</si>
  <si>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</si>
  <si>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</si>
  <si>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</si>
  <si>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</si>
  <si>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</si>
  <si>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</si>
  <si>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</si>
  <si>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</si>
  <si>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</si>
  <si>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</si>
  <si>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</si>
  <si>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</si>
  <si>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</si>
  <si>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</si>
  <si>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</si>
  <si>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</si>
  <si>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</si>
  <si>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</si>
  <si>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</si>
  <si>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</si>
  <si>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</si>
  <si>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</si>
  <si>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</si>
  <si>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</si>
  <si>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</si>
  <si>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</si>
  <si>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</si>
  <si>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</si>
  <si>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</si>
  <si>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</si>
  <si>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</si>
  <si>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</si>
  <si>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</si>
  <si>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</si>
  <si>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</si>
  <si>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</si>
  <si>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</si>
  <si>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</si>
  <si>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</si>
  <si>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</si>
  <si>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</si>
  <si>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</si>
  <si>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</si>
  <si>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</si>
  <si>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</si>
  <si>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</si>
  <si>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</si>
  <si>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Martes</t>
  </si>
  <si>
    <t>Nota:</t>
  </si>
  <si>
    <t>Los estados que experimentan algunos retrasos en la cosecha del trgo Hard Red Winter (HRW) debido a las lluvias en las llanuras del sur. Por tercera semana consecutiva no se hicieron ofertas para la proteína HRW al 12,5% exportada desde el Golfo. A medida que avanza la cosecha y se conoce más contenido de proteína, las ofertas de HRW más proteicas pueden cambiar.
Fuente: Weekly Price Report July 02, 2021. WWW.USWHEAT.ORG</t>
  </si>
  <si>
    <t>*Primas USWheat.org del 2 de julio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</si>
</sst>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C19" sqref="C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Julio</v>
      </c>
      <c r="G6" s="55"/>
      <c r="H6" s="87">
        <f>Datos!I24</f>
        <v>2021</v>
      </c>
      <c r="I6" s="4"/>
      <c r="J6" s="3"/>
      <c r="K6" s="3"/>
      <c r="L6" s="4" t="str">
        <f>Datos!D24</f>
        <v>Martes</v>
      </c>
      <c r="M6" s="4">
        <f>Datos!E24</f>
        <v>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113</v>
      </c>
      <c r="D14" s="117" t="s">
        <v>114</v>
      </c>
      <c r="E14" s="116" t="s">
        <v>20</v>
      </c>
      <c r="F14" s="116" t="s">
        <v>113</v>
      </c>
      <c r="G14" s="117" t="s">
        <v>114</v>
      </c>
      <c r="H14" s="17"/>
      <c r="I14" s="116" t="s">
        <v>113</v>
      </c>
      <c r="J14" s="116" t="s">
        <v>113</v>
      </c>
      <c r="K14" s="116" t="s">
        <v>113</v>
      </c>
      <c r="L14" s="116" t="s">
        <v>20</v>
      </c>
      <c r="M14" s="116" t="s">
        <v>113</v>
      </c>
      <c r="N14" s="117" t="s">
        <v>114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>
        <f>Datos!E7</f>
        <v>620</v>
      </c>
      <c r="C19" s="23">
        <f>B21+'Primas SRW'!B9</f>
        <v>681</v>
      </c>
      <c r="D19" s="114">
        <f>C19*$B$46</f>
        <v>250.22664</v>
      </c>
      <c r="E19" s="53">
        <f>Datos!K7</f>
        <v>575.5</v>
      </c>
      <c r="F19" s="24">
        <f>E19+'Primas HRW'!B9</f>
        <v>765.5</v>
      </c>
      <c r="G19" s="24">
        <f>F19*$B$46</f>
        <v>281.27531999999997</v>
      </c>
      <c r="H19" s="24"/>
      <c r="I19" s="83"/>
      <c r="J19" s="83">
        <f>E19+'Primas HRW'!F9</f>
        <v>740.5</v>
      </c>
      <c r="K19" s="90">
        <f>E19+'Primas HRW'!G9</f>
        <v>715.5</v>
      </c>
      <c r="L19" s="53">
        <f>Datos!O7</f>
        <v>656</v>
      </c>
      <c r="M19" s="24">
        <f>L21+'Primas maíz'!B9</f>
        <v>722</v>
      </c>
      <c r="N19" s="24">
        <f aca="true" t="shared" si="0" ref="N19:N24">M19*$F$46</f>
        <v>284.23695999999995</v>
      </c>
      <c r="O19"/>
    </row>
    <row r="20" spans="1:17" ht="19.5" customHeight="1">
      <c r="A20" s="67" t="s">
        <v>44</v>
      </c>
      <c r="B20" s="66"/>
      <c r="C20" s="70">
        <f>B21+'Primas SRW'!B10</f>
        <v>681</v>
      </c>
      <c r="D20" s="112">
        <f>C20*$B$46</f>
        <v>250.22664</v>
      </c>
      <c r="E20" s="69"/>
      <c r="F20" s="70">
        <f>E21+'Primas HRW'!B10</f>
        <v>773.75</v>
      </c>
      <c r="G20" s="70">
        <f>F20*$B$46</f>
        <v>284.3067</v>
      </c>
      <c r="H20" s="70"/>
      <c r="I20" s="103"/>
      <c r="J20" s="103">
        <f>E21+'Primas HRW'!F10</f>
        <v>753.75</v>
      </c>
      <c r="K20" s="103">
        <f>E21+'Primas HRW'!G10</f>
        <v>728.75</v>
      </c>
      <c r="L20" s="69"/>
      <c r="M20" s="71">
        <f>L21+'Primas maíz'!B10</f>
        <v>707</v>
      </c>
      <c r="N20" s="66">
        <f t="shared" si="0"/>
        <v>278.33176</v>
      </c>
      <c r="O20"/>
      <c r="P20" s="123" t="s">
        <v>130</v>
      </c>
      <c r="Q20" s="123" t="s">
        <v>119</v>
      </c>
    </row>
    <row r="21" spans="1:17" ht="19.5" customHeight="1">
      <c r="A21" s="48" t="s">
        <v>14</v>
      </c>
      <c r="B21" s="49">
        <f>Datos!E8</f>
        <v>626</v>
      </c>
      <c r="C21" s="72">
        <f>B21+'Primas SRW'!B11</f>
        <v>691</v>
      </c>
      <c r="D21" s="114">
        <f>C21*$B$46</f>
        <v>253.90104</v>
      </c>
      <c r="E21" s="54">
        <f>Datos!K8</f>
        <v>583.75</v>
      </c>
      <c r="F21" s="72">
        <f>E21+'Primas HRW'!B11</f>
        <v>773.75</v>
      </c>
      <c r="G21" s="24">
        <f>F21*$B$46</f>
        <v>284.3067</v>
      </c>
      <c r="H21" s="72"/>
      <c r="I21" s="89"/>
      <c r="J21" s="89">
        <f>E21+'Primas HRW'!F11</f>
        <v>753.75</v>
      </c>
      <c r="K21" s="89">
        <f>E21+'Primas HRW'!G11</f>
        <v>728.75</v>
      </c>
      <c r="L21" s="54">
        <f>Datos!O8</f>
        <v>552</v>
      </c>
      <c r="M21" s="73">
        <f>L21+'Primas maíz'!B11</f>
        <v>652</v>
      </c>
      <c r="N21" s="24">
        <f t="shared" si="0"/>
        <v>256.67936</v>
      </c>
      <c r="O21"/>
      <c r="P21" s="123" t="s">
        <v>131</v>
      </c>
      <c r="Q21" s="123" t="s">
        <v>122</v>
      </c>
    </row>
    <row r="22" spans="1:17" ht="19.5" customHeight="1">
      <c r="A22" s="67" t="s">
        <v>45</v>
      </c>
      <c r="B22" s="66"/>
      <c r="C22" s="70">
        <f>B24+'Primas SRW'!B12</f>
        <v>713.5</v>
      </c>
      <c r="D22" s="112">
        <f>C22*$B$46</f>
        <v>262.16844</v>
      </c>
      <c r="E22" s="69"/>
      <c r="F22" s="70">
        <f>E24+'Primas HRW'!B12</f>
        <v>800.5</v>
      </c>
      <c r="G22" s="70">
        <f>F22*$B$46</f>
        <v>294.13572</v>
      </c>
      <c r="H22" s="70"/>
      <c r="I22" s="103"/>
      <c r="J22" s="103">
        <f>E24+'Primas HRW'!F12</f>
        <v>790.5</v>
      </c>
      <c r="K22" s="103">
        <f>E24+'Primas HRW'!G12</f>
        <v>765.5</v>
      </c>
      <c r="L22" s="69"/>
      <c r="M22" s="71">
        <f>L24+'Primas maíz'!B12</f>
        <v>649.75</v>
      </c>
      <c r="N22" s="66">
        <f t="shared" si="0"/>
        <v>255.79358</v>
      </c>
      <c r="O22"/>
      <c r="P22" s="123" t="s">
        <v>132</v>
      </c>
      <c r="Q22" s="123" t="s">
        <v>124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649.75</v>
      </c>
      <c r="N23" s="73">
        <f t="shared" si="0"/>
        <v>255.79358</v>
      </c>
      <c r="O23"/>
      <c r="P23" s="123" t="s">
        <v>133</v>
      </c>
      <c r="Q23" s="123" t="s">
        <v>129</v>
      </c>
    </row>
    <row r="24" spans="1:17" ht="19.5" customHeight="1">
      <c r="A24" s="67" t="s">
        <v>15</v>
      </c>
      <c r="B24" s="66">
        <f>Datos!E9</f>
        <v>633.5</v>
      </c>
      <c r="C24" s="68"/>
      <c r="D24" s="99"/>
      <c r="E24" s="69">
        <f>Datos!K9</f>
        <v>595.5</v>
      </c>
      <c r="F24" s="68"/>
      <c r="G24" s="68"/>
      <c r="H24" s="68"/>
      <c r="I24" s="68"/>
      <c r="J24" s="68"/>
      <c r="K24" s="68"/>
      <c r="L24" s="69">
        <f>Datos!O9</f>
        <v>539.75</v>
      </c>
      <c r="M24" s="66">
        <f>L24+'Primas maíz'!B14</f>
        <v>649.75</v>
      </c>
      <c r="N24" s="66">
        <f t="shared" si="0"/>
        <v>255.79358</v>
      </c>
      <c r="O24"/>
      <c r="P24" s="123" t="s">
        <v>134</v>
      </c>
      <c r="Q24" s="123" t="s">
        <v>135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641.75</v>
      </c>
      <c r="C28" s="23"/>
      <c r="D28" s="114"/>
      <c r="E28" s="53">
        <f>Datos!K10</f>
        <v>606</v>
      </c>
      <c r="F28" s="24"/>
      <c r="G28" s="24"/>
      <c r="H28" s="24"/>
      <c r="I28" s="24"/>
      <c r="J28" s="24"/>
      <c r="K28" s="23"/>
      <c r="L28" s="53">
        <f>Datos!O10</f>
        <v>546.25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646</v>
      </c>
      <c r="C29" s="68"/>
      <c r="D29" s="99"/>
      <c r="E29" s="69">
        <f>Datos!K11</f>
        <v>613</v>
      </c>
      <c r="F29" s="68"/>
      <c r="G29" s="68"/>
      <c r="H29" s="68"/>
      <c r="I29" s="68"/>
      <c r="J29" s="68"/>
      <c r="K29" s="68"/>
      <c r="L29" s="69">
        <f>Datos!O11</f>
        <v>550.25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646</v>
      </c>
      <c r="C30" s="23"/>
      <c r="D30" s="114"/>
      <c r="E30" s="53">
        <f>Datos!K12</f>
        <v>611.5</v>
      </c>
      <c r="F30" s="24"/>
      <c r="G30" s="24"/>
      <c r="H30" s="24"/>
      <c r="I30" s="24"/>
      <c r="J30" s="24"/>
      <c r="K30" s="23"/>
      <c r="L30" s="53">
        <f>Datos!O12</f>
        <v>549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650.5</v>
      </c>
      <c r="C31" s="70"/>
      <c r="D31" s="112"/>
      <c r="E31" s="69">
        <f>Datos!K13</f>
        <v>615</v>
      </c>
      <c r="F31" s="70"/>
      <c r="G31" s="70"/>
      <c r="H31" s="70"/>
      <c r="I31" s="70"/>
      <c r="J31" s="70"/>
      <c r="K31" s="70"/>
      <c r="L31" s="69">
        <f>Datos!O13</f>
        <v>498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657.5</v>
      </c>
      <c r="C32" s="56"/>
      <c r="D32" s="61"/>
      <c r="E32" s="53">
        <f>Datos!K14</f>
        <v>621.5</v>
      </c>
      <c r="F32" s="56"/>
      <c r="G32" s="56"/>
      <c r="H32" s="56"/>
      <c r="I32" s="56"/>
      <c r="J32" s="56"/>
      <c r="K32" s="56"/>
      <c r="L32" s="53">
        <f>Datos!O14</f>
        <v>482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660</v>
      </c>
      <c r="C34" s="23"/>
      <c r="D34" s="114"/>
      <c r="E34" s="53">
        <f>Datos!K15</f>
        <v>625.5</v>
      </c>
      <c r="F34" s="24"/>
      <c r="G34" s="24"/>
      <c r="H34" s="24"/>
      <c r="I34" s="24"/>
      <c r="J34" s="24"/>
      <c r="K34" s="23"/>
      <c r="L34" s="53">
        <f>Datos!O15</f>
        <v>489.25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654</v>
      </c>
      <c r="C35" s="70"/>
      <c r="D35" s="112"/>
      <c r="E35" s="69">
        <f>Datos!K16</f>
        <v>620.5</v>
      </c>
      <c r="F35" s="70"/>
      <c r="G35" s="70"/>
      <c r="H35" s="70"/>
      <c r="I35" s="70"/>
      <c r="J35" s="70"/>
      <c r="K35" s="70"/>
      <c r="L35" s="69">
        <f>Datos!O16</f>
        <v>493.25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623</v>
      </c>
      <c r="C36" s="23"/>
      <c r="D36" s="114"/>
      <c r="E36" s="53">
        <f>Datos!J17</f>
        <v>587.75</v>
      </c>
      <c r="F36" s="24"/>
      <c r="G36" s="24"/>
      <c r="H36" s="24"/>
      <c r="I36" s="24"/>
      <c r="J36" s="24"/>
      <c r="K36" s="23"/>
      <c r="L36" s="53">
        <f>Datos!O15</f>
        <v>489.25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446.5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493.25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459.5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417.25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Julio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6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42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43</v>
      </c>
      <c r="B17" s="66"/>
      <c r="C17" s="99"/>
      <c r="D17" s="100"/>
      <c r="E17" s="68"/>
      <c r="F17" s="101"/>
      <c r="G17" s="101"/>
      <c r="H17" s="101"/>
      <c r="I17" s="102"/>
      <c r="J17" s="100"/>
      <c r="K17" s="66"/>
    </row>
    <row r="18" spans="1:11" ht="19.5" customHeight="1">
      <c r="A18" s="16" t="s">
        <v>13</v>
      </c>
      <c r="B18" s="52">
        <f>BUSHEL!B19*TONELADA!$B$51</f>
        <v>227.81279999999998</v>
      </c>
      <c r="C18" s="23">
        <v>248</v>
      </c>
      <c r="D18" s="53">
        <f>IF(BUSHEL!E19&gt;0,BUSHEL!E19*TONELADA!$B$51,"")</f>
        <v>211.46171999999999</v>
      </c>
      <c r="E18" s="24">
        <v>281.2</v>
      </c>
      <c r="F18" s="24" t="s">
        <v>151</v>
      </c>
      <c r="G18" s="24" t="s">
        <v>151</v>
      </c>
      <c r="H18" s="83">
        <f>BUSHEL!J19*TONELADA!$B$51</f>
        <v>272.08932</v>
      </c>
      <c r="I18" s="90">
        <f>BUSHEL!K19*TONELADA!$B$51</f>
        <v>262.90332</v>
      </c>
      <c r="J18" s="53">
        <f>BUSHEL!L19*$E$51</f>
        <v>258.25408</v>
      </c>
      <c r="K18" s="24">
        <f>BUSHEL!M19*$E$51</f>
        <v>284.23695999999995</v>
      </c>
    </row>
    <row r="19" spans="1:11" ht="19.5" customHeight="1">
      <c r="A19" s="67" t="s">
        <v>44</v>
      </c>
      <c r="B19" s="66"/>
      <c r="C19" s="70">
        <v>250.2</v>
      </c>
      <c r="D19" s="69"/>
      <c r="E19" s="70">
        <v>284.3</v>
      </c>
      <c r="F19" s="70"/>
      <c r="G19" s="103"/>
      <c r="H19" s="103">
        <f>BUSHEL!J20*TONELADA!$B$51</f>
        <v>276.9579</v>
      </c>
      <c r="I19" s="103">
        <f>BUSHEL!K20*TONELADA!$B$51</f>
        <v>267.7719</v>
      </c>
      <c r="J19" s="69"/>
      <c r="K19" s="71">
        <f>BUSHEL!M20*$E$51</f>
        <v>278.33176</v>
      </c>
    </row>
    <row r="20" spans="1:11" ht="19.5" customHeight="1">
      <c r="A20" s="48" t="s">
        <v>14</v>
      </c>
      <c r="B20" s="49">
        <f>BUSHEL!B21*TONELADA!$B$51</f>
        <v>230.01744</v>
      </c>
      <c r="C20" s="72">
        <v>253.9</v>
      </c>
      <c r="D20" s="54">
        <f>IF(BUSHEL!E21&gt;0,BUSHEL!E21*TONELADA!$B$51,"")</f>
        <v>214.4931</v>
      </c>
      <c r="E20" s="72">
        <v>284.3</v>
      </c>
      <c r="F20" s="72"/>
      <c r="G20" s="89"/>
      <c r="H20" s="89">
        <f>BUSHEL!J21*TONELADA!$B$51</f>
        <v>276.9579</v>
      </c>
      <c r="I20" s="89">
        <f>BUSHEL!K21*TONELADA!$B$51</f>
        <v>267.7719</v>
      </c>
      <c r="J20" s="54">
        <f>BUSHEL!L21*BUSHEL!F46</f>
        <v>217.31135999999998</v>
      </c>
      <c r="K20" s="73">
        <f>BUSHEL!M21*$E$51</f>
        <v>256.67936</v>
      </c>
    </row>
    <row r="21" spans="1:11" ht="19.5" customHeight="1">
      <c r="A21" s="67" t="s">
        <v>45</v>
      </c>
      <c r="B21" s="66"/>
      <c r="C21" s="70">
        <v>262.1</v>
      </c>
      <c r="D21" s="69"/>
      <c r="E21" s="70">
        <v>294.1</v>
      </c>
      <c r="F21" s="70"/>
      <c r="G21" s="103"/>
      <c r="H21" s="103">
        <v>297.07524</v>
      </c>
      <c r="I21" s="103">
        <v>286.05204</v>
      </c>
      <c r="J21" s="69"/>
      <c r="K21" s="71">
        <f>BUSHEL!M22*$E$51</f>
        <v>255.79358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255.79358</v>
      </c>
    </row>
    <row r="23" spans="1:11" ht="19.5" customHeight="1">
      <c r="A23" s="67" t="s">
        <v>15</v>
      </c>
      <c r="B23" s="66">
        <f>BUSHEL!B24*TONELADA!$B$51</f>
        <v>232.77324</v>
      </c>
      <c r="C23" s="68"/>
      <c r="D23" s="69">
        <f>IF(BUSHEL!E24&gt;0,BUSHEL!E24*TONELADA!$B$51,"")</f>
        <v>218.81052</v>
      </c>
      <c r="E23" s="68"/>
      <c r="F23" s="68"/>
      <c r="G23" s="68"/>
      <c r="H23" s="68"/>
      <c r="I23" s="68"/>
      <c r="J23" s="69">
        <f>BUSHEL!L24*$E$51</f>
        <v>212.48878</v>
      </c>
      <c r="K23" s="66">
        <f>BUSHEL!M24*$E$51</f>
        <v>255.79358</v>
      </c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235.80462</v>
      </c>
      <c r="C27" s="23"/>
      <c r="D27" s="53">
        <f>BUSHEL!E28*TONELADA!$B$51</f>
        <v>222.66863999999998</v>
      </c>
      <c r="E27" s="24"/>
      <c r="F27" s="24"/>
      <c r="G27" s="24"/>
      <c r="H27" s="24"/>
      <c r="I27" s="23"/>
      <c r="J27" s="53">
        <f>BUSHEL!L28*TONELADA!$B$51</f>
        <v>200.7141</v>
      </c>
      <c r="K27" s="24"/>
    </row>
    <row r="28" spans="1:11" ht="19.5" customHeight="1">
      <c r="A28" s="67" t="s">
        <v>42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237.36624</v>
      </c>
      <c r="C29" s="91"/>
      <c r="D29" s="53">
        <f>BUSHEL!E29*TONELADA!$B$51</f>
        <v>225.24071999999998</v>
      </c>
      <c r="E29" s="91"/>
      <c r="F29" s="91"/>
      <c r="G29" s="91"/>
      <c r="H29" s="91"/>
      <c r="I29" s="91"/>
      <c r="J29" s="53">
        <f>BUSHEL!L29*TONELADA!$B$51</f>
        <v>202.18385999999998</v>
      </c>
      <c r="K29" s="52"/>
    </row>
    <row r="30" spans="1:11" ht="19.5" customHeight="1">
      <c r="A30" s="67" t="s">
        <v>43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237.36624</v>
      </c>
      <c r="C31" s="23"/>
      <c r="D31" s="53">
        <f>BUSHEL!E30*TONELADA!$B$51</f>
        <v>224.68956</v>
      </c>
      <c r="E31" s="24"/>
      <c r="F31" s="24"/>
      <c r="G31" s="24"/>
      <c r="H31" s="24"/>
      <c r="I31" s="23"/>
      <c r="J31" s="53">
        <f>BUSHEL!L30*TONELADA!$B$51</f>
        <v>201.72456</v>
      </c>
      <c r="K31" s="24"/>
    </row>
    <row r="32" spans="1:11" ht="19.5" customHeight="1">
      <c r="A32" s="67" t="s">
        <v>44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239.01972</v>
      </c>
      <c r="C33" s="91"/>
      <c r="D33" s="53">
        <f>BUSHEL!E31*TONELADA!$B$51</f>
        <v>225.9756</v>
      </c>
      <c r="E33" s="91"/>
      <c r="F33" s="91"/>
      <c r="G33" s="91"/>
      <c r="H33" s="91"/>
      <c r="I33" s="91"/>
      <c r="J33" s="53">
        <f>BUSHEL!L31*TONELADA!$B$51</f>
        <v>182.98512</v>
      </c>
      <c r="K33" s="52"/>
    </row>
    <row r="34" spans="1:11" ht="19.5" customHeight="1">
      <c r="A34" s="67" t="s">
        <v>45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241.5918</v>
      </c>
      <c r="C36" s="68"/>
      <c r="D36" s="69">
        <f>BUSHEL!E32*TONELADA!$B$51</f>
        <v>228.36396</v>
      </c>
      <c r="E36" s="68"/>
      <c r="F36" s="68"/>
      <c r="G36" s="68"/>
      <c r="H36" s="68"/>
      <c r="I36" s="68"/>
      <c r="J36" s="69">
        <f>BUSHEL!L32*TONELADA!$B$51</f>
        <v>177.10608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242.5104</v>
      </c>
      <c r="C38" s="106"/>
      <c r="D38" s="108">
        <f>BUSHEL!E34*TONELADA!$B$51</f>
        <v>229.83372</v>
      </c>
      <c r="E38" s="96"/>
      <c r="F38" s="96"/>
      <c r="G38" s="96"/>
      <c r="H38" s="96"/>
      <c r="I38" s="109"/>
      <c r="J38" s="128">
        <f>BUSHEL!L34*TONELADA!$B$51</f>
        <v>179.77002</v>
      </c>
      <c r="K38" s="96"/>
    </row>
    <row r="39" spans="1:11" ht="19.5" customHeight="1">
      <c r="A39" s="22" t="s">
        <v>12</v>
      </c>
      <c r="B39" s="98">
        <f>BUSHEL!B35*TONELADA!$B$51</f>
        <v>240.30576</v>
      </c>
      <c r="C39" s="107"/>
      <c r="D39" s="110">
        <f>BUSHEL!E35*TONELADA!$B$51</f>
        <v>227.99652</v>
      </c>
      <c r="E39" s="34"/>
      <c r="F39" s="34"/>
      <c r="G39" s="34"/>
      <c r="H39" s="34"/>
      <c r="I39" s="111"/>
      <c r="J39" s="129">
        <f>BUSHEL!L35*TONELADA!$B$51</f>
        <v>181.23978</v>
      </c>
      <c r="K39" s="34"/>
    </row>
    <row r="40" spans="1:11" ht="19.5" customHeight="1">
      <c r="A40" s="67" t="s">
        <v>13</v>
      </c>
      <c r="B40" s="66">
        <f>BUSHEL!B36*TONELADA!$B$51</f>
        <v>228.91512</v>
      </c>
      <c r="C40" s="70"/>
      <c r="D40" s="69">
        <f>BUSHEL!E36*TONELADA!$B$51</f>
        <v>215.96286</v>
      </c>
      <c r="E40" s="71"/>
      <c r="F40" s="71"/>
      <c r="G40" s="71"/>
      <c r="H40" s="71"/>
      <c r="I40" s="112"/>
      <c r="J40" s="125">
        <f>BUSHEL!L36*TONELADA!$B$51</f>
        <v>179.77002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164.06196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181.23978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168.83867999999998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153.31434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9" sqref="C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120</v>
      </c>
      <c r="B6" s="62"/>
      <c r="C6" s="74"/>
    </row>
    <row r="7" spans="1:3" ht="15">
      <c r="A7" s="40" t="s">
        <v>122</v>
      </c>
      <c r="B7" s="44"/>
      <c r="C7" s="44"/>
    </row>
    <row r="8" spans="1:3" ht="15">
      <c r="A8" s="43" t="s">
        <v>123</v>
      </c>
      <c r="B8" s="62"/>
      <c r="C8" s="74"/>
    </row>
    <row r="9" spans="1:3" ht="15">
      <c r="A9" s="40" t="s">
        <v>124</v>
      </c>
      <c r="B9" s="44">
        <v>55</v>
      </c>
      <c r="C9" s="44" t="s">
        <v>128</v>
      </c>
    </row>
    <row r="10" spans="1:3" ht="15">
      <c r="A10" s="43" t="s">
        <v>127</v>
      </c>
      <c r="B10" s="62">
        <v>55</v>
      </c>
      <c r="C10" s="74" t="s">
        <v>128</v>
      </c>
    </row>
    <row r="11" spans="1:3" ht="15">
      <c r="A11" s="40" t="s">
        <v>129</v>
      </c>
      <c r="B11" s="44">
        <v>65</v>
      </c>
      <c r="C11" s="44" t="s">
        <v>128</v>
      </c>
    </row>
    <row r="12" spans="1:3" ht="15">
      <c r="A12" s="43" t="s">
        <v>148</v>
      </c>
      <c r="B12" s="62">
        <v>80</v>
      </c>
      <c r="C12" s="74" t="s">
        <v>150</v>
      </c>
    </row>
    <row r="13" spans="1:3" ht="15">
      <c r="A13" s="40" t="s">
        <v>149</v>
      </c>
      <c r="B13" s="44"/>
      <c r="C13" s="44"/>
    </row>
    <row r="14" spans="1:3" ht="15">
      <c r="A14" s="43" t="s">
        <v>135</v>
      </c>
      <c r="B14" s="62"/>
      <c r="C14" s="74"/>
    </row>
    <row r="17" spans="1:3" ht="15.75">
      <c r="A17" s="95" t="s">
        <v>96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2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120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125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124</v>
      </c>
      <c r="B9" s="44">
        <v>190</v>
      </c>
      <c r="C9" s="44" t="s">
        <v>128</v>
      </c>
      <c r="D9" s="44"/>
      <c r="E9" s="44"/>
      <c r="F9" s="41">
        <v>165</v>
      </c>
      <c r="G9" s="41">
        <v>140</v>
      </c>
      <c r="H9" s="44" t="s">
        <v>126</v>
      </c>
    </row>
    <row r="10" spans="1:8" ht="15">
      <c r="A10" s="79" t="s">
        <v>127</v>
      </c>
      <c r="B10" s="80">
        <v>190</v>
      </c>
      <c r="C10" s="80" t="s">
        <v>128</v>
      </c>
      <c r="D10" s="80"/>
      <c r="E10" s="80"/>
      <c r="F10" s="81">
        <v>170</v>
      </c>
      <c r="G10" s="81">
        <v>145</v>
      </c>
      <c r="H10" s="80" t="s">
        <v>128</v>
      </c>
    </row>
    <row r="11" spans="1:8" ht="15">
      <c r="A11" s="40" t="s">
        <v>129</v>
      </c>
      <c r="B11" s="44">
        <v>190</v>
      </c>
      <c r="C11" s="44" t="s">
        <v>128</v>
      </c>
      <c r="D11" s="44"/>
      <c r="E11" s="44"/>
      <c r="F11" s="41">
        <v>170</v>
      </c>
      <c r="G11" s="41">
        <v>145</v>
      </c>
      <c r="H11" s="44" t="s">
        <v>128</v>
      </c>
    </row>
    <row r="12" spans="1:8" ht="15">
      <c r="A12" s="79" t="s">
        <v>148</v>
      </c>
      <c r="B12" s="80">
        <v>205</v>
      </c>
      <c r="C12" s="80" t="s">
        <v>150</v>
      </c>
      <c r="D12" s="80"/>
      <c r="E12" s="80"/>
      <c r="F12" s="81">
        <v>195</v>
      </c>
      <c r="G12" s="81">
        <v>170</v>
      </c>
      <c r="H12" s="80" t="s">
        <v>150</v>
      </c>
    </row>
    <row r="13" spans="1:8" ht="15">
      <c r="A13" s="40" t="s">
        <v>149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155</v>
      </c>
    </row>
    <row r="26" ht="15">
      <c r="A26" t="s">
        <v>85</v>
      </c>
    </row>
    <row r="27" ht="15">
      <c r="A27" t="s">
        <v>153</v>
      </c>
    </row>
    <row r="29" spans="1:8" ht="15">
      <c r="A29" s="153" t="s">
        <v>154</v>
      </c>
      <c r="B29" s="153"/>
      <c r="C29" s="153"/>
      <c r="D29" s="153"/>
      <c r="E29" s="153"/>
      <c r="F29" s="153"/>
      <c r="G29" s="153"/>
      <c r="H29" s="153"/>
    </row>
    <row r="30" spans="1:8" ht="15">
      <c r="A30" s="153"/>
      <c r="B30" s="153"/>
      <c r="C30" s="153"/>
      <c r="D30" s="153"/>
      <c r="E30" s="153"/>
      <c r="F30" s="153"/>
      <c r="G30" s="153"/>
      <c r="H30" s="153"/>
    </row>
    <row r="31" spans="1:8" ht="15">
      <c r="A31" s="153"/>
      <c r="B31" s="153"/>
      <c r="C31" s="153"/>
      <c r="D31" s="153"/>
      <c r="E31" s="153"/>
      <c r="F31" s="153"/>
      <c r="G31" s="153"/>
      <c r="H31" s="153"/>
    </row>
    <row r="32" spans="1:8" ht="15">
      <c r="A32" s="153"/>
      <c r="B32" s="153"/>
      <c r="C32" s="153"/>
      <c r="D32" s="153"/>
      <c r="E32" s="153"/>
      <c r="F32" s="153"/>
      <c r="G32" s="153"/>
      <c r="H32" s="153"/>
    </row>
    <row r="33" spans="1:8" ht="15">
      <c r="A33" s="153"/>
      <c r="B33" s="153"/>
      <c r="C33" s="153"/>
      <c r="D33" s="153"/>
      <c r="E33" s="153"/>
      <c r="F33" s="153"/>
      <c r="G33" s="153"/>
      <c r="H33" s="153"/>
    </row>
    <row r="34" spans="1:8" ht="15">
      <c r="A34" s="153"/>
      <c r="B34" s="153"/>
      <c r="C34" s="153"/>
      <c r="D34" s="153"/>
      <c r="E34" s="153"/>
      <c r="F34" s="153"/>
      <c r="G34" s="153"/>
      <c r="H34" s="153"/>
    </row>
    <row r="35" spans="1:8" ht="15">
      <c r="A35" s="153"/>
      <c r="B35" s="153"/>
      <c r="C35" s="153"/>
      <c r="D35" s="153"/>
      <c r="E35" s="153"/>
      <c r="F35" s="153"/>
      <c r="G35" s="153"/>
      <c r="H35" s="153"/>
    </row>
    <row r="36" spans="1:8" ht="15">
      <c r="A36" s="153"/>
      <c r="B36" s="153"/>
      <c r="C36" s="153"/>
      <c r="D36" s="153"/>
      <c r="E36" s="153"/>
      <c r="F36" s="153"/>
      <c r="G36" s="153"/>
      <c r="H36" s="153"/>
    </row>
    <row r="37" spans="1:8" ht="15">
      <c r="A37" s="153"/>
      <c r="B37" s="153"/>
      <c r="C37" s="153"/>
      <c r="D37" s="153"/>
      <c r="E37" s="153"/>
      <c r="F37" s="153"/>
      <c r="G37" s="153"/>
      <c r="H37" s="153"/>
    </row>
    <row r="38" spans="1:8" ht="15">
      <c r="A38" s="153"/>
      <c r="B38" s="153"/>
      <c r="C38" s="153"/>
      <c r="D38" s="153"/>
      <c r="E38" s="153"/>
      <c r="F38" s="153"/>
      <c r="G38" s="153"/>
      <c r="H38" s="153"/>
    </row>
    <row r="39" spans="1:8" ht="15">
      <c r="A39" s="153"/>
      <c r="B39" s="153"/>
      <c r="C39" s="153"/>
      <c r="D39" s="153"/>
      <c r="E39" s="153"/>
      <c r="F39" s="153"/>
      <c r="G39" s="153"/>
      <c r="H39" s="153"/>
    </row>
    <row r="40" spans="1:8" ht="15">
      <c r="A40" s="153"/>
      <c r="B40" s="153"/>
      <c r="C40" s="153"/>
      <c r="D40" s="153"/>
      <c r="E40" s="153"/>
      <c r="F40" s="153"/>
      <c r="G40" s="153"/>
      <c r="H40" s="153"/>
    </row>
  </sheetData>
  <sheetProtection selectLockedCells="1" selectUnlockedCells="1"/>
  <mergeCells count="4">
    <mergeCell ref="B1:G1"/>
    <mergeCell ref="B2:G2"/>
    <mergeCell ref="B3:G3"/>
    <mergeCell ref="A29:H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122</v>
      </c>
      <c r="B7" s="41"/>
      <c r="C7" s="41"/>
    </row>
    <row r="8" spans="1:3" ht="15">
      <c r="A8" s="42" t="s">
        <v>123</v>
      </c>
      <c r="B8" s="34"/>
      <c r="C8" s="34"/>
    </row>
    <row r="9" spans="1:3" ht="15">
      <c r="A9" s="40" t="s">
        <v>124</v>
      </c>
      <c r="B9" s="41">
        <v>170</v>
      </c>
      <c r="C9" s="41" t="s">
        <v>128</v>
      </c>
    </row>
    <row r="10" spans="1:4" ht="15">
      <c r="A10" s="42" t="s">
        <v>127</v>
      </c>
      <c r="B10" s="34">
        <v>155</v>
      </c>
      <c r="C10" s="34" t="s">
        <v>128</v>
      </c>
      <c r="D10" s="131"/>
    </row>
    <row r="11" spans="1:3" ht="15">
      <c r="A11" s="40" t="s">
        <v>129</v>
      </c>
      <c r="B11" s="41">
        <v>100</v>
      </c>
      <c r="C11" s="41" t="s">
        <v>128</v>
      </c>
    </row>
    <row r="12" spans="1:3" ht="15">
      <c r="A12" s="42" t="s">
        <v>148</v>
      </c>
      <c r="B12" s="34">
        <v>110</v>
      </c>
      <c r="C12" s="34" t="s">
        <v>150</v>
      </c>
    </row>
    <row r="13" spans="1:3" ht="15">
      <c r="A13" s="40" t="s">
        <v>149</v>
      </c>
      <c r="B13" s="41">
        <v>110</v>
      </c>
      <c r="C13" s="41" t="s">
        <v>150</v>
      </c>
    </row>
    <row r="14" spans="1:3" ht="15">
      <c r="A14" s="42" t="s">
        <v>135</v>
      </c>
      <c r="B14" s="34">
        <v>110</v>
      </c>
      <c r="C14" s="34" t="s">
        <v>150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58</v>
      </c>
      <c r="E2" s="47" t="s">
        <v>57</v>
      </c>
      <c r="H2" s="47" t="s">
        <v>32</v>
      </c>
      <c r="I2" s="47" t="s">
        <v>58</v>
      </c>
      <c r="J2" s="47" t="s">
        <v>57</v>
      </c>
      <c r="M2" s="47" t="s">
        <v>33</v>
      </c>
      <c r="N2" s="47" t="s">
        <v>58</v>
      </c>
      <c r="O2" s="47" t="s">
        <v>57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51</v>
      </c>
      <c r="C7" t="s">
        <v>52</v>
      </c>
      <c r="D7" s="51">
        <v>44383</v>
      </c>
      <c r="E7">
        <v>620</v>
      </c>
      <c r="F7">
        <v>620</v>
      </c>
      <c r="G7" t="s">
        <v>49</v>
      </c>
      <c r="H7" t="s">
        <v>50</v>
      </c>
      <c r="I7" s="51">
        <v>44383</v>
      </c>
      <c r="J7">
        <v>575.5</v>
      </c>
      <c r="K7">
        <v>575.5</v>
      </c>
      <c r="L7" t="s">
        <v>53</v>
      </c>
      <c r="M7" t="s">
        <v>54</v>
      </c>
      <c r="N7" s="51">
        <v>44383</v>
      </c>
      <c r="O7">
        <v>656</v>
      </c>
      <c r="P7">
        <v>656</v>
      </c>
      <c r="Q7" s="47" t="s">
        <v>121</v>
      </c>
    </row>
    <row r="8" spans="2:17" ht="15">
      <c r="B8" t="s">
        <v>59</v>
      </c>
      <c r="C8" t="s">
        <v>60</v>
      </c>
      <c r="D8" s="51">
        <v>44383</v>
      </c>
      <c r="E8">
        <v>626</v>
      </c>
      <c r="F8">
        <v>626</v>
      </c>
      <c r="G8" t="s">
        <v>61</v>
      </c>
      <c r="H8" t="s">
        <v>62</v>
      </c>
      <c r="I8" s="51">
        <v>44383</v>
      </c>
      <c r="J8">
        <v>583.75</v>
      </c>
      <c r="K8">
        <v>583.75</v>
      </c>
      <c r="L8" t="s">
        <v>63</v>
      </c>
      <c r="M8" t="s">
        <v>64</v>
      </c>
      <c r="N8" s="51">
        <v>44383</v>
      </c>
      <c r="O8">
        <v>552</v>
      </c>
      <c r="P8">
        <v>552</v>
      </c>
      <c r="Q8" s="47" t="s">
        <v>121</v>
      </c>
    </row>
    <row r="9" spans="2:17" ht="15">
      <c r="B9" t="s">
        <v>65</v>
      </c>
      <c r="C9" t="s">
        <v>66</v>
      </c>
      <c r="D9" s="51">
        <v>44383</v>
      </c>
      <c r="E9">
        <v>633.5</v>
      </c>
      <c r="F9">
        <v>633.5</v>
      </c>
      <c r="G9" t="s">
        <v>67</v>
      </c>
      <c r="H9" t="s">
        <v>68</v>
      </c>
      <c r="I9" s="51">
        <v>44383</v>
      </c>
      <c r="J9">
        <v>595.5</v>
      </c>
      <c r="K9">
        <v>595.5</v>
      </c>
      <c r="L9" t="s">
        <v>55</v>
      </c>
      <c r="M9" t="s">
        <v>56</v>
      </c>
      <c r="N9" s="51">
        <v>44383</v>
      </c>
      <c r="O9">
        <v>539.75</v>
      </c>
      <c r="P9">
        <v>539.75</v>
      </c>
      <c r="Q9" s="47" t="s">
        <v>121</v>
      </c>
    </row>
    <row r="10" spans="2:17" ht="15">
      <c r="B10" t="s">
        <v>69</v>
      </c>
      <c r="C10" t="s">
        <v>70</v>
      </c>
      <c r="D10" s="51">
        <v>44383</v>
      </c>
      <c r="E10">
        <v>641.75</v>
      </c>
      <c r="F10">
        <v>641.75</v>
      </c>
      <c r="G10" t="s">
        <v>71</v>
      </c>
      <c r="H10" t="s">
        <v>72</v>
      </c>
      <c r="I10" s="51">
        <v>44383</v>
      </c>
      <c r="J10">
        <v>606</v>
      </c>
      <c r="K10">
        <v>606</v>
      </c>
      <c r="L10" t="s">
        <v>86</v>
      </c>
      <c r="M10" t="s">
        <v>87</v>
      </c>
      <c r="N10" s="51">
        <v>44383</v>
      </c>
      <c r="O10">
        <v>546.25</v>
      </c>
      <c r="P10">
        <v>546.25</v>
      </c>
      <c r="Q10" s="47" t="s">
        <v>121</v>
      </c>
    </row>
    <row r="11" spans="2:17" ht="15">
      <c r="B11" t="s">
        <v>75</v>
      </c>
      <c r="C11" t="s">
        <v>76</v>
      </c>
      <c r="D11" s="51">
        <v>44383</v>
      </c>
      <c r="E11">
        <v>646</v>
      </c>
      <c r="F11">
        <v>646</v>
      </c>
      <c r="G11" t="s">
        <v>77</v>
      </c>
      <c r="H11" t="s">
        <v>78</v>
      </c>
      <c r="I11" s="51">
        <v>44383</v>
      </c>
      <c r="J11">
        <v>613</v>
      </c>
      <c r="K11">
        <v>613</v>
      </c>
      <c r="L11" t="s">
        <v>88</v>
      </c>
      <c r="M11" t="s">
        <v>89</v>
      </c>
      <c r="N11" s="51">
        <v>44383</v>
      </c>
      <c r="O11">
        <v>550.25</v>
      </c>
      <c r="P11">
        <v>550.25</v>
      </c>
      <c r="Q11" s="47" t="s">
        <v>121</v>
      </c>
    </row>
    <row r="12" spans="2:17" ht="15">
      <c r="B12" t="s">
        <v>81</v>
      </c>
      <c r="C12" t="s">
        <v>82</v>
      </c>
      <c r="D12" s="51">
        <v>44383</v>
      </c>
      <c r="E12">
        <v>646</v>
      </c>
      <c r="F12">
        <v>646</v>
      </c>
      <c r="G12" t="s">
        <v>83</v>
      </c>
      <c r="H12" t="s">
        <v>84</v>
      </c>
      <c r="I12" s="51">
        <v>44383</v>
      </c>
      <c r="J12">
        <v>611.5</v>
      </c>
      <c r="K12">
        <v>611.5</v>
      </c>
      <c r="L12" t="s">
        <v>73</v>
      </c>
      <c r="M12" t="s">
        <v>74</v>
      </c>
      <c r="N12" s="51">
        <v>44383</v>
      </c>
      <c r="O12">
        <v>549</v>
      </c>
      <c r="P12">
        <v>549</v>
      </c>
      <c r="Q12" s="47" t="s">
        <v>121</v>
      </c>
    </row>
    <row r="13" spans="2:17" ht="15">
      <c r="B13" t="s">
        <v>97</v>
      </c>
      <c r="C13" t="s">
        <v>98</v>
      </c>
      <c r="D13" s="51">
        <v>44383</v>
      </c>
      <c r="E13">
        <v>650.5</v>
      </c>
      <c r="F13">
        <v>650.5</v>
      </c>
      <c r="G13" t="s">
        <v>99</v>
      </c>
      <c r="H13" t="s">
        <v>100</v>
      </c>
      <c r="I13" s="51">
        <v>44383</v>
      </c>
      <c r="J13">
        <v>615</v>
      </c>
      <c r="K13">
        <v>615</v>
      </c>
      <c r="L13" t="s">
        <v>90</v>
      </c>
      <c r="M13" t="s">
        <v>91</v>
      </c>
      <c r="N13" s="51">
        <v>44383</v>
      </c>
      <c r="O13">
        <v>498</v>
      </c>
      <c r="P13">
        <v>498</v>
      </c>
      <c r="Q13" s="47" t="s">
        <v>121</v>
      </c>
    </row>
    <row r="14" spans="2:17" ht="15">
      <c r="B14" t="s">
        <v>101</v>
      </c>
      <c r="C14" t="s">
        <v>102</v>
      </c>
      <c r="D14" s="51">
        <v>44383</v>
      </c>
      <c r="E14">
        <v>657.5</v>
      </c>
      <c r="F14">
        <v>657.5</v>
      </c>
      <c r="G14" t="s">
        <v>103</v>
      </c>
      <c r="H14" t="s">
        <v>104</v>
      </c>
      <c r="I14" s="51">
        <v>44383</v>
      </c>
      <c r="J14">
        <v>621.5</v>
      </c>
      <c r="K14">
        <v>621.5</v>
      </c>
      <c r="L14" t="s">
        <v>79</v>
      </c>
      <c r="M14" t="s">
        <v>80</v>
      </c>
      <c r="N14" s="51">
        <v>44383</v>
      </c>
      <c r="O14">
        <v>482</v>
      </c>
      <c r="P14">
        <v>482</v>
      </c>
      <c r="Q14" s="47" t="s">
        <v>121</v>
      </c>
    </row>
    <row r="15" spans="2:17" ht="15">
      <c r="B15" t="s">
        <v>105</v>
      </c>
      <c r="C15" t="s">
        <v>106</v>
      </c>
      <c r="D15" s="51">
        <v>44383</v>
      </c>
      <c r="E15">
        <v>660</v>
      </c>
      <c r="F15">
        <v>660</v>
      </c>
      <c r="G15" t="s">
        <v>107</v>
      </c>
      <c r="H15" t="s">
        <v>108</v>
      </c>
      <c r="I15" s="51">
        <v>44383</v>
      </c>
      <c r="J15">
        <v>625.5</v>
      </c>
      <c r="K15">
        <v>625.5</v>
      </c>
      <c r="L15" t="s">
        <v>138</v>
      </c>
      <c r="M15" t="s">
        <v>139</v>
      </c>
      <c r="N15" s="51">
        <v>44383</v>
      </c>
      <c r="O15">
        <v>489.25</v>
      </c>
      <c r="P15">
        <v>489.25</v>
      </c>
      <c r="Q15" s="47" t="s">
        <v>121</v>
      </c>
    </row>
    <row r="16" spans="2:17" ht="15">
      <c r="B16" t="s">
        <v>109</v>
      </c>
      <c r="C16" t="s">
        <v>110</v>
      </c>
      <c r="D16" s="51">
        <v>44383</v>
      </c>
      <c r="E16">
        <v>654</v>
      </c>
      <c r="F16">
        <v>654</v>
      </c>
      <c r="G16" t="s">
        <v>111</v>
      </c>
      <c r="H16" t="s">
        <v>112</v>
      </c>
      <c r="I16" s="51">
        <v>44383</v>
      </c>
      <c r="J16">
        <v>620.5</v>
      </c>
      <c r="K16">
        <v>620.5</v>
      </c>
      <c r="L16" t="s">
        <v>140</v>
      </c>
      <c r="M16" t="s">
        <v>141</v>
      </c>
      <c r="N16" s="51">
        <v>44383</v>
      </c>
      <c r="O16">
        <v>493.25</v>
      </c>
      <c r="P16">
        <v>493.25</v>
      </c>
      <c r="Q16" s="47" t="s">
        <v>121</v>
      </c>
    </row>
    <row r="17" spans="2:16" ht="15">
      <c r="B17" t="s">
        <v>115</v>
      </c>
      <c r="C17" t="s">
        <v>116</v>
      </c>
      <c r="D17" s="51">
        <v>44383</v>
      </c>
      <c r="E17">
        <v>623</v>
      </c>
      <c r="F17">
        <v>623</v>
      </c>
      <c r="G17" t="s">
        <v>117</v>
      </c>
      <c r="H17" t="s">
        <v>118</v>
      </c>
      <c r="I17" s="51">
        <v>44383</v>
      </c>
      <c r="J17">
        <v>587.75</v>
      </c>
      <c r="K17">
        <v>587.75</v>
      </c>
      <c r="L17" t="s">
        <v>92</v>
      </c>
      <c r="M17" t="s">
        <v>93</v>
      </c>
      <c r="N17" s="51">
        <v>44383</v>
      </c>
      <c r="O17">
        <v>495.5</v>
      </c>
      <c r="P17">
        <v>495.5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142</v>
      </c>
      <c r="M18" t="s">
        <v>143</v>
      </c>
      <c r="N18" s="51">
        <v>44383</v>
      </c>
      <c r="O18">
        <v>446.5</v>
      </c>
      <c r="P18">
        <v>446.5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94</v>
      </c>
      <c r="M19" t="s">
        <v>95</v>
      </c>
      <c r="N19" s="51">
        <v>44383</v>
      </c>
      <c r="O19">
        <v>449.5</v>
      </c>
      <c r="P19">
        <v>449.5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144</v>
      </c>
      <c r="M20" t="s">
        <v>145</v>
      </c>
      <c r="N20" s="51">
        <v>44383</v>
      </c>
      <c r="O20">
        <v>459.5</v>
      </c>
      <c r="P20">
        <v>459.5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146</v>
      </c>
      <c r="M21" t="s">
        <v>147</v>
      </c>
      <c r="N21" s="51">
        <v>44383</v>
      </c>
      <c r="O21">
        <v>417.25</v>
      </c>
      <c r="P21">
        <v>417.25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152</v>
      </c>
      <c r="E24">
        <v>6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2021-07-07T14:03:59Z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