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<sst xmlns="http://schemas.openxmlformats.org/spreadsheetml/2006/main" count="297" uniqueCount="160">
  <si>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</si>
  <si>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</si>
  <si>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</si>
  <si>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</si>
  <si>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</si>
  <si>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</si>
  <si>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</si>
  <si>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</si>
  <si>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</si>
  <si>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</si>
  <si>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</si>
  <si>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</si>
  <si>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</si>
  <si>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</si>
  <si>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</si>
  <si>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</si>
  <si>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</si>
  <si>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</si>
  <si>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</si>
  <si>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</si>
  <si>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</si>
  <si>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</si>
  <si>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</si>
  <si>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</si>
  <si>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</si>
  <si>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</si>
  <si>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</si>
  <si>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</si>
  <si>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</si>
  <si>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</si>
  <si>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</si>
  <si>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</si>
  <si>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</si>
  <si>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</si>
  <si>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</si>
  <si>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</si>
  <si>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</si>
  <si>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</si>
  <si>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</si>
  <si>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</si>
  <si>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</si>
  <si>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</si>
  <si>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</si>
  <si>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</si>
  <si>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</si>
  <si>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</si>
  <si>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</si>
  <si>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</si>
  <si>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</si>
  <si>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</si>
  <si>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/KWK1</t>
  </si>
  <si>
    <t>WHEAT HRW MAY1/d</t>
  </si>
  <si>
    <t>/KWN1</t>
  </si>
  <si>
    <t>WHEAT HRW JUL1/d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</si>
  <si>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</si>
  <si>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</si>
  <si>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</si>
  <si>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</si>
  <si>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</si>
  <si>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</si>
  <si>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</si>
  <si>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</si>
  <si>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</si>
  <si>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</si>
  <si>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</si>
  <si>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</si>
  <si>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</si>
  <si>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</si>
  <si>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</si>
  <si>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</si>
  <si>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</si>
  <si>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</si>
  <si>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</si>
  <si>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</si>
  <si>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</si>
  <si>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</si>
  <si>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</si>
  <si>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</si>
  <si>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</si>
  <si>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</si>
  <si>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</si>
  <si>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</si>
  <si>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</si>
  <si>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</si>
  <si>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</si>
  <si>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</si>
  <si>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</si>
  <si>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</si>
  <si>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</si>
  <si>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</si>
  <si>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</si>
  <si>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</si>
  <si>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</si>
  <si>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</si>
  <si>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</si>
  <si>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</si>
  <si>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</si>
  <si>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</si>
  <si>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</si>
  <si>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</si>
  <si>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</si>
  <si>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</si>
  <si>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</si>
  <si>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</si>
  <si>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</si>
  <si>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</si>
  <si>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</si>
  <si>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</si>
  <si>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</si>
  <si>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</si>
  <si>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</si>
  <si>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</si>
  <si>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</si>
  <si>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</si>
  <si>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</si>
  <si>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</si>
  <si>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</si>
  <si>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</si>
  <si>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</si>
  <si>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</si>
  <si>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</si>
  <si>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</si>
  <si>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</si>
  <si>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</si>
  <si>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</si>
  <si>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</si>
  <si>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</si>
  <si>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</si>
  <si>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</si>
  <si>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</si>
  <si>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</si>
  <si>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</si>
  <si>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</si>
  <si>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</si>
  <si>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</si>
  <si>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</si>
  <si>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</si>
  <si>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</si>
  <si>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</si>
  <si>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</si>
  <si>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</si>
  <si>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</si>
  <si>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</si>
  <si>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</si>
  <si>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</si>
  <si>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</si>
  <si>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</si>
  <si>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</si>
  <si>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</si>
  <si>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</si>
  <si>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</si>
  <si>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</si>
  <si>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</si>
  <si>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</si>
  <si>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</si>
  <si>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</si>
  <si>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</si>
  <si>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</si>
  <si>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Lunes</t>
  </si>
  <si>
    <t>*Primas USWheat.org del 30 de abril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</si>
</sst>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N20" sqref="N20:N21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Datos!G25</f>
        <v>Mayo</v>
      </c>
      <c r="G6" s="55"/>
      <c r="H6" s="87">
        <f>Datos!I25</f>
        <v>2021</v>
      </c>
      <c r="I6" s="4"/>
      <c r="J6" s="3"/>
      <c r="K6" s="3"/>
      <c r="L6" s="4" t="str">
        <f>Datos!D25</f>
        <v>Lunes</v>
      </c>
      <c r="M6" s="4">
        <f>Datos!E25</f>
        <v>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3" t="s">
        <v>0</v>
      </c>
      <c r="B11" s="134"/>
      <c r="C11" s="134"/>
      <c r="D11" s="135"/>
      <c r="E11" s="138" t="s">
        <v>0</v>
      </c>
      <c r="F11" s="138"/>
      <c r="G11" s="138"/>
      <c r="H11" s="138"/>
      <c r="I11" s="138"/>
      <c r="J11" s="138"/>
      <c r="K11" s="138"/>
      <c r="L11" s="133" t="s">
        <v>1</v>
      </c>
      <c r="M11" s="134"/>
      <c r="N11" s="135"/>
    </row>
    <row r="12" spans="1:14" ht="17.25" customHeight="1">
      <c r="A12" s="131" t="s">
        <v>2</v>
      </c>
      <c r="B12" s="136"/>
      <c r="C12" s="136"/>
      <c r="D12" s="137"/>
      <c r="E12" s="139" t="s">
        <v>3</v>
      </c>
      <c r="F12" s="139"/>
      <c r="G12" s="139"/>
      <c r="H12" s="139"/>
      <c r="I12" s="139"/>
      <c r="J12" s="139"/>
      <c r="K12" s="139"/>
      <c r="L12" s="131" t="s">
        <v>4</v>
      </c>
      <c r="M12" s="136"/>
      <c r="N12" s="137"/>
    </row>
    <row r="13" spans="1:14" ht="15.75">
      <c r="A13" s="10"/>
      <c r="B13" s="11" t="s">
        <v>5</v>
      </c>
      <c r="C13" s="131" t="s">
        <v>6</v>
      </c>
      <c r="D13" s="132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6" t="s">
        <v>6</v>
      </c>
      <c r="N13" s="137"/>
    </row>
    <row r="14" spans="1:17" ht="19.5" customHeight="1">
      <c r="A14" s="16">
        <v>2020</v>
      </c>
      <c r="B14" s="116" t="s">
        <v>20</v>
      </c>
      <c r="C14" s="116" t="s">
        <v>120</v>
      </c>
      <c r="D14" s="117" t="s">
        <v>121</v>
      </c>
      <c r="E14" s="116" t="s">
        <v>20</v>
      </c>
      <c r="F14" s="116" t="s">
        <v>120</v>
      </c>
      <c r="G14" s="117" t="s">
        <v>121</v>
      </c>
      <c r="H14" s="17"/>
      <c r="I14" s="116" t="s">
        <v>120</v>
      </c>
      <c r="J14" s="116" t="s">
        <v>120</v>
      </c>
      <c r="K14" s="116" t="s">
        <v>120</v>
      </c>
      <c r="L14" s="116" t="s">
        <v>20</v>
      </c>
      <c r="M14" s="116" t="s">
        <v>120</v>
      </c>
      <c r="N14" s="117" t="s">
        <v>121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>
        <f>Datos!E7</f>
        <v>725.5</v>
      </c>
      <c r="C17" s="23">
        <f>B17+'Primas SRW'!B7</f>
        <v>855.5</v>
      </c>
      <c r="D17" s="114">
        <f>ROUND((C17*$B$46),2)</f>
        <v>314.34</v>
      </c>
      <c r="E17" s="54">
        <f>Datos!K7</f>
        <v>682.5</v>
      </c>
      <c r="F17" s="56">
        <f>E17+'Primas HRW'!B7</f>
        <v>847.5</v>
      </c>
      <c r="G17" s="56">
        <f>F17*$B$46</f>
        <v>311.4054</v>
      </c>
      <c r="H17" s="56"/>
      <c r="I17" s="64">
        <f>E17+'Primas HRW'!E7</f>
        <v>857.5</v>
      </c>
      <c r="J17" s="64">
        <f>E17+'Primas HRW'!F7</f>
        <v>842.5</v>
      </c>
      <c r="K17" s="64">
        <f>E17+'Primas HRW'!G7</f>
        <v>832.5</v>
      </c>
      <c r="L17" s="54">
        <f>Datos!O7</f>
        <v>732.25</v>
      </c>
      <c r="M17" s="49">
        <f>L17+'Primas maíz'!B7</f>
        <v>807.25</v>
      </c>
      <c r="N17" s="24">
        <f>M17*$F$46</f>
        <v>317.79818</v>
      </c>
      <c r="O17"/>
    </row>
    <row r="18" spans="1:15" ht="19.5" customHeight="1">
      <c r="A18" s="67" t="s">
        <v>44</v>
      </c>
      <c r="B18" s="66"/>
      <c r="C18" s="68">
        <f>B19+'Primas SRW'!B8</f>
        <v>808</v>
      </c>
      <c r="D18" s="112">
        <f>ROUND((C18*$B$46),2)</f>
        <v>296.89</v>
      </c>
      <c r="E18" s="69"/>
      <c r="F18" s="68">
        <f>E19+'Primas HRW'!B8</f>
        <v>843.5</v>
      </c>
      <c r="G18" s="68">
        <f>F18*$B$46</f>
        <v>309.93564</v>
      </c>
      <c r="H18" s="68"/>
      <c r="I18" s="101">
        <f>E19+'Primas HRW'!E8</f>
        <v>863.5</v>
      </c>
      <c r="J18" s="101">
        <f>E19+'Primas HRW'!F8</f>
        <v>848.5</v>
      </c>
      <c r="K18" s="101">
        <f>E19+'Primas HRW'!G8</f>
        <v>838.5</v>
      </c>
      <c r="L18" s="69"/>
      <c r="M18" s="66">
        <f>L19+'Primas maíz'!B8</f>
        <v>794.5</v>
      </c>
      <c r="N18" s="66">
        <f>M18*$F$46</f>
        <v>312.77876</v>
      </c>
      <c r="O18"/>
    </row>
    <row r="19" spans="1:15" ht="19.5" customHeight="1">
      <c r="A19" s="16" t="s">
        <v>13</v>
      </c>
      <c r="B19" s="52">
        <f>Datos!E8</f>
        <v>718</v>
      </c>
      <c r="C19" s="23">
        <f>B19+'Primas SRW'!B9</f>
        <v>798</v>
      </c>
      <c r="D19" s="114">
        <f>C19*$B$46</f>
        <v>293.21711999999997</v>
      </c>
      <c r="E19" s="53">
        <f>Datos!K8</f>
        <v>688.5</v>
      </c>
      <c r="F19" s="24">
        <f>E19+'Primas HRW'!B9</f>
        <v>853.5</v>
      </c>
      <c r="G19" s="24">
        <f>F19*$B$46</f>
        <v>313.61003999999997</v>
      </c>
      <c r="H19" s="24"/>
      <c r="I19" s="83">
        <f>E19+'Primas HRW'!E9</f>
        <v>863.5</v>
      </c>
      <c r="J19" s="83">
        <f>E19+'Primas HRW'!F9</f>
        <v>848.5</v>
      </c>
      <c r="K19" s="90">
        <f>E19+'Primas HRW'!G9</f>
        <v>838.5</v>
      </c>
      <c r="L19" s="53">
        <f>Datos!O8</f>
        <v>679.5</v>
      </c>
      <c r="M19" s="24">
        <f>L19+'Primas maíz'!B9</f>
        <v>784.5</v>
      </c>
      <c r="N19" s="24">
        <f>M19*$F$46</f>
        <v>308.84196</v>
      </c>
      <c r="O19"/>
    </row>
    <row r="20" spans="1:17" ht="19.5" customHeight="1">
      <c r="A20" s="67" t="s">
        <v>45</v>
      </c>
      <c r="B20" s="66"/>
      <c r="C20" s="70">
        <f>B21+'Primas SRW'!B10</f>
        <v>803</v>
      </c>
      <c r="D20" s="112">
        <f>C20*$B$46</f>
        <v>295.05432</v>
      </c>
      <c r="E20" s="69"/>
      <c r="F20" s="70">
        <f>E21+'Primas HRW'!B10</f>
        <v>858.25</v>
      </c>
      <c r="G20" s="70">
        <f>F20*$B$46</f>
        <v>315.35537999999997</v>
      </c>
      <c r="H20" s="70"/>
      <c r="I20" s="103">
        <f>E21+'Primas HRW'!E10</f>
        <v>868.25</v>
      </c>
      <c r="J20" s="103">
        <f>E21+'Primas HRW'!F10</f>
        <v>853.25</v>
      </c>
      <c r="K20" s="103">
        <f>E21+'Primas HRW'!G10</f>
        <v>843.25</v>
      </c>
      <c r="L20" s="69"/>
      <c r="M20" s="71">
        <f>L21+'Primas maíz'!B10</f>
        <v>680.75</v>
      </c>
      <c r="N20" s="66">
        <f>M20*$F$46</f>
        <v>267.99766</v>
      </c>
      <c r="O20"/>
      <c r="P20" s="123" t="s">
        <v>138</v>
      </c>
      <c r="Q20" s="123" t="s">
        <v>126</v>
      </c>
    </row>
    <row r="21" spans="1:17" ht="19.5" customHeight="1">
      <c r="A21" s="48" t="s">
        <v>14</v>
      </c>
      <c r="B21" s="49">
        <f>Datos!E9</f>
        <v>718</v>
      </c>
      <c r="C21" s="72">
        <f>B21+'Primas SRW'!B11</f>
        <v>808</v>
      </c>
      <c r="D21" s="114">
        <f>C21*$B$46</f>
        <v>296.89152</v>
      </c>
      <c r="E21" s="54">
        <f>Datos!K9</f>
        <v>693.25</v>
      </c>
      <c r="F21" s="72">
        <f>E21+'Primas HRW'!B11</f>
        <v>858.25</v>
      </c>
      <c r="G21" s="24">
        <f>F21*$B$46</f>
        <v>315.35537999999997</v>
      </c>
      <c r="H21" s="72"/>
      <c r="I21" s="89">
        <f>E21+'Primas HRW'!E11</f>
        <v>873.25</v>
      </c>
      <c r="J21" s="89">
        <f>E21+'Primas HRW'!F11</f>
        <v>858.25</v>
      </c>
      <c r="K21" s="89">
        <f>E21+'Primas HRW'!G11</f>
        <v>848.25</v>
      </c>
      <c r="L21" s="54">
        <f>Datos!O9</f>
        <v>591.75</v>
      </c>
      <c r="M21" s="73">
        <f>L21+'Primas maíz'!B11</f>
        <v>721.75</v>
      </c>
      <c r="N21" s="24">
        <f>M21*$F$46</f>
        <v>284.13854</v>
      </c>
      <c r="O21"/>
      <c r="P21" s="123" t="s">
        <v>139</v>
      </c>
      <c r="Q21" s="123" t="s">
        <v>130</v>
      </c>
    </row>
    <row r="22" spans="1:17" ht="19.5" customHeight="1">
      <c r="A22" s="67" t="s">
        <v>46</v>
      </c>
      <c r="B22" s="66"/>
      <c r="C22" s="70"/>
      <c r="D22" s="112"/>
      <c r="E22" s="69"/>
      <c r="F22" s="70"/>
      <c r="G22" s="70"/>
      <c r="H22" s="70"/>
      <c r="I22" s="70"/>
      <c r="J22" s="70"/>
      <c r="K22" s="70"/>
      <c r="L22" s="69"/>
      <c r="M22" s="71"/>
      <c r="N22" s="71"/>
      <c r="O22"/>
      <c r="P22" s="123" t="s">
        <v>140</v>
      </c>
      <c r="Q22" s="123" t="s">
        <v>132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/>
      <c r="N23" s="73"/>
      <c r="O23"/>
      <c r="P23" s="123" t="s">
        <v>141</v>
      </c>
      <c r="Q23" s="123" t="s">
        <v>137</v>
      </c>
    </row>
    <row r="24" spans="1:17" ht="19.5" customHeight="1">
      <c r="A24" s="67" t="s">
        <v>15</v>
      </c>
      <c r="B24" s="66">
        <f>Datos!E10</f>
        <v>720</v>
      </c>
      <c r="C24" s="68"/>
      <c r="D24" s="99"/>
      <c r="E24" s="69">
        <f>Datos!K10</f>
        <v>700.5</v>
      </c>
      <c r="F24" s="68"/>
      <c r="G24" s="68"/>
      <c r="H24" s="68"/>
      <c r="I24" s="68"/>
      <c r="J24" s="68"/>
      <c r="K24" s="68"/>
      <c r="L24" s="69">
        <f>Datos!O10</f>
        <v>563</v>
      </c>
      <c r="M24" s="66"/>
      <c r="N24" s="66"/>
      <c r="O24"/>
      <c r="P24" s="123" t="s">
        <v>142</v>
      </c>
      <c r="Q24" s="123" t="s">
        <v>143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Datos!E11</f>
        <v>724</v>
      </c>
      <c r="C28" s="23"/>
      <c r="D28" s="114"/>
      <c r="E28" s="53">
        <f>Datos!K11</f>
        <v>708</v>
      </c>
      <c r="F28" s="24"/>
      <c r="G28" s="24"/>
      <c r="H28" s="24"/>
      <c r="I28" s="24"/>
      <c r="J28" s="24"/>
      <c r="K28" s="23"/>
      <c r="L28" s="53">
        <f>Datos!O11</f>
        <v>568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Datos!E12</f>
        <v>718.5</v>
      </c>
      <c r="C29" s="68"/>
      <c r="D29" s="99"/>
      <c r="E29" s="69">
        <f>Datos!K12</f>
        <v>705</v>
      </c>
      <c r="F29" s="68"/>
      <c r="G29" s="68"/>
      <c r="H29" s="68"/>
      <c r="I29" s="68"/>
      <c r="J29" s="68"/>
      <c r="K29" s="68"/>
      <c r="L29" s="69">
        <f>Datos!O12</f>
        <v>570.5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Datos!E13</f>
        <v>680.25</v>
      </c>
      <c r="C30" s="23"/>
      <c r="D30" s="114"/>
      <c r="E30" s="53">
        <f>Datos!K13</f>
        <v>668.25</v>
      </c>
      <c r="F30" s="24"/>
      <c r="G30" s="24"/>
      <c r="H30" s="24"/>
      <c r="I30" s="24"/>
      <c r="J30" s="24"/>
      <c r="K30" s="23"/>
      <c r="L30" s="53">
        <f>Datos!O13</f>
        <v>570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Datos!E14</f>
        <v>680.25</v>
      </c>
      <c r="C31" s="70"/>
      <c r="D31" s="112"/>
      <c r="E31" s="69">
        <f>Datos!K14</f>
        <v>668.75</v>
      </c>
      <c r="F31" s="70"/>
      <c r="G31" s="70"/>
      <c r="H31" s="70"/>
      <c r="I31" s="70"/>
      <c r="J31" s="70"/>
      <c r="K31" s="70"/>
      <c r="L31" s="69">
        <f>Datos!O14</f>
        <v>518.5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Datos!E15</f>
        <v>686</v>
      </c>
      <c r="C32" s="56"/>
      <c r="D32" s="61"/>
      <c r="E32" s="53">
        <f>Datos!K15</f>
        <v>676.25</v>
      </c>
      <c r="F32" s="56"/>
      <c r="G32" s="56"/>
      <c r="H32" s="56"/>
      <c r="I32" s="56"/>
      <c r="J32" s="56"/>
      <c r="K32" s="56"/>
      <c r="L32" s="53">
        <f>Datos!O15</f>
        <v>497.5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Datos!E16</f>
        <v>687.25</v>
      </c>
      <c r="C34" s="23"/>
      <c r="D34" s="114"/>
      <c r="E34" s="53">
        <f>Datos!K16</f>
        <v>683.75</v>
      </c>
      <c r="F34" s="24"/>
      <c r="G34" s="24"/>
      <c r="H34" s="24"/>
      <c r="I34" s="24"/>
      <c r="J34" s="24"/>
      <c r="K34" s="23"/>
      <c r="L34" s="53">
        <f>Datos!O16</f>
        <v>503.75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Datos!E17</f>
        <v>682.5</v>
      </c>
      <c r="C35" s="70"/>
      <c r="D35" s="112"/>
      <c r="E35" s="69">
        <f>Datos!K17</f>
        <v>673</v>
      </c>
      <c r="F35" s="70"/>
      <c r="G35" s="70"/>
      <c r="H35" s="70"/>
      <c r="I35" s="70"/>
      <c r="J35" s="70"/>
      <c r="K35" s="70"/>
      <c r="L35" s="69">
        <f>Datos!O17</f>
        <v>504.25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Datos!E18</f>
        <v>641</v>
      </c>
      <c r="C36" s="23"/>
      <c r="D36" s="114"/>
      <c r="E36" s="53">
        <f>Datos!J18</f>
        <v>614.75</v>
      </c>
      <c r="F36" s="24"/>
      <c r="G36" s="24"/>
      <c r="H36" s="24"/>
      <c r="I36" s="24"/>
      <c r="J36" s="24"/>
      <c r="K36" s="23"/>
      <c r="L36" s="53">
        <f>Datos!O16</f>
        <v>503.75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Datos!O19</f>
        <v>479.75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Datos!O17</f>
        <v>504.25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Datos!O21</f>
        <v>459.75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Datos!O22</f>
        <v>433.25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Datos!G25</f>
        <v>Mayo</v>
      </c>
      <c r="F7" s="3">
        <f>Datos!I25</f>
        <v>2021</v>
      </c>
      <c r="G7" s="3"/>
      <c r="H7" s="3"/>
      <c r="I7" s="3"/>
      <c r="J7" s="4" t="str">
        <f>Datos!D25</f>
        <v>Lunes</v>
      </c>
      <c r="K7" s="3">
        <f>Datos!E25</f>
        <v>3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0" t="s">
        <v>47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>
        <f>BUSHEL!B17*TONELADA!$B$51</f>
        <v>266.57772</v>
      </c>
      <c r="C16" s="56">
        <v>314.3</v>
      </c>
      <c r="D16" s="54">
        <f>IF(BUSHEL!E17&gt;0,BUSHEL!E17*TONELADA!$B$51,"")</f>
        <v>250.77779999999998</v>
      </c>
      <c r="E16" s="56">
        <v>311.4</v>
      </c>
      <c r="F16" s="64" t="s">
        <v>42</v>
      </c>
      <c r="G16" s="64">
        <f>BUSHEL!I17*TONELADA!$B$51</f>
        <v>315.0798</v>
      </c>
      <c r="H16" s="64">
        <f>BUSHEL!J17*TONELADA!$B$51</f>
        <v>309.5682</v>
      </c>
      <c r="I16" s="65">
        <f>BUSHEL!K17*TONELADA!$B$51</f>
        <v>305.8938</v>
      </c>
      <c r="J16" s="50">
        <f>BUSHEL!L17*BUSHEL!F46</f>
        <v>288.27218</v>
      </c>
      <c r="K16" s="49">
        <f>BUSHEL!M17*$E$51</f>
        <v>317.79818</v>
      </c>
    </row>
    <row r="17" spans="1:11" ht="19.5" customHeight="1">
      <c r="A17" s="67" t="s">
        <v>44</v>
      </c>
      <c r="B17" s="66"/>
      <c r="C17" s="99">
        <v>296.8</v>
      </c>
      <c r="D17" s="100"/>
      <c r="E17" s="68">
        <v>309.9</v>
      </c>
      <c r="F17" s="101"/>
      <c r="G17" s="101">
        <f>BUSHEL!I18*TONELADA!$B$51</f>
        <v>317.28444</v>
      </c>
      <c r="H17" s="101">
        <f>BUSHEL!J18*TONELADA!$B$51</f>
        <v>311.77284</v>
      </c>
      <c r="I17" s="102">
        <f>BUSHEL!K18*TONELADA!$B$51</f>
        <v>308.09844</v>
      </c>
      <c r="J17" s="100"/>
      <c r="K17" s="66">
        <f>BUSHEL!M18*$E$51</f>
        <v>312.77876</v>
      </c>
    </row>
    <row r="18" spans="1:11" ht="19.5" customHeight="1">
      <c r="A18" s="16" t="s">
        <v>13</v>
      </c>
      <c r="B18" s="52">
        <f>BUSHEL!B19*TONELADA!$B$51</f>
        <v>263.82192</v>
      </c>
      <c r="C18" s="23">
        <v>293.2</v>
      </c>
      <c r="D18" s="53">
        <f>IF(BUSHEL!E19&gt;0,BUSHEL!E19*TONELADA!$B$51,"")</f>
        <v>252.98244</v>
      </c>
      <c r="E18" s="24">
        <v>313.6</v>
      </c>
      <c r="F18" s="24"/>
      <c r="G18" s="83">
        <f>BUSHEL!I19*TONELADA!$B$51</f>
        <v>317.28444</v>
      </c>
      <c r="H18" s="83">
        <f>BUSHEL!J19*TONELADA!$B$51</f>
        <v>311.77284</v>
      </c>
      <c r="I18" s="90">
        <f>BUSHEL!K19*TONELADA!$B$51</f>
        <v>308.09844</v>
      </c>
      <c r="J18" s="53">
        <f>BUSHEL!L19*$E$51</f>
        <v>267.50556</v>
      </c>
      <c r="K18" s="24">
        <f>BUSHEL!M19*$E$51</f>
        <v>308.84196</v>
      </c>
    </row>
    <row r="19" spans="1:11" ht="19.5" customHeight="1">
      <c r="A19" s="67" t="s">
        <v>45</v>
      </c>
      <c r="B19" s="66"/>
      <c r="C19" s="70">
        <v>295</v>
      </c>
      <c r="D19" s="69"/>
      <c r="E19" s="70">
        <v>315.3</v>
      </c>
      <c r="F19" s="70"/>
      <c r="G19" s="103">
        <f>BUSHEL!I20*TONELADA!$B$51</f>
        <v>319.02978</v>
      </c>
      <c r="H19" s="103">
        <f>BUSHEL!J20*TONELADA!$B$51</f>
        <v>313.51818</v>
      </c>
      <c r="I19" s="103">
        <f>BUSHEL!K20*TONELADA!$B$51</f>
        <v>309.84378</v>
      </c>
      <c r="J19" s="69"/>
      <c r="K19" s="71"/>
    </row>
    <row r="20" spans="1:11" ht="19.5" customHeight="1">
      <c r="A20" s="48" t="s">
        <v>14</v>
      </c>
      <c r="B20" s="49">
        <f>BUSHEL!B21*TONELADA!$B$51</f>
        <v>263.82192</v>
      </c>
      <c r="C20" s="72">
        <v>296.8</v>
      </c>
      <c r="D20" s="54">
        <f>IF(BUSHEL!E21&gt;0,BUSHEL!E21*TONELADA!$B$51,"")</f>
        <v>254.72778</v>
      </c>
      <c r="E20" s="72">
        <v>315.3</v>
      </c>
      <c r="F20" s="72"/>
      <c r="G20" s="89">
        <f>BUSHEL!I21*TONELADA!$B$51</f>
        <v>320.86698</v>
      </c>
      <c r="H20" s="89">
        <f>BUSHEL!J21*TONELADA!$B$51</f>
        <v>315.35537999999997</v>
      </c>
      <c r="I20" s="89">
        <f>BUSHEL!K21*TONELADA!$B$51</f>
        <v>311.68098</v>
      </c>
      <c r="J20" s="54">
        <f>BUSHEL!L21*BUSHEL!F46</f>
        <v>232.96014</v>
      </c>
      <c r="K20" s="73"/>
    </row>
    <row r="21" spans="1:11" ht="19.5" customHeight="1">
      <c r="A21" s="67" t="s">
        <v>46</v>
      </c>
      <c r="B21" s="66"/>
      <c r="C21" s="70"/>
      <c r="D21" s="69"/>
      <c r="E21" s="70"/>
      <c r="F21" s="70"/>
      <c r="G21" s="70"/>
      <c r="H21" s="70"/>
      <c r="I21" s="70"/>
      <c r="J21" s="69"/>
      <c r="K21" s="71"/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/>
    </row>
    <row r="23" spans="1:11" ht="19.5" customHeight="1">
      <c r="A23" s="67" t="s">
        <v>15</v>
      </c>
      <c r="B23" s="66">
        <f>BUSHEL!B24*TONELADA!$B$51</f>
        <v>264.5568</v>
      </c>
      <c r="C23" s="68"/>
      <c r="D23" s="69">
        <f>IF(BUSHEL!E24&gt;0,BUSHEL!E24*TONELADA!$B$51,"")</f>
        <v>257.39171999999996</v>
      </c>
      <c r="E23" s="68"/>
      <c r="F23" s="68"/>
      <c r="G23" s="68"/>
      <c r="H23" s="68"/>
      <c r="I23" s="68"/>
      <c r="J23" s="69">
        <f>BUSHEL!L24*$E$51</f>
        <v>221.64183999999997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266.02656</v>
      </c>
      <c r="C27" s="23"/>
      <c r="D27" s="53">
        <f>BUSHEL!E28*TONELADA!$B$51</f>
        <v>260.14752</v>
      </c>
      <c r="E27" s="24"/>
      <c r="F27" s="24"/>
      <c r="G27" s="24"/>
      <c r="H27" s="24"/>
      <c r="I27" s="23"/>
      <c r="J27" s="53">
        <f>BUSHEL!L28*TONELADA!$B$51</f>
        <v>208.70592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264.00563999999997</v>
      </c>
      <c r="C29" s="91"/>
      <c r="D29" s="53">
        <f>BUSHEL!E29*TONELADA!$B$51</f>
        <v>259.04519999999997</v>
      </c>
      <c r="E29" s="91"/>
      <c r="F29" s="91"/>
      <c r="G29" s="91"/>
      <c r="H29" s="91"/>
      <c r="I29" s="91"/>
      <c r="J29" s="53">
        <f>BUSHEL!L29*TONELADA!$B$51</f>
        <v>209.62452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249.95105999999998</v>
      </c>
      <c r="C31" s="23"/>
      <c r="D31" s="53">
        <f>BUSHEL!E30*TONELADA!$B$51</f>
        <v>245.54178</v>
      </c>
      <c r="E31" s="24"/>
      <c r="F31" s="24"/>
      <c r="G31" s="24"/>
      <c r="H31" s="24"/>
      <c r="I31" s="23"/>
      <c r="J31" s="53">
        <f>BUSHEL!L30*TONELADA!$B$51</f>
        <v>209.4408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249.95105999999998</v>
      </c>
      <c r="C33" s="91"/>
      <c r="D33" s="53">
        <f>BUSHEL!E31*TONELADA!$B$51</f>
        <v>245.72549999999998</v>
      </c>
      <c r="E33" s="91"/>
      <c r="F33" s="91"/>
      <c r="G33" s="91"/>
      <c r="H33" s="91"/>
      <c r="I33" s="91"/>
      <c r="J33" s="53">
        <f>BUSHEL!L31*TONELADA!$B$51</f>
        <v>190.51764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252.06384</v>
      </c>
      <c r="C36" s="68"/>
      <c r="D36" s="69">
        <f>BUSHEL!E32*TONELADA!$B$51</f>
        <v>248.4813</v>
      </c>
      <c r="E36" s="68"/>
      <c r="F36" s="68"/>
      <c r="G36" s="68"/>
      <c r="H36" s="68"/>
      <c r="I36" s="68"/>
      <c r="J36" s="69">
        <f>BUSHEL!L32*TONELADA!$B$51</f>
        <v>182.8014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252.52313999999998</v>
      </c>
      <c r="C38" s="106"/>
      <c r="D38" s="108">
        <f>BUSHEL!E34*TONELADA!$B$51</f>
        <v>251.2371</v>
      </c>
      <c r="E38" s="96"/>
      <c r="F38" s="96"/>
      <c r="G38" s="96"/>
      <c r="H38" s="96"/>
      <c r="I38" s="109"/>
      <c r="J38" s="128">
        <f>BUSHEL!L34*TONELADA!$B$51</f>
        <v>185.09789999999998</v>
      </c>
      <c r="K38" s="96"/>
    </row>
    <row r="39" spans="1:11" ht="19.5" customHeight="1">
      <c r="A39" s="22" t="s">
        <v>12</v>
      </c>
      <c r="B39" s="98">
        <f>BUSHEL!B35*TONELADA!$B$51</f>
        <v>250.77779999999998</v>
      </c>
      <c r="C39" s="107"/>
      <c r="D39" s="110">
        <f>BUSHEL!E35*TONELADA!$B$51</f>
        <v>247.28712</v>
      </c>
      <c r="E39" s="34"/>
      <c r="F39" s="34"/>
      <c r="G39" s="34"/>
      <c r="H39" s="34"/>
      <c r="I39" s="111"/>
      <c r="J39" s="129">
        <f>BUSHEL!L35*TONELADA!$B$51</f>
        <v>185.28162</v>
      </c>
      <c r="K39" s="34"/>
    </row>
    <row r="40" spans="1:11" ht="19.5" customHeight="1">
      <c r="A40" s="67" t="s">
        <v>13</v>
      </c>
      <c r="B40" s="66">
        <f>BUSHEL!B36*TONELADA!$B$51</f>
        <v>235.52903999999998</v>
      </c>
      <c r="C40" s="70"/>
      <c r="D40" s="69">
        <f>BUSHEL!E36*TONELADA!$B$51</f>
        <v>225.88374</v>
      </c>
      <c r="E40" s="71"/>
      <c r="F40" s="71"/>
      <c r="G40" s="71"/>
      <c r="H40" s="71"/>
      <c r="I40" s="112"/>
      <c r="J40" s="125">
        <f>BUSHEL!L36*TONELADA!$B$51</f>
        <v>185.09789999999998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176.27934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185.28162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168.93054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159.19338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127</v>
      </c>
      <c r="B6" s="62"/>
      <c r="C6" s="74"/>
    </row>
    <row r="7" spans="1:3" ht="15">
      <c r="A7" s="40" t="s">
        <v>130</v>
      </c>
      <c r="B7" s="44">
        <v>130</v>
      </c>
      <c r="C7" s="44" t="s">
        <v>128</v>
      </c>
    </row>
    <row r="8" spans="1:3" ht="15">
      <c r="A8" s="43" t="s">
        <v>131</v>
      </c>
      <c r="B8" s="62">
        <v>90</v>
      </c>
      <c r="C8" s="74" t="s">
        <v>134</v>
      </c>
    </row>
    <row r="9" spans="1:3" ht="15">
      <c r="A9" s="40" t="s">
        <v>132</v>
      </c>
      <c r="B9" s="44">
        <v>80</v>
      </c>
      <c r="C9" s="44" t="s">
        <v>134</v>
      </c>
    </row>
    <row r="10" spans="1:3" ht="15">
      <c r="A10" s="43" t="s">
        <v>135</v>
      </c>
      <c r="B10" s="62">
        <v>85</v>
      </c>
      <c r="C10" s="74" t="s">
        <v>136</v>
      </c>
    </row>
    <row r="11" spans="1:3" ht="15">
      <c r="A11" s="40" t="s">
        <v>137</v>
      </c>
      <c r="B11" s="44">
        <v>90</v>
      </c>
      <c r="C11" s="44" t="s">
        <v>136</v>
      </c>
    </row>
    <row r="12" spans="1:3" ht="15">
      <c r="A12" s="43" t="s">
        <v>156</v>
      </c>
      <c r="B12" s="62"/>
      <c r="C12" s="74"/>
    </row>
    <row r="13" spans="1:3" ht="15">
      <c r="A13" s="40" t="s">
        <v>157</v>
      </c>
      <c r="B13" s="44"/>
      <c r="C13" s="44"/>
    </row>
    <row r="14" spans="1:3" ht="15">
      <c r="A14" s="43" t="s">
        <v>143</v>
      </c>
      <c r="B14" s="62"/>
      <c r="C14" s="74"/>
    </row>
    <row r="17" spans="1:3" ht="15.75">
      <c r="A17" s="95" t="s">
        <v>103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7"/>
      <c r="C1" s="147"/>
      <c r="D1" s="147"/>
      <c r="E1" s="147"/>
      <c r="F1" s="147"/>
      <c r="G1" s="147"/>
    </row>
    <row r="2" spans="1:7" ht="15.75">
      <c r="A2" s="42"/>
      <c r="B2" s="148" t="s">
        <v>0</v>
      </c>
      <c r="C2" s="148"/>
      <c r="D2" s="148"/>
      <c r="E2" s="148"/>
      <c r="F2" s="148"/>
      <c r="G2" s="148"/>
    </row>
    <row r="3" spans="1:7" ht="15.75">
      <c r="A3" s="42"/>
      <c r="B3" s="148" t="s">
        <v>27</v>
      </c>
      <c r="C3" s="148"/>
      <c r="D3" s="148"/>
      <c r="E3" s="148"/>
      <c r="F3" s="148"/>
      <c r="G3" s="148"/>
    </row>
    <row r="4" spans="1:8" ht="15.75">
      <c r="A4" s="42"/>
      <c r="B4" s="45">
        <v>0.12</v>
      </c>
      <c r="C4" s="45" t="s">
        <v>144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145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127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130</v>
      </c>
      <c r="B7" s="44">
        <v>165</v>
      </c>
      <c r="C7" s="44" t="s">
        <v>128</v>
      </c>
      <c r="D7" s="44"/>
      <c r="E7" s="44">
        <v>175</v>
      </c>
      <c r="F7" s="41">
        <v>160</v>
      </c>
      <c r="G7" s="41">
        <v>150</v>
      </c>
      <c r="H7" s="44" t="s">
        <v>128</v>
      </c>
    </row>
    <row r="8" spans="1:8" ht="15">
      <c r="A8" s="79" t="s">
        <v>133</v>
      </c>
      <c r="B8" s="80">
        <v>155</v>
      </c>
      <c r="C8" s="80" t="s">
        <v>134</v>
      </c>
      <c r="D8" s="80"/>
      <c r="E8" s="80">
        <v>175</v>
      </c>
      <c r="F8" s="81">
        <v>160</v>
      </c>
      <c r="G8" s="81">
        <v>150</v>
      </c>
      <c r="H8" s="80" t="s">
        <v>134</v>
      </c>
    </row>
    <row r="9" spans="1:8" ht="15">
      <c r="A9" s="40" t="s">
        <v>132</v>
      </c>
      <c r="B9" s="44">
        <v>165</v>
      </c>
      <c r="C9" s="44" t="s">
        <v>134</v>
      </c>
      <c r="D9" s="44"/>
      <c r="E9" s="44">
        <v>175</v>
      </c>
      <c r="F9" s="41">
        <v>160</v>
      </c>
      <c r="G9" s="41">
        <v>150</v>
      </c>
      <c r="H9" s="44" t="s">
        <v>134</v>
      </c>
    </row>
    <row r="10" spans="1:8" ht="15">
      <c r="A10" s="79" t="s">
        <v>135</v>
      </c>
      <c r="B10" s="80">
        <v>165</v>
      </c>
      <c r="C10" s="80" t="s">
        <v>136</v>
      </c>
      <c r="D10" s="80"/>
      <c r="E10" s="80">
        <v>175</v>
      </c>
      <c r="F10" s="81">
        <v>160</v>
      </c>
      <c r="G10" s="81">
        <v>150</v>
      </c>
      <c r="H10" s="80" t="s">
        <v>136</v>
      </c>
    </row>
    <row r="11" spans="1:8" ht="15">
      <c r="A11" s="40" t="s">
        <v>137</v>
      </c>
      <c r="B11" s="44">
        <v>165</v>
      </c>
      <c r="C11" s="44" t="s">
        <v>136</v>
      </c>
      <c r="D11" s="44"/>
      <c r="E11" s="44">
        <v>180</v>
      </c>
      <c r="F11" s="41">
        <v>165</v>
      </c>
      <c r="G11" s="41">
        <v>155</v>
      </c>
      <c r="H11" s="44" t="s">
        <v>136</v>
      </c>
    </row>
    <row r="12" spans="1:8" ht="15">
      <c r="A12" s="79" t="s">
        <v>156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157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143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159</v>
      </c>
    </row>
    <row r="26" ht="15">
      <c r="A26" t="s">
        <v>92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9">
        <v>2021</v>
      </c>
      <c r="B6" s="150"/>
      <c r="C6" s="151"/>
    </row>
    <row r="7" spans="1:3" ht="15">
      <c r="A7" s="40" t="s">
        <v>130</v>
      </c>
      <c r="B7" s="41">
        <v>75</v>
      </c>
      <c r="C7" s="41" t="s">
        <v>128</v>
      </c>
    </row>
    <row r="8" spans="1:3" ht="15">
      <c r="A8" s="42" t="s">
        <v>131</v>
      </c>
      <c r="B8" s="34">
        <v>115</v>
      </c>
      <c r="C8" s="34" t="s">
        <v>134</v>
      </c>
    </row>
    <row r="9" spans="1:3" ht="15">
      <c r="A9" s="40" t="s">
        <v>132</v>
      </c>
      <c r="B9" s="41">
        <v>105</v>
      </c>
      <c r="C9" s="41" t="s">
        <v>134</v>
      </c>
    </row>
    <row r="10" spans="1:3" ht="15">
      <c r="A10" s="42" t="s">
        <v>135</v>
      </c>
      <c r="B10" s="34">
        <v>89</v>
      </c>
      <c r="C10" s="34" t="s">
        <v>136</v>
      </c>
    </row>
    <row r="11" spans="1:3" ht="15">
      <c r="A11" s="40" t="s">
        <v>137</v>
      </c>
      <c r="B11" s="41">
        <v>130</v>
      </c>
      <c r="C11" s="41" t="s">
        <v>136</v>
      </c>
    </row>
    <row r="12" spans="1:3" ht="15">
      <c r="A12" s="42" t="s">
        <v>156</v>
      </c>
      <c r="B12" s="34"/>
      <c r="C12" s="34"/>
    </row>
    <row r="13" spans="1:3" ht="15">
      <c r="A13" s="40" t="s">
        <v>157</v>
      </c>
      <c r="B13" s="41"/>
      <c r="C13" s="41"/>
    </row>
    <row r="14" spans="1:3" ht="15">
      <c r="A14" s="42" t="s">
        <v>143</v>
      </c>
      <c r="B14" s="34"/>
      <c r="C14" s="3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G26" sqref="G26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63</v>
      </c>
      <c r="E2" s="47" t="s">
        <v>62</v>
      </c>
      <c r="H2" s="47" t="s">
        <v>32</v>
      </c>
      <c r="I2" s="47" t="s">
        <v>63</v>
      </c>
      <c r="J2" s="47" t="s">
        <v>62</v>
      </c>
      <c r="M2" s="47" t="s">
        <v>33</v>
      </c>
      <c r="N2" s="47" t="s">
        <v>63</v>
      </c>
      <c r="O2" s="47" t="s">
        <v>62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54</v>
      </c>
      <c r="C7" t="s">
        <v>55</v>
      </c>
      <c r="D7" s="51">
        <v>44319</v>
      </c>
      <c r="E7">
        <v>725.5</v>
      </c>
      <c r="F7">
        <v>725.5</v>
      </c>
      <c r="G7" t="s">
        <v>50</v>
      </c>
      <c r="H7" t="s">
        <v>51</v>
      </c>
      <c r="I7" s="51">
        <v>44319</v>
      </c>
      <c r="J7">
        <v>682.5</v>
      </c>
      <c r="K7">
        <v>682.5</v>
      </c>
      <c r="L7" t="s">
        <v>64</v>
      </c>
      <c r="M7" t="s">
        <v>65</v>
      </c>
      <c r="N7" s="51">
        <v>44319</v>
      </c>
      <c r="O7">
        <v>732.25</v>
      </c>
      <c r="P7">
        <v>732.25</v>
      </c>
      <c r="Q7" s="47" t="s">
        <v>129</v>
      </c>
    </row>
    <row r="8" spans="2:17" ht="15">
      <c r="B8" t="s">
        <v>56</v>
      </c>
      <c r="C8" t="s">
        <v>57</v>
      </c>
      <c r="D8" s="51">
        <v>44319</v>
      </c>
      <c r="E8">
        <v>718</v>
      </c>
      <c r="F8">
        <v>718</v>
      </c>
      <c r="G8" t="s">
        <v>52</v>
      </c>
      <c r="H8" t="s">
        <v>53</v>
      </c>
      <c r="I8" s="51">
        <v>44319</v>
      </c>
      <c r="J8">
        <v>688.5</v>
      </c>
      <c r="K8">
        <v>688.5</v>
      </c>
      <c r="L8" t="s">
        <v>58</v>
      </c>
      <c r="M8" t="s">
        <v>59</v>
      </c>
      <c r="N8" s="51">
        <v>44319</v>
      </c>
      <c r="O8">
        <v>679.5</v>
      </c>
      <c r="P8">
        <v>679.5</v>
      </c>
      <c r="Q8" s="47" t="s">
        <v>129</v>
      </c>
    </row>
    <row r="9" spans="2:17" ht="15">
      <c r="B9" t="s">
        <v>66</v>
      </c>
      <c r="C9" t="s">
        <v>67</v>
      </c>
      <c r="D9" s="51">
        <v>44319</v>
      </c>
      <c r="E9">
        <v>718</v>
      </c>
      <c r="F9">
        <v>718</v>
      </c>
      <c r="G9" t="s">
        <v>68</v>
      </c>
      <c r="H9" t="s">
        <v>69</v>
      </c>
      <c r="I9" s="51">
        <v>44319</v>
      </c>
      <c r="J9">
        <v>693.25</v>
      </c>
      <c r="K9">
        <v>693.25</v>
      </c>
      <c r="L9" t="s">
        <v>70</v>
      </c>
      <c r="M9" t="s">
        <v>71</v>
      </c>
      <c r="N9" s="51">
        <v>44319</v>
      </c>
      <c r="O9">
        <v>591.75</v>
      </c>
      <c r="P9">
        <v>591.75</v>
      </c>
      <c r="Q9" s="47" t="s">
        <v>129</v>
      </c>
    </row>
    <row r="10" spans="2:17" ht="15">
      <c r="B10" t="s">
        <v>72</v>
      </c>
      <c r="C10" t="s">
        <v>73</v>
      </c>
      <c r="D10" s="51">
        <v>44319</v>
      </c>
      <c r="E10">
        <v>720</v>
      </c>
      <c r="F10">
        <v>720</v>
      </c>
      <c r="G10" t="s">
        <v>74</v>
      </c>
      <c r="H10" t="s">
        <v>75</v>
      </c>
      <c r="I10" s="51">
        <v>44319</v>
      </c>
      <c r="J10">
        <v>700.5</v>
      </c>
      <c r="K10">
        <v>700.5</v>
      </c>
      <c r="L10" t="s">
        <v>60</v>
      </c>
      <c r="M10" t="s">
        <v>61</v>
      </c>
      <c r="N10" s="51">
        <v>44319</v>
      </c>
      <c r="O10">
        <v>563</v>
      </c>
      <c r="P10">
        <v>563</v>
      </c>
      <c r="Q10" s="47" t="s">
        <v>129</v>
      </c>
    </row>
    <row r="11" spans="2:17" ht="15">
      <c r="B11" t="s">
        <v>76</v>
      </c>
      <c r="C11" t="s">
        <v>77</v>
      </c>
      <c r="D11" s="51">
        <v>44319</v>
      </c>
      <c r="E11">
        <v>724</v>
      </c>
      <c r="F11">
        <v>724</v>
      </c>
      <c r="G11" t="s">
        <v>78</v>
      </c>
      <c r="H11" t="s">
        <v>79</v>
      </c>
      <c r="I11" s="51">
        <v>44319</v>
      </c>
      <c r="J11">
        <v>708</v>
      </c>
      <c r="K11">
        <v>708</v>
      </c>
      <c r="L11" t="s">
        <v>93</v>
      </c>
      <c r="M11" t="s">
        <v>94</v>
      </c>
      <c r="N11" s="51">
        <v>44319</v>
      </c>
      <c r="O11">
        <v>568</v>
      </c>
      <c r="P11">
        <v>568</v>
      </c>
      <c r="Q11" s="47" t="s">
        <v>129</v>
      </c>
    </row>
    <row r="12" spans="2:17" ht="15">
      <c r="B12" t="s">
        <v>82</v>
      </c>
      <c r="C12" t="s">
        <v>83</v>
      </c>
      <c r="D12" s="51">
        <v>44319</v>
      </c>
      <c r="E12">
        <v>718.5</v>
      </c>
      <c r="F12">
        <v>718.5</v>
      </c>
      <c r="G12" t="s">
        <v>84</v>
      </c>
      <c r="H12" t="s">
        <v>85</v>
      </c>
      <c r="I12" s="51">
        <v>44319</v>
      </c>
      <c r="J12">
        <v>705</v>
      </c>
      <c r="K12">
        <v>705</v>
      </c>
      <c r="L12" t="s">
        <v>95</v>
      </c>
      <c r="M12" t="s">
        <v>96</v>
      </c>
      <c r="N12" s="51">
        <v>44319</v>
      </c>
      <c r="O12">
        <v>570.5</v>
      </c>
      <c r="P12">
        <v>570.5</v>
      </c>
      <c r="Q12" s="47" t="s">
        <v>129</v>
      </c>
    </row>
    <row r="13" spans="2:17" ht="15">
      <c r="B13" t="s">
        <v>88</v>
      </c>
      <c r="C13" t="s">
        <v>89</v>
      </c>
      <c r="D13" s="51">
        <v>44319</v>
      </c>
      <c r="E13">
        <v>680.25</v>
      </c>
      <c r="F13">
        <v>680.25</v>
      </c>
      <c r="G13" t="s">
        <v>90</v>
      </c>
      <c r="H13" t="s">
        <v>91</v>
      </c>
      <c r="I13" s="51">
        <v>44319</v>
      </c>
      <c r="J13">
        <v>668.25</v>
      </c>
      <c r="K13">
        <v>668.25</v>
      </c>
      <c r="L13" t="s">
        <v>80</v>
      </c>
      <c r="M13" t="s">
        <v>81</v>
      </c>
      <c r="N13" s="51">
        <v>44319</v>
      </c>
      <c r="O13">
        <v>570</v>
      </c>
      <c r="P13">
        <v>570</v>
      </c>
      <c r="Q13" s="47" t="s">
        <v>129</v>
      </c>
    </row>
    <row r="14" spans="2:17" ht="15">
      <c r="B14" t="s">
        <v>104</v>
      </c>
      <c r="C14" t="s">
        <v>105</v>
      </c>
      <c r="D14" s="51">
        <v>44319</v>
      </c>
      <c r="E14">
        <v>680.25</v>
      </c>
      <c r="F14">
        <v>680.25</v>
      </c>
      <c r="G14" t="s">
        <v>106</v>
      </c>
      <c r="H14" t="s">
        <v>107</v>
      </c>
      <c r="I14" s="51">
        <v>44319</v>
      </c>
      <c r="J14">
        <v>668.75</v>
      </c>
      <c r="K14">
        <v>668.75</v>
      </c>
      <c r="L14" t="s">
        <v>97</v>
      </c>
      <c r="M14" t="s">
        <v>98</v>
      </c>
      <c r="N14" s="51">
        <v>44319</v>
      </c>
      <c r="O14">
        <v>518.5</v>
      </c>
      <c r="P14">
        <v>518.5</v>
      </c>
      <c r="Q14" s="47" t="s">
        <v>129</v>
      </c>
    </row>
    <row r="15" spans="2:17" ht="15">
      <c r="B15" t="s">
        <v>108</v>
      </c>
      <c r="C15" t="s">
        <v>109</v>
      </c>
      <c r="D15" s="51">
        <v>44319</v>
      </c>
      <c r="E15">
        <v>686</v>
      </c>
      <c r="F15">
        <v>686</v>
      </c>
      <c r="G15" t="s">
        <v>110</v>
      </c>
      <c r="H15" t="s">
        <v>111</v>
      </c>
      <c r="I15" s="51">
        <v>44319</v>
      </c>
      <c r="J15">
        <v>676.25</v>
      </c>
      <c r="K15">
        <v>676.25</v>
      </c>
      <c r="L15" t="s">
        <v>86</v>
      </c>
      <c r="M15" t="s">
        <v>87</v>
      </c>
      <c r="N15" s="51">
        <v>44319</v>
      </c>
      <c r="O15">
        <v>497.5</v>
      </c>
      <c r="P15">
        <v>497.5</v>
      </c>
      <c r="Q15" s="47" t="s">
        <v>129</v>
      </c>
    </row>
    <row r="16" spans="2:17" ht="15">
      <c r="B16" t="s">
        <v>112</v>
      </c>
      <c r="C16" t="s">
        <v>113</v>
      </c>
      <c r="D16" s="51">
        <v>44319</v>
      </c>
      <c r="E16">
        <v>687.25</v>
      </c>
      <c r="F16">
        <v>687.25</v>
      </c>
      <c r="G16" t="s">
        <v>114</v>
      </c>
      <c r="H16" t="s">
        <v>115</v>
      </c>
      <c r="I16" s="51">
        <v>44319</v>
      </c>
      <c r="J16">
        <v>683.75</v>
      </c>
      <c r="K16">
        <v>683.75</v>
      </c>
      <c r="L16" t="s">
        <v>146</v>
      </c>
      <c r="M16" t="s">
        <v>147</v>
      </c>
      <c r="N16" s="51">
        <v>44319</v>
      </c>
      <c r="O16">
        <v>503.75</v>
      </c>
      <c r="P16">
        <v>503.75</v>
      </c>
      <c r="Q16" s="47" t="s">
        <v>129</v>
      </c>
    </row>
    <row r="17" spans="2:17" ht="15">
      <c r="B17" t="s">
        <v>116</v>
      </c>
      <c r="C17" t="s">
        <v>117</v>
      </c>
      <c r="D17" s="51">
        <v>44319</v>
      </c>
      <c r="E17">
        <v>682.5</v>
      </c>
      <c r="F17">
        <v>682.5</v>
      </c>
      <c r="G17" t="s">
        <v>118</v>
      </c>
      <c r="H17" t="s">
        <v>119</v>
      </c>
      <c r="I17" s="51">
        <v>44319</v>
      </c>
      <c r="J17">
        <v>673</v>
      </c>
      <c r="K17">
        <v>673</v>
      </c>
      <c r="L17" t="s">
        <v>148</v>
      </c>
      <c r="M17" t="s">
        <v>149</v>
      </c>
      <c r="N17" s="51">
        <v>44319</v>
      </c>
      <c r="O17">
        <v>504.25</v>
      </c>
      <c r="P17">
        <v>504.25</v>
      </c>
      <c r="Q17" s="47" t="s">
        <v>129</v>
      </c>
    </row>
    <row r="18" spans="2:16" ht="15">
      <c r="B18" t="s">
        <v>122</v>
      </c>
      <c r="C18" t="s">
        <v>123</v>
      </c>
      <c r="D18" s="51">
        <v>44319</v>
      </c>
      <c r="E18">
        <v>641</v>
      </c>
      <c r="F18">
        <v>641</v>
      </c>
      <c r="G18" t="s">
        <v>124</v>
      </c>
      <c r="H18" t="s">
        <v>125</v>
      </c>
      <c r="I18" s="51">
        <v>44319</v>
      </c>
      <c r="J18">
        <v>614.75</v>
      </c>
      <c r="K18">
        <v>614.75</v>
      </c>
      <c r="L18" t="s">
        <v>99</v>
      </c>
      <c r="M18" t="s">
        <v>100</v>
      </c>
      <c r="N18" s="51">
        <v>44319</v>
      </c>
      <c r="O18">
        <v>506</v>
      </c>
      <c r="P18">
        <v>506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150</v>
      </c>
      <c r="M19" t="s">
        <v>151</v>
      </c>
      <c r="N19" s="51">
        <v>44319</v>
      </c>
      <c r="O19">
        <v>479.75</v>
      </c>
      <c r="P19">
        <v>479.75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101</v>
      </c>
      <c r="M20" t="s">
        <v>102</v>
      </c>
      <c r="N20" s="51">
        <v>44319</v>
      </c>
      <c r="O20">
        <v>448.75</v>
      </c>
      <c r="P20">
        <v>448.75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152</v>
      </c>
      <c r="M21" t="s">
        <v>153</v>
      </c>
      <c r="N21" s="51">
        <v>44319</v>
      </c>
      <c r="O21">
        <v>459.75</v>
      </c>
      <c r="P21">
        <v>459.75</v>
      </c>
    </row>
    <row r="22" spans="2:16" ht="15">
      <c r="B22"/>
      <c r="C22"/>
      <c r="D22" s="51"/>
      <c r="E22"/>
      <c r="F22"/>
      <c r="G22"/>
      <c r="H22"/>
      <c r="I22" s="51"/>
      <c r="J22"/>
      <c r="K22"/>
      <c r="L22" t="s">
        <v>154</v>
      </c>
      <c r="M22" t="s">
        <v>155</v>
      </c>
      <c r="N22" s="51">
        <v>44319</v>
      </c>
      <c r="O22">
        <v>433.25</v>
      </c>
      <c r="P22">
        <v>433.25</v>
      </c>
    </row>
    <row r="23" spans="10:15" ht="15"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 t="s">
        <v>158</v>
      </c>
      <c r="E25">
        <v>3</v>
      </c>
      <c r="F25" s="130"/>
      <c r="G25" s="47" t="s">
        <v>130</v>
      </c>
      <c r="H25" s="47" t="s">
        <v>39</v>
      </c>
      <c r="I25" s="47">
        <v>2021</v>
      </c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 s="51"/>
      <c r="G27"/>
      <c r="H27"/>
      <c r="I27"/>
      <c r="J27" s="51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1"/>
      <c r="O3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2021-05-03T23:54:36Z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