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1\Marzo\"/>
    </mc:Choice>
  </mc:AlternateContent>
  <xr:revisionPtr revIDLastSave="0" documentId="13_ncr:1_{1782CFEE-A572-4EDE-9810-E981F4ECEA9B}" xr6:coauthVersionLast="46" xr6:coauthVersionMax="46"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<sst xmlns="http://schemas.openxmlformats.org/spreadsheetml/2006/main" count="1010" uniqueCount="527">
  <si>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</si>
  <si>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</si>
  <si>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</si>
  <si>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</si>
  <si>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</si>
  <si>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</si>
  <si>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</si>
  <si>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</si>
  <si>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</si>
  <si>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</si>
  <si>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</si>
  <si>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</si>
  <si>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</si>
  <si>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</si>
  <si>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</si>
  <si>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</si>
  <si>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</si>
  <si>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</si>
  <si>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</si>
  <si>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</si>
  <si>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</si>
  <si>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</si>
  <si>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</si>
  <si>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</si>
  <si>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</si>
  <si>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</si>
  <si>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</si>
  <si>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</si>
  <si>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</si>
  <si>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</si>
  <si>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</si>
  <si>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</si>
  <si>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</si>
  <si>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</si>
  <si>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</si>
  <si>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</si>
  <si>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</si>
  <si>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</si>
  <si>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</si>
  <si>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</si>
  <si>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</si>
  <si>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</si>
  <si>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</si>
  <si>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</si>
  <si>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</si>
  <si>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</si>
  <si>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</si>
  <si>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</si>
  <si>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</si>
  <si>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</si>
  <si>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</si>
  <si>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</si>
  <si>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</si>
  <si>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</si>
  <si>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</si>
  <si>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</si>
  <si>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</si>
  <si>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</si>
  <si>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</si>
  <si>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</si>
  <si>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</si>
  <si>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</si>
  <si>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</si>
  <si>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</si>
  <si>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</si>
  <si>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</si>
  <si>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</si>
  <si>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</si>
  <si>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</si>
  <si>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</si>
  <si>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</si>
  <si>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</si>
  <si>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</si>
  <si>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</si>
  <si>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</si>
  <si>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</si>
  <si>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</si>
  <si>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</si>
  <si>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</si>
  <si>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</si>
  <si>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</si>
  <si>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</si>
  <si>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</si>
  <si>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</si>
  <si>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</si>
  <si>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</si>
  <si>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</si>
  <si>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</si>
  <si>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</si>
  <si>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</si>
  <si>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</si>
  <si>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</si>
  <si>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</si>
  <si>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</si>
  <si>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</si>
  <si>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</si>
  <si>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</si>
  <si>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</si>
  <si>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</si>
  <si>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</si>
  <si>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</si>
  <si>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</si>
  <si>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</si>
  <si>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</si>
  <si>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</si>
  <si>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</si>
  <si>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</si>
  <si>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</si>
  <si>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</si>
  <si>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</si>
  <si>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</si>
  <si>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</si>
  <si>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</si>
  <si>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</si>
  <si>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</si>
  <si>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</si>
  <si>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</si>
  <si>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</si>
  <si>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</si>
  <si>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</si>
  <si>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</si>
  <si>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</si>
  <si>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</si>
  <si>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</si>
  <si>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</si>
  <si>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</si>
  <si>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</si>
  <si>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</si>
  <si>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</si>
  <si>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</si>
  <si>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</si>
  <si>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</si>
  <si>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</si>
  <si>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</si>
  <si>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</si>
  <si>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</si>
  <si>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</si>
  <si>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</si>
  <si>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</si>
  <si>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</si>
  <si>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</si>
  <si>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</si>
  <si>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</si>
  <si>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</si>
  <si>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</si>
  <si>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</si>
  <si>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</si>
  <si>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</si>
  <si>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</si>
  <si>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</si>
  <si>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</si>
  <si>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</si>
  <si>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</si>
  <si>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</si>
  <si>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</si>
  <si>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</si>
  <si>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</si>
  <si>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</si>
  <si>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</si>
  <si>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</si>
  <si>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</si>
  <si>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</si>
  <si>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</si>
  <si>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</si>
  <si>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</si>
  <si>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</si>
  <si>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</si>
  <si>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</si>
  <si>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</si>
  <si>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</si>
  <si>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</si>
  <si>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</si>
  <si>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</si>
  <si>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</si>
  <si>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</si>
  <si>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</si>
  <si>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</si>
  <si>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</si>
  <si>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</si>
  <si>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</si>
  <si>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</si>
  <si>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</si>
  <si>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</si>
  <si>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</si>
  <si>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</si>
  <si>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</si>
  <si>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</si>
  <si>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</si>
  <si>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</si>
  <si>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</si>
  <si>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</si>
  <si>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</si>
  <si>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</si>
  <si>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</si>
  <si>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</si>
  <si>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</si>
  <si>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</si>
  <si>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</si>
  <si>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</si>
  <si>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</si>
  <si>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</si>
  <si>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</si>
  <si>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</si>
  <si>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</si>
  <si>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</si>
  <si>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</si>
  <si>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</si>
  <si>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</si>
  <si>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</si>
  <si>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</si>
  <si>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</si>
  <si>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</si>
  <si>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</si>
  <si>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</si>
  <si>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</si>
  <si>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</si>
  <si>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</si>
  <si>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</si>
  <si>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</si>
  <si>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</si>
  <si>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</si>
  <si>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</si>
  <si>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</si>
  <si>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</si>
  <si>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</si>
  <si>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</si>
  <si>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</si>
  <si>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</si>
  <si>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</si>
  <si>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</si>
  <si>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</si>
  <si>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</si>
  <si>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</si>
  <si>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</si>
  <si>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</si>
  <si>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</si>
  <si>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</si>
  <si>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</si>
  <si>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</si>
  <si>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</si>
  <si>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</si>
  <si>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</si>
  <si>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</si>
  <si>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</si>
  <si>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</si>
  <si>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</si>
  <si>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</si>
  <si>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</si>
  <si>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</si>
  <si>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</si>
  <si>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</si>
  <si>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</si>
  <si>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</si>
  <si>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</si>
  <si>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</si>
  <si>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</si>
  <si>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</si>
  <si>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</si>
  <si>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</si>
  <si>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</si>
  <si>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</si>
  <si>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</si>
  <si>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</si>
  <si>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</si>
  <si>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</si>
  <si>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</si>
  <si>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</si>
  <si>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</si>
  <si>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</si>
  <si>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</si>
  <si>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</si>
  <si>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</si>
  <si>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</si>
  <si>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</si>
  <si>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</si>
  <si>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</si>
  <si>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</si>
  <si>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</si>
  <si>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</si>
  <si>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</si>
  <si>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</si>
  <si>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</si>
  <si>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</si>
  <si>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</si>
  <si>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</si>
  <si>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</si>
  <si>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</si>
  <si>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</si>
  <si>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</si>
  <si>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</si>
  <si>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</si>
  <si>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</si>
  <si>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</si>
  <si>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</si>
  <si>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</si>
  <si>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</si>
  <si>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</si>
  <si>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</si>
  <si>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</si>
  <si>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</si>
  <si>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</si>
  <si>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</si>
  <si>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</si>
  <si>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</si>
  <si>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</si>
  <si>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</si>
  <si>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</si>
  <si>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</si>
  <si>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</si>
  <si>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</si>
  <si>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</si>
  <si>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</si>
  <si>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</si>
  <si>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</si>
  <si>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</si>
  <si>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</si>
  <si>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</si>
  <si>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</si>
  <si>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</si>
  <si>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</si>
  <si>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</si>
  <si>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</si>
  <si>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</si>
  <si>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</si>
  <si>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</si>
  <si>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</si>
  <si>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</si>
  <si>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</si>
  <si>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</si>
  <si>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</si>
  <si>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</si>
  <si>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</si>
  <si>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</si>
  <si>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</si>
  <si>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</si>
  <si>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</si>
  <si>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</si>
  <si>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</si>
  <si>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</si>
  <si>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</si>
  <si>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</si>
  <si>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</si>
  <si>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</si>
  <si>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</si>
  <si>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</si>
  <si>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</si>
  <si>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</si>
  <si>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</si>
  <si>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</si>
  <si>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</si>
  <si>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</si>
  <si>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</si>
  <si>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</si>
  <si>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</si>
  <si>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</si>
  <si>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</si>
  <si>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</si>
  <si>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</si>
  <si>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</si>
  <si>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</si>
  <si>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</si>
  <si>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</si>
  <si>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</si>
  <si>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</si>
  <si>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</si>
  <si>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</si>
  <si>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</si>
  <si>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</si>
  <si>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</si>
  <si>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</si>
  <si>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</si>
  <si>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</si>
  <si>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</si>
  <si>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</si>
  <si>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</si>
  <si>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</si>
  <si>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</si>
  <si>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</si>
  <si>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</si>
  <si>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</si>
  <si>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</si>
  <si>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</si>
  <si>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</si>
  <si>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</si>
  <si>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</si>
  <si>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</si>
  <si>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</si>
  <si>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</si>
  <si>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</si>
  <si>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</si>
  <si>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</si>
  <si>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</si>
  <si>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</si>
  <si>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</si>
  <si>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</si>
  <si>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</si>
  <si>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</si>
  <si>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</si>
  <si>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</si>
  <si>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</si>
  <si>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</si>
  <si>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</si>
  <si>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</si>
  <si>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</si>
  <si>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</si>
  <si>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</si>
  <si>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</si>
  <si>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</si>
  <si>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</si>
  <si>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</si>
  <si>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</si>
  <si>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</si>
  <si>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</si>
  <si>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</si>
  <si>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</si>
  <si>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</si>
  <si>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</si>
  <si>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</si>
  <si>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</si>
  <si>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</si>
  <si>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</si>
  <si>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</si>
  <si>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</si>
  <si>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</si>
  <si>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</si>
  <si>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</si>
  <si>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</si>
  <si>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</si>
  <si>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</si>
  <si>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</si>
  <si>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</si>
  <si>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</si>
  <si>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</si>
  <si>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</si>
  <si>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</si>
  <si>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</si>
  <si>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</si>
  <si>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</si>
  <si>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</si>
  <si>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</si>
  <si>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</si>
  <si>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</si>
  <si>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</si>
  <si>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</si>
  <si>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</si>
  <si>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</si>
  <si>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</si>
  <si>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</si>
  <si>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</si>
  <si>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</si>
  <si>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</si>
  <si>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</si>
  <si>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</si>
  <si>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</si>
  <si>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</si>
  <si>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</si>
  <si>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</si>
  <si>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</si>
  <si>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</si>
  <si>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</si>
  <si>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</si>
  <si>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</si>
  <si>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</si>
  <si>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</si>
  <si>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</si>
  <si>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</si>
  <si>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</si>
  <si>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</si>
  <si>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</si>
  <si>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</si>
  <si>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</si>
  <si>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</si>
  <si>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</si>
  <si>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</si>
  <si>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</si>
  <si>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</si>
  <si>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</si>
  <si>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</si>
  <si>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</si>
  <si>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</si>
  <si>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</si>
  <si>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</si>
  <si>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</si>
  <si>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</si>
  <si>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</si>
  <si>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</si>
  <si>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</si>
  <si>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</si>
  <si>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</si>
  <si>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</si>
  <si>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</si>
  <si>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</si>
  <si>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</si>
  <si>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</si>
  <si>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</si>
  <si>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</si>
  <si>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</si>
  <si>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</si>
  <si>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</si>
  <si>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</si>
  <si>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</si>
  <si>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</si>
  <si>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</si>
  <si>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UE (27) Brexit</t>
  </si>
  <si>
    <t xml:space="preserve"> * Valores 2021 con ajuste parcial de informes de variación de valor (IVV). Estos valores se irán ajustando en los próximos meses y en algunos casos difieren del Banco Central  por las proyecciones de IVV que realiza.</t>
  </si>
  <si>
    <t>Director y Representante Legal (S)</t>
  </si>
  <si>
    <t>Adolfo Ochagavía Vial</t>
  </si>
  <si>
    <t>Avance mensual  enero a  marzo  de  2021</t>
  </si>
  <si>
    <t xml:space="preserve">          Abril 2021</t>
  </si>
  <si>
    <t>Avance mensual enero - marzo 2021</t>
  </si>
  <si>
    <t>enero - marzo</t>
  </si>
  <si>
    <t>2021-2020</t>
  </si>
  <si>
    <t>ene-mar</t>
  </si>
  <si>
    <t>ene-mar 17</t>
  </si>
  <si>
    <t>ene-mar 18</t>
  </si>
  <si>
    <t>ene-mar 19</t>
  </si>
  <si>
    <t>ene-mar 20</t>
  </si>
  <si>
    <t>ene-mar 21</t>
  </si>
  <si>
    <t>2020-19</t>
  </si>
  <si>
    <t>ene-mar 2020</t>
  </si>
  <si>
    <t>ene-mar 2021</t>
  </si>
  <si>
    <t>Var. (%)   2021/2020</t>
  </si>
  <si>
    <t>Var % 21/20</t>
  </si>
  <si>
    <t>Part. 2021</t>
  </si>
  <si>
    <t>enero - marzo*</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</si>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</sst>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7">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0" fillId="0" borderId="0" xfId="0" applyFill="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167" fontId="4" fillId="0" borderId="0" xfId="58" applyNumberFormat="1" applyFont="1" applyFill="1" applyBorder="1" applyAlignment="1">
      <alignment horizontal="center"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ene-mar 17</c:v>
                </c:pt>
                <c:pt idx="1">
                  <c:v>ene-mar 18</c:v>
                </c:pt>
                <c:pt idx="2">
                  <c:v>ene-mar 19</c:v>
                </c:pt>
                <c:pt idx="3">
                  <c:v>ene-mar 20</c:v>
                </c:pt>
                <c:pt idx="4">
                  <c:v>ene-mar 21</c:v>
                </c:pt>
              </c:strCache>
            </c:strRef>
          </c:cat>
          <c:val>
            <c:numRef>
              <c:f>balanza_periodos!$U$28:$U$32</c:f>
              <c:numCache>
                <c:formatCode>_-* #,##0\ _p_t_a_-;\-* #,##0\ _p_t_a_-;_-* "-"??\ _p_t_a_-;_-@_-</c:formatCode>
                <c:ptCount val="5"/>
                <c:pt idx="0">
                  <c:v>1886565</c:v>
                </c:pt>
                <c:pt idx="1">
                  <c:v>2453328</c:v>
                </c:pt>
                <c:pt idx="2">
                  <c:v>2607854</c:v>
                </c:pt>
                <c:pt idx="3">
                  <c:v>2425436</c:v>
                </c:pt>
                <c:pt idx="4">
                  <c:v>2296261</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ene-mar 17</c:v>
                </c:pt>
                <c:pt idx="1">
                  <c:v>ene-mar 18</c:v>
                </c:pt>
                <c:pt idx="2">
                  <c:v>ene-mar 19</c:v>
                </c:pt>
                <c:pt idx="3">
                  <c:v>ene-mar 20</c:v>
                </c:pt>
                <c:pt idx="4">
                  <c:v>ene-mar 21</c:v>
                </c:pt>
              </c:strCache>
            </c:strRef>
          </c:cat>
          <c:val>
            <c:numRef>
              <c:f>balanza_periodos!$V$28:$V$32</c:f>
              <c:numCache>
                <c:formatCode>_-* #,##0\ _p_t_a_-;\-* #,##0\ _p_t_a_-;_-* "-"??\ _p_t_a_-;_-@_-</c:formatCode>
                <c:ptCount val="5"/>
                <c:pt idx="0">
                  <c:v>-141795</c:v>
                </c:pt>
                <c:pt idx="1">
                  <c:v>-147950</c:v>
                </c:pt>
                <c:pt idx="2">
                  <c:v>-133164</c:v>
                </c:pt>
                <c:pt idx="3">
                  <c:v>-123006</c:v>
                </c:pt>
                <c:pt idx="4">
                  <c:v>-243755</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ene-mar 17</c:v>
                </c:pt>
                <c:pt idx="1">
                  <c:v>ene-mar 18</c:v>
                </c:pt>
                <c:pt idx="2">
                  <c:v>ene-mar 19</c:v>
                </c:pt>
                <c:pt idx="3">
                  <c:v>ene-mar 20</c:v>
                </c:pt>
                <c:pt idx="4">
                  <c:v>ene-mar 21</c:v>
                </c:pt>
              </c:strCache>
            </c:strRef>
          </c:cat>
          <c:val>
            <c:numRef>
              <c:f>balanza_periodos!$W$28:$W$32</c:f>
              <c:numCache>
                <c:formatCode>_-* #,##0\ _p_t_a_-;\-* #,##0\ _p_t_a_-;_-* "-"??\ _p_t_a_-;_-@_-</c:formatCode>
                <c:ptCount val="5"/>
                <c:pt idx="0">
                  <c:v>1124669</c:v>
                </c:pt>
                <c:pt idx="1">
                  <c:v>1429548</c:v>
                </c:pt>
                <c:pt idx="2">
                  <c:v>1338965</c:v>
                </c:pt>
                <c:pt idx="3">
                  <c:v>931517</c:v>
                </c:pt>
                <c:pt idx="4">
                  <c:v>931093</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ene-mar 17</c:v>
                </c:pt>
                <c:pt idx="1">
                  <c:v>ene-mar 18</c:v>
                </c:pt>
                <c:pt idx="2">
                  <c:v>ene-mar 19</c:v>
                </c:pt>
                <c:pt idx="3">
                  <c:v>ene-mar 20</c:v>
                </c:pt>
                <c:pt idx="4">
                  <c:v>ene-mar 21</c:v>
                </c:pt>
              </c:strCache>
            </c:strRef>
          </c:cat>
          <c:val>
            <c:numRef>
              <c:f>balanza_periodos!$X$28:$X$32</c:f>
              <c:numCache>
                <c:formatCode>_-* #,##0\ _p_t_a_-;\-* #,##0\ _p_t_a_-;_-* "-"??\ _p_t_a_-;_-@_-</c:formatCode>
                <c:ptCount val="5"/>
                <c:pt idx="0">
                  <c:v>2869439</c:v>
                </c:pt>
                <c:pt idx="1">
                  <c:v>3734926</c:v>
                </c:pt>
                <c:pt idx="2">
                  <c:v>3813655</c:v>
                </c:pt>
                <c:pt idx="3">
                  <c:v>3233947</c:v>
                </c:pt>
                <c:pt idx="4">
                  <c:v>2983599</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marzo 2021</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China</c:v>
                </c:pt>
                <c:pt idx="5">
                  <c:v>Alemania</c:v>
                </c:pt>
                <c:pt idx="6">
                  <c:v>México</c:v>
                </c:pt>
                <c:pt idx="7">
                  <c:v>Perú</c:v>
                </c:pt>
                <c:pt idx="8">
                  <c:v>Canadá</c:v>
                </c:pt>
                <c:pt idx="9">
                  <c:v>Colombia</c:v>
                </c:pt>
                <c:pt idx="10">
                  <c:v>Países Bajos</c:v>
                </c:pt>
                <c:pt idx="11">
                  <c:v>Ecuador</c:v>
                </c:pt>
                <c:pt idx="12">
                  <c:v>Bélgica</c:v>
                </c:pt>
                <c:pt idx="13">
                  <c:v>España</c:v>
                </c:pt>
                <c:pt idx="14">
                  <c:v>Bolivia</c:v>
                </c:pt>
              </c:strCache>
            </c:strRef>
          </c:cat>
          <c:val>
            <c:numRef>
              <c:f>'prin paises exp e imp'!$D$55:$D$69</c:f>
              <c:numCache>
                <c:formatCode>#,##0</c:formatCode>
                <c:ptCount val="15"/>
                <c:pt idx="0">
                  <c:v>397145.60550000006</c:v>
                </c:pt>
                <c:pt idx="1">
                  <c:v>320131.94952999993</c:v>
                </c:pt>
                <c:pt idx="2">
                  <c:v>277654.84895000019</c:v>
                </c:pt>
                <c:pt idx="3">
                  <c:v>273922.41457000008</c:v>
                </c:pt>
                <c:pt idx="4">
                  <c:v>64894.069090000005</c:v>
                </c:pt>
                <c:pt idx="5">
                  <c:v>63484.294959999999</c:v>
                </c:pt>
                <c:pt idx="6">
                  <c:v>57354.264070000005</c:v>
                </c:pt>
                <c:pt idx="7">
                  <c:v>49000.259169999998</c:v>
                </c:pt>
                <c:pt idx="8">
                  <c:v>47484.844269999994</c:v>
                </c:pt>
                <c:pt idx="9">
                  <c:v>45786.07612000002</c:v>
                </c:pt>
                <c:pt idx="10">
                  <c:v>41910.194159999985</c:v>
                </c:pt>
                <c:pt idx="11">
                  <c:v>39443.206450000005</c:v>
                </c:pt>
                <c:pt idx="12">
                  <c:v>38183.532750000006</c:v>
                </c:pt>
                <c:pt idx="13">
                  <c:v>37923.319550000007</c:v>
                </c:pt>
                <c:pt idx="14">
                  <c:v>37679.322629999995</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Países Bajos</c:v>
                </c:pt>
                <c:pt idx="3">
                  <c:v>Japón</c:v>
                </c:pt>
                <c:pt idx="4">
                  <c:v>Corea del Sur</c:v>
                </c:pt>
                <c:pt idx="5">
                  <c:v>México</c:v>
                </c:pt>
                <c:pt idx="6">
                  <c:v>Reino Unido</c:v>
                </c:pt>
                <c:pt idx="7">
                  <c:v>Canadá</c:v>
                </c:pt>
                <c:pt idx="8">
                  <c:v>Brasil</c:v>
                </c:pt>
                <c:pt idx="9">
                  <c:v>Alemania</c:v>
                </c:pt>
                <c:pt idx="10">
                  <c:v>Colombia</c:v>
                </c:pt>
                <c:pt idx="11">
                  <c:v>Perú</c:v>
                </c:pt>
                <c:pt idx="12">
                  <c:v>Italia</c:v>
                </c:pt>
                <c:pt idx="13">
                  <c:v>Taiwán</c:v>
                </c:pt>
                <c:pt idx="14">
                  <c:v>España</c:v>
                </c:pt>
              </c:strCache>
            </c:strRef>
          </c:cat>
          <c:val>
            <c:numRef>
              <c:f>'prin paises exp e imp'!$D$7:$D$21</c:f>
              <c:numCache>
                <c:formatCode>#,##0</c:formatCode>
                <c:ptCount val="15"/>
                <c:pt idx="0">
                  <c:v>2022972.2252100001</c:v>
                </c:pt>
                <c:pt idx="1">
                  <c:v>1021846.8253899994</c:v>
                </c:pt>
                <c:pt idx="2">
                  <c:v>214426.1385899999</c:v>
                </c:pt>
                <c:pt idx="3">
                  <c:v>177419.44509000005</c:v>
                </c:pt>
                <c:pt idx="4">
                  <c:v>175063.54693999983</c:v>
                </c:pt>
                <c:pt idx="5">
                  <c:v>149173.56026</c:v>
                </c:pt>
                <c:pt idx="6">
                  <c:v>132879.29337999996</c:v>
                </c:pt>
                <c:pt idx="7">
                  <c:v>89098.3125</c:v>
                </c:pt>
                <c:pt idx="8">
                  <c:v>74148.356190000079</c:v>
                </c:pt>
                <c:pt idx="9">
                  <c:v>69966.542650000003</c:v>
                </c:pt>
                <c:pt idx="10">
                  <c:v>67099.53025999997</c:v>
                </c:pt>
                <c:pt idx="11">
                  <c:v>64454.687510000011</c:v>
                </c:pt>
                <c:pt idx="12">
                  <c:v>58930.188829999999</c:v>
                </c:pt>
                <c:pt idx="13">
                  <c:v>55467.774599999982</c:v>
                </c:pt>
                <c:pt idx="14">
                  <c:v>41531.876399999986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marzo 2021</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2603985.3692599996</c:v>
                </c:pt>
                <c:pt idx="1">
                  <c:v>517728.67904999986</c:v>
                </c:pt>
                <c:pt idx="2">
                  <c:v>437435.37220000004</c:v>
                </c:pt>
                <c:pt idx="3">
                  <c:v>294775.06680999999</c:v>
                </c:pt>
                <c:pt idx="4">
                  <c:v>283264.47794999997</c:v>
                </c:pt>
                <c:pt idx="5">
                  <c:v>338691.68692000001</c:v>
                </c:pt>
                <c:pt idx="6">
                  <c:v>175139.98857999998</c:v>
                </c:pt>
                <c:pt idx="7">
                  <c:v>56046.288150000008</c:v>
                </c:pt>
                <c:pt idx="8">
                  <c:v>43291.468359999992</c:v>
                </c:pt>
                <c:pt idx="9">
                  <c:v>36022.211339999994</c:v>
                </c:pt>
                <c:pt idx="10">
                  <c:v>33852.625180000003</c:v>
                </c:pt>
                <c:pt idx="11">
                  <c:v>39837.65389999999</c:v>
                </c:pt>
                <c:pt idx="12">
                  <c:v>2769.6144900000004</c:v>
                </c:pt>
                <c:pt idx="13">
                  <c:v>2157.9928999999997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marzo 2021</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477325.51310000004</c:v>
                </c:pt>
                <c:pt idx="1">
                  <c:v>308757.30184000015</c:v>
                </c:pt>
                <c:pt idx="2" formatCode="_(* #,##0_);_(* \(#,##0\);_(* &quot;-&quot;_);_(@_)">
                  <c:v>304248.56835000007</c:v>
                </c:pt>
                <c:pt idx="3">
                  <c:v>145073.75434999977</c:v>
                </c:pt>
                <c:pt idx="4">
                  <c:v>113257.34367999992</c:v>
                </c:pt>
                <c:pt idx="5">
                  <c:v>110154</c:v>
                </c:pt>
                <c:pt idx="6" formatCode="_(* #,##0_);_(* \(#,##0\);_(* &quot;-&quot;_);_(@_)">
                  <c:v>124969.40308999999</c:v>
                </c:pt>
                <c:pt idx="7">
                  <c:v>69668.205779999975</c:v>
                </c:pt>
                <c:pt idx="8">
                  <c:v>51342.683109999998</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2603985.3692599996</c:v>
                      </c:pt>
                      <c:pt idx="1">
                        <c:v>283264.47794999997</c:v>
                      </c:pt>
                      <c:pt idx="2">
                        <c:v>56046.288150000008</c:v>
                      </c:pt>
                      <c:pt idx="3">
                        <c:v>39837.65389999999</c:v>
                      </c:pt>
                      <c:pt idx="4">
                        <c:v>2769.6144900000004</c:v>
                      </c:pt>
                      <c:pt idx="5">
                        <c:v>2157.9928999999997</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5924661</c:v>
                </c:pt>
                <c:pt idx="1">
                  <c:v>5619304</c:v>
                </c:pt>
                <c:pt idx="2">
                  <c:v>6126434</c:v>
                </c:pt>
                <c:pt idx="3">
                  <c:v>6445947</c:v>
                </c:pt>
                <c:pt idx="4">
                  <c:v>5467678</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-325421</c:v>
                </c:pt>
                <c:pt idx="1">
                  <c:v>-782654</c:v>
                </c:pt>
                <c:pt idx="2">
                  <c:v>-761998</c:v>
                </c:pt>
                <c:pt idx="3">
                  <c:v>-681711</c:v>
                </c:pt>
                <c:pt idx="4">
                  <c:v>-450859</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4468104</c:v>
                </c:pt>
                <c:pt idx="1">
                  <c:v>4700192</c:v>
                </c:pt>
                <c:pt idx="2">
                  <c:v>5976134</c:v>
                </c:pt>
                <c:pt idx="3">
                  <c:v>4755333</c:v>
                </c:pt>
                <c:pt idx="4">
                  <c:v>4092891</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10067344</c:v>
                </c:pt>
                <c:pt idx="1">
                  <c:v>9536842</c:v>
                </c:pt>
                <c:pt idx="2">
                  <c:v>11340570</c:v>
                </c:pt>
                <c:pt idx="3">
                  <c:v>10519569</c:v>
                </c:pt>
                <c:pt idx="4">
                  <c:v>9109710</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ene-mar 17</c:v>
                </c:pt>
                <c:pt idx="1">
                  <c:v>ene-mar 18</c:v>
                </c:pt>
                <c:pt idx="2">
                  <c:v>ene-mar 19</c:v>
                </c:pt>
                <c:pt idx="3">
                  <c:v>ene-mar 20</c:v>
                </c:pt>
                <c:pt idx="4">
                  <c:v>ene-mar 21</c:v>
                </c:pt>
              </c:strCache>
            </c:strRef>
          </c:cat>
          <c:val>
            <c:numRef>
              <c:f>evolución_comercio!$R$3:$R$7</c:f>
              <c:numCache>
                <c:formatCode>_-* #,##0\ _p_t_a_-;\-* #,##0\ _p_t_a_-;_-* "-"??\ _p_t_a_-;_-@_-</c:formatCode>
                <c:ptCount val="5"/>
                <c:pt idx="0">
                  <c:v>2752616</c:v>
                </c:pt>
                <c:pt idx="1">
                  <c:v>3402459</c:v>
                </c:pt>
                <c:pt idx="2">
                  <c:v>3595512</c:v>
                </c:pt>
                <c:pt idx="3">
                  <c:v>3423527</c:v>
                </c:pt>
                <c:pt idx="4">
                  <c:v>3563657</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ene-mar 17</c:v>
                </c:pt>
                <c:pt idx="1">
                  <c:v>ene-mar 18</c:v>
                </c:pt>
                <c:pt idx="2">
                  <c:v>ene-mar 19</c:v>
                </c:pt>
                <c:pt idx="3">
                  <c:v>ene-mar 20</c:v>
                </c:pt>
                <c:pt idx="4">
                  <c:v>ene-mar 21</c:v>
                </c:pt>
              </c:strCache>
            </c:strRef>
          </c:cat>
          <c:val>
            <c:numRef>
              <c:f>evolución_comercio!$S$3:$S$7</c:f>
              <c:numCache>
                <c:formatCode>_-* #,##0\ _p_t_a_-;\-* #,##0\ _p_t_a_-;_-* "-"??\ _p_t_a_-;_-@_-</c:formatCode>
                <c:ptCount val="5"/>
                <c:pt idx="0">
                  <c:v>276961</c:v>
                </c:pt>
                <c:pt idx="1">
                  <c:v>353570</c:v>
                </c:pt>
                <c:pt idx="2">
                  <c:v>339813</c:v>
                </c:pt>
                <c:pt idx="3">
                  <c:v>407818</c:v>
                </c:pt>
                <c:pt idx="4">
                  <c:v>397135</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ene-mar 17</c:v>
                </c:pt>
                <c:pt idx="1">
                  <c:v>ene-mar 18</c:v>
                </c:pt>
                <c:pt idx="2">
                  <c:v>ene-mar 19</c:v>
                </c:pt>
                <c:pt idx="3">
                  <c:v>ene-mar 20</c:v>
                </c:pt>
                <c:pt idx="4">
                  <c:v>ene-mar 21</c:v>
                </c:pt>
              </c:strCache>
            </c:strRef>
          </c:cat>
          <c:val>
            <c:numRef>
              <c:f>evolución_comercio!$T$3:$T$7</c:f>
              <c:numCache>
                <c:formatCode>_-* #,##0\ _p_t_a_-;\-* #,##0\ _p_t_a_-;_-* "-"??\ _p_t_a_-;_-@_-</c:formatCode>
                <c:ptCount val="5"/>
                <c:pt idx="0">
                  <c:v>1187824</c:v>
                </c:pt>
                <c:pt idx="1">
                  <c:v>1513784</c:v>
                </c:pt>
                <c:pt idx="2">
                  <c:v>1408089</c:v>
                </c:pt>
                <c:pt idx="3">
                  <c:v>985188</c:v>
                </c:pt>
                <c:pt idx="4">
                  <c:v>1041247</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ene-mar 17</c:v>
                </c:pt>
                <c:pt idx="1">
                  <c:v>ene-mar 18</c:v>
                </c:pt>
                <c:pt idx="2">
                  <c:v>ene-mar 19</c:v>
                </c:pt>
                <c:pt idx="3">
                  <c:v>ene-mar 20</c:v>
                </c:pt>
                <c:pt idx="4">
                  <c:v>ene-mar 21</c:v>
                </c:pt>
              </c:strCache>
            </c:strRef>
          </c:cat>
          <c:val>
            <c:numRef>
              <c:f>evolución_comercio!$U$3:$U$7</c:f>
              <c:numCache>
                <c:formatCode>_-* #,##0\ _p_t_a_-;\-* #,##0\ _p_t_a_-;_-* "-"??\ _p_t_a_-;_-@_-</c:formatCode>
                <c:ptCount val="5"/>
                <c:pt idx="0">
                  <c:v>4217401</c:v>
                </c:pt>
                <c:pt idx="1">
                  <c:v>5269813</c:v>
                </c:pt>
                <c:pt idx="2">
                  <c:v>5343414</c:v>
                </c:pt>
                <c:pt idx="3">
                  <c:v>4816533</c:v>
                </c:pt>
                <c:pt idx="4">
                  <c:v>5002039</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ene-mar 17</c:v>
                </c:pt>
                <c:pt idx="1">
                  <c:v>ene-mar 18</c:v>
                </c:pt>
                <c:pt idx="2">
                  <c:v>ene-mar 19</c:v>
                </c:pt>
                <c:pt idx="3">
                  <c:v>ene-mar 20</c:v>
                </c:pt>
                <c:pt idx="4">
                  <c:v>ene-mar 21</c:v>
                </c:pt>
              </c:strCache>
            </c:strRef>
          </c:cat>
          <c:val>
            <c:numRef>
              <c:f>evolución_comercio!$R$12:$R$16</c:f>
              <c:numCache>
                <c:formatCode>_-* #,##0\ _p_t_a_-;\-* #,##0\ _p_t_a_-;_-* "-"??\ _p_t_a_-;_-@_-</c:formatCode>
                <c:ptCount val="5"/>
                <c:pt idx="0">
                  <c:v>866051</c:v>
                </c:pt>
                <c:pt idx="1">
                  <c:v>949131</c:v>
                </c:pt>
                <c:pt idx="2">
                  <c:v>987658</c:v>
                </c:pt>
                <c:pt idx="3">
                  <c:v>998091</c:v>
                </c:pt>
                <c:pt idx="4">
                  <c:v>1267396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ene-mar 17</c:v>
                </c:pt>
                <c:pt idx="1">
                  <c:v>ene-mar 18</c:v>
                </c:pt>
                <c:pt idx="2">
                  <c:v>ene-mar 19</c:v>
                </c:pt>
                <c:pt idx="3">
                  <c:v>ene-mar 20</c:v>
                </c:pt>
                <c:pt idx="4">
                  <c:v>ene-mar 21</c:v>
                </c:pt>
              </c:strCache>
            </c:strRef>
          </c:cat>
          <c:val>
            <c:numRef>
              <c:f>evolución_comercio!$S$12:$S$16</c:f>
              <c:numCache>
                <c:formatCode>_-* #,##0\ _p_t_a_-;\-* #,##0\ _p_t_a_-;_-* "-"??\ _p_t_a_-;_-@_-</c:formatCode>
                <c:ptCount val="5"/>
                <c:pt idx="0">
                  <c:v>418756</c:v>
                </c:pt>
                <c:pt idx="1">
                  <c:v>501520</c:v>
                </c:pt>
                <c:pt idx="2">
                  <c:v>472977</c:v>
                </c:pt>
                <c:pt idx="3">
                  <c:v>530824</c:v>
                </c:pt>
                <c:pt idx="4">
                  <c:v>640890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ene-mar 17</c:v>
                </c:pt>
                <c:pt idx="1">
                  <c:v>ene-mar 18</c:v>
                </c:pt>
                <c:pt idx="2">
                  <c:v>ene-mar 19</c:v>
                </c:pt>
                <c:pt idx="3">
                  <c:v>ene-mar 20</c:v>
                </c:pt>
                <c:pt idx="4">
                  <c:v>ene-mar 21</c:v>
                </c:pt>
              </c:strCache>
            </c:strRef>
          </c:cat>
          <c:val>
            <c:numRef>
              <c:f>evolución_comercio!$T$12:$T$16</c:f>
              <c:numCache>
                <c:formatCode>_-* #,##0\ _p_t_a_-;\-* #,##0\ _p_t_a_-;_-* "-"??\ _p_t_a_-;_-@_-</c:formatCode>
                <c:ptCount val="5"/>
                <c:pt idx="0">
                  <c:v>63155</c:v>
                </c:pt>
                <c:pt idx="1">
                  <c:v>84236</c:v>
                </c:pt>
                <c:pt idx="2">
                  <c:v>69124</c:v>
                </c:pt>
                <c:pt idx="3">
                  <c:v>53671</c:v>
                </c:pt>
                <c:pt idx="4">
                  <c:v>110154</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ene-mar 17</c:v>
                </c:pt>
                <c:pt idx="1">
                  <c:v>ene-mar 18</c:v>
                </c:pt>
                <c:pt idx="2">
                  <c:v>ene-mar 19</c:v>
                </c:pt>
                <c:pt idx="3">
                  <c:v>ene-mar 20</c:v>
                </c:pt>
                <c:pt idx="4">
                  <c:v>ene-mar 21</c:v>
                </c:pt>
              </c:strCache>
            </c:strRef>
          </c:cat>
          <c:val>
            <c:numRef>
              <c:f>evolución_comercio!$U$12:$U$16</c:f>
              <c:numCache>
                <c:formatCode>_-* #,##0\ _p_t_a_-;\-* #,##0\ _p_t_a_-;_-* "-"??\ _p_t_a_-;_-@_-</c:formatCode>
                <c:ptCount val="5"/>
                <c:pt idx="0">
                  <c:v>1347962</c:v>
                </c:pt>
                <c:pt idx="1">
                  <c:v>1534887</c:v>
                </c:pt>
                <c:pt idx="2">
                  <c:v>1529759</c:v>
                </c:pt>
                <c:pt idx="3">
                  <c:v>1582586</c:v>
                </c:pt>
                <c:pt idx="4">
                  <c:v>2018440</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2790798</c:v>
                </c:pt>
                <c:pt idx="1">
                  <c:v>2211241</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3563657</c:v>
                </c:pt>
                <c:pt idx="1">
                  <c:v>397135</c:v>
                </c:pt>
                <c:pt idx="2">
                  <c:v>1041247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2669640.8558900012</c:v>
                </c:pt>
                <c:pt idx="1">
                  <c:v>115668.33391000007</c:v>
                </c:pt>
                <c:pt idx="2">
                  <c:v>1260118.6981499994</c:v>
                </c:pt>
                <c:pt idx="3">
                  <c:v>505823.26832999982</c:v>
                </c:pt>
                <c:pt idx="4">
                  <c:v>450787.84371999931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marzo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165110.23663999987</c:v>
                </c:pt>
                <c:pt idx="1">
                  <c:v>970492.54750000034</c:v>
                </c:pt>
                <c:pt idx="2">
                  <c:v>424971.0578699999</c:v>
                </c:pt>
                <c:pt idx="3">
                  <c:v>255364.57855999997</c:v>
                </c:pt>
                <c:pt idx="4">
                  <c:v>202501.57942999993</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72540" cy="1179195"/>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3" t="s">
        <v>271</v>
      </c>
      <c r="D13" s="363"/>
      <c r="E13" s="363"/>
      <c r="F13" s="363"/>
      <c r="G13" s="363"/>
      <c r="H13" s="363"/>
      <c r="I13" s="142"/>
    </row>
    <row r="14" spans="1:9" ht="19.5" x14ac:dyDescent="0.25">
      <c r="A14" s="141"/>
      <c r="B14" s="141"/>
      <c r="C14" s="363" t="s">
        <v>272</v>
      </c>
      <c r="D14" s="363"/>
      <c r="E14" s="363"/>
      <c r="F14" s="363"/>
      <c r="G14" s="363"/>
      <c r="H14" s="363"/>
      <c r="I14" s="142"/>
    </row>
    <row r="15" spans="1:9" ht="15" x14ac:dyDescent="0.25">
      <c r="A15" s="141"/>
      <c r="B15" s="141"/>
      <c r="C15" s="141"/>
      <c r="D15" s="141"/>
      <c r="E15" s="141"/>
      <c r="F15" s="141"/>
      <c r="G15" s="141"/>
      <c r="H15" s="142"/>
      <c r="I15" s="142"/>
    </row>
    <row r="16" spans="1:9" ht="15" x14ac:dyDescent="0.25">
      <c r="A16" s="141"/>
      <c r="B16" s="141"/>
      <c r="C16" s="141"/>
      <c r="D16" s="354"/>
      <c r="E16" s="141"/>
      <c r="F16" s="141"/>
      <c r="G16" s="141"/>
      <c r="H16" s="142"/>
      <c r="I16" s="142"/>
    </row>
    <row r="17" spans="1:9" ht="15.75" x14ac:dyDescent="0.25">
      <c r="A17" s="141"/>
      <c r="B17" s="141"/>
      <c r="C17" s="146" t="s">
        <v>507</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4"/>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508</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509</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360</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4" t="s">
        <v>273</v>
      </c>
      <c r="E56" s="141"/>
      <c r="F56" s="141"/>
      <c r="G56" s="141"/>
      <c r="H56" s="142"/>
      <c r="I56" s="142"/>
    </row>
    <row r="57" spans="1:9" ht="15" x14ac:dyDescent="0.25">
      <c r="A57" s="141"/>
      <c r="B57" s="141"/>
      <c r="C57" s="141"/>
      <c r="D57" s="354"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505</v>
      </c>
      <c r="E63" s="141"/>
      <c r="F63" s="141"/>
      <c r="G63" s="141"/>
      <c r="H63" s="142"/>
      <c r="I63" s="142"/>
    </row>
    <row r="64" spans="1:9" ht="15" x14ac:dyDescent="0.25">
      <c r="A64" s="366" t="s">
        <v>506</v>
      </c>
      <c r="B64" s="366"/>
      <c r="C64" s="366"/>
      <c r="D64" s="366"/>
      <c r="E64" s="366"/>
      <c r="F64" s="366"/>
      <c r="G64" s="366"/>
      <c r="H64" s="366"/>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370</v>
      </c>
      <c r="B80" s="141"/>
      <c r="C80" s="141"/>
      <c r="D80" s="141"/>
      <c r="E80" s="141"/>
      <c r="F80" s="141"/>
      <c r="G80" s="141"/>
      <c r="H80" s="142"/>
      <c r="I80" s="142"/>
    </row>
    <row r="81" spans="1:9" ht="11.1" customHeight="1" x14ac:dyDescent="0.25">
      <c r="A81" s="147" t="s">
        <v>368</v>
      </c>
      <c r="B81" s="141"/>
      <c r="C81" s="141"/>
      <c r="D81" s="141"/>
      <c r="E81" s="141"/>
      <c r="F81" s="141"/>
      <c r="G81" s="141"/>
      <c r="H81" s="142"/>
      <c r="I81" s="142"/>
    </row>
    <row r="82" spans="1:9" ht="11.1" customHeight="1" x14ac:dyDescent="0.25">
      <c r="A82" s="147" t="s">
        <v>369</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4" t="s">
        <v>276</v>
      </c>
      <c r="B85" s="364"/>
      <c r="C85" s="364"/>
      <c r="D85" s="364"/>
      <c r="E85" s="364"/>
      <c r="F85" s="364"/>
      <c r="G85" s="364"/>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430</v>
      </c>
      <c r="C89" s="151"/>
      <c r="D89" s="151"/>
      <c r="E89" s="151"/>
      <c r="F89" s="151"/>
      <c r="G89" s="226">
        <v>4</v>
      </c>
      <c r="H89" s="142"/>
      <c r="I89" s="142"/>
    </row>
    <row r="90" spans="1:9" ht="12.95" customHeight="1" x14ac:dyDescent="0.25">
      <c r="A90" s="157" t="s">
        <v>45</v>
      </c>
      <c r="B90" s="158" t="s">
        <v>440</v>
      </c>
      <c r="C90" s="151"/>
      <c r="D90" s="151"/>
      <c r="E90" s="151"/>
      <c r="F90" s="151"/>
      <c r="G90" s="226">
        <v>5</v>
      </c>
      <c r="H90" s="142"/>
      <c r="I90" s="142"/>
    </row>
    <row r="91" spans="1:9" ht="12.95" customHeight="1" x14ac:dyDescent="0.25">
      <c r="A91" s="157" t="s">
        <v>46</v>
      </c>
      <c r="B91" s="158" t="s">
        <v>426</v>
      </c>
      <c r="C91" s="151"/>
      <c r="D91" s="151"/>
      <c r="E91" s="151"/>
      <c r="F91" s="151"/>
      <c r="G91" s="269">
        <v>6</v>
      </c>
      <c r="H91" s="142"/>
      <c r="I91" s="142"/>
    </row>
    <row r="92" spans="1:9" ht="12.95" customHeight="1" x14ac:dyDescent="0.25">
      <c r="A92" s="157" t="s">
        <v>47</v>
      </c>
      <c r="B92" s="158" t="s">
        <v>244</v>
      </c>
      <c r="C92" s="151"/>
      <c r="D92" s="151"/>
      <c r="E92" s="151"/>
      <c r="F92" s="151"/>
      <c r="G92" s="269">
        <v>7</v>
      </c>
      <c r="H92" s="142"/>
      <c r="I92" s="142"/>
    </row>
    <row r="93" spans="1:9" ht="12.95" customHeight="1" x14ac:dyDescent="0.25">
      <c r="A93" s="157" t="s">
        <v>48</v>
      </c>
      <c r="B93" s="158" t="s">
        <v>217</v>
      </c>
      <c r="C93" s="151"/>
      <c r="D93" s="151"/>
      <c r="E93" s="151"/>
      <c r="F93" s="151"/>
      <c r="G93" s="269">
        <v>8</v>
      </c>
      <c r="H93" s="142"/>
      <c r="I93" s="142"/>
    </row>
    <row r="94" spans="1:9" ht="12.95" customHeight="1" x14ac:dyDescent="0.25">
      <c r="A94" s="157" t="s">
        <v>49</v>
      </c>
      <c r="B94" s="158" t="s">
        <v>230</v>
      </c>
      <c r="C94" s="151"/>
      <c r="D94" s="151"/>
      <c r="E94" s="151"/>
      <c r="F94" s="151"/>
      <c r="G94" s="269">
        <v>10</v>
      </c>
      <c r="H94" s="142"/>
      <c r="I94" s="142"/>
    </row>
    <row r="95" spans="1:9" ht="12.95" customHeight="1" x14ac:dyDescent="0.25">
      <c r="A95" s="157" t="s">
        <v>50</v>
      </c>
      <c r="B95" s="158" t="s">
        <v>228</v>
      </c>
      <c r="C95" s="151"/>
      <c r="D95" s="151"/>
      <c r="E95" s="151"/>
      <c r="F95" s="151"/>
      <c r="G95" s="269">
        <v>12</v>
      </c>
      <c r="H95" s="142"/>
      <c r="I95" s="142"/>
    </row>
    <row r="96" spans="1:9" ht="12.95" customHeight="1" x14ac:dyDescent="0.25">
      <c r="A96" s="157" t="s">
        <v>51</v>
      </c>
      <c r="B96" s="158" t="s">
        <v>229</v>
      </c>
      <c r="C96" s="151"/>
      <c r="D96" s="151"/>
      <c r="E96" s="151"/>
      <c r="F96" s="151"/>
      <c r="G96" s="269">
        <v>13</v>
      </c>
      <c r="H96" s="142"/>
      <c r="I96" s="142"/>
    </row>
    <row r="97" spans="1:9" ht="12.95" hidden="1" customHeight="1" x14ac:dyDescent="0.25">
      <c r="A97" s="157" t="s">
        <v>52</v>
      </c>
      <c r="B97" s="158" t="s">
        <v>218</v>
      </c>
      <c r="C97" s="151"/>
      <c r="D97" s="151"/>
      <c r="E97" s="151"/>
      <c r="F97" s="151"/>
      <c r="G97" s="269">
        <v>14</v>
      </c>
      <c r="H97" s="142"/>
      <c r="I97" s="142"/>
    </row>
    <row r="98" spans="1:9" ht="12.95" hidden="1" customHeight="1" x14ac:dyDescent="0.25">
      <c r="A98" s="157" t="s">
        <v>73</v>
      </c>
      <c r="B98" s="158" t="s">
        <v>150</v>
      </c>
      <c r="C98" s="151"/>
      <c r="D98" s="151"/>
      <c r="E98" s="151"/>
      <c r="F98" s="151"/>
      <c r="G98" s="269">
        <v>15</v>
      </c>
      <c r="H98" s="142"/>
      <c r="I98" s="142"/>
    </row>
    <row r="99" spans="1:9" ht="12.95" customHeight="1" x14ac:dyDescent="0.25">
      <c r="A99" s="157" t="s">
        <v>52</v>
      </c>
      <c r="B99" s="158" t="s">
        <v>250</v>
      </c>
      <c r="C99" s="158"/>
      <c r="D99" s="158"/>
      <c r="E99" s="151"/>
      <c r="F99" s="151"/>
      <c r="G99" s="269">
        <v>14</v>
      </c>
      <c r="H99" s="142"/>
      <c r="I99" s="142"/>
    </row>
    <row r="100" spans="1:9" ht="12.95" customHeight="1" x14ac:dyDescent="0.25">
      <c r="A100" s="157" t="s">
        <v>73</v>
      </c>
      <c r="B100" s="158" t="s">
        <v>457</v>
      </c>
      <c r="C100" s="158"/>
      <c r="D100" s="158"/>
      <c r="E100" s="151"/>
      <c r="F100" s="151"/>
      <c r="G100" s="269">
        <v>15</v>
      </c>
      <c r="H100" s="142"/>
      <c r="I100" s="142"/>
    </row>
    <row r="101" spans="1:9" ht="12.95" customHeight="1" x14ac:dyDescent="0.25">
      <c r="A101" s="157" t="s">
        <v>87</v>
      </c>
      <c r="B101" s="158" t="s">
        <v>219</v>
      </c>
      <c r="C101" s="151"/>
      <c r="D101" s="151"/>
      <c r="E101" s="151"/>
      <c r="F101" s="151"/>
      <c r="G101" s="269">
        <v>16</v>
      </c>
      <c r="H101" s="142"/>
      <c r="I101" s="142"/>
    </row>
    <row r="102" spans="1:9" ht="12.95" customHeight="1" x14ac:dyDescent="0.25">
      <c r="A102" s="157" t="s">
        <v>88</v>
      </c>
      <c r="B102" s="158" t="s">
        <v>277</v>
      </c>
      <c r="C102" s="151"/>
      <c r="D102" s="151"/>
      <c r="E102" s="151"/>
      <c r="F102" s="151"/>
      <c r="G102" s="269">
        <v>18</v>
      </c>
      <c r="H102" s="142"/>
      <c r="I102" s="142"/>
    </row>
    <row r="103" spans="1:9" ht="12.95" customHeight="1" x14ac:dyDescent="0.25">
      <c r="A103" s="157" t="s">
        <v>102</v>
      </c>
      <c r="B103" s="158" t="s">
        <v>220</v>
      </c>
      <c r="C103" s="151"/>
      <c r="D103" s="151"/>
      <c r="E103" s="151"/>
      <c r="F103" s="151"/>
      <c r="G103" s="269">
        <v>19</v>
      </c>
      <c r="H103" s="142"/>
      <c r="I103" s="142"/>
    </row>
    <row r="104" spans="1:9" ht="12.95" customHeight="1" x14ac:dyDescent="0.25">
      <c r="A104" s="157" t="s">
        <v>103</v>
      </c>
      <c r="B104" s="158" t="s">
        <v>231</v>
      </c>
      <c r="C104" s="151"/>
      <c r="D104" s="151"/>
      <c r="E104" s="151"/>
      <c r="F104" s="151"/>
      <c r="G104" s="269">
        <v>20</v>
      </c>
      <c r="H104" s="142"/>
      <c r="I104" s="142"/>
    </row>
    <row r="105" spans="1:9" ht="12.95" customHeight="1" x14ac:dyDescent="0.25">
      <c r="A105" s="157" t="s">
        <v>105</v>
      </c>
      <c r="B105" s="158" t="s">
        <v>221</v>
      </c>
      <c r="C105" s="151"/>
      <c r="D105" s="151"/>
      <c r="E105" s="151"/>
      <c r="F105" s="151"/>
      <c r="G105" s="269">
        <v>21</v>
      </c>
      <c r="H105" s="142"/>
      <c r="I105" s="142"/>
    </row>
    <row r="106" spans="1:9" ht="12.95" customHeight="1" x14ac:dyDescent="0.25">
      <c r="A106" s="157" t="s">
        <v>191</v>
      </c>
      <c r="B106" s="158" t="s">
        <v>222</v>
      </c>
      <c r="C106" s="151"/>
      <c r="D106" s="151"/>
      <c r="E106" s="151"/>
      <c r="F106" s="151"/>
      <c r="G106" s="269">
        <v>22</v>
      </c>
      <c r="H106" s="142"/>
      <c r="I106" s="142"/>
    </row>
    <row r="107" spans="1:9" ht="12.95" customHeight="1" x14ac:dyDescent="0.25">
      <c r="A107" s="157" t="s">
        <v>201</v>
      </c>
      <c r="B107" s="158" t="s">
        <v>223</v>
      </c>
      <c r="C107" s="151"/>
      <c r="D107" s="151"/>
      <c r="E107" s="151"/>
      <c r="F107" s="151"/>
      <c r="G107" s="269">
        <v>23</v>
      </c>
      <c r="H107" s="142"/>
      <c r="I107" s="142"/>
    </row>
    <row r="108" spans="1:9" ht="12.95" customHeight="1" x14ac:dyDescent="0.25">
      <c r="A108" s="157" t="s">
        <v>202</v>
      </c>
      <c r="B108" s="158" t="s">
        <v>280</v>
      </c>
      <c r="C108" s="151"/>
      <c r="D108" s="151"/>
      <c r="E108" s="151"/>
      <c r="F108" s="151"/>
      <c r="G108" s="269">
        <v>24</v>
      </c>
      <c r="H108" s="142"/>
      <c r="I108" s="142"/>
    </row>
    <row r="109" spans="1:9" ht="12.95" customHeight="1" x14ac:dyDescent="0.25">
      <c r="A109" s="157" t="s">
        <v>258</v>
      </c>
      <c r="B109" s="158" t="s">
        <v>224</v>
      </c>
      <c r="C109" s="151"/>
      <c r="D109" s="151"/>
      <c r="E109" s="151"/>
      <c r="F109" s="151"/>
      <c r="G109" s="269">
        <v>25</v>
      </c>
      <c r="H109" s="142"/>
      <c r="I109" s="142"/>
    </row>
    <row r="110" spans="1:9" ht="12.95" customHeight="1" x14ac:dyDescent="0.25">
      <c r="A110" s="157" t="s">
        <v>281</v>
      </c>
      <c r="B110" s="158" t="s">
        <v>225</v>
      </c>
      <c r="C110" s="151"/>
      <c r="D110" s="151"/>
      <c r="E110" s="151"/>
      <c r="F110" s="151"/>
      <c r="G110" s="270">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430</v>
      </c>
      <c r="C114" s="151"/>
      <c r="D114" s="151"/>
      <c r="E114" s="151"/>
      <c r="F114" s="151"/>
      <c r="G114" s="226">
        <v>4</v>
      </c>
      <c r="H114" s="142"/>
      <c r="I114" s="142"/>
    </row>
    <row r="115" spans="1:9" ht="12.95" customHeight="1" x14ac:dyDescent="0.25">
      <c r="A115" s="157" t="s">
        <v>45</v>
      </c>
      <c r="B115" s="158" t="s">
        <v>429</v>
      </c>
      <c r="C115" s="151"/>
      <c r="D115" s="151"/>
      <c r="E115" s="151"/>
      <c r="F115" s="151"/>
      <c r="G115" s="226">
        <v>5</v>
      </c>
      <c r="H115" s="142"/>
      <c r="I115" s="142"/>
    </row>
    <row r="116" spans="1:9" ht="12.95" customHeight="1" x14ac:dyDescent="0.25">
      <c r="A116" s="157" t="s">
        <v>46</v>
      </c>
      <c r="B116" s="158" t="s">
        <v>427</v>
      </c>
      <c r="C116" s="151"/>
      <c r="D116" s="151"/>
      <c r="E116" s="151"/>
      <c r="F116" s="151"/>
      <c r="G116" s="226">
        <v>6</v>
      </c>
      <c r="H116" s="142"/>
      <c r="I116" s="142"/>
    </row>
    <row r="117" spans="1:9" ht="12.95" customHeight="1" x14ac:dyDescent="0.25">
      <c r="A117" s="157" t="s">
        <v>47</v>
      </c>
      <c r="B117" s="158" t="s">
        <v>428</v>
      </c>
      <c r="C117" s="151"/>
      <c r="D117" s="151"/>
      <c r="E117" s="151"/>
      <c r="F117" s="151"/>
      <c r="G117" s="226">
        <v>7</v>
      </c>
      <c r="H117" s="142"/>
      <c r="I117" s="142"/>
    </row>
    <row r="118" spans="1:9" ht="12.95" customHeight="1" x14ac:dyDescent="0.25">
      <c r="A118" s="157" t="s">
        <v>48</v>
      </c>
      <c r="B118" s="158" t="s">
        <v>226</v>
      </c>
      <c r="C118" s="151"/>
      <c r="D118" s="151"/>
      <c r="E118" s="151"/>
      <c r="F118" s="151"/>
      <c r="G118" s="226">
        <v>9</v>
      </c>
      <c r="H118" s="142"/>
      <c r="I118" s="142"/>
    </row>
    <row r="119" spans="1:9" ht="12.95" customHeight="1" x14ac:dyDescent="0.25">
      <c r="A119" s="157" t="s">
        <v>49</v>
      </c>
      <c r="B119" s="158" t="s">
        <v>227</v>
      </c>
      <c r="C119" s="151"/>
      <c r="D119" s="151"/>
      <c r="E119" s="151"/>
      <c r="F119" s="151"/>
      <c r="G119" s="226">
        <v>9</v>
      </c>
      <c r="H119" s="142"/>
      <c r="I119" s="142"/>
    </row>
    <row r="120" spans="1:9" ht="12.95" customHeight="1" x14ac:dyDescent="0.25">
      <c r="A120" s="157" t="s">
        <v>50</v>
      </c>
      <c r="B120" s="158" t="s">
        <v>232</v>
      </c>
      <c r="C120" s="151"/>
      <c r="D120" s="151"/>
      <c r="E120" s="151"/>
      <c r="F120" s="151"/>
      <c r="G120" s="226">
        <v>11</v>
      </c>
      <c r="H120" s="142"/>
      <c r="I120" s="142"/>
    </row>
    <row r="121" spans="1:9" ht="12.95" customHeight="1" x14ac:dyDescent="0.25">
      <c r="A121" s="157" t="s">
        <v>51</v>
      </c>
      <c r="B121" s="158" t="s">
        <v>233</v>
      </c>
      <c r="C121" s="151"/>
      <c r="D121" s="151"/>
      <c r="E121" s="151"/>
      <c r="F121" s="151"/>
      <c r="G121" s="226">
        <v>11</v>
      </c>
      <c r="H121" s="142"/>
      <c r="I121" s="142"/>
    </row>
    <row r="122" spans="1:9" ht="12.95" customHeight="1" x14ac:dyDescent="0.25">
      <c r="A122" s="157" t="s">
        <v>52</v>
      </c>
      <c r="B122" s="158" t="s">
        <v>228</v>
      </c>
      <c r="C122" s="151"/>
      <c r="D122" s="151"/>
      <c r="E122" s="151"/>
      <c r="F122" s="151"/>
      <c r="G122" s="226">
        <v>12</v>
      </c>
      <c r="H122" s="142"/>
      <c r="I122" s="142"/>
    </row>
    <row r="123" spans="1:9" ht="12.95" customHeight="1" x14ac:dyDescent="0.25">
      <c r="A123" s="157" t="s">
        <v>73</v>
      </c>
      <c r="B123" s="158" t="s">
        <v>229</v>
      </c>
      <c r="C123" s="151"/>
      <c r="D123" s="151"/>
      <c r="E123" s="151"/>
      <c r="F123" s="151"/>
      <c r="G123" s="226">
        <v>13</v>
      </c>
      <c r="H123" s="142"/>
      <c r="I123" s="142"/>
    </row>
    <row r="124" spans="1:9" ht="12.95" customHeight="1" x14ac:dyDescent="0.25">
      <c r="A124" s="157" t="s">
        <v>87</v>
      </c>
      <c r="B124" s="158" t="s">
        <v>218</v>
      </c>
      <c r="C124" s="151"/>
      <c r="D124" s="151"/>
      <c r="E124" s="151"/>
      <c r="F124" s="151"/>
      <c r="G124" s="226">
        <v>14</v>
      </c>
      <c r="H124" s="142"/>
      <c r="I124" s="142"/>
    </row>
    <row r="125" spans="1:9" ht="12.95" customHeight="1" x14ac:dyDescent="0.25">
      <c r="A125" s="157" t="s">
        <v>88</v>
      </c>
      <c r="B125" s="158" t="s">
        <v>150</v>
      </c>
      <c r="C125" s="151"/>
      <c r="D125" s="151"/>
      <c r="E125" s="151"/>
      <c r="F125" s="151"/>
      <c r="G125" s="226">
        <v>15</v>
      </c>
      <c r="H125" s="142"/>
      <c r="I125" s="142"/>
    </row>
    <row r="126" spans="1:9" ht="12.95" customHeight="1" x14ac:dyDescent="0.25">
      <c r="A126" s="157" t="s">
        <v>102</v>
      </c>
      <c r="B126" s="158" t="s">
        <v>250</v>
      </c>
      <c r="C126" s="151"/>
      <c r="D126" s="151"/>
      <c r="E126" s="151"/>
      <c r="F126" s="151"/>
      <c r="G126" s="226">
        <v>16</v>
      </c>
      <c r="H126" s="142"/>
      <c r="I126" s="142"/>
    </row>
    <row r="127" spans="1:9" ht="12.95" customHeight="1" x14ac:dyDescent="0.25">
      <c r="A127" s="157" t="s">
        <v>103</v>
      </c>
      <c r="B127" s="158" t="s">
        <v>457</v>
      </c>
      <c r="C127" s="151"/>
      <c r="D127" s="151"/>
      <c r="E127" s="151"/>
      <c r="F127" s="151"/>
      <c r="G127" s="226">
        <v>16</v>
      </c>
      <c r="H127" s="142"/>
      <c r="I127" s="142"/>
    </row>
    <row r="128" spans="1:9" ht="54.75" customHeight="1" x14ac:dyDescent="0.25">
      <c r="A128" s="365" t="s">
        <v>236</v>
      </c>
      <c r="B128" s="365"/>
      <c r="C128" s="365"/>
      <c r="D128" s="365"/>
      <c r="E128" s="365"/>
      <c r="F128" s="365"/>
      <c r="G128" s="365"/>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370</v>
      </c>
      <c r="B130" s="142"/>
      <c r="C130" s="163"/>
      <c r="D130" s="163"/>
      <c r="E130" s="163"/>
      <c r="F130" s="163"/>
      <c r="G130" s="163"/>
      <c r="H130" s="142"/>
      <c r="I130" s="142"/>
    </row>
    <row r="131" spans="1:9" ht="11.1" customHeight="1" x14ac:dyDescent="0.25">
      <c r="A131" s="162" t="s">
        <v>368</v>
      </c>
      <c r="B131" s="142"/>
      <c r="C131" s="163"/>
      <c r="D131" s="163"/>
      <c r="E131" s="163"/>
      <c r="F131" s="163"/>
      <c r="G131" s="163"/>
      <c r="H131" s="142"/>
      <c r="I131" s="142"/>
    </row>
    <row r="132" spans="1:9" ht="11.1" customHeight="1" x14ac:dyDescent="0.25">
      <c r="A132" s="162" t="s">
        <v>369</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topLeftCell="A65" workbookViewId="0">
      <selection activeCell="G76" sqref="G76"/>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6" t="s">
        <v>152</v>
      </c>
      <c r="B1" s="406"/>
      <c r="C1" s="406"/>
      <c r="D1" s="406"/>
      <c r="E1" s="406"/>
      <c r="F1" s="406"/>
      <c r="G1" s="406"/>
      <c r="H1" s="406"/>
      <c r="I1" s="406"/>
      <c r="J1" s="406"/>
      <c r="K1" s="406"/>
      <c r="L1" s="83"/>
      <c r="M1" s="83"/>
      <c r="N1" s="83"/>
      <c r="O1" s="83"/>
    </row>
    <row r="2" spans="1:17" s="14" customFormat="1" ht="20.100000000000001" customHeight="1" x14ac:dyDescent="0.15">
      <c r="A2" s="407" t="s">
        <v>259</v>
      </c>
      <c r="B2" s="407"/>
      <c r="C2" s="407"/>
      <c r="D2" s="407"/>
      <c r="E2" s="407"/>
      <c r="F2" s="407"/>
      <c r="G2" s="407"/>
      <c r="H2" s="407"/>
      <c r="I2" s="407"/>
      <c r="J2" s="407"/>
      <c r="K2" s="407"/>
      <c r="L2" s="85"/>
      <c r="M2" s="85"/>
      <c r="N2" s="85"/>
      <c r="O2" s="85"/>
    </row>
    <row r="3" spans="1:17" s="20" customFormat="1" ht="11.25" x14ac:dyDescent="0.2">
      <c r="A3" s="17"/>
      <c r="B3" s="408" t="s">
        <v>260</v>
      </c>
      <c r="C3" s="408"/>
      <c r="D3" s="408"/>
      <c r="E3" s="408"/>
      <c r="F3" s="360"/>
      <c r="G3" s="408" t="s">
        <v>418</v>
      </c>
      <c r="H3" s="408"/>
      <c r="I3" s="408"/>
      <c r="J3" s="408"/>
      <c r="K3" s="408"/>
      <c r="L3" s="91"/>
      <c r="M3" s="91"/>
      <c r="N3" s="91"/>
      <c r="O3" s="91"/>
    </row>
    <row r="4" spans="1:17" s="20" customFormat="1" ht="11.25" x14ac:dyDescent="0.2">
      <c r="A4" s="17" t="s">
        <v>263</v>
      </c>
      <c r="B4" s="122">
        <v>2020</v>
      </c>
      <c r="C4" s="409" t="s">
        <v>510</v>
      </c>
      <c r="D4" s="409"/>
      <c r="E4" s="409"/>
      <c r="F4" s="360"/>
      <c r="G4" s="122">
        <v>2020</v>
      </c>
      <c r="H4" s="409" t="s">
        <v>510</v>
      </c>
      <c r="I4" s="409"/>
      <c r="J4" s="409"/>
      <c r="K4" s="409"/>
      <c r="L4" s="91"/>
      <c r="M4" s="91"/>
      <c r="N4" s="91"/>
      <c r="O4" s="91"/>
    </row>
    <row r="5" spans="1:17" s="20" customFormat="1" ht="11.25" x14ac:dyDescent="0.2">
      <c r="A5" s="123"/>
      <c r="B5" s="123"/>
      <c r="C5" s="124">
        <v>2020</v>
      </c>
      <c r="D5" s="124">
        <v>2021</v>
      </c>
      <c r="E5" s="361" t="s">
        <v>522</v>
      </c>
      <c r="F5" s="125"/>
      <c r="G5" s="123"/>
      <c r="H5" s="124">
        <v>2020</v>
      </c>
      <c r="I5" s="124">
        <v>2021</v>
      </c>
      <c r="J5" s="361" t="s">
        <v>522</v>
      </c>
      <c r="K5" s="361" t="s">
        <v>523</v>
      </c>
    </row>
    <row r="7" spans="1:17" x14ac:dyDescent="0.2">
      <c r="A7" s="17" t="s">
        <v>251</v>
      </c>
      <c r="B7" s="126"/>
      <c r="C7" s="126"/>
      <c r="D7" s="126"/>
      <c r="E7" s="127"/>
      <c r="F7" s="2"/>
      <c r="G7" s="126">
        <v>15751048</v>
      </c>
      <c r="H7" s="126">
        <v>4816533</v>
      </c>
      <c r="I7" s="126">
        <v>5002039</v>
      </c>
      <c r="J7" s="128">
        <v>3.8514425210000702E-2</v>
      </c>
      <c r="L7" s="40"/>
      <c r="M7" s="291"/>
    </row>
    <row r="8" spans="1:17" x14ac:dyDescent="0.2">
      <c r="L8" s="40"/>
    </row>
    <row r="9" spans="1:17" s="107" customFormat="1" x14ac:dyDescent="0.2">
      <c r="A9" s="9" t="s">
        <v>278</v>
      </c>
      <c r="B9" s="116">
        <v>2689687.6734887999</v>
      </c>
      <c r="C9" s="116">
        <v>882776.53739940026</v>
      </c>
      <c r="D9" s="116">
        <v>905522.84116340021</v>
      </c>
      <c r="E9" s="119">
        <v>2.576677426317775E-2</v>
      </c>
      <c r="G9" s="116">
        <v>5595392.0373699982</v>
      </c>
      <c r="H9" s="116">
        <v>2455638.1595799997</v>
      </c>
      <c r="I9" s="116">
        <v>2603985.3692599996</v>
      </c>
      <c r="J9" s="120">
        <v>6.0410858619892371E-2</v>
      </c>
      <c r="K9" s="120">
        <v>0.52058477937896919</v>
      </c>
      <c r="L9" s="40"/>
      <c r="M9" s="116"/>
    </row>
    <row r="10" spans="1:17" s="107" customFormat="1" x14ac:dyDescent="0.2">
      <c r="A10" s="10" t="s">
        <v>76</v>
      </c>
      <c r="B10" s="116">
        <v>4314632.2630000003</v>
      </c>
      <c r="C10" s="93">
        <v>900684.09199999995</v>
      </c>
      <c r="D10" s="93">
        <v>987684.28600000008</v>
      </c>
      <c r="E10" s="119">
        <v>9.6593461317622697E-2</v>
      </c>
      <c r="F10" s="93"/>
      <c r="G10" s="93">
        <v>2082505.3917700001</v>
      </c>
      <c r="H10" s="93">
        <v>432587.80651000002</v>
      </c>
      <c r="I10" s="93">
        <v>517728.67904999986</v>
      </c>
      <c r="J10" s="120">
        <v>0.19681755070003715</v>
      </c>
      <c r="K10" s="120">
        <v>0.10350352707166015</v>
      </c>
      <c r="L10" s="40"/>
      <c r="M10" s="338"/>
      <c r="N10" s="15"/>
      <c r="O10" s="14"/>
      <c r="P10" s="14"/>
      <c r="Q10" s="15"/>
    </row>
    <row r="11" spans="1:17" s="107" customFormat="1" x14ac:dyDescent="0.2">
      <c r="A11" s="107" t="s">
        <v>261</v>
      </c>
      <c r="B11" s="116">
        <v>862106.09682689991</v>
      </c>
      <c r="C11" s="116">
        <v>203973.48430180002</v>
      </c>
      <c r="D11" s="116">
        <v>202091.01549199998</v>
      </c>
      <c r="E11" s="119">
        <v>-9.2289878571409911E-3</v>
      </c>
      <c r="G11" s="116">
        <v>1843586.8992699999</v>
      </c>
      <c r="H11" s="116">
        <v>432840.74696999998</v>
      </c>
      <c r="I11" s="116">
        <v>437435.37220000004</v>
      </c>
      <c r="J11" s="120">
        <v>1.0615047825704105E-2</v>
      </c>
      <c r="K11" s="120">
        <v>8.7451411754286612E-2</v>
      </c>
      <c r="L11" s="40"/>
    </row>
    <row r="12" spans="1:17" s="107" customFormat="1" x14ac:dyDescent="0.2">
      <c r="A12" s="9" t="s">
        <v>245</v>
      </c>
      <c r="B12" s="116">
        <v>614414.23915699986</v>
      </c>
      <c r="C12" s="116">
        <v>132100.672689</v>
      </c>
      <c r="D12" s="116">
        <v>149530.70719640001</v>
      </c>
      <c r="E12" s="119">
        <v>0.13194508515815762</v>
      </c>
      <c r="G12" s="116">
        <v>1247499.7991500003</v>
      </c>
      <c r="H12" s="116">
        <v>268684.34406999999</v>
      </c>
      <c r="I12" s="116">
        <v>294775.06680999999</v>
      </c>
      <c r="J12" s="120">
        <v>9.7105482012017186E-2</v>
      </c>
      <c r="K12" s="120">
        <v>5.893098130782267E-2</v>
      </c>
      <c r="L12" s="40"/>
    </row>
    <row r="13" spans="1:17" s="107" customFormat="1" x14ac:dyDescent="0.2">
      <c r="A13" s="107" t="s">
        <v>350</v>
      </c>
      <c r="B13" s="134" t="s">
        <v>119</v>
      </c>
      <c r="C13" s="134" t="s">
        <v>119</v>
      </c>
      <c r="D13" s="134" t="s">
        <v>119</v>
      </c>
      <c r="E13" s="134" t="s">
        <v>119</v>
      </c>
      <c r="G13" s="116">
        <v>1113020.55391</v>
      </c>
      <c r="H13" s="116">
        <v>237609.76148000004</v>
      </c>
      <c r="I13" s="116">
        <v>283264.47794999997</v>
      </c>
      <c r="J13" s="120">
        <v>0.1921415862110647</v>
      </c>
      <c r="K13" s="120">
        <v>5.6629801956762024E-2</v>
      </c>
      <c r="L13" s="40"/>
    </row>
    <row r="14" spans="1:17" s="107" customFormat="1" x14ac:dyDescent="0.2">
      <c r="A14" s="107" t="s">
        <v>68</v>
      </c>
      <c r="B14" s="116">
        <v>521391.1322259999</v>
      </c>
      <c r="C14" s="116">
        <v>118547.33875499999</v>
      </c>
      <c r="D14" s="116">
        <v>119755.93740169999</v>
      </c>
      <c r="E14" s="119">
        <v>1.0195071938289502E-2</v>
      </c>
      <c r="G14" s="116">
        <v>1397277.53302</v>
      </c>
      <c r="H14" s="116">
        <v>340257.82242000004</v>
      </c>
      <c r="I14" s="116">
        <v>338691.68692000001</v>
      </c>
      <c r="J14" s="120">
        <v>-4.6027905805700042E-3</v>
      </c>
      <c r="K14" s="120">
        <v>6.7710724950365245E-2</v>
      </c>
      <c r="L14" s="40"/>
    </row>
    <row r="15" spans="1:17" s="107" customFormat="1" x14ac:dyDescent="0.2">
      <c r="A15" s="107" t="s">
        <v>264</v>
      </c>
      <c r="B15" s="134" t="s">
        <v>119</v>
      </c>
      <c r="C15" s="134" t="s">
        <v>119</v>
      </c>
      <c r="D15" s="134" t="s">
        <v>119</v>
      </c>
      <c r="E15" s="135" t="s">
        <v>119</v>
      </c>
      <c r="G15" s="116">
        <v>732180.36377000005</v>
      </c>
      <c r="H15" s="116">
        <v>176373.09532999998</v>
      </c>
      <c r="I15" s="116">
        <v>175139.98857999998</v>
      </c>
      <c r="J15" s="120">
        <v>-6.9914674213367167E-3</v>
      </c>
      <c r="K15" s="120">
        <v>3.501371912134231E-2</v>
      </c>
      <c r="L15" s="40"/>
      <c r="M15" s="116"/>
    </row>
    <row r="16" spans="1:17" s="107" customFormat="1" x14ac:dyDescent="0.2">
      <c r="A16" s="107" t="s">
        <v>74</v>
      </c>
      <c r="B16" s="116">
        <v>4767359.5878499998</v>
      </c>
      <c r="C16" s="116">
        <v>1590265.523</v>
      </c>
      <c r="D16" s="116">
        <v>775561.70499999996</v>
      </c>
      <c r="E16" s="119">
        <v>-0.51230678538705887</v>
      </c>
      <c r="G16" s="116">
        <v>333729.79693999997</v>
      </c>
      <c r="H16" s="116">
        <v>122310.91215999999</v>
      </c>
      <c r="I16" s="116">
        <v>56046.288150000008</v>
      </c>
      <c r="J16" s="120">
        <v>-0.54177197144369649</v>
      </c>
      <c r="K16" s="120">
        <v>1.1204688358087573E-2</v>
      </c>
      <c r="L16" s="40"/>
      <c r="M16" s="116"/>
    </row>
    <row r="17" spans="1:17" s="107" customFormat="1" x14ac:dyDescent="0.2">
      <c r="A17" s="107" t="s">
        <v>248</v>
      </c>
      <c r="B17" s="116">
        <v>52986.785826200001</v>
      </c>
      <c r="C17" s="116">
        <v>11593.043709199999</v>
      </c>
      <c r="D17" s="116">
        <v>5433.8311100000001</v>
      </c>
      <c r="E17" s="119">
        <v>-0.53128520461905748</v>
      </c>
      <c r="G17" s="116">
        <v>331180.92657999997</v>
      </c>
      <c r="H17" s="116">
        <v>67374.032779999994</v>
      </c>
      <c r="I17" s="116">
        <v>43291.468359999992</v>
      </c>
      <c r="J17" s="120">
        <v>-0.35744579070452975</v>
      </c>
      <c r="K17" s="120">
        <v>8.6547642591351236E-3</v>
      </c>
      <c r="L17" s="40"/>
    </row>
    <row r="18" spans="1:17" s="107" customFormat="1" x14ac:dyDescent="0.2">
      <c r="A18" s="107" t="s">
        <v>61</v>
      </c>
      <c r="B18" s="116">
        <v>71065.005436200008</v>
      </c>
      <c r="C18" s="116">
        <v>19391.521011999997</v>
      </c>
      <c r="D18" s="116">
        <v>17292.984865000002</v>
      </c>
      <c r="E18" s="119">
        <v>-0.10821926478595278</v>
      </c>
      <c r="G18" s="116">
        <v>155957.84435</v>
      </c>
      <c r="H18" s="116">
        <v>43961.799879999999</v>
      </c>
      <c r="I18" s="116">
        <v>36022.211339999994</v>
      </c>
      <c r="J18" s="120">
        <v>-0.18060198994745991</v>
      </c>
      <c r="K18" s="120">
        <v>7.2015054940595211E-3</v>
      </c>
      <c r="L18" s="40"/>
    </row>
    <row r="19" spans="1:17" s="107" customFormat="1" x14ac:dyDescent="0.2">
      <c r="A19" s="107" t="s">
        <v>247</v>
      </c>
      <c r="B19" s="116">
        <v>194753.60184969997</v>
      </c>
      <c r="C19" s="116">
        <v>49508.230060000002</v>
      </c>
      <c r="D19" s="116">
        <v>26643.000184000004</v>
      </c>
      <c r="E19" s="119">
        <v>-0.46184704741593818</v>
      </c>
      <c r="G19" s="116">
        <v>208928.02845999994</v>
      </c>
      <c r="H19" s="116">
        <v>51214.236339999996</v>
      </c>
      <c r="I19" s="116">
        <v>33852.625180000003</v>
      </c>
      <c r="J19" s="120">
        <v>-0.33899970790817013</v>
      </c>
      <c r="K19" s="120">
        <v>6.7677651413753474E-3</v>
      </c>
      <c r="L19" s="40"/>
    </row>
    <row r="20" spans="1:17" s="107" customFormat="1" x14ac:dyDescent="0.2">
      <c r="A20" s="107" t="s">
        <v>246</v>
      </c>
      <c r="B20" s="116">
        <v>63586.284409999993</v>
      </c>
      <c r="C20" s="116">
        <v>23888.871599999999</v>
      </c>
      <c r="D20" s="116">
        <v>24078.490679999999</v>
      </c>
      <c r="E20" s="119">
        <v>7.9375486282911023E-3</v>
      </c>
      <c r="G20" s="116">
        <v>55046.408369999997</v>
      </c>
      <c r="H20" s="116">
        <v>32727.178429999996</v>
      </c>
      <c r="I20" s="116">
        <v>39837.65389999999</v>
      </c>
      <c r="J20" s="120">
        <v>0.21726515425729587</v>
      </c>
      <c r="K20" s="120">
        <v>7.9642829454148571E-3</v>
      </c>
      <c r="L20" s="40"/>
    </row>
    <row r="21" spans="1:17" s="107" customFormat="1" x14ac:dyDescent="0.2">
      <c r="A21" s="194" t="s">
        <v>249</v>
      </c>
      <c r="B21" s="195">
        <v>108920.3314325</v>
      </c>
      <c r="C21" s="195">
        <v>8510.0571415999984</v>
      </c>
      <c r="D21" s="195">
        <v>9226.6504000000004</v>
      </c>
      <c r="E21" s="196">
        <v>8.4205457904278358E-2</v>
      </c>
      <c r="F21" s="194"/>
      <c r="G21" s="195">
        <v>31626.645359999991</v>
      </c>
      <c r="H21" s="195">
        <v>3443.0555599999998</v>
      </c>
      <c r="I21" s="195">
        <v>2769.6144900000004</v>
      </c>
      <c r="J21" s="196">
        <v>-0.19559401765796647</v>
      </c>
      <c r="K21" s="196">
        <v>5.5369710032248862E-4</v>
      </c>
      <c r="L21" s="40"/>
    </row>
    <row r="22" spans="1:17" s="14" customFormat="1" x14ac:dyDescent="0.2">
      <c r="A22" s="117" t="s">
        <v>373</v>
      </c>
      <c r="B22" s="118">
        <v>2014.9378699999997</v>
      </c>
      <c r="C22" s="118">
        <v>309.88380000000001</v>
      </c>
      <c r="D22" s="118">
        <v>539.07283999999993</v>
      </c>
      <c r="E22" s="267">
        <v>0.73959671334868071</v>
      </c>
      <c r="F22" s="117"/>
      <c r="G22" s="118">
        <v>6165.628709999999</v>
      </c>
      <c r="H22" s="118">
        <v>946.53151000000003</v>
      </c>
      <c r="I22" s="118">
        <v>2157.9928999999997</v>
      </c>
      <c r="J22" s="121">
        <v>1.2798954680335997</v>
      </c>
      <c r="K22" s="121">
        <v>4.3142264584502437E-4</v>
      </c>
      <c r="L22" s="40"/>
      <c r="M22" s="107"/>
      <c r="N22" s="107"/>
      <c r="O22" s="107"/>
      <c r="P22" s="107"/>
      <c r="Q22" s="107"/>
    </row>
    <row r="23" spans="1:17" s="14" customFormat="1" ht="11.25" x14ac:dyDescent="0.2">
      <c r="A23" s="9" t="s">
        <v>408</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6" t="s">
        <v>252</v>
      </c>
      <c r="B56" s="406"/>
      <c r="C56" s="406"/>
      <c r="D56" s="406"/>
      <c r="E56" s="406"/>
      <c r="F56" s="406"/>
      <c r="G56" s="406"/>
      <c r="H56" s="406"/>
      <c r="I56" s="406"/>
      <c r="J56" s="406"/>
      <c r="K56" s="406"/>
      <c r="L56" s="83"/>
      <c r="M56" s="83"/>
      <c r="N56" s="83"/>
      <c r="O56" s="83"/>
    </row>
    <row r="57" spans="1:21" s="14" customFormat="1" ht="11.25" x14ac:dyDescent="0.15">
      <c r="A57" s="407" t="s">
        <v>457</v>
      </c>
      <c r="B57" s="407"/>
      <c r="C57" s="407"/>
      <c r="D57" s="407"/>
      <c r="E57" s="407"/>
      <c r="F57" s="407"/>
      <c r="G57" s="407"/>
      <c r="H57" s="407"/>
      <c r="I57" s="407"/>
      <c r="J57" s="407"/>
      <c r="K57" s="407"/>
      <c r="L57" s="85"/>
      <c r="M57" s="85"/>
      <c r="N57" s="85"/>
      <c r="O57" s="85"/>
    </row>
    <row r="58" spans="1:21" s="20" customFormat="1" ht="11.25" x14ac:dyDescent="0.2">
      <c r="A58" s="17"/>
      <c r="B58" s="408" t="s">
        <v>260</v>
      </c>
      <c r="C58" s="408"/>
      <c r="D58" s="408"/>
      <c r="E58" s="408"/>
      <c r="F58" s="360"/>
      <c r="G58" s="408" t="s">
        <v>458</v>
      </c>
      <c r="H58" s="408"/>
      <c r="I58" s="408"/>
      <c r="J58" s="408"/>
      <c r="K58" s="408"/>
      <c r="L58" s="91"/>
      <c r="M58" s="91"/>
      <c r="N58" s="91"/>
      <c r="O58" s="91"/>
    </row>
    <row r="59" spans="1:21" s="20" customFormat="1" x14ac:dyDescent="0.2">
      <c r="A59" s="17" t="s">
        <v>263</v>
      </c>
      <c r="B59" s="122">
        <v>2020</v>
      </c>
      <c r="C59" s="409" t="s">
        <v>510</v>
      </c>
      <c r="D59" s="409"/>
      <c r="E59" s="409"/>
      <c r="F59" s="360"/>
      <c r="G59" s="122">
        <v>2020</v>
      </c>
      <c r="H59" s="409" t="s">
        <v>510</v>
      </c>
      <c r="I59" s="409"/>
      <c r="J59" s="409"/>
      <c r="K59" s="409"/>
      <c r="L59" s="91"/>
      <c r="M59" s="91"/>
      <c r="N59" s="91"/>
      <c r="O59" s="91"/>
      <c r="P59"/>
      <c r="Q59"/>
    </row>
    <row r="60" spans="1:21" s="20" customFormat="1" x14ac:dyDescent="0.2">
      <c r="A60" s="123"/>
      <c r="B60" s="123"/>
      <c r="C60" s="124">
        <v>2020</v>
      </c>
      <c r="D60" s="124">
        <v>2021</v>
      </c>
      <c r="E60" s="361" t="s">
        <v>522</v>
      </c>
      <c r="F60" s="125"/>
      <c r="G60" s="123"/>
      <c r="H60" s="124">
        <v>2020</v>
      </c>
      <c r="I60" s="124">
        <v>2021</v>
      </c>
      <c r="J60" s="361" t="s">
        <v>522</v>
      </c>
      <c r="K60" s="361" t="s">
        <v>523</v>
      </c>
      <c r="P60"/>
      <c r="Q60" s="308"/>
    </row>
    <row r="61" spans="1:21" x14ac:dyDescent="0.2">
      <c r="A61" s="17" t="s">
        <v>459</v>
      </c>
      <c r="B61" s="126"/>
      <c r="C61" s="126"/>
      <c r="D61" s="126"/>
      <c r="E61" s="127"/>
      <c r="F61" s="2"/>
      <c r="G61" s="126">
        <v>6641338</v>
      </c>
      <c r="H61" s="126">
        <v>1582586</v>
      </c>
      <c r="I61" s="126">
        <v>2018440</v>
      </c>
      <c r="J61" s="128">
        <v>0.27540620225377954</v>
      </c>
      <c r="Q61" s="308"/>
    </row>
    <row r="62" spans="1:21" s="296" customFormat="1" x14ac:dyDescent="0.2">
      <c r="A62" s="17" t="s">
        <v>68</v>
      </c>
      <c r="B62" s="126">
        <v>465459.98763660004</v>
      </c>
      <c r="C62" s="126">
        <v>109440.8395957</v>
      </c>
      <c r="D62" s="126">
        <v>145629.59220880002</v>
      </c>
      <c r="E62" s="127">
        <v>0.33066954481334121</v>
      </c>
      <c r="G62" s="126">
        <v>1540320.2923599996</v>
      </c>
      <c r="H62" s="126">
        <v>399038.68833000003</v>
      </c>
      <c r="I62" s="126">
        <v>477325.51310000004</v>
      </c>
      <c r="J62" s="128">
        <v>0.19618855780033484</v>
      </c>
      <c r="K62" s="128">
        <v>0.23648238892411963</v>
      </c>
      <c r="M62" s="343"/>
      <c r="N62" s="298"/>
      <c r="P62"/>
      <c r="Q62" s="308"/>
    </row>
    <row r="63" spans="1:21" s="107" customFormat="1" x14ac:dyDescent="0.2">
      <c r="A63" s="10" t="s">
        <v>470</v>
      </c>
      <c r="B63" s="116">
        <v>228120.46156030003</v>
      </c>
      <c r="C63" s="116">
        <v>55560.924450399994</v>
      </c>
      <c r="D63" s="116">
        <v>60483.762169399997</v>
      </c>
      <c r="E63" s="119">
        <v>8.8602516385318353E-2</v>
      </c>
      <c r="F63" s="93"/>
      <c r="G63" s="93">
        <v>1068662.5042999997</v>
      </c>
      <c r="H63" s="93">
        <v>282256.13849000004</v>
      </c>
      <c r="I63" s="93">
        <v>307909.91837999999</v>
      </c>
      <c r="J63" s="120">
        <v>9.0888297513178173E-2</v>
      </c>
      <c r="K63" s="120">
        <v>0.15254846236697647</v>
      </c>
      <c r="L63" s="15"/>
      <c r="M63" s="343"/>
      <c r="N63" s="15"/>
      <c r="O63" s="14"/>
      <c r="P63"/>
      <c r="Q63" s="308"/>
      <c r="R63"/>
      <c r="S63"/>
      <c r="T63"/>
      <c r="U63"/>
    </row>
    <row r="64" spans="1:21" s="107" customFormat="1" x14ac:dyDescent="0.2">
      <c r="A64" s="107" t="s">
        <v>463</v>
      </c>
      <c r="B64" s="116">
        <v>106402.95321590002</v>
      </c>
      <c r="C64" s="116">
        <v>22241.699222000003</v>
      </c>
      <c r="D64" s="116">
        <v>40212.036100300007</v>
      </c>
      <c r="E64" s="119">
        <v>0.80795701348775317</v>
      </c>
      <c r="G64" s="116">
        <v>286078.69693999994</v>
      </c>
      <c r="H64" s="116">
        <v>65195.538540000001</v>
      </c>
      <c r="I64" s="116">
        <v>104561.07964000001</v>
      </c>
      <c r="J64" s="120">
        <v>0.60380728469399347</v>
      </c>
      <c r="K64" s="120">
        <v>5.1802916925942813E-2</v>
      </c>
      <c r="M64" s="343"/>
      <c r="P64"/>
      <c r="Q64" s="308"/>
      <c r="R64"/>
      <c r="S64"/>
      <c r="T64"/>
      <c r="U64"/>
    </row>
    <row r="65" spans="1:21" s="107" customFormat="1" x14ac:dyDescent="0.2">
      <c r="A65" s="9" t="s">
        <v>464</v>
      </c>
      <c r="B65" s="116">
        <v>126671.3648428</v>
      </c>
      <c r="C65" s="116">
        <v>30080.734500300001</v>
      </c>
      <c r="D65" s="116">
        <v>43594.955355000006</v>
      </c>
      <c r="E65" s="119">
        <v>0.44926498901033241</v>
      </c>
      <c r="G65" s="116">
        <v>171084.16556999998</v>
      </c>
      <c r="H65" s="116">
        <v>46566.203050000004</v>
      </c>
      <c r="I65" s="116">
        <v>60169.244400000003</v>
      </c>
      <c r="J65" s="120">
        <v>0.29212262239620146</v>
      </c>
      <c r="K65" s="120">
        <v>2.9809776064683619E-2</v>
      </c>
      <c r="M65" s="343"/>
      <c r="P65"/>
      <c r="Q65" s="308"/>
      <c r="R65"/>
      <c r="S65"/>
      <c r="T65"/>
      <c r="U65"/>
    </row>
    <row r="66" spans="1:21" s="296" customFormat="1" x14ac:dyDescent="0.2">
      <c r="A66" s="17" t="s">
        <v>434</v>
      </c>
      <c r="B66" s="126">
        <v>1853655.3421240998</v>
      </c>
      <c r="C66" s="126">
        <v>491969.57247489976</v>
      </c>
      <c r="D66" s="126">
        <v>443467.68597149994</v>
      </c>
      <c r="E66" s="127">
        <v>-9.8587167209155724E-2</v>
      </c>
      <c r="G66" s="126">
        <v>1046907.77813</v>
      </c>
      <c r="H66" s="126">
        <v>265100.35281000007</v>
      </c>
      <c r="I66" s="126">
        <v>308757.30184000015</v>
      </c>
      <c r="J66" s="128">
        <v>0.16468084092400059</v>
      </c>
      <c r="K66" s="128">
        <v>0.15296828334753579</v>
      </c>
      <c r="M66" s="343"/>
      <c r="P66" s="2"/>
      <c r="Q66" s="309"/>
      <c r="R66" s="2"/>
      <c r="S66" s="2"/>
      <c r="T66" s="2"/>
      <c r="U66" s="2"/>
    </row>
    <row r="67" spans="1:21" s="107" customFormat="1" x14ac:dyDescent="0.2">
      <c r="A67" s="107" t="s">
        <v>468</v>
      </c>
      <c r="B67" s="134">
        <v>354442.16334259999</v>
      </c>
      <c r="C67" s="134">
        <v>79170.530043099992</v>
      </c>
      <c r="D67" s="134">
        <v>73781.625811999998</v>
      </c>
      <c r="E67" s="119">
        <v>-6.8067047525970925E-2</v>
      </c>
      <c r="G67" s="134">
        <v>342199.58646999998</v>
      </c>
      <c r="H67" s="134">
        <v>76548.299469999998</v>
      </c>
      <c r="I67" s="134">
        <v>88886.18067999999</v>
      </c>
      <c r="J67" s="120">
        <v>0.16117773086305243</v>
      </c>
      <c r="K67" s="120">
        <v>4.4037068567804837E-2</v>
      </c>
      <c r="M67" s="343"/>
      <c r="P67"/>
      <c r="Q67" s="308"/>
      <c r="R67"/>
    </row>
    <row r="68" spans="1:21" s="107" customFormat="1" x14ac:dyDescent="0.2">
      <c r="A68" s="107" t="s">
        <v>472</v>
      </c>
      <c r="B68" s="134">
        <v>964096.6413299999</v>
      </c>
      <c r="C68" s="134">
        <v>282798.82929999998</v>
      </c>
      <c r="D68" s="134">
        <v>255658.39032499999</v>
      </c>
      <c r="E68" s="119">
        <v>-9.5970832135973017E-2</v>
      </c>
      <c r="G68" s="134">
        <v>357719.65408999997</v>
      </c>
      <c r="H68" s="134">
        <v>102325.29942</v>
      </c>
      <c r="I68" s="134">
        <v>132083.78687000001</v>
      </c>
      <c r="J68" s="120">
        <v>0.2908223833077157</v>
      </c>
      <c r="K68" s="120">
        <v>6.5438550003963467E-2</v>
      </c>
      <c r="M68" s="343"/>
      <c r="P68"/>
      <c r="Q68" s="308"/>
      <c r="R68"/>
    </row>
    <row r="69" spans="1:21" s="296" customFormat="1" x14ac:dyDescent="0.2">
      <c r="A69" s="296" t="s">
        <v>433</v>
      </c>
      <c r="B69" s="303">
        <v>4520549.7854178045</v>
      </c>
      <c r="C69" s="303">
        <v>1031364.7307151002</v>
      </c>
      <c r="D69" s="303">
        <v>1031179.7380365999</v>
      </c>
      <c r="E69" s="127">
        <v>-1.7936688446962279E-4</v>
      </c>
      <c r="G69" s="126">
        <v>1124556.1919700003</v>
      </c>
      <c r="H69" s="303">
        <v>247685.51809000014</v>
      </c>
      <c r="I69" s="303">
        <v>304248.56835000007</v>
      </c>
      <c r="J69" s="128">
        <v>0.22836640065264913</v>
      </c>
      <c r="K69" s="128">
        <v>0.15073451197459428</v>
      </c>
      <c r="M69" s="343"/>
      <c r="N69" s="298"/>
      <c r="P69" s="2"/>
      <c r="Q69" s="309"/>
      <c r="R69" s="2"/>
    </row>
    <row r="70" spans="1:21" s="107" customFormat="1" x14ac:dyDescent="0.2">
      <c r="A70" s="107" t="s">
        <v>465</v>
      </c>
      <c r="B70" s="116">
        <v>1150727.4690123</v>
      </c>
      <c r="C70" s="116">
        <v>285365.31028250005</v>
      </c>
      <c r="D70" s="116">
        <v>309673.42</v>
      </c>
      <c r="E70" s="119">
        <v>8.5182427021125662E-2</v>
      </c>
      <c r="G70" s="116">
        <v>282604.03998000012</v>
      </c>
      <c r="H70" s="116">
        <v>66102.989910000004</v>
      </c>
      <c r="I70" s="116">
        <v>82867.953080000007</v>
      </c>
      <c r="J70" s="120">
        <v>0.25361883316965983</v>
      </c>
      <c r="K70" s="120">
        <v>4.1055445334020335E-2</v>
      </c>
      <c r="M70" s="343"/>
      <c r="P70"/>
      <c r="Q70" s="308"/>
      <c r="R70"/>
    </row>
    <row r="71" spans="1:21" s="107" customFormat="1" x14ac:dyDescent="0.2">
      <c r="A71" s="107" t="s">
        <v>466</v>
      </c>
      <c r="B71" s="116">
        <v>2787806.369405</v>
      </c>
      <c r="C71" s="116">
        <v>636293.39627110003</v>
      </c>
      <c r="D71" s="116">
        <v>568051.1415602999</v>
      </c>
      <c r="E71" s="119">
        <v>-0.10724966675864223</v>
      </c>
      <c r="G71" s="116">
        <v>556133.15861000016</v>
      </c>
      <c r="H71" s="116">
        <v>128411.99720000001</v>
      </c>
      <c r="I71" s="116">
        <v>154276.43743000002</v>
      </c>
      <c r="J71" s="120">
        <v>0.20141763070405694</v>
      </c>
      <c r="K71" s="120">
        <v>7.6433501828144512E-2</v>
      </c>
      <c r="M71" s="343"/>
      <c r="P71"/>
      <c r="Q71" s="308"/>
      <c r="R71"/>
    </row>
    <row r="72" spans="1:21" s="107" customFormat="1" x14ac:dyDescent="0.2">
      <c r="A72" s="107" t="s">
        <v>467</v>
      </c>
      <c r="B72" s="116">
        <v>198178.92886519997</v>
      </c>
      <c r="C72" s="116">
        <v>36912.641653499995</v>
      </c>
      <c r="D72" s="116">
        <v>39589.323574499998</v>
      </c>
      <c r="E72" s="119">
        <v>7.2513962726539427E-2</v>
      </c>
      <c r="G72" s="116">
        <v>100343.21769999999</v>
      </c>
      <c r="H72" s="116">
        <v>17144.744920000001</v>
      </c>
      <c r="I72" s="116">
        <v>20261.57026</v>
      </c>
      <c r="J72" s="120">
        <v>0.18179479219688499</v>
      </c>
      <c r="K72" s="120">
        <v>1.0038232625195697E-2</v>
      </c>
      <c r="M72" s="343"/>
      <c r="P72"/>
      <c r="Q72" s="308"/>
    </row>
    <row r="73" spans="1:21" s="296" customFormat="1" x14ac:dyDescent="0.2">
      <c r="A73" s="296" t="s">
        <v>432</v>
      </c>
      <c r="B73" s="126">
        <v>514958.04632250027</v>
      </c>
      <c r="C73" s="126">
        <v>106069.97507759997</v>
      </c>
      <c r="D73" s="126">
        <v>142879.15169249999</v>
      </c>
      <c r="E73" s="127">
        <v>0.34702729578253133</v>
      </c>
      <c r="G73" s="126">
        <v>424583.16010000021</v>
      </c>
      <c r="H73" s="126">
        <v>89195.96779000001</v>
      </c>
      <c r="I73" s="126">
        <v>145073.75434999977</v>
      </c>
      <c r="J73" s="128">
        <v>0.62646090338474214</v>
      </c>
      <c r="K73" s="128">
        <v>7.1874197077941265E-2</v>
      </c>
      <c r="M73" s="343"/>
      <c r="N73" s="298"/>
      <c r="P73"/>
      <c r="Q73" s="308"/>
    </row>
    <row r="74" spans="1:21" s="296" customFormat="1" x14ac:dyDescent="0.2">
      <c r="A74" s="296" t="s">
        <v>61</v>
      </c>
      <c r="B74" s="126">
        <v>112746.52843300004</v>
      </c>
      <c r="C74" s="126">
        <v>24673.340985999996</v>
      </c>
      <c r="D74" s="126">
        <v>33433.932023399997</v>
      </c>
      <c r="E74" s="127">
        <v>0.35506302297572456</v>
      </c>
      <c r="G74" s="126">
        <v>349120.92316000012</v>
      </c>
      <c r="H74" s="126">
        <v>78398.463359999994</v>
      </c>
      <c r="I74" s="126">
        <v>113257.34367999992</v>
      </c>
      <c r="J74" s="128">
        <v>0.4446372904010949</v>
      </c>
      <c r="K74" s="128">
        <v>5.6111325419630959E-2</v>
      </c>
      <c r="M74" s="343"/>
      <c r="N74" s="298"/>
      <c r="P74"/>
      <c r="Q74" s="308"/>
    </row>
    <row r="75" spans="1:21" s="296" customFormat="1" x14ac:dyDescent="0.2">
      <c r="A75" s="296" t="s">
        <v>10</v>
      </c>
      <c r="B75" s="126"/>
      <c r="C75" s="126"/>
      <c r="D75" s="126"/>
      <c r="E75" s="127"/>
      <c r="G75" s="126">
        <v>213634</v>
      </c>
      <c r="H75" s="126">
        <v>53671</v>
      </c>
      <c r="I75" s="126">
        <v>110154</v>
      </c>
      <c r="J75" s="128">
        <v>1.0523932850142534</v>
      </c>
      <c r="K75" s="128">
        <v>5.457382929391015E-2</v>
      </c>
      <c r="M75" s="343"/>
      <c r="N75" s="298"/>
      <c r="P75"/>
      <c r="Q75" s="308"/>
    </row>
    <row r="76" spans="1:21" s="107" customFormat="1" x14ac:dyDescent="0.2">
      <c r="A76" s="107" t="s">
        <v>469</v>
      </c>
      <c r="B76" s="116"/>
      <c r="C76" s="116"/>
      <c r="D76" s="116"/>
      <c r="E76" s="119"/>
      <c r="G76" s="116">
        <v>168462.19295999996</v>
      </c>
      <c r="H76" s="116">
        <v>44070.897680000002</v>
      </c>
      <c r="I76" s="116">
        <v>97712.458729999998</v>
      </c>
      <c r="J76" s="120">
        <v>1.217165156005962</v>
      </c>
      <c r="K76" s="120">
        <v>4.8409890177562871E-2</v>
      </c>
      <c r="M76" s="343"/>
      <c r="N76" s="299"/>
      <c r="P76"/>
      <c r="Q76" s="308"/>
    </row>
    <row r="77" spans="1:21" s="296" customFormat="1" x14ac:dyDescent="0.2">
      <c r="A77" s="296" t="s">
        <v>261</v>
      </c>
      <c r="B77" s="303">
        <v>274456.50337599998</v>
      </c>
      <c r="C77" s="303">
        <v>55742.296958900006</v>
      </c>
      <c r="D77" s="303">
        <v>89964.802913999971</v>
      </c>
      <c r="E77" s="127">
        <v>0.61394143804897294</v>
      </c>
      <c r="G77" s="303">
        <v>303759.36486000015</v>
      </c>
      <c r="H77" s="303">
        <v>69778.739639999985</v>
      </c>
      <c r="I77" s="303">
        <v>124969.40308999999</v>
      </c>
      <c r="J77" s="128">
        <v>0.79093809568269258</v>
      </c>
      <c r="K77" s="128">
        <v>6.1913855794574021E-2</v>
      </c>
      <c r="M77" s="343"/>
      <c r="N77" s="298"/>
      <c r="P77"/>
      <c r="Q77" s="308"/>
    </row>
    <row r="78" spans="1:21" s="296" customFormat="1" x14ac:dyDescent="0.2">
      <c r="A78" s="304" t="s">
        <v>435</v>
      </c>
      <c r="B78" s="305">
        <v>258411.65583260002</v>
      </c>
      <c r="C78" s="305">
        <v>53582.679318400027</v>
      </c>
      <c r="D78" s="305">
        <v>69136.717462899964</v>
      </c>
      <c r="E78" s="306">
        <v>0.29028108228919325</v>
      </c>
      <c r="F78" s="304"/>
      <c r="G78" s="310">
        <v>244780.0717700005</v>
      </c>
      <c r="H78" s="305">
        <v>54851.452479999971</v>
      </c>
      <c r="I78" s="305">
        <v>69668.205779999975</v>
      </c>
      <c r="J78" s="306">
        <v>0.27012508566482385</v>
      </c>
      <c r="K78" s="128">
        <v>3.4515866599948465E-2</v>
      </c>
      <c r="M78" s="343"/>
      <c r="N78" s="298"/>
      <c r="P78"/>
      <c r="Q78" s="308"/>
    </row>
    <row r="79" spans="1:21" s="296" customFormat="1" x14ac:dyDescent="0.2">
      <c r="A79" s="311" t="s">
        <v>3</v>
      </c>
      <c r="B79" s="312">
        <v>409856.2198738</v>
      </c>
      <c r="C79" s="312">
        <v>109291.22749999999</v>
      </c>
      <c r="D79" s="312">
        <v>117515.8985275</v>
      </c>
      <c r="E79" s="313">
        <v>7.5254631278617534E-2</v>
      </c>
      <c r="F79" s="311"/>
      <c r="G79" s="312">
        <v>162562.19822999998</v>
      </c>
      <c r="H79" s="312">
        <v>42620.952470000004</v>
      </c>
      <c r="I79" s="312">
        <v>51342.683109999998</v>
      </c>
      <c r="J79" s="314">
        <v>0.20463481303330888</v>
      </c>
      <c r="K79" s="314">
        <v>2.5436814128733082E-2</v>
      </c>
      <c r="M79" s="343"/>
      <c r="N79" s="298"/>
      <c r="P79" s="2"/>
      <c r="Q79" s="309"/>
    </row>
    <row r="80" spans="1:21" s="14" customFormat="1" x14ac:dyDescent="0.2">
      <c r="A80" s="9" t="s">
        <v>411</v>
      </c>
      <c r="B80" s="9"/>
      <c r="C80" s="9"/>
      <c r="D80" s="9"/>
      <c r="E80" s="9"/>
      <c r="F80" s="9"/>
      <c r="G80" s="9"/>
      <c r="H80" s="9"/>
      <c r="I80" s="9"/>
      <c r="J80" s="9"/>
      <c r="K80" s="9"/>
      <c r="L80" s="15"/>
      <c r="M80" s="15"/>
      <c r="N80" s="300"/>
      <c r="P80"/>
      <c r="Q80"/>
    </row>
    <row r="81" spans="1:10" s="107" customFormat="1" ht="11.25" x14ac:dyDescent="0.2">
      <c r="A81" s="107" t="s">
        <v>262</v>
      </c>
      <c r="G81" s="116"/>
    </row>
    <row r="82" spans="1:10" x14ac:dyDescent="0.2">
      <c r="E82" s="307"/>
      <c r="F82" s="307"/>
      <c r="G82" s="116"/>
      <c r="H82" s="307"/>
      <c r="I82" s="307"/>
      <c r="J82" s="307"/>
    </row>
    <row r="83" spans="1:10" x14ac:dyDescent="0.2">
      <c r="A83" s="105"/>
      <c r="E83" s="307"/>
      <c r="F83" s="307"/>
      <c r="G83" s="116"/>
      <c r="H83" s="307"/>
      <c r="I83" s="307"/>
      <c r="J83" s="307"/>
    </row>
    <row r="84" spans="1:10" x14ac:dyDescent="0.2">
      <c r="G84" s="297"/>
    </row>
    <row r="85" spans="1:10" x14ac:dyDescent="0.2">
      <c r="G85" s="297"/>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topLeftCell="A426" zoomScale="95" zoomScaleNormal="95" workbookViewId="0">
      <selection activeCell="A449" sqref="A449"/>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2" width="11.7109375" style="14" customWidth="1"/>
    <col min="13" max="13" width="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6" t="s">
        <v>253</v>
      </c>
      <c r="B1" s="406"/>
      <c r="C1" s="406"/>
      <c r="D1" s="406"/>
      <c r="E1" s="406"/>
      <c r="F1" s="406"/>
      <c r="G1" s="406"/>
      <c r="H1" s="406"/>
      <c r="I1" s="406"/>
      <c r="J1" s="406"/>
      <c r="K1" s="359"/>
      <c r="L1" s="359"/>
      <c r="M1" s="359"/>
      <c r="N1" s="83"/>
      <c r="O1" s="169"/>
      <c r="P1" s="169"/>
      <c r="Q1" s="169"/>
      <c r="R1" s="83"/>
    </row>
    <row r="2" spans="1:18" ht="20.100000000000001" customHeight="1" x14ac:dyDescent="0.15">
      <c r="A2" s="407" t="s">
        <v>151</v>
      </c>
      <c r="B2" s="407"/>
      <c r="C2" s="407"/>
      <c r="D2" s="407"/>
      <c r="E2" s="407"/>
      <c r="F2" s="407"/>
      <c r="G2" s="407"/>
      <c r="H2" s="407"/>
      <c r="I2" s="407"/>
      <c r="J2" s="407"/>
      <c r="K2" s="359"/>
      <c r="L2" s="359"/>
      <c r="M2" s="359"/>
      <c r="N2" s="258"/>
      <c r="O2" s="258"/>
      <c r="P2" s="258"/>
      <c r="Q2" s="258"/>
      <c r="R2" s="258"/>
    </row>
    <row r="3" spans="1:18" s="20" customFormat="1" x14ac:dyDescent="0.2">
      <c r="A3" s="17"/>
      <c r="B3" s="408" t="s">
        <v>100</v>
      </c>
      <c r="C3" s="408"/>
      <c r="D3" s="408"/>
      <c r="E3" s="408"/>
      <c r="F3" s="360"/>
      <c r="G3" s="408" t="s">
        <v>419</v>
      </c>
      <c r="H3" s="408"/>
      <c r="I3" s="408"/>
      <c r="J3" s="408"/>
      <c r="K3" s="360"/>
      <c r="L3" s="360"/>
      <c r="M3" s="360"/>
      <c r="N3" s="91"/>
      <c r="O3" s="170"/>
      <c r="P3" s="170"/>
      <c r="Q3" s="170"/>
      <c r="R3" s="91"/>
    </row>
    <row r="4" spans="1:18" s="20" customFormat="1" x14ac:dyDescent="0.2">
      <c r="A4" s="17" t="s">
        <v>257</v>
      </c>
      <c r="B4" s="412">
        <v>2020</v>
      </c>
      <c r="C4" s="409" t="s">
        <v>510</v>
      </c>
      <c r="D4" s="409"/>
      <c r="E4" s="409"/>
      <c r="F4" s="360"/>
      <c r="G4" s="412">
        <v>2020</v>
      </c>
      <c r="H4" s="409" t="s">
        <v>524</v>
      </c>
      <c r="I4" s="409"/>
      <c r="J4" s="409"/>
      <c r="K4" s="360"/>
      <c r="L4" s="360"/>
      <c r="M4" s="360"/>
      <c r="N4" s="91"/>
      <c r="O4" s="170"/>
      <c r="P4" s="170"/>
      <c r="Q4" s="170"/>
      <c r="R4" s="91"/>
    </row>
    <row r="5" spans="1:18" s="20" customFormat="1" x14ac:dyDescent="0.2">
      <c r="A5" s="123"/>
      <c r="B5" s="416"/>
      <c r="C5" s="257">
        <v>2020</v>
      </c>
      <c r="D5" s="257">
        <v>2021</v>
      </c>
      <c r="E5" s="361" t="s">
        <v>522</v>
      </c>
      <c r="F5" s="125"/>
      <c r="G5" s="416"/>
      <c r="H5" s="257">
        <v>2020</v>
      </c>
      <c r="I5" s="257">
        <v>2021</v>
      </c>
      <c r="J5" s="361" t="s">
        <v>522</v>
      </c>
      <c r="K5" s="360"/>
      <c r="L5" s="360"/>
      <c r="M5" s="360"/>
      <c r="O5" s="171"/>
      <c r="P5" s="171"/>
      <c r="Q5" s="171"/>
    </row>
    <row r="6" spans="1:18" x14ac:dyDescent="0.2">
      <c r="A6" s="9"/>
      <c r="B6" s="9"/>
      <c r="C6" s="9"/>
      <c r="D6" s="9"/>
      <c r="E6" s="9"/>
      <c r="F6" s="9"/>
      <c r="G6" s="9"/>
      <c r="H6" s="9"/>
      <c r="I6" s="9"/>
      <c r="J6" s="9"/>
      <c r="K6" s="9"/>
      <c r="L6" s="9"/>
      <c r="M6" s="9"/>
    </row>
    <row r="7" spans="1:18" s="21" customFormat="1" x14ac:dyDescent="0.2">
      <c r="A7" s="86" t="s">
        <v>287</v>
      </c>
      <c r="B7" s="86">
        <v>3304101.9126458</v>
      </c>
      <c r="C7" s="86">
        <v>1014877.2100884003</v>
      </c>
      <c r="D7" s="86">
        <v>1055053.5483598001</v>
      </c>
      <c r="E7" s="87">
        <v>3.9587388377654236</v>
      </c>
      <c r="F7" s="86"/>
      <c r="G7" s="86">
        <v>6842891.8365199985</v>
      </c>
      <c r="H7" s="86">
        <v>2724322.5036499999</v>
      </c>
      <c r="I7" s="86">
        <v>2898760.4360699998</v>
      </c>
      <c r="J7" s="16">
        <v>6.402983941375922</v>
      </c>
      <c r="K7" s="352"/>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2689687.6734887999</v>
      </c>
      <c r="C9" s="18">
        <v>882776.53739940026</v>
      </c>
      <c r="D9" s="18">
        <v>905522.84116340021</v>
      </c>
      <c r="E9" s="16">
        <v>2.5766774263177723</v>
      </c>
      <c r="F9" s="16"/>
      <c r="G9" s="18">
        <v>5595392.0373699982</v>
      </c>
      <c r="H9" s="18">
        <v>2455638.1595799997</v>
      </c>
      <c r="I9" s="18">
        <v>2603985.3692599996</v>
      </c>
      <c r="J9" s="16">
        <v>6.0410858619892309</v>
      </c>
      <c r="K9" s="352"/>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2566321.9474288002</v>
      </c>
      <c r="C11" s="18">
        <v>879494.24875940022</v>
      </c>
      <c r="D11" s="18">
        <v>899274.91523340018</v>
      </c>
      <c r="E11" s="16">
        <v>2.2490956026036883</v>
      </c>
      <c r="F11" s="16"/>
      <c r="G11" s="18">
        <v>5006761.2981599979</v>
      </c>
      <c r="H11" s="18">
        <v>2434738.6110699996</v>
      </c>
      <c r="I11" s="18">
        <v>2570632.4659499996</v>
      </c>
      <c r="J11" s="16">
        <v>5.5814556134335334</v>
      </c>
      <c r="K11" s="352"/>
      <c r="L11" s="16"/>
      <c r="M11" s="16"/>
      <c r="O11" s="173"/>
      <c r="P11" s="178"/>
      <c r="Q11" s="171"/>
    </row>
    <row r="12" spans="1:18" ht="10.9" customHeight="1" x14ac:dyDescent="0.2">
      <c r="A12" s="10" t="s">
        <v>169</v>
      </c>
      <c r="B12" s="11">
        <v>604097.07577999996</v>
      </c>
      <c r="C12" s="11">
        <v>324813.9695409002</v>
      </c>
      <c r="D12" s="11">
        <v>257204.73524680012</v>
      </c>
      <c r="E12" s="12">
        <v>-20.814755716837112</v>
      </c>
      <c r="F12" s="12"/>
      <c r="G12" s="11">
        <v>1030546.60532</v>
      </c>
      <c r="H12" s="11">
        <v>599227.28247999982</v>
      </c>
      <c r="I12" s="11">
        <v>402349.55315000052</v>
      </c>
      <c r="J12" s="12">
        <v>-32.855267956957618</v>
      </c>
      <c r="K12" s="352"/>
      <c r="L12" s="12"/>
      <c r="M12" s="12"/>
      <c r="O12" s="174"/>
    </row>
    <row r="13" spans="1:18" ht="10.9" customHeight="1" x14ac:dyDescent="0.2">
      <c r="A13" s="10" t="s">
        <v>92</v>
      </c>
      <c r="B13" s="11">
        <v>660010.83599509997</v>
      </c>
      <c r="C13" s="11">
        <v>65681.324577899984</v>
      </c>
      <c r="D13" s="11">
        <v>60025.621539900028</v>
      </c>
      <c r="E13" s="12">
        <v>-8.6108236615906435</v>
      </c>
      <c r="F13" s="12"/>
      <c r="G13" s="11">
        <v>588475.03715999972</v>
      </c>
      <c r="H13" s="11">
        <v>54875.635989999988</v>
      </c>
      <c r="I13" s="11">
        <v>52176.556749999967</v>
      </c>
      <c r="J13" s="12">
        <v>-4.9185384211162102</v>
      </c>
      <c r="K13" s="352"/>
      <c r="L13" s="12"/>
      <c r="M13" s="9"/>
      <c r="O13" s="174"/>
    </row>
    <row r="14" spans="1:18" ht="11.25" customHeight="1" x14ac:dyDescent="0.2">
      <c r="A14" s="10" t="s">
        <v>93</v>
      </c>
      <c r="B14" s="11">
        <v>147390.33397939996</v>
      </c>
      <c r="C14" s="11">
        <v>1939.277</v>
      </c>
      <c r="D14" s="11">
        <v>1275.4475</v>
      </c>
      <c r="E14" s="12">
        <v>-34.23077260236677</v>
      </c>
      <c r="F14" s="12"/>
      <c r="G14" s="11">
        <v>208320.94586000018</v>
      </c>
      <c r="H14" s="11">
        <v>2967.0964299999996</v>
      </c>
      <c r="I14" s="11">
        <v>2304.1253300000008</v>
      </c>
      <c r="J14" s="12">
        <v>-22.344103592211155</v>
      </c>
      <c r="K14" s="352"/>
      <c r="L14" s="12"/>
      <c r="M14" s="12"/>
      <c r="O14" s="174"/>
    </row>
    <row r="15" spans="1:18" ht="11.25" customHeight="1" x14ac:dyDescent="0.2">
      <c r="A15" s="10" t="s">
        <v>421</v>
      </c>
      <c r="B15" s="11">
        <v>96883.293741300004</v>
      </c>
      <c r="C15" s="11">
        <v>30827.314200000004</v>
      </c>
      <c r="D15" s="11">
        <v>8499.2390999999971</v>
      </c>
      <c r="E15" s="12">
        <v>-72.42951804085483</v>
      </c>
      <c r="F15" s="12"/>
      <c r="G15" s="11">
        <v>258228.84134999994</v>
      </c>
      <c r="H15" s="11">
        <v>80918.899899999989</v>
      </c>
      <c r="I15" s="11">
        <v>26610.025499999989</v>
      </c>
      <c r="J15" s="12">
        <v>-67.115191218757545</v>
      </c>
      <c r="K15" s="352"/>
      <c r="L15" s="12"/>
      <c r="M15" s="12"/>
      <c r="O15" s="174"/>
    </row>
    <row r="16" spans="1:18" ht="11.25" customHeight="1" x14ac:dyDescent="0.2">
      <c r="A16" s="10" t="s">
        <v>94</v>
      </c>
      <c r="B16" s="11">
        <v>125726.01779339999</v>
      </c>
      <c r="C16" s="11">
        <v>92068.862032200021</v>
      </c>
      <c r="D16" s="11">
        <v>83180.330798200011</v>
      </c>
      <c r="E16" s="12">
        <v>-9.6542208058261281</v>
      </c>
      <c r="F16" s="12"/>
      <c r="G16" s="11">
        <v>194132.54237999997</v>
      </c>
      <c r="H16" s="11">
        <v>149732.57991000003</v>
      </c>
      <c r="I16" s="11">
        <v>110477.75369000006</v>
      </c>
      <c r="J16" s="12">
        <v>-26.216623158162989</v>
      </c>
      <c r="K16" s="352"/>
      <c r="L16" s="12"/>
      <c r="M16" s="12"/>
      <c r="O16" s="174"/>
    </row>
    <row r="17" spans="1:22" ht="11.25" customHeight="1" x14ac:dyDescent="0.2">
      <c r="A17" s="10" t="s">
        <v>312</v>
      </c>
      <c r="B17" s="11">
        <v>113984.73987999996</v>
      </c>
      <c r="C17" s="11">
        <v>43211.007000000005</v>
      </c>
      <c r="D17" s="11">
        <v>38994.424199999994</v>
      </c>
      <c r="E17" s="12">
        <v>-9.7581220451539394</v>
      </c>
      <c r="F17" s="12"/>
      <c r="G17" s="11">
        <v>122910.74874999997</v>
      </c>
      <c r="H17" s="11">
        <v>49413.696240000005</v>
      </c>
      <c r="I17" s="11">
        <v>39587.99577999999</v>
      </c>
      <c r="J17" s="12">
        <v>-19.884568869887914</v>
      </c>
      <c r="K17" s="352"/>
      <c r="L17" s="12"/>
      <c r="M17" s="12"/>
      <c r="O17" s="174"/>
    </row>
    <row r="18" spans="1:22" ht="11.25" customHeight="1" x14ac:dyDescent="0.2">
      <c r="A18" s="10" t="s">
        <v>380</v>
      </c>
      <c r="B18" s="11">
        <v>106217.16339999999</v>
      </c>
      <c r="C18" s="11">
        <v>83795.865494000042</v>
      </c>
      <c r="D18" s="11">
        <v>94278.482758200014</v>
      </c>
      <c r="E18" s="12">
        <v>12.509707015259067</v>
      </c>
      <c r="F18" s="12"/>
      <c r="G18" s="11">
        <v>546126.49320000014</v>
      </c>
      <c r="H18" s="11">
        <v>418279.29953999992</v>
      </c>
      <c r="I18" s="11">
        <v>466433.12227000005</v>
      </c>
      <c r="J18" s="12">
        <v>11.512360947088936</v>
      </c>
      <c r="K18" s="352"/>
      <c r="L18" s="12"/>
      <c r="M18" s="12"/>
      <c r="O18" s="174"/>
    </row>
    <row r="19" spans="1:22" ht="11.25" customHeight="1" x14ac:dyDescent="0.2">
      <c r="A19" s="10" t="s">
        <v>331</v>
      </c>
      <c r="B19" s="11">
        <v>72963.913066000008</v>
      </c>
      <c r="C19" s="11">
        <v>65592.154119999992</v>
      </c>
      <c r="D19" s="11">
        <v>66006.255829200003</v>
      </c>
      <c r="E19" s="12">
        <v>0.63132811348505413</v>
      </c>
      <c r="F19" s="12"/>
      <c r="G19" s="11">
        <v>96636.600589999958</v>
      </c>
      <c r="H19" s="11">
        <v>86942.656679999971</v>
      </c>
      <c r="I19" s="11">
        <v>81660.669320000001</v>
      </c>
      <c r="J19" s="12">
        <v>-6.0752541522175818</v>
      </c>
      <c r="K19" s="352"/>
      <c r="L19" s="12"/>
      <c r="M19" s="12"/>
      <c r="O19" s="174"/>
    </row>
    <row r="20" spans="1:22" ht="11.25" customHeight="1" x14ac:dyDescent="0.2">
      <c r="A20" s="10" t="s">
        <v>95</v>
      </c>
      <c r="B20" s="11">
        <v>28633.759638200005</v>
      </c>
      <c r="C20" s="11">
        <v>23483.863351399996</v>
      </c>
      <c r="D20" s="11">
        <v>22118.124523599996</v>
      </c>
      <c r="E20" s="12">
        <v>-5.8156479935341707</v>
      </c>
      <c r="F20" s="12"/>
      <c r="G20" s="11">
        <v>40295.164050000014</v>
      </c>
      <c r="H20" s="11">
        <v>32570.674519999997</v>
      </c>
      <c r="I20" s="11">
        <v>26794.607540000012</v>
      </c>
      <c r="J20" s="12">
        <v>-17.733949527060602</v>
      </c>
      <c r="K20" s="352"/>
      <c r="L20" s="12"/>
      <c r="M20" s="12"/>
      <c r="O20" s="174"/>
    </row>
    <row r="21" spans="1:22" ht="11.25" customHeight="1" x14ac:dyDescent="0.2">
      <c r="A21" s="10" t="s">
        <v>170</v>
      </c>
      <c r="B21" s="11">
        <v>93187.922250000003</v>
      </c>
      <c r="C21" s="11">
        <v>6.38</v>
      </c>
      <c r="D21" s="11">
        <v>359.19600000000003</v>
      </c>
      <c r="E21" s="12">
        <v>5530.0313479623828</v>
      </c>
      <c r="F21" s="12"/>
      <c r="G21" s="11">
        <v>97541.349689999959</v>
      </c>
      <c r="H21" s="11">
        <v>19.568999999999999</v>
      </c>
      <c r="I21" s="11">
        <v>495.89159999999998</v>
      </c>
      <c r="J21" s="12">
        <v>2434.0671470182433</v>
      </c>
      <c r="K21" s="352"/>
      <c r="L21" s="12"/>
      <c r="M21" s="12"/>
      <c r="O21" s="174"/>
    </row>
    <row r="22" spans="1:22" ht="11.25" customHeight="1" x14ac:dyDescent="0.2">
      <c r="A22" s="10" t="s">
        <v>386</v>
      </c>
      <c r="B22" s="11">
        <v>182336.87897150003</v>
      </c>
      <c r="C22" s="11">
        <v>0</v>
      </c>
      <c r="D22" s="11">
        <v>0</v>
      </c>
      <c r="E22" s="12" t="s">
        <v>525</v>
      </c>
      <c r="F22" s="12"/>
      <c r="G22" s="11">
        <v>239510.29413000002</v>
      </c>
      <c r="H22" s="11">
        <v>0</v>
      </c>
      <c r="I22" s="11">
        <v>0</v>
      </c>
      <c r="J22" s="12" t="s">
        <v>525</v>
      </c>
      <c r="K22" s="352"/>
      <c r="L22" s="12"/>
      <c r="M22" s="12"/>
      <c r="O22" s="174"/>
    </row>
    <row r="23" spans="1:22" ht="11.25" customHeight="1" x14ac:dyDescent="0.2">
      <c r="A23" s="10" t="s">
        <v>96</v>
      </c>
      <c r="B23" s="11">
        <v>232393.18773090001</v>
      </c>
      <c r="C23" s="11">
        <v>145148.60313999993</v>
      </c>
      <c r="D23" s="11">
        <v>265673.42604750005</v>
      </c>
      <c r="E23" s="12">
        <v>83.03546868532419</v>
      </c>
      <c r="F23" s="12"/>
      <c r="G23" s="11">
        <v>1464379.4665299989</v>
      </c>
      <c r="H23" s="11">
        <v>953874.02195000008</v>
      </c>
      <c r="I23" s="11">
        <v>1356791.675899999</v>
      </c>
      <c r="J23" s="12">
        <v>42.240132834975043</v>
      </c>
      <c r="K23" s="352"/>
      <c r="L23" s="12"/>
      <c r="M23" s="12"/>
      <c r="O23" s="174"/>
    </row>
    <row r="24" spans="1:22" ht="11.25" customHeight="1" x14ac:dyDescent="0.2">
      <c r="A24" s="10" t="s">
        <v>98</v>
      </c>
      <c r="B24" s="11">
        <v>90150.326700000005</v>
      </c>
      <c r="C24" s="11">
        <v>202.35</v>
      </c>
      <c r="D24" s="11">
        <v>21.75</v>
      </c>
      <c r="E24" s="12">
        <v>-89.251297257227577</v>
      </c>
      <c r="F24" s="12"/>
      <c r="G24" s="11">
        <v>96024.10811999999</v>
      </c>
      <c r="H24" s="11">
        <v>161.38754999999998</v>
      </c>
      <c r="I24" s="11">
        <v>30.202000000000002</v>
      </c>
      <c r="J24" s="12">
        <v>-81.286040961647899</v>
      </c>
      <c r="K24" s="352"/>
      <c r="L24" s="316"/>
      <c r="M24" s="12"/>
      <c r="O24" s="174"/>
    </row>
    <row r="25" spans="1:22" ht="11.25" customHeight="1" x14ac:dyDescent="0.2">
      <c r="A25" s="10" t="s">
        <v>0</v>
      </c>
      <c r="B25" s="11">
        <v>12346.498502999999</v>
      </c>
      <c r="C25" s="11">
        <v>2723.2783030000005</v>
      </c>
      <c r="D25" s="11">
        <v>1637.8816899999999</v>
      </c>
      <c r="E25" s="12">
        <v>-39.856250160121817</v>
      </c>
      <c r="F25" s="12"/>
      <c r="G25" s="11">
        <v>23633.101030000005</v>
      </c>
      <c r="H25" s="11">
        <v>5755.81088</v>
      </c>
      <c r="I25" s="11">
        <v>4920.28712</v>
      </c>
      <c r="J25" s="12">
        <v>-14.516178127103444</v>
      </c>
      <c r="K25" s="352"/>
      <c r="L25" s="12"/>
      <c r="M25" s="12"/>
      <c r="O25" s="174"/>
    </row>
    <row r="26" spans="1:22" ht="11.25" customHeight="1" x14ac:dyDescent="0.2">
      <c r="A26" s="9"/>
      <c r="B26" s="11"/>
      <c r="C26" s="11"/>
      <c r="D26" s="11"/>
      <c r="E26" s="12"/>
      <c r="F26" s="12"/>
      <c r="G26" s="11"/>
      <c r="H26" s="11"/>
      <c r="I26" s="11"/>
      <c r="J26" s="12"/>
      <c r="K26" s="352"/>
      <c r="L26" s="12"/>
      <c r="M26" s="12"/>
      <c r="O26" s="174"/>
    </row>
    <row r="27" spans="1:22" s="20" customFormat="1" ht="11.25" customHeight="1" x14ac:dyDescent="0.2">
      <c r="A27" s="89" t="s">
        <v>172</v>
      </c>
      <c r="B27" s="18">
        <v>123365.72605999999</v>
      </c>
      <c r="C27" s="18">
        <v>3282.2886400000002</v>
      </c>
      <c r="D27" s="18">
        <v>6247.9259300000003</v>
      </c>
      <c r="E27" s="16">
        <v>90.352726870480211</v>
      </c>
      <c r="F27" s="16"/>
      <c r="G27" s="18">
        <v>588630.73920999991</v>
      </c>
      <c r="H27" s="18">
        <v>20899.548510000001</v>
      </c>
      <c r="I27" s="18">
        <v>33352.903309999994</v>
      </c>
      <c r="J27" s="16">
        <v>59.586716880708309</v>
      </c>
      <c r="K27" s="352"/>
      <c r="L27" s="16"/>
      <c r="M27" s="16"/>
      <c r="O27" s="173"/>
      <c r="P27" s="171"/>
      <c r="Q27" s="171"/>
    </row>
    <row r="28" spans="1:22" ht="11.25" customHeight="1" x14ac:dyDescent="0.2">
      <c r="A28" s="10" t="s">
        <v>317</v>
      </c>
      <c r="B28" s="11">
        <v>33.771999999999998</v>
      </c>
      <c r="C28" s="11">
        <v>11.34</v>
      </c>
      <c r="D28" s="11">
        <v>0</v>
      </c>
      <c r="E28" s="12" t="s">
        <v>525</v>
      </c>
      <c r="F28" s="12"/>
      <c r="G28" s="11">
        <v>61.532739999999997</v>
      </c>
      <c r="H28" s="11">
        <v>17.010000000000002</v>
      </c>
      <c r="I28" s="11">
        <v>0</v>
      </c>
      <c r="J28" s="12" t="s">
        <v>525</v>
      </c>
      <c r="K28" s="352"/>
      <c r="L28" s="12"/>
      <c r="M28" s="12"/>
      <c r="O28" s="200"/>
    </row>
    <row r="29" spans="1:22" ht="11.25" customHeight="1" x14ac:dyDescent="0.2">
      <c r="A29" s="10" t="s">
        <v>367</v>
      </c>
      <c r="B29" s="11">
        <v>6456.6978200000003</v>
      </c>
      <c r="C29" s="11">
        <v>632.80200000000002</v>
      </c>
      <c r="D29" s="11">
        <v>703.33519999999999</v>
      </c>
      <c r="E29" s="12">
        <v>11.146172104386508</v>
      </c>
      <c r="F29" s="12"/>
      <c r="G29" s="11">
        <v>42793.367000000006</v>
      </c>
      <c r="H29" s="11">
        <v>5016.2986799999999</v>
      </c>
      <c r="I29" s="11">
        <v>4328.3863199999996</v>
      </c>
      <c r="J29" s="12">
        <v>-13.713544664768648</v>
      </c>
      <c r="K29" s="352"/>
      <c r="L29" s="12"/>
      <c r="M29" s="12"/>
      <c r="O29" s="200"/>
    </row>
    <row r="30" spans="1:22" ht="11.25" customHeight="1" x14ac:dyDescent="0.2">
      <c r="A30" s="10" t="s">
        <v>171</v>
      </c>
      <c r="B30" s="11">
        <v>909.33040000000005</v>
      </c>
      <c r="C30" s="11">
        <v>0</v>
      </c>
      <c r="D30" s="11">
        <v>0</v>
      </c>
      <c r="E30" s="12" t="s">
        <v>525</v>
      </c>
      <c r="F30" s="12"/>
      <c r="G30" s="11">
        <v>3351.1612999999998</v>
      </c>
      <c r="H30" s="11">
        <v>0</v>
      </c>
      <c r="I30" s="11">
        <v>0</v>
      </c>
      <c r="J30" s="12" t="s">
        <v>525</v>
      </c>
      <c r="K30" s="352"/>
      <c r="L30" s="12"/>
      <c r="M30" s="12"/>
      <c r="O30" s="200"/>
    </row>
    <row r="31" spans="1:22" ht="11.25" customHeight="1" x14ac:dyDescent="0.2">
      <c r="A31" s="10" t="s">
        <v>332</v>
      </c>
      <c r="B31" s="11">
        <v>17256.488600000001</v>
      </c>
      <c r="C31" s="11">
        <v>667.76800000000003</v>
      </c>
      <c r="D31" s="11">
        <v>834.89019999999994</v>
      </c>
      <c r="E31" s="12">
        <v>25.026985420086007</v>
      </c>
      <c r="F31" s="12"/>
      <c r="G31" s="11">
        <v>150305.51863999999</v>
      </c>
      <c r="H31" s="11">
        <v>2811.7547300000001</v>
      </c>
      <c r="I31" s="11">
        <v>5644.0132899999999</v>
      </c>
      <c r="J31" s="12">
        <v>100.72921829849645</v>
      </c>
      <c r="K31" s="352"/>
      <c r="L31" s="12"/>
      <c r="M31" s="12"/>
      <c r="O31" s="200"/>
      <c r="P31" s="218"/>
      <c r="Q31" s="175"/>
      <c r="R31" s="13"/>
      <c r="S31" s="13"/>
      <c r="T31" s="13"/>
      <c r="U31" s="13"/>
      <c r="V31" s="13"/>
    </row>
    <row r="32" spans="1:22" ht="11.25" customHeight="1" x14ac:dyDescent="0.2">
      <c r="A32" s="10" t="s">
        <v>362</v>
      </c>
      <c r="B32" s="11">
        <v>3179.6347999999998</v>
      </c>
      <c r="C32" s="11">
        <v>0</v>
      </c>
      <c r="D32" s="11">
        <v>0</v>
      </c>
      <c r="E32" s="12" t="s">
        <v>525</v>
      </c>
      <c r="F32" s="12"/>
      <c r="G32" s="11">
        <v>5018.7971900000011</v>
      </c>
      <c r="H32" s="11">
        <v>0</v>
      </c>
      <c r="I32" s="11">
        <v>0</v>
      </c>
      <c r="J32" s="12" t="s">
        <v>525</v>
      </c>
      <c r="K32" s="352"/>
      <c r="L32" s="12"/>
      <c r="M32" s="12"/>
      <c r="O32" s="200"/>
      <c r="Q32" s="175"/>
      <c r="R32" s="13"/>
      <c r="S32" s="13"/>
      <c r="T32" s="13"/>
      <c r="U32" s="13"/>
      <c r="V32" s="13"/>
    </row>
    <row r="33" spans="1:18" ht="11.25" customHeight="1" x14ac:dyDescent="0.2">
      <c r="A33" s="10" t="s">
        <v>422</v>
      </c>
      <c r="B33" s="11">
        <v>13.375</v>
      </c>
      <c r="C33" s="11">
        <v>3.375</v>
      </c>
      <c r="D33" s="11">
        <v>2</v>
      </c>
      <c r="E33" s="12">
        <v>-40.740740740740748</v>
      </c>
      <c r="F33" s="12"/>
      <c r="G33" s="11">
        <v>51.6</v>
      </c>
      <c r="H33" s="11">
        <v>11.955</v>
      </c>
      <c r="I33" s="11">
        <v>7.875</v>
      </c>
      <c r="J33" s="12">
        <v>-34.127979924717692</v>
      </c>
      <c r="K33" s="352"/>
      <c r="L33" s="12"/>
      <c r="M33" s="12"/>
      <c r="O33" s="200"/>
    </row>
    <row r="34" spans="1:18" ht="11.25" customHeight="1" x14ac:dyDescent="0.2">
      <c r="A34" s="10" t="s">
        <v>97</v>
      </c>
      <c r="B34" s="11">
        <v>65698.759999999995</v>
      </c>
      <c r="C34" s="11">
        <v>136.96559999999999</v>
      </c>
      <c r="D34" s="11">
        <v>928.78399999999999</v>
      </c>
      <c r="E34" s="12">
        <v>578.11479670807853</v>
      </c>
      <c r="F34" s="12"/>
      <c r="G34" s="11">
        <v>179610.01319</v>
      </c>
      <c r="H34" s="11">
        <v>437.55821000000009</v>
      </c>
      <c r="I34" s="11">
        <v>2841.3241999999996</v>
      </c>
      <c r="J34" s="12">
        <v>549.35913326823402</v>
      </c>
      <c r="K34" s="352"/>
      <c r="L34" s="12"/>
      <c r="M34" s="12"/>
      <c r="O34" s="200"/>
    </row>
    <row r="35" spans="1:18" ht="11.25" customHeight="1" x14ac:dyDescent="0.2">
      <c r="A35" s="10" t="s">
        <v>333</v>
      </c>
      <c r="B35" s="11">
        <v>29808.137439999999</v>
      </c>
      <c r="C35" s="11">
        <v>1830.0380400000001</v>
      </c>
      <c r="D35" s="11">
        <v>3778.9165300000004</v>
      </c>
      <c r="E35" s="12">
        <v>106.4938786736914</v>
      </c>
      <c r="F35" s="12"/>
      <c r="G35" s="11">
        <v>207354.24174999993</v>
      </c>
      <c r="H35" s="11">
        <v>12604.971890000003</v>
      </c>
      <c r="I35" s="11">
        <v>20531.304499999991</v>
      </c>
      <c r="J35" s="12">
        <v>62.8825885465738</v>
      </c>
      <c r="K35" s="352"/>
      <c r="L35" s="12"/>
      <c r="M35" s="12"/>
      <c r="O35" s="200"/>
    </row>
    <row r="36" spans="1:18" ht="11.25" customHeight="1" x14ac:dyDescent="0.2">
      <c r="A36" s="10" t="s">
        <v>330</v>
      </c>
      <c r="B36" s="11">
        <v>2.42</v>
      </c>
      <c r="C36" s="11">
        <v>0</v>
      </c>
      <c r="D36" s="11">
        <v>0</v>
      </c>
      <c r="E36" s="12" t="s">
        <v>525</v>
      </c>
      <c r="F36" s="12"/>
      <c r="G36" s="11">
        <v>34.587400000000002</v>
      </c>
      <c r="H36" s="11">
        <v>0</v>
      </c>
      <c r="I36" s="11">
        <v>0</v>
      </c>
      <c r="J36" s="12" t="s">
        <v>525</v>
      </c>
      <c r="K36" s="352"/>
      <c r="L36" s="12"/>
      <c r="M36" s="12"/>
      <c r="O36" s="200"/>
    </row>
    <row r="37" spans="1:18" ht="11.25" customHeight="1" x14ac:dyDescent="0.2">
      <c r="A37" s="10" t="s">
        <v>235</v>
      </c>
      <c r="B37" s="11">
        <v>7.11</v>
      </c>
      <c r="C37" s="11">
        <v>0</v>
      </c>
      <c r="D37" s="11">
        <v>0</v>
      </c>
      <c r="E37" s="12" t="s">
        <v>525</v>
      </c>
      <c r="F37" s="12"/>
      <c r="G37" s="11">
        <v>49.92</v>
      </c>
      <c r="H37" s="11">
        <v>0</v>
      </c>
      <c r="I37" s="11">
        <v>0</v>
      </c>
      <c r="J37" s="12" t="s">
        <v>525</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451</v>
      </c>
      <c r="B40" s="9"/>
      <c r="C40" s="9"/>
      <c r="D40" s="9"/>
      <c r="E40" s="9"/>
      <c r="F40" s="9"/>
      <c r="G40" s="9"/>
      <c r="H40" s="9"/>
      <c r="I40" s="9"/>
      <c r="J40" s="9"/>
      <c r="K40" s="127"/>
      <c r="L40" s="9"/>
      <c r="M40" s="9"/>
      <c r="O40" s="174"/>
    </row>
    <row r="41" spans="1:18" ht="47.45" customHeight="1" x14ac:dyDescent="0.25">
      <c r="A41" s="414" t="s">
        <v>504</v>
      </c>
      <c r="B41" s="414"/>
      <c r="C41" s="414"/>
      <c r="D41" s="414"/>
      <c r="E41" s="414"/>
      <c r="F41" s="414"/>
      <c r="G41" s="414"/>
      <c r="H41" s="414"/>
      <c r="I41" s="414"/>
      <c r="J41" s="414"/>
      <c r="K41" s="127"/>
      <c r="L41" s="345"/>
      <c r="M41" s="345"/>
      <c r="O41" s="174"/>
    </row>
    <row r="42" spans="1:18" ht="20.100000000000001" customHeight="1" x14ac:dyDescent="0.2">
      <c r="A42" s="406" t="s">
        <v>475</v>
      </c>
      <c r="B42" s="406"/>
      <c r="C42" s="406"/>
      <c r="D42" s="406"/>
      <c r="E42" s="406"/>
      <c r="F42" s="406"/>
      <c r="G42" s="406"/>
      <c r="H42" s="406"/>
      <c r="I42" s="406"/>
      <c r="J42" s="406"/>
      <c r="K42" s="127"/>
      <c r="L42" s="359"/>
      <c r="M42" s="359"/>
      <c r="N42" s="83"/>
      <c r="O42" s="169"/>
      <c r="P42" s="169"/>
      <c r="Q42" s="169"/>
      <c r="R42" s="83"/>
    </row>
    <row r="43" spans="1:18" ht="20.100000000000001" customHeight="1" x14ac:dyDescent="0.2">
      <c r="A43" s="407" t="s">
        <v>151</v>
      </c>
      <c r="B43" s="407"/>
      <c r="C43" s="407"/>
      <c r="D43" s="407"/>
      <c r="E43" s="407"/>
      <c r="F43" s="407"/>
      <c r="G43" s="407"/>
      <c r="H43" s="407"/>
      <c r="I43" s="407"/>
      <c r="J43" s="407"/>
      <c r="K43" s="127"/>
      <c r="L43" s="359"/>
      <c r="M43" s="359"/>
      <c r="N43" s="258"/>
      <c r="O43" s="258"/>
      <c r="P43" s="258"/>
      <c r="Q43" s="258"/>
      <c r="R43" s="258"/>
    </row>
    <row r="44" spans="1:18" s="20" customFormat="1" x14ac:dyDescent="0.2">
      <c r="A44" s="17"/>
      <c r="B44" s="408" t="s">
        <v>100</v>
      </c>
      <c r="C44" s="408"/>
      <c r="D44" s="408"/>
      <c r="E44" s="408"/>
      <c r="F44" s="360"/>
      <c r="G44" s="408" t="s">
        <v>419</v>
      </c>
      <c r="H44" s="408"/>
      <c r="I44" s="408"/>
      <c r="J44" s="408"/>
      <c r="K44" s="127"/>
      <c r="L44" s="360"/>
      <c r="M44" s="360"/>
      <c r="N44" s="91"/>
      <c r="O44" s="170"/>
      <c r="P44" s="170"/>
      <c r="Q44" s="170"/>
      <c r="R44" s="91"/>
    </row>
    <row r="45" spans="1:18" s="20" customFormat="1" x14ac:dyDescent="0.2">
      <c r="A45" s="17" t="s">
        <v>257</v>
      </c>
      <c r="B45" s="412">
        <v>2020</v>
      </c>
      <c r="C45" s="409" t="s">
        <v>510</v>
      </c>
      <c r="D45" s="409"/>
      <c r="E45" s="409"/>
      <c r="F45" s="360"/>
      <c r="G45" s="412">
        <v>2020</v>
      </c>
      <c r="H45" s="409" t="s">
        <v>510</v>
      </c>
      <c r="I45" s="409"/>
      <c r="J45" s="409"/>
      <c r="K45" s="127"/>
      <c r="L45" s="360"/>
      <c r="M45" s="360"/>
      <c r="N45" s="91"/>
      <c r="O45" s="170"/>
      <c r="P45" s="170"/>
      <c r="Q45" s="170"/>
      <c r="R45" s="91"/>
    </row>
    <row r="46" spans="1:18" s="20" customFormat="1" x14ac:dyDescent="0.2">
      <c r="A46" s="123"/>
      <c r="B46" s="413"/>
      <c r="C46" s="257">
        <v>2020</v>
      </c>
      <c r="D46" s="257">
        <v>2021</v>
      </c>
      <c r="E46" s="361" t="s">
        <v>522</v>
      </c>
      <c r="F46" s="125"/>
      <c r="G46" s="413"/>
      <c r="H46" s="257">
        <v>2020</v>
      </c>
      <c r="I46" s="257">
        <v>2021</v>
      </c>
      <c r="J46" s="361" t="s">
        <v>522</v>
      </c>
      <c r="K46" s="127"/>
      <c r="L46" s="360"/>
      <c r="M46" s="360"/>
      <c r="O46" s="171"/>
      <c r="P46" s="171"/>
      <c r="Q46" s="171"/>
    </row>
    <row r="47" spans="1:18" s="20" customFormat="1" ht="11.25" customHeight="1" x14ac:dyDescent="0.2">
      <c r="A47" s="17" t="s">
        <v>255</v>
      </c>
      <c r="B47" s="18">
        <v>614414.23915699986</v>
      </c>
      <c r="C47" s="18">
        <v>132100.672689</v>
      </c>
      <c r="D47" s="18">
        <v>149530.70719640001</v>
      </c>
      <c r="E47" s="16">
        <v>13.194508515815755</v>
      </c>
      <c r="F47" s="16"/>
      <c r="G47" s="18">
        <v>1247499.7991500003</v>
      </c>
      <c r="H47" s="18">
        <v>268684.34406999999</v>
      </c>
      <c r="I47" s="18">
        <v>294775.06680999999</v>
      </c>
      <c r="J47" s="16">
        <v>9.7105482012017177</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122766.70460870001</v>
      </c>
      <c r="C49" s="18">
        <v>25388.195053400003</v>
      </c>
      <c r="D49" s="18">
        <v>30317.432944</v>
      </c>
      <c r="E49" s="16">
        <v>19.415471955497949</v>
      </c>
      <c r="F49" s="16"/>
      <c r="G49" s="18">
        <v>140172.11152999999</v>
      </c>
      <c r="H49" s="18">
        <v>28964.23055</v>
      </c>
      <c r="I49" s="18">
        <v>31361.925959999993</v>
      </c>
      <c r="J49" s="16">
        <v>8.2781256897569904</v>
      </c>
      <c r="K49" s="127"/>
      <c r="L49" s="16"/>
      <c r="M49" s="16"/>
      <c r="O49" s="173"/>
      <c r="P49" s="171"/>
      <c r="Q49" s="171"/>
    </row>
    <row r="50" spans="1:20" ht="11.25" customHeight="1" x14ac:dyDescent="0.2">
      <c r="A50" s="9" t="s">
        <v>308</v>
      </c>
      <c r="B50" s="11">
        <v>547.40584999999999</v>
      </c>
      <c r="C50" s="11">
        <v>201.40199999999999</v>
      </c>
      <c r="D50" s="11">
        <v>113.274</v>
      </c>
      <c r="E50" s="12">
        <v>-43.757261596210562</v>
      </c>
      <c r="F50" s="12"/>
      <c r="G50" s="11">
        <v>652.10898999999995</v>
      </c>
      <c r="H50" s="11">
        <v>242.5727</v>
      </c>
      <c r="I50" s="11">
        <v>159.05320999999998</v>
      </c>
      <c r="J50" s="12">
        <v>-34.430704691830542</v>
      </c>
      <c r="K50" s="127"/>
      <c r="L50" s="12"/>
      <c r="M50" s="12"/>
      <c r="O50" s="174"/>
    </row>
    <row r="51" spans="1:20" ht="11.25" customHeight="1" x14ac:dyDescent="0.2">
      <c r="A51" s="9" t="s">
        <v>309</v>
      </c>
      <c r="B51" s="11">
        <v>26511.289174099998</v>
      </c>
      <c r="C51" s="11">
        <v>7165.9630300000008</v>
      </c>
      <c r="D51" s="11">
        <v>6570.7721300000003</v>
      </c>
      <c r="E51" s="12">
        <v>-8.3058047816917195</v>
      </c>
      <c r="F51" s="12"/>
      <c r="G51" s="11">
        <v>24231.742269999995</v>
      </c>
      <c r="H51" s="11">
        <v>6396.5440499999995</v>
      </c>
      <c r="I51" s="11">
        <v>6207.7879499999981</v>
      </c>
      <c r="J51" s="12">
        <v>-2.9509075295119942</v>
      </c>
      <c r="K51" s="127"/>
      <c r="L51" s="12"/>
      <c r="M51" s="12"/>
      <c r="O51" s="174"/>
      <c r="P51" s="174"/>
      <c r="Q51" s="174"/>
      <c r="R51" s="13"/>
      <c r="S51" s="13"/>
      <c r="T51" s="13"/>
    </row>
    <row r="52" spans="1:20" ht="11.25" customHeight="1" x14ac:dyDescent="0.2">
      <c r="A52" s="9" t="s">
        <v>147</v>
      </c>
      <c r="B52" s="11">
        <v>95708.009584600004</v>
      </c>
      <c r="C52" s="11">
        <v>18020.830023400002</v>
      </c>
      <c r="D52" s="11">
        <v>23633.386814000001</v>
      </c>
      <c r="E52" s="12">
        <v>31.14482952956169</v>
      </c>
      <c r="F52" s="12"/>
      <c r="G52" s="11">
        <v>115288.26027000001</v>
      </c>
      <c r="H52" s="11">
        <v>22325.113799999999</v>
      </c>
      <c r="I52" s="11">
        <v>24995.084799999997</v>
      </c>
      <c r="J52" s="12">
        <v>11.959495588327073</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82838.664810000002</v>
      </c>
      <c r="C54" s="18">
        <v>19513.1466</v>
      </c>
      <c r="D54" s="18">
        <v>17248.278699999999</v>
      </c>
      <c r="E54" s="16">
        <v>-11.606881998211406</v>
      </c>
      <c r="F54" s="16"/>
      <c r="G54" s="18">
        <v>113299.22064</v>
      </c>
      <c r="H54" s="18">
        <v>27133.971000000001</v>
      </c>
      <c r="I54" s="18">
        <v>23576.334269999999</v>
      </c>
      <c r="J54" s="16">
        <v>-13.111375146675002</v>
      </c>
      <c r="K54" s="127"/>
      <c r="L54" s="16"/>
      <c r="M54" s="16"/>
      <c r="O54" s="173"/>
      <c r="P54" s="171"/>
      <c r="Q54" s="171"/>
    </row>
    <row r="55" spans="1:20" ht="11.25" customHeight="1" x14ac:dyDescent="0.2">
      <c r="A55" s="9" t="s">
        <v>311</v>
      </c>
      <c r="B55" s="11">
        <v>302.54567000000003</v>
      </c>
      <c r="C55" s="11">
        <v>93.533910000000006</v>
      </c>
      <c r="D55" s="11">
        <v>7.6604399999999995</v>
      </c>
      <c r="E55" s="12">
        <v>-91.809986346128369</v>
      </c>
      <c r="F55" s="12"/>
      <c r="G55" s="11">
        <v>600.15949999999998</v>
      </c>
      <c r="H55" s="11">
        <v>194.83434000000003</v>
      </c>
      <c r="I55" s="11">
        <v>52.536999999999999</v>
      </c>
      <c r="J55" s="12">
        <v>-73.03504094812034</v>
      </c>
      <c r="K55" s="127"/>
      <c r="L55" s="12"/>
      <c r="M55" s="12"/>
      <c r="O55" s="174"/>
    </row>
    <row r="56" spans="1:20" ht="11.25" customHeight="1" x14ac:dyDescent="0.2">
      <c r="A56" s="9" t="s">
        <v>96</v>
      </c>
      <c r="B56" s="11">
        <v>3648.4629999999997</v>
      </c>
      <c r="C56" s="11">
        <v>964.59939999999995</v>
      </c>
      <c r="D56" s="11">
        <v>761.36843999999996</v>
      </c>
      <c r="E56" s="12">
        <v>-21.068949451969388</v>
      </c>
      <c r="F56" s="12"/>
      <c r="G56" s="11">
        <v>9039.4367200000015</v>
      </c>
      <c r="H56" s="11">
        <v>2518.3918100000001</v>
      </c>
      <c r="I56" s="11">
        <v>1894.5694899999999</v>
      </c>
      <c r="J56" s="12">
        <v>-24.770661877271593</v>
      </c>
      <c r="K56" s="127"/>
      <c r="L56" s="12"/>
      <c r="M56" s="12"/>
      <c r="O56" s="174"/>
    </row>
    <row r="57" spans="1:20" ht="11.25" customHeight="1" x14ac:dyDescent="0.2">
      <c r="A57" s="9" t="s">
        <v>308</v>
      </c>
      <c r="B57" s="11">
        <v>41.101680000000002</v>
      </c>
      <c r="C57" s="11">
        <v>0</v>
      </c>
      <c r="D57" s="11">
        <v>20.5656</v>
      </c>
      <c r="E57" s="12" t="s">
        <v>525</v>
      </c>
      <c r="F57" s="12"/>
      <c r="G57" s="11">
        <v>73.097499999999997</v>
      </c>
      <c r="H57" s="11">
        <v>0</v>
      </c>
      <c r="I57" s="11">
        <v>36.575000000000003</v>
      </c>
      <c r="J57" s="12" t="s">
        <v>525</v>
      </c>
      <c r="K57" s="127"/>
      <c r="L57" s="12"/>
      <c r="M57" s="12"/>
      <c r="O57" s="174"/>
    </row>
    <row r="58" spans="1:20" ht="11.25" customHeight="1" x14ac:dyDescent="0.2">
      <c r="A58" s="9" t="s">
        <v>309</v>
      </c>
      <c r="B58" s="11">
        <v>43780.529539999996</v>
      </c>
      <c r="C58" s="11">
        <v>10570.760120000001</v>
      </c>
      <c r="D58" s="11">
        <v>7530.0775699999995</v>
      </c>
      <c r="E58" s="12">
        <v>-28.765032178215776</v>
      </c>
      <c r="F58" s="12"/>
      <c r="G58" s="11">
        <v>53908.978709999996</v>
      </c>
      <c r="H58" s="11">
        <v>12499.73863</v>
      </c>
      <c r="I58" s="11">
        <v>9286.381879999999</v>
      </c>
      <c r="J58" s="12">
        <v>-25.70739153127397</v>
      </c>
      <c r="K58" s="127"/>
      <c r="L58" s="12"/>
      <c r="M58" s="12"/>
      <c r="O58" s="174"/>
    </row>
    <row r="59" spans="1:20" ht="11.25" customHeight="1" x14ac:dyDescent="0.2">
      <c r="A59" s="9" t="s">
        <v>334</v>
      </c>
      <c r="B59" s="11">
        <v>6416.5972300000003</v>
      </c>
      <c r="C59" s="11">
        <v>978.71310000000005</v>
      </c>
      <c r="D59" s="11">
        <v>1986.5956700000002</v>
      </c>
      <c r="E59" s="12">
        <v>102.98039026963059</v>
      </c>
      <c r="F59" s="12"/>
      <c r="G59" s="11">
        <v>14697.2569</v>
      </c>
      <c r="H59" s="11">
        <v>3280.0381400000001</v>
      </c>
      <c r="I59" s="11">
        <v>4674.765370000001</v>
      </c>
      <c r="J59" s="12">
        <v>42.521677202204756</v>
      </c>
      <c r="K59" s="127"/>
      <c r="L59" s="12"/>
      <c r="M59" s="12"/>
      <c r="O59" s="174"/>
    </row>
    <row r="60" spans="1:20" ht="11.25" customHeight="1" x14ac:dyDescent="0.2">
      <c r="A60" s="9" t="s">
        <v>335</v>
      </c>
      <c r="B60" s="11">
        <v>1064.4821299999999</v>
      </c>
      <c r="C60" s="11">
        <v>282.99505000000005</v>
      </c>
      <c r="D60" s="11">
        <v>193.00172999999998</v>
      </c>
      <c r="E60" s="12">
        <v>-31.80031594192198</v>
      </c>
      <c r="F60" s="12"/>
      <c r="G60" s="11">
        <v>8751.1363399999991</v>
      </c>
      <c r="H60" s="11">
        <v>2529.0087800000001</v>
      </c>
      <c r="I60" s="11">
        <v>1560.36958</v>
      </c>
      <c r="J60" s="12">
        <v>-38.301140259386521</v>
      </c>
      <c r="K60" s="127"/>
      <c r="L60" s="12"/>
      <c r="M60" s="12"/>
      <c r="O60" s="174"/>
    </row>
    <row r="61" spans="1:20" ht="11.25" customHeight="1" x14ac:dyDescent="0.2">
      <c r="A61" s="9" t="s">
        <v>387</v>
      </c>
      <c r="B61" s="11">
        <v>0</v>
      </c>
      <c r="C61" s="11">
        <v>0</v>
      </c>
      <c r="D61" s="11">
        <v>0</v>
      </c>
      <c r="E61" s="12" t="s">
        <v>525</v>
      </c>
      <c r="F61" s="12"/>
      <c r="G61" s="11">
        <v>0</v>
      </c>
      <c r="H61" s="11">
        <v>0</v>
      </c>
      <c r="I61" s="11">
        <v>0</v>
      </c>
      <c r="J61" s="12" t="s">
        <v>525</v>
      </c>
      <c r="K61" s="127"/>
      <c r="L61" s="12"/>
      <c r="M61" s="12"/>
      <c r="O61" s="174"/>
    </row>
    <row r="62" spans="1:20" ht="11.25" customHeight="1" x14ac:dyDescent="0.2">
      <c r="A62" s="9" t="s">
        <v>312</v>
      </c>
      <c r="B62" s="11">
        <v>2720.0689199999997</v>
      </c>
      <c r="C62" s="11">
        <v>581.33447999999987</v>
      </c>
      <c r="D62" s="11">
        <v>50.418999999999997</v>
      </c>
      <c r="E62" s="12">
        <v>-91.327023987980212</v>
      </c>
      <c r="F62" s="12"/>
      <c r="G62" s="11">
        <v>3288.3022500000002</v>
      </c>
      <c r="H62" s="11">
        <v>620.39345000000003</v>
      </c>
      <c r="I62" s="11">
        <v>45.479229999999994</v>
      </c>
      <c r="J62" s="12">
        <v>-92.669292365997734</v>
      </c>
      <c r="K62" s="127"/>
      <c r="L62" s="12"/>
      <c r="M62" s="12"/>
      <c r="O62" s="174"/>
    </row>
    <row r="63" spans="1:20" ht="11.25" customHeight="1" x14ac:dyDescent="0.2">
      <c r="A63" s="9" t="s">
        <v>207</v>
      </c>
      <c r="B63" s="11">
        <v>24864.876640000006</v>
      </c>
      <c r="C63" s="11">
        <v>6041.21054</v>
      </c>
      <c r="D63" s="11">
        <v>6698.5902500000002</v>
      </c>
      <c r="E63" s="12">
        <v>10.881589139252213</v>
      </c>
      <c r="F63" s="12"/>
      <c r="G63" s="11">
        <v>22940.852720000006</v>
      </c>
      <c r="H63" s="11">
        <v>5491.5658500000027</v>
      </c>
      <c r="I63" s="11">
        <v>6025.6567200000009</v>
      </c>
      <c r="J63" s="12">
        <v>9.7256572094095475</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171007.7115298</v>
      </c>
      <c r="C65" s="18">
        <v>47970.070979999997</v>
      </c>
      <c r="D65" s="18">
        <v>52284.272189999996</v>
      </c>
      <c r="E65" s="16">
        <v>8.9935268425987971</v>
      </c>
      <c r="F65" s="16"/>
      <c r="G65" s="18">
        <v>434738.15218000015</v>
      </c>
      <c r="H65" s="18">
        <v>116200.65615999997</v>
      </c>
      <c r="I65" s="18">
        <v>133394.88129000002</v>
      </c>
      <c r="J65" s="16">
        <v>14.797012080830967</v>
      </c>
      <c r="K65" s="127"/>
      <c r="L65" s="16"/>
      <c r="M65" s="16"/>
      <c r="O65" s="173"/>
      <c r="P65" s="171"/>
      <c r="Q65" s="171"/>
    </row>
    <row r="66" spans="1:22" s="20" customFormat="1" ht="11.25" customHeight="1" x14ac:dyDescent="0.2">
      <c r="A66" s="9" t="s">
        <v>380</v>
      </c>
      <c r="B66" s="11">
        <v>44677.48829999999</v>
      </c>
      <c r="C66" s="11">
        <v>9144.6312849999995</v>
      </c>
      <c r="D66" s="11">
        <v>12912.338159999999</v>
      </c>
      <c r="E66" s="12">
        <v>41.201298965221213</v>
      </c>
      <c r="F66" s="12"/>
      <c r="G66" s="11">
        <v>122812.66885000005</v>
      </c>
      <c r="H66" s="11">
        <v>24976.070659999998</v>
      </c>
      <c r="I66" s="11">
        <v>33026.5962</v>
      </c>
      <c r="J66" s="12">
        <v>32.232954693282409</v>
      </c>
      <c r="K66" s="127"/>
      <c r="L66" s="12"/>
      <c r="M66" s="12"/>
      <c r="O66" s="173"/>
      <c r="P66" s="171"/>
      <c r="Q66" s="171"/>
    </row>
    <row r="67" spans="1:22" ht="11.25" customHeight="1" x14ac:dyDescent="0.2">
      <c r="A67" s="9" t="s">
        <v>203</v>
      </c>
      <c r="B67" s="11">
        <v>20108.147540000002</v>
      </c>
      <c r="C67" s="11">
        <v>5638.171804999999</v>
      </c>
      <c r="D67" s="11">
        <v>2813.4413400000003</v>
      </c>
      <c r="E67" s="12">
        <v>-50.100113346936212</v>
      </c>
      <c r="F67" s="12"/>
      <c r="G67" s="11">
        <v>68062.491679999992</v>
      </c>
      <c r="H67" s="11">
        <v>18482.21701</v>
      </c>
      <c r="I67" s="11">
        <v>12757.681280000001</v>
      </c>
      <c r="J67" s="12">
        <v>-30.973209149652774</v>
      </c>
      <c r="K67" s="127"/>
      <c r="L67" s="12"/>
      <c r="M67" s="12"/>
      <c r="O67" s="174"/>
    </row>
    <row r="68" spans="1:22" ht="11.25" customHeight="1" x14ac:dyDescent="0.2">
      <c r="A68" s="9" t="s">
        <v>204</v>
      </c>
      <c r="B68" s="11">
        <v>55491.768540000005</v>
      </c>
      <c r="C68" s="11">
        <v>18974.472705</v>
      </c>
      <c r="D68" s="11">
        <v>23015.956450000001</v>
      </c>
      <c r="E68" s="12">
        <v>21.299583961218715</v>
      </c>
      <c r="F68" s="12"/>
      <c r="G68" s="11">
        <v>119214.75999000005</v>
      </c>
      <c r="H68" s="11">
        <v>39349.121339999983</v>
      </c>
      <c r="I68" s="11">
        <v>50162.718080000006</v>
      </c>
      <c r="J68" s="12">
        <v>27.481164437101583</v>
      </c>
      <c r="K68" s="127"/>
      <c r="L68" s="12"/>
      <c r="M68" s="12"/>
      <c r="O68" s="174"/>
    </row>
    <row r="69" spans="1:22" ht="11.25" customHeight="1" x14ac:dyDescent="0.2">
      <c r="A69" s="9" t="s">
        <v>205</v>
      </c>
      <c r="B69" s="11">
        <v>17334.412830000001</v>
      </c>
      <c r="C69" s="11">
        <v>7908.1443849999996</v>
      </c>
      <c r="D69" s="11">
        <v>6277.9293499999985</v>
      </c>
      <c r="E69" s="12">
        <v>-20.614381271188705</v>
      </c>
      <c r="F69" s="12"/>
      <c r="G69" s="11">
        <v>35381.445620000006</v>
      </c>
      <c r="H69" s="11">
        <v>15310.09152</v>
      </c>
      <c r="I69" s="11">
        <v>16100.761979999996</v>
      </c>
      <c r="J69" s="12">
        <v>5.1643744844184596</v>
      </c>
      <c r="K69" s="127"/>
      <c r="L69" s="12"/>
      <c r="M69" s="12"/>
      <c r="N69"/>
      <c r="O69"/>
      <c r="P69"/>
      <c r="Q69"/>
      <c r="R69"/>
      <c r="S69"/>
      <c r="T69"/>
      <c r="U69"/>
      <c r="V69"/>
    </row>
    <row r="70" spans="1:22" ht="11.25" customHeight="1" x14ac:dyDescent="0.2">
      <c r="A70" s="9" t="s">
        <v>388</v>
      </c>
      <c r="B70" s="11">
        <v>446.76504</v>
      </c>
      <c r="C70" s="11">
        <v>227.52303999999998</v>
      </c>
      <c r="D70" s="11">
        <v>673.04588000000001</v>
      </c>
      <c r="E70" s="12">
        <v>195.81438433663692</v>
      </c>
      <c r="F70" s="12"/>
      <c r="G70" s="11">
        <v>1543.5682899999999</v>
      </c>
      <c r="H70" s="11">
        <v>653.23746999999992</v>
      </c>
      <c r="I70" s="11">
        <v>1822.32519</v>
      </c>
      <c r="J70" s="12">
        <v>178.96825789861691</v>
      </c>
      <c r="K70" s="127"/>
      <c r="L70" s="12"/>
      <c r="M70" s="12"/>
      <c r="N70"/>
      <c r="O70"/>
      <c r="P70"/>
      <c r="Q70"/>
      <c r="R70"/>
      <c r="S70"/>
      <c r="T70"/>
      <c r="U70"/>
      <c r="V70"/>
    </row>
    <row r="71" spans="1:22" ht="11.25" customHeight="1" x14ac:dyDescent="0.2">
      <c r="A71" s="9" t="s">
        <v>206</v>
      </c>
      <c r="B71" s="11">
        <v>32949.129279799999</v>
      </c>
      <c r="C71" s="11">
        <v>6077.1277600000003</v>
      </c>
      <c r="D71" s="11">
        <v>6591.5610100000004</v>
      </c>
      <c r="E71" s="12">
        <v>8.4650721577062882</v>
      </c>
      <c r="F71" s="12"/>
      <c r="G71" s="11">
        <v>87723.217750000011</v>
      </c>
      <c r="H71" s="11">
        <v>17429.918160000001</v>
      </c>
      <c r="I71" s="11">
        <v>19524.798560000003</v>
      </c>
      <c r="J71" s="12">
        <v>12.018876857422953</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131872.6870639</v>
      </c>
      <c r="C73" s="18">
        <v>20643.459483900002</v>
      </c>
      <c r="D73" s="18">
        <v>19392.288200000003</v>
      </c>
      <c r="E73" s="16">
        <v>-6.0608605106900626</v>
      </c>
      <c r="F73" s="16"/>
      <c r="G73" s="18">
        <v>339575.18677000003</v>
      </c>
      <c r="H73" s="18">
        <v>53035.370650000004</v>
      </c>
      <c r="I73" s="18">
        <v>50295.132740000008</v>
      </c>
      <c r="J73" s="16">
        <v>-5.1668120283043635</v>
      </c>
      <c r="K73" s="127"/>
      <c r="L73" s="16"/>
      <c r="M73" s="16"/>
      <c r="N73"/>
      <c r="O73"/>
      <c r="P73"/>
      <c r="Q73"/>
      <c r="R73"/>
      <c r="S73"/>
      <c r="T73"/>
      <c r="U73"/>
      <c r="V73"/>
    </row>
    <row r="74" spans="1:22" ht="11.25" customHeight="1" x14ac:dyDescent="0.2">
      <c r="A74" s="9" t="s">
        <v>208</v>
      </c>
      <c r="B74" s="11">
        <v>64282.039569999994</v>
      </c>
      <c r="C74" s="11">
        <v>10008.560539999999</v>
      </c>
      <c r="D74" s="11">
        <v>8643.240240000001</v>
      </c>
      <c r="E74" s="12">
        <v>-13.64152511785673</v>
      </c>
      <c r="F74" s="12"/>
      <c r="G74" s="11">
        <v>159611.49825</v>
      </c>
      <c r="H74" s="11">
        <v>24464.192410000003</v>
      </c>
      <c r="I74" s="11">
        <v>23514.476250000007</v>
      </c>
      <c r="J74" s="12">
        <v>-3.8820662627383058</v>
      </c>
      <c r="K74" s="127"/>
      <c r="L74" s="12"/>
      <c r="M74" s="12"/>
      <c r="N74"/>
      <c r="O74"/>
      <c r="P74"/>
      <c r="Q74"/>
      <c r="R74"/>
      <c r="S74"/>
      <c r="T74"/>
      <c r="U74"/>
      <c r="V74"/>
    </row>
    <row r="75" spans="1:22" ht="11.25" customHeight="1" x14ac:dyDescent="0.2">
      <c r="A75" s="9" t="s">
        <v>92</v>
      </c>
      <c r="B75" s="11">
        <v>4369.3064000000004</v>
      </c>
      <c r="C75" s="11">
        <v>689.7020500000001</v>
      </c>
      <c r="D75" s="11">
        <v>660.47832999999991</v>
      </c>
      <c r="E75" s="12">
        <v>-4.2371513902271545</v>
      </c>
      <c r="F75" s="12"/>
      <c r="G75" s="11">
        <v>27268.424639999994</v>
      </c>
      <c r="H75" s="11">
        <v>4397.6787199999999</v>
      </c>
      <c r="I75" s="11">
        <v>4379.9165199999989</v>
      </c>
      <c r="J75" s="12">
        <v>-0.40389944629698959</v>
      </c>
      <c r="K75" s="127"/>
      <c r="L75" s="12"/>
      <c r="M75" s="12"/>
      <c r="N75"/>
      <c r="O75"/>
      <c r="P75"/>
      <c r="Q75"/>
      <c r="R75"/>
      <c r="S75"/>
      <c r="T75"/>
      <c r="U75"/>
      <c r="V75"/>
    </row>
    <row r="76" spans="1:22" ht="11.25" customHeight="1" x14ac:dyDescent="0.2">
      <c r="A76" s="9" t="s">
        <v>209</v>
      </c>
      <c r="B76" s="11">
        <v>5143.2619999999997</v>
      </c>
      <c r="C76" s="11">
        <v>782.41099999999994</v>
      </c>
      <c r="D76" s="11">
        <v>802.928</v>
      </c>
      <c r="E76" s="12">
        <v>2.6222790834995919</v>
      </c>
      <c r="F76" s="12"/>
      <c r="G76" s="11">
        <v>20574.64399</v>
      </c>
      <c r="H76" s="11">
        <v>2834.3410000000003</v>
      </c>
      <c r="I76" s="11">
        <v>2959.4148300000002</v>
      </c>
      <c r="J76" s="12">
        <v>4.4128010708662089</v>
      </c>
      <c r="K76" s="127"/>
      <c r="L76" s="12"/>
      <c r="M76" s="12"/>
      <c r="N76"/>
      <c r="O76"/>
      <c r="P76"/>
      <c r="Q76"/>
      <c r="R76"/>
      <c r="S76"/>
      <c r="T76"/>
      <c r="U76"/>
      <c r="V76"/>
    </row>
    <row r="77" spans="1:22" ht="11.25" customHeight="1" x14ac:dyDescent="0.2">
      <c r="A77" s="9" t="s">
        <v>210</v>
      </c>
      <c r="B77" s="11">
        <v>57585.532629999994</v>
      </c>
      <c r="C77" s="11">
        <v>9046.8298300000006</v>
      </c>
      <c r="D77" s="11">
        <v>9235.632160000001</v>
      </c>
      <c r="E77" s="12">
        <v>2.0869446374896654</v>
      </c>
      <c r="F77" s="12"/>
      <c r="G77" s="11">
        <v>124636.30164000003</v>
      </c>
      <c r="H77" s="11">
        <v>19723.519320000003</v>
      </c>
      <c r="I77" s="11">
        <v>18141.751049999995</v>
      </c>
      <c r="J77" s="12">
        <v>-8.0197060389525205</v>
      </c>
      <c r="K77" s="127"/>
      <c r="L77" s="12"/>
      <c r="M77" s="12"/>
      <c r="N77"/>
      <c r="O77"/>
      <c r="P77"/>
      <c r="Q77"/>
      <c r="R77"/>
      <c r="S77"/>
      <c r="T77"/>
      <c r="U77"/>
      <c r="V77"/>
    </row>
    <row r="78" spans="1:22" ht="11.25" customHeight="1" x14ac:dyDescent="0.2">
      <c r="A78" s="9" t="s">
        <v>211</v>
      </c>
      <c r="B78" s="11">
        <v>492.54646389999994</v>
      </c>
      <c r="C78" s="11">
        <v>115.9560639</v>
      </c>
      <c r="D78" s="11">
        <v>50.009469999999993</v>
      </c>
      <c r="E78" s="12">
        <v>-56.872052812065149</v>
      </c>
      <c r="F78" s="12"/>
      <c r="G78" s="11">
        <v>7484.3182500000003</v>
      </c>
      <c r="H78" s="11">
        <v>1615.6392000000001</v>
      </c>
      <c r="I78" s="11">
        <v>1299.5740900000001</v>
      </c>
      <c r="J78" s="12">
        <v>-19.562852275433769</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18713.140230000001</v>
      </c>
      <c r="C80" s="18">
        <v>3939.0835016999999</v>
      </c>
      <c r="D80" s="18">
        <v>2057.3609624000005</v>
      </c>
      <c r="E80" s="16">
        <v>-47.770567404521877</v>
      </c>
      <c r="F80" s="16"/>
      <c r="G80" s="18">
        <v>68508.588609999992</v>
      </c>
      <c r="H80" s="18">
        <v>15359.177070000002</v>
      </c>
      <c r="I80" s="18">
        <v>9420.25533</v>
      </c>
      <c r="J80" s="16">
        <v>-38.666926704035973</v>
      </c>
      <c r="K80" s="127"/>
      <c r="L80" s="16"/>
      <c r="M80" s="16"/>
      <c r="N80"/>
      <c r="O80"/>
      <c r="P80"/>
      <c r="Q80"/>
      <c r="R80"/>
      <c r="S80"/>
      <c r="T80"/>
      <c r="U80"/>
      <c r="V80"/>
    </row>
    <row r="81" spans="1:22" ht="11.25" customHeight="1" x14ac:dyDescent="0.2">
      <c r="A81" s="9" t="s">
        <v>212</v>
      </c>
      <c r="B81" s="11">
        <v>16269.339120000001</v>
      </c>
      <c r="C81" s="11">
        <v>2886.5777017</v>
      </c>
      <c r="D81" s="11">
        <v>1522.1275624000004</v>
      </c>
      <c r="E81" s="12">
        <v>-47.268782631294847</v>
      </c>
      <c r="F81" s="12"/>
      <c r="G81" s="11">
        <v>57178.803579999993</v>
      </c>
      <c r="H81" s="11">
        <v>11664.148160000002</v>
      </c>
      <c r="I81" s="11">
        <v>6938.776710000001</v>
      </c>
      <c r="J81" s="12">
        <v>-40.511929248333558</v>
      </c>
      <c r="K81" s="127"/>
      <c r="L81" s="12"/>
      <c r="M81" s="12"/>
      <c r="N81"/>
      <c r="O81"/>
      <c r="P81"/>
      <c r="Q81"/>
      <c r="R81"/>
      <c r="S81"/>
      <c r="T81"/>
      <c r="U81"/>
      <c r="V81"/>
    </row>
    <row r="82" spans="1:22" ht="11.25" customHeight="1" x14ac:dyDescent="0.2">
      <c r="A82" s="9" t="s">
        <v>213</v>
      </c>
      <c r="B82" s="11">
        <v>130.75399999999999</v>
      </c>
      <c r="C82" s="11">
        <v>36.289500000000004</v>
      </c>
      <c r="D82" s="11">
        <v>38.725999999999999</v>
      </c>
      <c r="E82" s="12">
        <v>6.7140632965458309</v>
      </c>
      <c r="F82" s="12"/>
      <c r="G82" s="11">
        <v>6400.41381</v>
      </c>
      <c r="H82" s="11">
        <v>2098.7343999999998</v>
      </c>
      <c r="I82" s="11">
        <v>1071.2156199999999</v>
      </c>
      <c r="J82" s="12">
        <v>-48.958971654536178</v>
      </c>
      <c r="K82" s="127"/>
      <c r="L82" s="12"/>
      <c r="M82" s="12"/>
      <c r="N82"/>
      <c r="O82"/>
      <c r="P82"/>
      <c r="Q82"/>
      <c r="R82"/>
      <c r="S82"/>
      <c r="T82"/>
      <c r="U82"/>
      <c r="V82"/>
    </row>
    <row r="83" spans="1:22" ht="11.25" customHeight="1" x14ac:dyDescent="0.2">
      <c r="A83" s="9" t="s">
        <v>292</v>
      </c>
      <c r="B83" s="11">
        <v>29.097840000000001</v>
      </c>
      <c r="C83" s="11">
        <v>6.6360000000000001</v>
      </c>
      <c r="D83" s="11">
        <v>1.355</v>
      </c>
      <c r="E83" s="12">
        <v>-79.581072935503315</v>
      </c>
      <c r="F83" s="12"/>
      <c r="G83" s="11">
        <v>476.18190000000004</v>
      </c>
      <c r="H83" s="11">
        <v>116.5</v>
      </c>
      <c r="I83" s="11">
        <v>21.3278</v>
      </c>
      <c r="J83" s="12">
        <v>-81.692875536480685</v>
      </c>
      <c r="K83" s="127"/>
      <c r="L83" s="12"/>
      <c r="M83" s="12"/>
      <c r="N83"/>
      <c r="O83"/>
      <c r="P83"/>
      <c r="Q83"/>
      <c r="R83"/>
      <c r="S83"/>
      <c r="T83"/>
      <c r="U83"/>
      <c r="V83"/>
    </row>
    <row r="84" spans="1:22" ht="11.25" customHeight="1" x14ac:dyDescent="0.2">
      <c r="A84" s="9" t="s">
        <v>0</v>
      </c>
      <c r="B84" s="11">
        <v>2283.9492700000005</v>
      </c>
      <c r="C84" s="11">
        <v>1009.5803</v>
      </c>
      <c r="D84" s="11">
        <v>495.1524</v>
      </c>
      <c r="E84" s="12">
        <v>-50.954629364301184</v>
      </c>
      <c r="F84" s="12"/>
      <c r="G84" s="11">
        <v>4453.1893199999995</v>
      </c>
      <c r="H84" s="11">
        <v>1479.7945100000002</v>
      </c>
      <c r="I84" s="11">
        <v>1388.9351999999999</v>
      </c>
      <c r="J84" s="12">
        <v>-6.1399950726942762</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85720.970644599991</v>
      </c>
      <c r="C86" s="18">
        <v>14430.402399999995</v>
      </c>
      <c r="D86" s="18">
        <v>27871.675300000003</v>
      </c>
      <c r="E86" s="16">
        <v>93.1455168568273</v>
      </c>
      <c r="F86" s="16"/>
      <c r="G86" s="18">
        <v>142826.69301000002</v>
      </c>
      <c r="H86" s="18">
        <v>26480.073400000005</v>
      </c>
      <c r="I86" s="18">
        <v>45176.725849999995</v>
      </c>
      <c r="J86" s="16">
        <v>70.606497827910033</v>
      </c>
      <c r="K86" s="127"/>
      <c r="L86" s="16"/>
      <c r="M86" s="16"/>
      <c r="N86"/>
      <c r="O86"/>
      <c r="P86"/>
      <c r="Q86"/>
      <c r="R86"/>
      <c r="S86"/>
      <c r="T86"/>
      <c r="U86"/>
      <c r="V86"/>
    </row>
    <row r="87" spans="1:22" ht="11.25" customHeight="1" x14ac:dyDescent="0.2">
      <c r="A87" s="9" t="s">
        <v>92</v>
      </c>
      <c r="B87" s="11">
        <v>42290.598499999993</v>
      </c>
      <c r="C87" s="11">
        <v>5717.7646999999988</v>
      </c>
      <c r="D87" s="11">
        <v>16832.14603</v>
      </c>
      <c r="E87" s="12">
        <v>194.38332833108723</v>
      </c>
      <c r="F87" s="12"/>
      <c r="G87" s="11">
        <v>56815.063680000007</v>
      </c>
      <c r="H87" s="11">
        <v>8059.0855700000011</v>
      </c>
      <c r="I87" s="11">
        <v>22096.506149999997</v>
      </c>
      <c r="J87" s="12">
        <v>174.18130702389345</v>
      </c>
      <c r="K87" s="127"/>
      <c r="L87" s="12"/>
      <c r="M87" s="12"/>
      <c r="N87"/>
      <c r="O87"/>
      <c r="P87"/>
      <c r="Q87"/>
      <c r="R87"/>
      <c r="S87"/>
      <c r="T87"/>
      <c r="U87"/>
      <c r="V87"/>
    </row>
    <row r="88" spans="1:22" ht="11.25" customHeight="1" x14ac:dyDescent="0.2">
      <c r="A88" s="9" t="s">
        <v>214</v>
      </c>
      <c r="B88" s="11">
        <v>31371.119869200003</v>
      </c>
      <c r="C88" s="11">
        <v>5946.1335999999992</v>
      </c>
      <c r="D88" s="11">
        <v>8449.9179999999997</v>
      </c>
      <c r="E88" s="12">
        <v>42.10777235143189</v>
      </c>
      <c r="F88" s="12"/>
      <c r="G88" s="11">
        <v>56881.860150000008</v>
      </c>
      <c r="H88" s="11">
        <v>11447.907140000003</v>
      </c>
      <c r="I88" s="11">
        <v>15456.814919999997</v>
      </c>
      <c r="J88" s="12">
        <v>35.018695827751031</v>
      </c>
      <c r="K88" s="127"/>
      <c r="L88" s="12"/>
      <c r="M88" s="12"/>
      <c r="N88"/>
      <c r="O88"/>
      <c r="P88"/>
      <c r="Q88"/>
      <c r="R88"/>
      <c r="S88"/>
      <c r="T88"/>
      <c r="U88"/>
      <c r="V88"/>
    </row>
    <row r="89" spans="1:22" ht="11.25" customHeight="1" x14ac:dyDescent="0.2">
      <c r="A89" s="9" t="s">
        <v>293</v>
      </c>
      <c r="B89" s="11">
        <v>64.518000000000001</v>
      </c>
      <c r="C89" s="11">
        <v>7.016</v>
      </c>
      <c r="D89" s="11">
        <v>22.977499999999999</v>
      </c>
      <c r="E89" s="12">
        <v>227.50142531356897</v>
      </c>
      <c r="F89" s="12"/>
      <c r="G89" s="11">
        <v>90.080439999999996</v>
      </c>
      <c r="H89" s="11">
        <v>9.0403800000000007</v>
      </c>
      <c r="I89" s="11">
        <v>50.574330000000003</v>
      </c>
      <c r="J89" s="12">
        <v>459.42703735904911</v>
      </c>
      <c r="K89" s="127"/>
      <c r="L89" s="12"/>
      <c r="M89" s="12"/>
      <c r="N89"/>
      <c r="O89"/>
      <c r="P89"/>
      <c r="Q89"/>
      <c r="R89"/>
      <c r="S89"/>
      <c r="T89"/>
      <c r="U89"/>
      <c r="V89"/>
    </row>
    <row r="90" spans="1:22" ht="11.25" customHeight="1" x14ac:dyDescent="0.2">
      <c r="A90" s="9" t="s">
        <v>363</v>
      </c>
      <c r="B90" s="11">
        <v>11994.7342754</v>
      </c>
      <c r="C90" s="11">
        <v>2759.4880999999996</v>
      </c>
      <c r="D90" s="11">
        <v>2566.6337700000004</v>
      </c>
      <c r="E90" s="12">
        <v>-6.98877193925928</v>
      </c>
      <c r="F90" s="12"/>
      <c r="G90" s="11">
        <v>29039.688739999998</v>
      </c>
      <c r="H90" s="11">
        <v>6964.0403100000003</v>
      </c>
      <c r="I90" s="11">
        <v>7572.8304499999995</v>
      </c>
      <c r="J90" s="12">
        <v>8.7419100536481551</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1494.3602699999999</v>
      </c>
      <c r="C92" s="18">
        <v>216.31467000000001</v>
      </c>
      <c r="D92" s="18">
        <v>359.39890000000003</v>
      </c>
      <c r="E92" s="16">
        <v>66.146336723255985</v>
      </c>
      <c r="F92" s="16"/>
      <c r="G92" s="18">
        <v>8379.8464100000001</v>
      </c>
      <c r="H92" s="18">
        <v>1510.8652399999999</v>
      </c>
      <c r="I92" s="18">
        <v>1549.8113699999999</v>
      </c>
      <c r="J92" s="16">
        <v>2.5777368470003381</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408</v>
      </c>
      <c r="B94" s="9"/>
      <c r="C94" s="9"/>
      <c r="D94" s="9"/>
      <c r="E94" s="9"/>
      <c r="F94" s="9"/>
      <c r="G94" s="9"/>
      <c r="H94" s="9"/>
      <c r="I94" s="9"/>
      <c r="J94" s="9"/>
      <c r="K94" s="9"/>
      <c r="L94" s="9"/>
      <c r="M94" s="9"/>
      <c r="N94"/>
      <c r="O94"/>
      <c r="P94"/>
      <c r="Q94"/>
      <c r="R94"/>
      <c r="S94"/>
      <c r="T94"/>
      <c r="U94"/>
      <c r="V94"/>
    </row>
    <row r="95" spans="1:22" ht="20.100000000000001" customHeight="1" x14ac:dyDescent="0.2">
      <c r="A95" s="406" t="s">
        <v>156</v>
      </c>
      <c r="B95" s="406"/>
      <c r="C95" s="406"/>
      <c r="D95" s="406"/>
      <c r="E95" s="406"/>
      <c r="F95" s="406"/>
      <c r="G95" s="406"/>
      <c r="H95" s="406"/>
      <c r="I95" s="406"/>
      <c r="J95" s="406"/>
      <c r="K95" s="359"/>
      <c r="L95" s="359"/>
      <c r="M95" s="359"/>
      <c r="O95" s="174"/>
    </row>
    <row r="96" spans="1:22" ht="20.100000000000001" customHeight="1" x14ac:dyDescent="0.2">
      <c r="A96" s="407" t="s">
        <v>153</v>
      </c>
      <c r="B96" s="407"/>
      <c r="C96" s="407"/>
      <c r="D96" s="407"/>
      <c r="E96" s="407"/>
      <c r="F96" s="407"/>
      <c r="G96" s="407"/>
      <c r="H96" s="407"/>
      <c r="I96" s="407"/>
      <c r="J96" s="407"/>
      <c r="K96" s="359"/>
      <c r="L96" s="359"/>
      <c r="M96" s="359"/>
      <c r="O96" s="174"/>
    </row>
    <row r="97" spans="1:24" s="20" customFormat="1" x14ac:dyDescent="0.2">
      <c r="A97" s="17"/>
      <c r="B97" s="408" t="s">
        <v>100</v>
      </c>
      <c r="C97" s="408"/>
      <c r="D97" s="408"/>
      <c r="E97" s="408"/>
      <c r="F97" s="360"/>
      <c r="G97" s="408" t="s">
        <v>419</v>
      </c>
      <c r="H97" s="408"/>
      <c r="I97" s="408"/>
      <c r="J97" s="408"/>
      <c r="K97" s="360"/>
      <c r="L97" s="360"/>
      <c r="M97" s="360"/>
      <c r="N97" s="91"/>
      <c r="O97" s="170"/>
      <c r="P97" s="170"/>
      <c r="Q97" s="170"/>
      <c r="R97" s="91"/>
    </row>
    <row r="98" spans="1:24" s="20" customFormat="1" x14ac:dyDescent="0.2">
      <c r="A98" s="17" t="s">
        <v>257</v>
      </c>
      <c r="B98" s="412">
        <v>2020</v>
      </c>
      <c r="C98" s="409" t="s">
        <v>510</v>
      </c>
      <c r="D98" s="409"/>
      <c r="E98" s="409"/>
      <c r="F98" s="360"/>
      <c r="G98" s="412">
        <v>2020</v>
      </c>
      <c r="H98" s="409" t="s">
        <v>510</v>
      </c>
      <c r="I98" s="409"/>
      <c r="J98" s="409"/>
      <c r="K98" s="360"/>
      <c r="L98" s="360"/>
      <c r="M98" s="360"/>
      <c r="N98" s="91"/>
      <c r="O98" s="170"/>
      <c r="P98" s="170"/>
      <c r="Q98" s="170"/>
      <c r="R98" s="91"/>
    </row>
    <row r="99" spans="1:24" s="20" customFormat="1" x14ac:dyDescent="0.2">
      <c r="A99" s="123"/>
      <c r="B99" s="413"/>
      <c r="C99" s="257">
        <v>2020</v>
      </c>
      <c r="D99" s="257">
        <v>2021</v>
      </c>
      <c r="E99" s="361" t="s">
        <v>522</v>
      </c>
      <c r="F99" s="125"/>
      <c r="G99" s="413"/>
      <c r="H99" s="257">
        <v>2020</v>
      </c>
      <c r="I99" s="257">
        <v>2021</v>
      </c>
      <c r="J99" s="361" t="s">
        <v>522</v>
      </c>
      <c r="K99" s="360"/>
      <c r="L99" s="360"/>
      <c r="M99" s="360"/>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52986.785826200001</v>
      </c>
      <c r="C101" s="86">
        <v>11593.043709199999</v>
      </c>
      <c r="D101" s="86">
        <v>5433.8311100000001</v>
      </c>
      <c r="E101" s="16">
        <v>-53.128520461905751</v>
      </c>
      <c r="F101" s="86"/>
      <c r="G101" s="86">
        <v>331180.92657999997</v>
      </c>
      <c r="H101" s="86">
        <v>67374.032779999994</v>
      </c>
      <c r="I101" s="86">
        <v>43291.468359999992</v>
      </c>
      <c r="J101" s="16">
        <v>-35.744579070452971</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1799.5683250999998</v>
      </c>
      <c r="C103" s="18">
        <v>228.91024899999999</v>
      </c>
      <c r="D103" s="18">
        <v>263.25925300000006</v>
      </c>
      <c r="E103" s="16">
        <v>15.005446086426687</v>
      </c>
      <c r="F103" s="16"/>
      <c r="G103" s="18">
        <v>159595.35820999998</v>
      </c>
      <c r="H103" s="18">
        <v>24499.112219999999</v>
      </c>
      <c r="I103" s="18">
        <v>24099.61608</v>
      </c>
      <c r="J103" s="16">
        <v>-1.6306555780983274</v>
      </c>
      <c r="K103" s="16"/>
      <c r="L103" s="16"/>
      <c r="M103" s="16"/>
      <c r="O103" s="173"/>
      <c r="P103" s="171"/>
      <c r="Q103" s="171"/>
    </row>
    <row r="104" spans="1:24" ht="11.25" customHeight="1" x14ac:dyDescent="0.2">
      <c r="A104" s="9" t="s">
        <v>493</v>
      </c>
      <c r="B104" s="11">
        <v>73.572389000000001</v>
      </c>
      <c r="C104" s="11">
        <v>18.139922000000002</v>
      </c>
      <c r="D104" s="11">
        <v>27.706001000000004</v>
      </c>
      <c r="E104" s="12">
        <v>52.734951120517479</v>
      </c>
      <c r="F104" s="12"/>
      <c r="G104" s="11">
        <v>15678.03982</v>
      </c>
      <c r="H104" s="11">
        <v>4462.0181899999998</v>
      </c>
      <c r="I104" s="11">
        <v>5562.0638899999994</v>
      </c>
      <c r="J104" s="12">
        <v>24.653545843119915</v>
      </c>
      <c r="K104" s="12"/>
      <c r="L104" s="12"/>
      <c r="M104" s="12"/>
      <c r="O104" s="174"/>
    </row>
    <row r="105" spans="1:24" ht="11.25" customHeight="1" x14ac:dyDescent="0.2">
      <c r="A105" s="9" t="s">
        <v>500</v>
      </c>
      <c r="B105" s="11">
        <v>21.096932999999993</v>
      </c>
      <c r="C105" s="11">
        <v>0.33699999999999997</v>
      </c>
      <c r="D105" s="11">
        <v>0.634324</v>
      </c>
      <c r="E105" s="12">
        <v>88.226706231454045</v>
      </c>
      <c r="F105" s="12"/>
      <c r="G105" s="11">
        <v>20294.020749999992</v>
      </c>
      <c r="H105" s="11">
        <v>344.39841999999999</v>
      </c>
      <c r="I105" s="11">
        <v>730.04942999999992</v>
      </c>
      <c r="J105" s="12">
        <v>111.97815890096129</v>
      </c>
      <c r="K105" s="12"/>
      <c r="L105" s="12"/>
      <c r="M105" s="12"/>
      <c r="O105" s="174"/>
    </row>
    <row r="106" spans="1:24" ht="11.25" customHeight="1" x14ac:dyDescent="0.2">
      <c r="A106" s="9" t="s">
        <v>494</v>
      </c>
      <c r="B106" s="11">
        <v>12.301665899999996</v>
      </c>
      <c r="C106" s="11">
        <v>0.49362499999999998</v>
      </c>
      <c r="D106" s="11">
        <v>0.42422399999999999</v>
      </c>
      <c r="E106" s="12">
        <v>-14.059458090655866</v>
      </c>
      <c r="F106" s="12"/>
      <c r="G106" s="11">
        <v>14481.127920000001</v>
      </c>
      <c r="H106" s="11">
        <v>1075.7668200000001</v>
      </c>
      <c r="I106" s="11">
        <v>1349.6985799999998</v>
      </c>
      <c r="J106" s="12">
        <v>25.463860281543148</v>
      </c>
      <c r="K106" s="12"/>
      <c r="L106" s="12"/>
      <c r="M106" s="12"/>
      <c r="O106" s="174"/>
    </row>
    <row r="107" spans="1:24" ht="11.25" customHeight="1" x14ac:dyDescent="0.2">
      <c r="A107" s="9" t="s">
        <v>495</v>
      </c>
      <c r="B107" s="11">
        <v>194.08753099999996</v>
      </c>
      <c r="C107" s="11">
        <v>41.370157999999996</v>
      </c>
      <c r="D107" s="11">
        <v>28.073703999999999</v>
      </c>
      <c r="E107" s="12">
        <v>-32.140205990994758</v>
      </c>
      <c r="F107" s="12"/>
      <c r="G107" s="11">
        <v>13706.558760000002</v>
      </c>
      <c r="H107" s="11">
        <v>3185.3190300000001</v>
      </c>
      <c r="I107" s="11">
        <v>2276.82215</v>
      </c>
      <c r="J107" s="12">
        <v>-28.521377966966156</v>
      </c>
      <c r="K107" s="12"/>
      <c r="L107" s="12"/>
      <c r="M107" s="12"/>
      <c r="O107" s="174"/>
    </row>
    <row r="108" spans="1:24" ht="11.25" customHeight="1" x14ac:dyDescent="0.2">
      <c r="A108" s="9" t="s">
        <v>496</v>
      </c>
      <c r="B108" s="11">
        <v>53.2180252</v>
      </c>
      <c r="C108" s="11">
        <v>22.790978000000003</v>
      </c>
      <c r="D108" s="11">
        <v>14.013425000000002</v>
      </c>
      <c r="E108" s="12">
        <v>-38.513279245848949</v>
      </c>
      <c r="F108" s="12"/>
      <c r="G108" s="11">
        <v>10394.817700000001</v>
      </c>
      <c r="H108" s="11">
        <v>4281.5259000000005</v>
      </c>
      <c r="I108" s="11">
        <v>3507.5733099999998</v>
      </c>
      <c r="J108" s="12">
        <v>-18.076559807801246</v>
      </c>
      <c r="K108" s="12"/>
      <c r="L108" s="12"/>
      <c r="M108" s="12"/>
      <c r="O108" s="174"/>
    </row>
    <row r="109" spans="1:24" ht="11.25" customHeight="1" x14ac:dyDescent="0.2">
      <c r="A109" s="9" t="s">
        <v>497</v>
      </c>
      <c r="B109" s="11">
        <v>281.45703399999996</v>
      </c>
      <c r="C109" s="11">
        <v>46.56232</v>
      </c>
      <c r="D109" s="11">
        <v>44.348199999999999</v>
      </c>
      <c r="E109" s="12">
        <v>-4.7551754294029962</v>
      </c>
      <c r="F109" s="12"/>
      <c r="G109" s="11">
        <v>22110.574990000001</v>
      </c>
      <c r="H109" s="11">
        <v>3187.9846499999999</v>
      </c>
      <c r="I109" s="11">
        <v>2247.8512599999999</v>
      </c>
      <c r="J109" s="12">
        <v>-29.489897010639623</v>
      </c>
      <c r="K109" s="12"/>
      <c r="L109" s="12"/>
      <c r="M109" s="12"/>
      <c r="O109" s="174"/>
    </row>
    <row r="110" spans="1:24" ht="11.25" customHeight="1" x14ac:dyDescent="0.2">
      <c r="A110" s="9" t="s">
        <v>498</v>
      </c>
      <c r="B110" s="11">
        <v>105.17153900000002</v>
      </c>
      <c r="C110" s="11">
        <v>2.8599299999999999</v>
      </c>
      <c r="D110" s="11">
        <v>4.3108199999999997</v>
      </c>
      <c r="E110" s="12">
        <v>50.731661264436525</v>
      </c>
      <c r="F110" s="12"/>
      <c r="G110" s="11">
        <v>6129.8168800000003</v>
      </c>
      <c r="H110" s="11">
        <v>188.87147000000002</v>
      </c>
      <c r="I110" s="11">
        <v>362.45728000000003</v>
      </c>
      <c r="J110" s="12">
        <v>91.90684543303442</v>
      </c>
      <c r="K110" s="12"/>
      <c r="L110" s="12"/>
      <c r="M110" s="12"/>
      <c r="O110" s="174"/>
    </row>
    <row r="111" spans="1:24" ht="11.25" customHeight="1" x14ac:dyDescent="0.2">
      <c r="A111" s="9" t="s">
        <v>499</v>
      </c>
      <c r="B111" s="11">
        <v>103.54029500000001</v>
      </c>
      <c r="C111" s="11">
        <v>0.57710000000000006</v>
      </c>
      <c r="D111" s="11">
        <v>0.20613000000000001</v>
      </c>
      <c r="E111" s="12">
        <v>-64.281753595564027</v>
      </c>
      <c r="F111" s="12"/>
      <c r="G111" s="11">
        <v>9229.9482899999985</v>
      </c>
      <c r="H111" s="11">
        <v>89.800240000000002</v>
      </c>
      <c r="I111" s="11">
        <v>54.362679999999997</v>
      </c>
      <c r="J111" s="12">
        <v>-39.462656224526796</v>
      </c>
      <c r="K111" s="12"/>
      <c r="L111" s="12"/>
      <c r="M111" s="12"/>
      <c r="O111" s="174"/>
    </row>
    <row r="112" spans="1:24" ht="11.25" customHeight="1" x14ac:dyDescent="0.2">
      <c r="A112" s="9" t="s">
        <v>501</v>
      </c>
      <c r="B112" s="11">
        <v>955.12291299999981</v>
      </c>
      <c r="C112" s="11">
        <v>95.779215999999991</v>
      </c>
      <c r="D112" s="11">
        <v>143.54242500000001</v>
      </c>
      <c r="E112" s="12">
        <v>49.868030867991251</v>
      </c>
      <c r="F112" s="12"/>
      <c r="G112" s="11">
        <v>47570.453099999999</v>
      </c>
      <c r="H112" s="11">
        <v>7683.4275000000016</v>
      </c>
      <c r="I112" s="11">
        <v>8008.7374999999993</v>
      </c>
      <c r="J112" s="12">
        <v>4.2339177404875414</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354</v>
      </c>
      <c r="B114" s="11">
        <v>30322.260574</v>
      </c>
      <c r="C114" s="11">
        <v>8624.5545610000008</v>
      </c>
      <c r="D114" s="11">
        <v>2340.0617510000002</v>
      </c>
      <c r="E114" s="12">
        <v>-72.867448000367517</v>
      </c>
      <c r="F114" s="16"/>
      <c r="G114" s="11">
        <v>99703.021529999998</v>
      </c>
      <c r="H114" s="11">
        <v>30543.842949999998</v>
      </c>
      <c r="I114" s="11">
        <v>8551.9008599999997</v>
      </c>
      <c r="J114" s="12">
        <v>-72.001228286828919</v>
      </c>
      <c r="K114" s="12"/>
      <c r="L114" s="12"/>
      <c r="M114" s="12"/>
      <c r="N114" s="88"/>
      <c r="O114" s="176"/>
      <c r="P114" s="169"/>
      <c r="Q114" s="169"/>
      <c r="R114" s="83"/>
      <c r="S114" s="83"/>
      <c r="T114" s="83"/>
      <c r="U114" s="83"/>
      <c r="V114" s="83"/>
      <c r="W114" s="83"/>
      <c r="X114" s="83"/>
    </row>
    <row r="115" spans="1:24" ht="11.25" customHeight="1" x14ac:dyDescent="0.2">
      <c r="A115" s="9" t="s">
        <v>296</v>
      </c>
      <c r="B115" s="11">
        <v>4377.2857199999999</v>
      </c>
      <c r="C115" s="11">
        <v>116.012159</v>
      </c>
      <c r="D115" s="11">
        <v>217.10605100000004</v>
      </c>
      <c r="E115" s="12">
        <v>87.140772890882943</v>
      </c>
      <c r="F115" s="16"/>
      <c r="G115" s="11">
        <v>22053.538240000005</v>
      </c>
      <c r="H115" s="11">
        <v>1484.1705300000001</v>
      </c>
      <c r="I115" s="11">
        <v>2429.8525100000002</v>
      </c>
      <c r="J115" s="12">
        <v>63.717878834314291</v>
      </c>
      <c r="K115" s="12"/>
      <c r="L115" s="12"/>
      <c r="M115" s="12"/>
      <c r="N115" s="83"/>
      <c r="O115" s="176"/>
      <c r="P115" s="169"/>
      <c r="Q115" s="169"/>
      <c r="R115" s="83"/>
      <c r="S115" s="83"/>
      <c r="T115" s="83"/>
      <c r="U115" s="83"/>
      <c r="V115" s="83"/>
      <c r="W115" s="83"/>
      <c r="X115" s="83"/>
    </row>
    <row r="116" spans="1:24" ht="11.25" customHeight="1" x14ac:dyDescent="0.2">
      <c r="A116" s="9" t="s">
        <v>488</v>
      </c>
      <c r="B116" s="11">
        <v>4504.8290038999994</v>
      </c>
      <c r="C116" s="11">
        <v>2097.5963109999998</v>
      </c>
      <c r="D116" s="11">
        <v>1363.055413</v>
      </c>
      <c r="E116" s="12">
        <v>-35.018220338584484</v>
      </c>
      <c r="F116" s="16"/>
      <c r="G116" s="11">
        <v>15961.186269999998</v>
      </c>
      <c r="H116" s="11">
        <v>6861.6089699999993</v>
      </c>
      <c r="I116" s="11">
        <v>3768.0918300000003</v>
      </c>
      <c r="J116" s="12">
        <v>-45.084427770881838</v>
      </c>
      <c r="K116" s="12"/>
      <c r="L116" s="12"/>
      <c r="M116" s="12"/>
      <c r="N116" s="83"/>
      <c r="O116" s="176"/>
      <c r="P116" s="169"/>
      <c r="Q116" s="169"/>
      <c r="R116" s="83"/>
      <c r="S116" s="83"/>
      <c r="T116" s="83"/>
      <c r="U116" s="83"/>
      <c r="V116" s="83"/>
      <c r="W116" s="83"/>
      <c r="X116" s="83"/>
    </row>
    <row r="117" spans="1:24" x14ac:dyDescent="0.2">
      <c r="A117" s="9" t="s">
        <v>489</v>
      </c>
      <c r="B117" s="11">
        <v>12.238131199999998</v>
      </c>
      <c r="C117" s="11">
        <v>1.2628391999999999</v>
      </c>
      <c r="D117" s="11">
        <v>2.3695730000000004</v>
      </c>
      <c r="E117" s="12">
        <v>87.638537036227603</v>
      </c>
      <c r="F117" s="12"/>
      <c r="G117" s="11">
        <v>10918.393159999998</v>
      </c>
      <c r="H117" s="11">
        <v>2971.7514899999996</v>
      </c>
      <c r="I117" s="11">
        <v>2356.75261</v>
      </c>
      <c r="J117" s="12">
        <v>-20.694828691749052</v>
      </c>
      <c r="K117" s="12"/>
      <c r="L117" s="12"/>
      <c r="M117" s="12"/>
      <c r="O117" s="174"/>
    </row>
    <row r="118" spans="1:24" ht="11.25" customHeight="1" x14ac:dyDescent="0.2">
      <c r="A118" s="9" t="s">
        <v>491</v>
      </c>
      <c r="B118" s="11">
        <v>7703.6387100000002</v>
      </c>
      <c r="C118" s="11">
        <v>0.38827</v>
      </c>
      <c r="D118" s="11">
        <v>7.2539999999999996</v>
      </c>
      <c r="E118" s="12">
        <v>1768.2875318721508</v>
      </c>
      <c r="F118" s="16"/>
      <c r="G118" s="11">
        <v>15236.589820000001</v>
      </c>
      <c r="H118" s="11">
        <v>0.22908000000000001</v>
      </c>
      <c r="I118" s="11">
        <v>18.062459999999998</v>
      </c>
      <c r="J118" s="12">
        <v>7784.782608695652</v>
      </c>
      <c r="K118" s="12"/>
      <c r="L118" s="12"/>
      <c r="M118" s="12"/>
      <c r="N118" s="83"/>
      <c r="O118" s="176"/>
      <c r="P118" s="169"/>
      <c r="Q118" s="169"/>
      <c r="R118" s="83"/>
      <c r="S118" s="83"/>
      <c r="T118" s="83"/>
      <c r="U118" s="83"/>
      <c r="V118" s="83"/>
      <c r="W118" s="83"/>
      <c r="X118" s="83"/>
    </row>
    <row r="119" spans="1:24" ht="11.25" customHeight="1" x14ac:dyDescent="0.2">
      <c r="A119" s="9" t="s">
        <v>355</v>
      </c>
      <c r="B119" s="11">
        <v>260.51960000000003</v>
      </c>
      <c r="C119" s="11">
        <v>55.688600000000001</v>
      </c>
      <c r="D119" s="11">
        <v>0</v>
      </c>
      <c r="E119" s="12" t="s">
        <v>525</v>
      </c>
      <c r="F119" s="12"/>
      <c r="G119" s="11">
        <v>1042.1609599999999</v>
      </c>
      <c r="H119" s="11">
        <v>139.44674000000001</v>
      </c>
      <c r="I119" s="11">
        <v>0</v>
      </c>
      <c r="J119" s="12" t="s">
        <v>525</v>
      </c>
      <c r="K119" s="12"/>
      <c r="L119" s="12"/>
      <c r="M119" s="12"/>
      <c r="N119" s="259"/>
      <c r="O119" s="259"/>
      <c r="P119" s="259"/>
      <c r="Q119" s="259"/>
      <c r="R119" s="259"/>
      <c r="S119" s="83"/>
      <c r="T119" s="83"/>
      <c r="U119" s="83"/>
      <c r="V119" s="83"/>
      <c r="W119" s="83"/>
      <c r="X119" s="83"/>
    </row>
    <row r="120" spans="1:24" ht="11.25" customHeight="1" x14ac:dyDescent="0.2">
      <c r="A120" s="9" t="s">
        <v>353</v>
      </c>
      <c r="B120" s="11">
        <v>611.88737000000003</v>
      </c>
      <c r="C120" s="11">
        <v>4.5527700000000006</v>
      </c>
      <c r="D120" s="11">
        <v>5.4591000000000003</v>
      </c>
      <c r="E120" s="12">
        <v>19.907221318010798</v>
      </c>
      <c r="F120" s="16"/>
      <c r="G120" s="11">
        <v>1714.1216600000007</v>
      </c>
      <c r="H120" s="11">
        <v>67.885649999999998</v>
      </c>
      <c r="I120" s="11">
        <v>40.673220000000001</v>
      </c>
      <c r="J120" s="12">
        <v>-40.085688212457271</v>
      </c>
      <c r="K120" s="12"/>
      <c r="L120" s="12"/>
      <c r="M120" s="12"/>
      <c r="N120" s="83"/>
      <c r="O120" s="176"/>
      <c r="P120" s="169"/>
      <c r="Q120" s="169"/>
      <c r="R120" s="83"/>
      <c r="S120" s="83"/>
      <c r="T120" s="83"/>
      <c r="U120" s="83"/>
      <c r="V120" s="83"/>
      <c r="W120" s="83"/>
      <c r="X120" s="83"/>
    </row>
    <row r="121" spans="1:24" ht="11.25" customHeight="1" x14ac:dyDescent="0.2">
      <c r="A121" s="9" t="s">
        <v>346</v>
      </c>
      <c r="B121" s="11">
        <v>2143</v>
      </c>
      <c r="C121" s="11">
        <v>193</v>
      </c>
      <c r="D121" s="11">
        <v>386</v>
      </c>
      <c r="E121" s="12">
        <v>100</v>
      </c>
      <c r="F121" s="16"/>
      <c r="G121" s="11">
        <v>1616.7344900000001</v>
      </c>
      <c r="H121" s="11">
        <v>148.03100000000001</v>
      </c>
      <c r="I121" s="11">
        <v>287.31700000000001</v>
      </c>
      <c r="J121" s="12">
        <v>94.092453607690288</v>
      </c>
      <c r="K121" s="12"/>
      <c r="L121" s="12"/>
      <c r="M121" s="12"/>
      <c r="N121" s="83"/>
      <c r="O121" s="176"/>
      <c r="P121" s="169"/>
      <c r="Q121" s="169"/>
      <c r="R121" s="83"/>
      <c r="S121" s="83"/>
      <c r="T121" s="83"/>
      <c r="U121" s="83"/>
      <c r="V121" s="83"/>
      <c r="W121" s="83"/>
      <c r="X121" s="83"/>
    </row>
    <row r="122" spans="1:24" ht="11.25" customHeight="1" x14ac:dyDescent="0.2">
      <c r="A122" s="9" t="s">
        <v>297</v>
      </c>
      <c r="B122" s="11">
        <v>0.97189000000000003</v>
      </c>
      <c r="C122" s="11">
        <v>0</v>
      </c>
      <c r="D122" s="11">
        <v>40.32</v>
      </c>
      <c r="E122" s="12" t="s">
        <v>525</v>
      </c>
      <c r="F122" s="16"/>
      <c r="G122" s="11">
        <v>19.43778</v>
      </c>
      <c r="H122" s="11">
        <v>0</v>
      </c>
      <c r="I122" s="11">
        <v>120.4</v>
      </c>
      <c r="J122" s="12" t="s">
        <v>525</v>
      </c>
      <c r="K122" s="12"/>
      <c r="L122" s="12"/>
      <c r="M122" s="12"/>
      <c r="N122" s="83"/>
      <c r="O122" s="176"/>
      <c r="P122" s="169"/>
      <c r="Q122" s="169"/>
      <c r="R122" s="83"/>
      <c r="S122" s="83"/>
      <c r="T122" s="83"/>
      <c r="U122" s="83"/>
      <c r="V122" s="83"/>
      <c r="W122" s="83"/>
      <c r="X122" s="83"/>
    </row>
    <row r="123" spans="1:24" ht="11.25" customHeight="1" x14ac:dyDescent="0.2">
      <c r="A123" s="9" t="s">
        <v>294</v>
      </c>
      <c r="B123" s="11">
        <v>706.05</v>
      </c>
      <c r="C123" s="11">
        <v>0</v>
      </c>
      <c r="D123" s="11">
        <v>0</v>
      </c>
      <c r="E123" s="12" t="s">
        <v>525</v>
      </c>
      <c r="F123" s="16"/>
      <c r="G123" s="11">
        <v>715.97249999999997</v>
      </c>
      <c r="H123" s="11">
        <v>0</v>
      </c>
      <c r="I123" s="11">
        <v>0</v>
      </c>
      <c r="J123" s="12" t="s">
        <v>525</v>
      </c>
      <c r="K123" s="12"/>
      <c r="L123" s="12"/>
      <c r="M123" s="12"/>
      <c r="N123" s="83"/>
      <c r="O123" s="176"/>
      <c r="P123" s="169"/>
      <c r="Q123" s="169"/>
      <c r="R123" s="83"/>
      <c r="S123" s="83"/>
      <c r="T123" s="83"/>
      <c r="U123" s="83"/>
      <c r="V123" s="83"/>
      <c r="W123" s="83"/>
      <c r="X123" s="83"/>
    </row>
    <row r="124" spans="1:24" ht="11.25" customHeight="1" x14ac:dyDescent="0.2">
      <c r="A124" s="9" t="s">
        <v>314</v>
      </c>
      <c r="B124" s="11">
        <v>110.116</v>
      </c>
      <c r="C124" s="11">
        <v>101.587</v>
      </c>
      <c r="D124" s="11">
        <v>711.10850000000005</v>
      </c>
      <c r="E124" s="12">
        <v>599.99950781103882</v>
      </c>
      <c r="F124" s="16"/>
      <c r="G124" s="11">
        <v>168.65794</v>
      </c>
      <c r="H124" s="11">
        <v>153.13789</v>
      </c>
      <c r="I124" s="11">
        <v>1094.87347</v>
      </c>
      <c r="J124" s="12">
        <v>614.95922400393533</v>
      </c>
      <c r="K124" s="12"/>
      <c r="L124" s="12"/>
      <c r="M124" s="12"/>
      <c r="N124" s="83"/>
      <c r="O124" s="176"/>
      <c r="P124" s="169"/>
      <c r="Q124" s="169"/>
      <c r="R124" s="83"/>
      <c r="S124" s="83"/>
      <c r="T124" s="83"/>
      <c r="U124" s="83"/>
      <c r="V124" s="83"/>
      <c r="W124" s="83"/>
      <c r="X124" s="83"/>
    </row>
    <row r="125" spans="1:24" ht="11.25" customHeight="1" x14ac:dyDescent="0.2">
      <c r="A125" s="9" t="s">
        <v>490</v>
      </c>
      <c r="B125" s="11">
        <v>6.1360000000000001</v>
      </c>
      <c r="C125" s="11">
        <v>3.8069999999999999</v>
      </c>
      <c r="D125" s="11">
        <v>3.5529000000000002</v>
      </c>
      <c r="E125" s="12">
        <v>-6.6745468873128431</v>
      </c>
      <c r="F125" s="16"/>
      <c r="G125" s="11">
        <v>33.379169999999995</v>
      </c>
      <c r="H125" s="11">
        <v>6.2821699999999998</v>
      </c>
      <c r="I125" s="11">
        <v>6.4505499999999998</v>
      </c>
      <c r="J125" s="12">
        <v>2.6802840419791352</v>
      </c>
      <c r="K125" s="12"/>
      <c r="L125" s="12"/>
      <c r="M125" s="12"/>
      <c r="N125" s="83"/>
      <c r="O125" s="176"/>
      <c r="P125" s="169"/>
      <c r="Q125" s="169"/>
      <c r="R125" s="83"/>
      <c r="S125" s="83"/>
      <c r="T125" s="83"/>
      <c r="U125" s="83"/>
      <c r="V125" s="83"/>
      <c r="W125" s="83"/>
      <c r="X125" s="83"/>
    </row>
    <row r="126" spans="1:24" ht="11.25" customHeight="1" x14ac:dyDescent="0.2">
      <c r="A126" s="9" t="s">
        <v>492</v>
      </c>
      <c r="B126" s="11">
        <v>0</v>
      </c>
      <c r="C126" s="11">
        <v>0</v>
      </c>
      <c r="D126" s="11">
        <v>0</v>
      </c>
      <c r="E126" s="12" t="s">
        <v>525</v>
      </c>
      <c r="F126" s="16"/>
      <c r="G126" s="11">
        <v>0</v>
      </c>
      <c r="H126" s="11">
        <v>0</v>
      </c>
      <c r="I126" s="11">
        <v>0</v>
      </c>
      <c r="J126" s="12" t="s">
        <v>525</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3.9048000000000003</v>
      </c>
      <c r="E127" s="12" t="s">
        <v>525</v>
      </c>
      <c r="F127" s="16"/>
      <c r="G127" s="11">
        <v>0</v>
      </c>
      <c r="H127" s="11">
        <v>0</v>
      </c>
      <c r="I127" s="11">
        <v>7.8160800000000004</v>
      </c>
      <c r="J127" s="12" t="s">
        <v>525</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502</v>
      </c>
      <c r="B129" s="18">
        <v>428.28450199999997</v>
      </c>
      <c r="C129" s="18">
        <v>165.68394999999998</v>
      </c>
      <c r="D129" s="18">
        <v>90.37976900000001</v>
      </c>
      <c r="E129" s="16">
        <v>-45.450498373560009</v>
      </c>
      <c r="F129" s="16"/>
      <c r="G129" s="18">
        <v>2402.3748499999997</v>
      </c>
      <c r="H129" s="18">
        <v>498.53409000000005</v>
      </c>
      <c r="I129" s="18">
        <v>509.66169000000002</v>
      </c>
      <c r="J129" s="16">
        <v>2.232064009905514</v>
      </c>
      <c r="K129" s="12"/>
      <c r="L129" s="12"/>
      <c r="M129" s="12"/>
      <c r="O129" s="174"/>
    </row>
    <row r="130" spans="1:23" x14ac:dyDescent="0.2">
      <c r="A130" s="84"/>
      <c r="B130" s="90"/>
      <c r="C130" s="90"/>
      <c r="D130" s="90"/>
      <c r="E130" s="90"/>
      <c r="F130" s="90"/>
      <c r="G130" s="90"/>
      <c r="H130" s="90"/>
      <c r="I130" s="90"/>
      <c r="J130" s="84"/>
      <c r="K130" s="9"/>
      <c r="L130" s="9"/>
      <c r="M130" s="9"/>
      <c r="O130" s="174"/>
    </row>
    <row r="131" spans="1:23" x14ac:dyDescent="0.2">
      <c r="A131" s="9" t="s">
        <v>408</v>
      </c>
      <c r="B131" s="9"/>
      <c r="C131" s="9"/>
      <c r="D131" s="9"/>
      <c r="E131" s="9"/>
      <c r="F131" s="9"/>
      <c r="G131" s="9"/>
      <c r="H131" s="9"/>
      <c r="I131" s="9"/>
      <c r="J131" s="9"/>
      <c r="K131" s="9"/>
      <c r="L131" s="9"/>
      <c r="M131" s="9"/>
      <c r="O131" s="174"/>
    </row>
    <row r="132" spans="1:23" ht="20.100000000000001" customHeight="1" x14ac:dyDescent="0.2">
      <c r="A132" s="406" t="s">
        <v>158</v>
      </c>
      <c r="B132" s="406"/>
      <c r="C132" s="406"/>
      <c r="D132" s="406"/>
      <c r="E132" s="406"/>
      <c r="F132" s="406"/>
      <c r="G132" s="406"/>
      <c r="H132" s="406"/>
      <c r="I132" s="406"/>
      <c r="J132" s="406"/>
      <c r="K132" s="359"/>
      <c r="L132" s="359"/>
      <c r="M132" s="359"/>
      <c r="O132" s="174"/>
    </row>
    <row r="133" spans="1:23" ht="20.100000000000001" customHeight="1" x14ac:dyDescent="0.2">
      <c r="A133" s="407" t="s">
        <v>154</v>
      </c>
      <c r="B133" s="407"/>
      <c r="C133" s="407"/>
      <c r="D133" s="407"/>
      <c r="E133" s="407"/>
      <c r="F133" s="407"/>
      <c r="G133" s="407"/>
      <c r="H133" s="407"/>
      <c r="I133" s="407"/>
      <c r="J133" s="407"/>
      <c r="K133" s="359"/>
      <c r="L133" s="359"/>
      <c r="M133" s="359"/>
      <c r="O133" s="174"/>
    </row>
    <row r="134" spans="1:23" s="20" customFormat="1" x14ac:dyDescent="0.2">
      <c r="A134" s="17"/>
      <c r="B134" s="408" t="s">
        <v>299</v>
      </c>
      <c r="C134" s="408"/>
      <c r="D134" s="408"/>
      <c r="E134" s="408"/>
      <c r="F134" s="360"/>
      <c r="G134" s="408" t="s">
        <v>419</v>
      </c>
      <c r="H134" s="408"/>
      <c r="I134" s="408"/>
      <c r="J134" s="408"/>
      <c r="K134" s="360"/>
      <c r="L134" s="360"/>
      <c r="M134" s="360"/>
      <c r="N134" s="91"/>
      <c r="O134" s="170"/>
      <c r="P134" s="170"/>
      <c r="Q134" s="170"/>
      <c r="R134" s="91"/>
    </row>
    <row r="135" spans="1:23" s="20" customFormat="1" x14ac:dyDescent="0.2">
      <c r="A135" s="17" t="s">
        <v>257</v>
      </c>
      <c r="B135" s="412">
        <v>2020</v>
      </c>
      <c r="C135" s="409" t="s">
        <v>510</v>
      </c>
      <c r="D135" s="409"/>
      <c r="E135" s="409"/>
      <c r="F135" s="360"/>
      <c r="G135" s="412">
        <v>2020</v>
      </c>
      <c r="H135" s="409" t="s">
        <v>510</v>
      </c>
      <c r="I135" s="409"/>
      <c r="J135" s="409"/>
      <c r="K135" s="360"/>
      <c r="L135" s="360"/>
      <c r="M135" s="360"/>
      <c r="N135" s="91"/>
      <c r="O135" s="170"/>
      <c r="P135" s="170"/>
      <c r="Q135" s="170"/>
      <c r="R135" s="91"/>
    </row>
    <row r="136" spans="1:23" s="20" customFormat="1" x14ac:dyDescent="0.2">
      <c r="A136" s="123"/>
      <c r="B136" s="413"/>
      <c r="C136" s="257">
        <v>2020</v>
      </c>
      <c r="D136" s="257">
        <v>2021</v>
      </c>
      <c r="E136" s="361" t="s">
        <v>522</v>
      </c>
      <c r="F136" s="125"/>
      <c r="G136" s="413"/>
      <c r="H136" s="257">
        <v>2020</v>
      </c>
      <c r="I136" s="257">
        <v>2021</v>
      </c>
      <c r="J136" s="361" t="s">
        <v>522</v>
      </c>
      <c r="K136" s="360"/>
      <c r="L136" s="360"/>
      <c r="M136" s="360"/>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108920.3314325</v>
      </c>
      <c r="C138" s="86">
        <v>8510.0571415999984</v>
      </c>
      <c r="D138" s="86">
        <v>9226.6504000000004</v>
      </c>
      <c r="E138" s="16">
        <v>8.4205457904278376</v>
      </c>
      <c r="F138" s="86"/>
      <c r="G138" s="86">
        <v>31626.645359999991</v>
      </c>
      <c r="H138" s="86">
        <v>3443.0555599999998</v>
      </c>
      <c r="I138" s="86">
        <v>2769.6144900000004</v>
      </c>
      <c r="J138" s="16">
        <v>-19.55940176579665</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108285.163</v>
      </c>
      <c r="C140" s="18">
        <v>8375.8419999999987</v>
      </c>
      <c r="D140" s="18">
        <v>9057.1329999999998</v>
      </c>
      <c r="E140" s="16">
        <v>8.1340001399262434</v>
      </c>
      <c r="F140" s="16"/>
      <c r="G140" s="18">
        <v>21921.958839999992</v>
      </c>
      <c r="H140" s="18">
        <v>2220.0845199999994</v>
      </c>
      <c r="I140" s="18">
        <v>1727.2750500000002</v>
      </c>
      <c r="J140" s="16">
        <v>-22.197779659307713</v>
      </c>
      <c r="K140" s="16"/>
      <c r="L140" s="16"/>
      <c r="M140" s="16"/>
      <c r="N140" s="260"/>
      <c r="O140" s="260"/>
      <c r="P140" s="258"/>
      <c r="Q140" s="258"/>
      <c r="R140" s="258"/>
      <c r="S140" s="91"/>
      <c r="T140" s="91"/>
      <c r="U140" s="91"/>
      <c r="V140" s="91"/>
      <c r="W140" s="91"/>
    </row>
    <row r="141" spans="1:23" ht="11.25" customHeight="1" x14ac:dyDescent="0.2">
      <c r="A141" s="211" t="s">
        <v>117</v>
      </c>
      <c r="B141" s="11">
        <v>73129.414000000004</v>
      </c>
      <c r="C141" s="11">
        <v>8227.3179999999993</v>
      </c>
      <c r="D141" s="11">
        <v>8784.1329999999998</v>
      </c>
      <c r="E141" s="12">
        <v>6.7678798850366633</v>
      </c>
      <c r="F141" s="16"/>
      <c r="G141" s="11">
        <v>18575.518989999993</v>
      </c>
      <c r="H141" s="11">
        <v>2193.1349699999996</v>
      </c>
      <c r="I141" s="11">
        <v>1709.3260500000001</v>
      </c>
      <c r="J141" s="12">
        <v>-22.060152549571526</v>
      </c>
      <c r="K141" s="12"/>
      <c r="L141" s="12"/>
      <c r="M141" s="12"/>
      <c r="N141" s="83"/>
      <c r="O141" s="176"/>
      <c r="P141" s="169"/>
      <c r="Q141" s="169"/>
      <c r="R141" s="83"/>
      <c r="S141" s="83"/>
      <c r="T141" s="83"/>
      <c r="U141" s="83"/>
      <c r="V141" s="83"/>
      <c r="W141" s="83"/>
    </row>
    <row r="142" spans="1:23" ht="11.25" customHeight="1" x14ac:dyDescent="0.2">
      <c r="A142" s="211" t="s">
        <v>118</v>
      </c>
      <c r="B142" s="11">
        <v>33544.5</v>
      </c>
      <c r="C142" s="11">
        <v>0</v>
      </c>
      <c r="D142" s="11">
        <v>0</v>
      </c>
      <c r="E142" s="12" t="s">
        <v>525</v>
      </c>
      <c r="F142" s="16"/>
      <c r="G142" s="11">
        <v>3112.4680500000009</v>
      </c>
      <c r="H142" s="11">
        <v>0</v>
      </c>
      <c r="I142" s="11">
        <v>0</v>
      </c>
      <c r="J142" s="12" t="s">
        <v>525</v>
      </c>
      <c r="K142" s="12"/>
      <c r="L142" s="12"/>
      <c r="M142" s="12"/>
      <c r="O142" s="174"/>
    </row>
    <row r="143" spans="1:23" ht="11.25" customHeight="1" x14ac:dyDescent="0.2">
      <c r="A143" s="211" t="s">
        <v>325</v>
      </c>
      <c r="B143" s="11">
        <v>149.90899999999999</v>
      </c>
      <c r="C143" s="11">
        <v>148.524</v>
      </c>
      <c r="D143" s="11">
        <v>0</v>
      </c>
      <c r="E143" s="12" t="s">
        <v>525</v>
      </c>
      <c r="F143" s="16"/>
      <c r="G143" s="11">
        <v>28.33455</v>
      </c>
      <c r="H143" s="11">
        <v>26.949549999999999</v>
      </c>
      <c r="I143" s="11">
        <v>0</v>
      </c>
      <c r="J143" s="12" t="s">
        <v>525</v>
      </c>
      <c r="K143" s="12"/>
      <c r="L143" s="12"/>
      <c r="M143" s="12"/>
      <c r="O143" s="174"/>
    </row>
    <row r="144" spans="1:23" ht="11.25" customHeight="1" x14ac:dyDescent="0.2">
      <c r="A144" s="211" t="s">
        <v>326</v>
      </c>
      <c r="B144" s="11">
        <v>1461.34</v>
      </c>
      <c r="C144" s="11">
        <v>0</v>
      </c>
      <c r="D144" s="11">
        <v>273</v>
      </c>
      <c r="E144" s="12" t="s">
        <v>525</v>
      </c>
      <c r="F144" s="16"/>
      <c r="G144" s="11">
        <v>205.63725000000002</v>
      </c>
      <c r="H144" s="11">
        <v>0</v>
      </c>
      <c r="I144" s="11">
        <v>17.949000000000002</v>
      </c>
      <c r="J144" s="12" t="s">
        <v>525</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1.34</v>
      </c>
      <c r="C146" s="18">
        <v>0</v>
      </c>
      <c r="D146" s="18">
        <v>5.2999999999999999E-2</v>
      </c>
      <c r="E146" s="16" t="s">
        <v>525</v>
      </c>
      <c r="F146" s="16"/>
      <c r="G146" s="18">
        <v>1.34</v>
      </c>
      <c r="H146" s="18">
        <v>0</v>
      </c>
      <c r="I146" s="18">
        <v>0.28489999999999999</v>
      </c>
      <c r="J146" s="16" t="s">
        <v>525</v>
      </c>
      <c r="K146" s="16"/>
      <c r="L146" s="16"/>
      <c r="M146" s="16"/>
      <c r="O146" s="173"/>
      <c r="P146" s="171"/>
      <c r="Q146" s="171"/>
    </row>
    <row r="147" spans="1:17" ht="11.25" customHeight="1" x14ac:dyDescent="0.2">
      <c r="A147" s="211" t="s">
        <v>117</v>
      </c>
      <c r="B147" s="11">
        <v>0</v>
      </c>
      <c r="C147" s="11">
        <v>0</v>
      </c>
      <c r="D147" s="11">
        <v>0</v>
      </c>
      <c r="E147" s="12" t="s">
        <v>525</v>
      </c>
      <c r="F147" s="16"/>
      <c r="G147" s="11">
        <v>0</v>
      </c>
      <c r="H147" s="11">
        <v>0</v>
      </c>
      <c r="I147" s="11">
        <v>0</v>
      </c>
      <c r="J147" s="12" t="s">
        <v>525</v>
      </c>
      <c r="K147" s="12"/>
      <c r="L147" s="12"/>
      <c r="M147" s="12"/>
      <c r="O147" s="174"/>
    </row>
    <row r="148" spans="1:17" ht="11.25" customHeight="1" x14ac:dyDescent="0.2">
      <c r="A148" s="211" t="s">
        <v>118</v>
      </c>
      <c r="B148" s="11">
        <v>0</v>
      </c>
      <c r="C148" s="11">
        <v>0</v>
      </c>
      <c r="D148" s="11">
        <v>0</v>
      </c>
      <c r="E148" s="12" t="s">
        <v>525</v>
      </c>
      <c r="F148" s="16"/>
      <c r="G148" s="11">
        <v>0</v>
      </c>
      <c r="H148" s="11">
        <v>0</v>
      </c>
      <c r="I148" s="11">
        <v>0</v>
      </c>
      <c r="J148" s="12" t="s">
        <v>525</v>
      </c>
      <c r="K148" s="12"/>
      <c r="L148" s="12"/>
      <c r="M148" s="12"/>
      <c r="O148" s="174"/>
    </row>
    <row r="149" spans="1:17" ht="11.25" customHeight="1" x14ac:dyDescent="0.2">
      <c r="A149" s="211" t="s">
        <v>359</v>
      </c>
      <c r="B149" s="11">
        <v>1.34</v>
      </c>
      <c r="C149" s="11">
        <v>0</v>
      </c>
      <c r="D149" s="11">
        <v>5.2999999999999999E-2</v>
      </c>
      <c r="E149" s="12" t="s">
        <v>525</v>
      </c>
      <c r="F149" s="16"/>
      <c r="G149" s="11">
        <v>1.34</v>
      </c>
      <c r="H149" s="11">
        <v>0</v>
      </c>
      <c r="I149" s="11">
        <v>0.28489999999999999</v>
      </c>
      <c r="J149" s="12" t="s">
        <v>525</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356</v>
      </c>
      <c r="B151" s="18">
        <v>393.5334325</v>
      </c>
      <c r="C151" s="18">
        <v>70.114141600000011</v>
      </c>
      <c r="D151" s="18">
        <v>74.241399999999999</v>
      </c>
      <c r="E151" s="16">
        <v>5.8864849598329698</v>
      </c>
      <c r="F151" s="18"/>
      <c r="G151" s="18">
        <v>8568.1585500000001</v>
      </c>
      <c r="H151" s="18">
        <v>917.28023000000007</v>
      </c>
      <c r="I151" s="18">
        <v>604.17962999999997</v>
      </c>
      <c r="J151" s="16">
        <v>-34.133582057033991</v>
      </c>
      <c r="K151" s="16"/>
      <c r="L151" s="16"/>
      <c r="M151" s="16"/>
      <c r="O151" s="173"/>
      <c r="P151" s="171"/>
      <c r="Q151" s="171"/>
    </row>
    <row r="152" spans="1:17" ht="11.25" customHeight="1" x14ac:dyDescent="0.2">
      <c r="A152" s="211" t="s">
        <v>302</v>
      </c>
      <c r="B152" s="11">
        <v>0.16800000000000001</v>
      </c>
      <c r="C152" s="11">
        <v>0</v>
      </c>
      <c r="D152" s="11">
        <v>0</v>
      </c>
      <c r="E152" s="12" t="s">
        <v>525</v>
      </c>
      <c r="F152" s="16"/>
      <c r="G152" s="11">
        <v>0.96439999999999992</v>
      </c>
      <c r="H152" s="11">
        <v>0</v>
      </c>
      <c r="I152" s="11">
        <v>0</v>
      </c>
      <c r="J152" s="12" t="s">
        <v>525</v>
      </c>
      <c r="K152" s="12"/>
      <c r="L152" s="12"/>
      <c r="M152" s="12"/>
      <c r="O152" s="174"/>
    </row>
    <row r="153" spans="1:17" ht="11.25" customHeight="1" x14ac:dyDescent="0.2">
      <c r="A153" s="211" t="s">
        <v>336</v>
      </c>
      <c r="B153" s="11">
        <v>1.62076</v>
      </c>
      <c r="C153" s="11">
        <v>0.93113999999999997</v>
      </c>
      <c r="D153" s="11">
        <v>0</v>
      </c>
      <c r="E153" s="12" t="s">
        <v>525</v>
      </c>
      <c r="F153" s="16"/>
      <c r="G153" s="11">
        <v>13.42</v>
      </c>
      <c r="H153" s="11">
        <v>7.92</v>
      </c>
      <c r="I153" s="11">
        <v>0</v>
      </c>
      <c r="J153" s="12" t="s">
        <v>525</v>
      </c>
      <c r="K153" s="12"/>
      <c r="L153" s="12"/>
      <c r="M153" s="12"/>
      <c r="O153" s="174"/>
    </row>
    <row r="154" spans="1:17" ht="11.25" customHeight="1" x14ac:dyDescent="0.2">
      <c r="A154" s="211" t="s">
        <v>389</v>
      </c>
      <c r="B154" s="11">
        <v>260.26517250000001</v>
      </c>
      <c r="C154" s="11">
        <v>41.088001600000005</v>
      </c>
      <c r="D154" s="11">
        <v>42.282400000000003</v>
      </c>
      <c r="E154" s="12">
        <v>2.9069274568953318</v>
      </c>
      <c r="F154" s="16"/>
      <c r="G154" s="11">
        <v>5520.8898600000002</v>
      </c>
      <c r="H154" s="11">
        <v>509.27226000000002</v>
      </c>
      <c r="I154" s="11">
        <v>312.20130999999998</v>
      </c>
      <c r="J154" s="12">
        <v>-38.696580489186672</v>
      </c>
      <c r="K154" s="12"/>
      <c r="L154" s="12"/>
      <c r="M154" s="12"/>
      <c r="O154" s="174"/>
    </row>
    <row r="155" spans="1:17" ht="11.25" customHeight="1" x14ac:dyDescent="0.2">
      <c r="A155" s="211" t="s">
        <v>337</v>
      </c>
      <c r="B155" s="11">
        <v>7.4999999999999997E-2</v>
      </c>
      <c r="C155" s="11">
        <v>0</v>
      </c>
      <c r="D155" s="11">
        <v>0</v>
      </c>
      <c r="E155" s="12" t="s">
        <v>525</v>
      </c>
      <c r="F155" s="16"/>
      <c r="G155" s="11">
        <v>1.89</v>
      </c>
      <c r="H155" s="11">
        <v>0</v>
      </c>
      <c r="I155" s="11">
        <v>0</v>
      </c>
      <c r="J155" s="12" t="s">
        <v>525</v>
      </c>
      <c r="K155" s="12"/>
      <c r="L155" s="12"/>
      <c r="M155" s="12"/>
      <c r="O155" s="174"/>
    </row>
    <row r="156" spans="1:17" ht="11.25" customHeight="1" x14ac:dyDescent="0.2">
      <c r="A156" s="211" t="s">
        <v>303</v>
      </c>
      <c r="B156" s="11">
        <v>131.40450000000001</v>
      </c>
      <c r="C156" s="11">
        <v>28.094999999999999</v>
      </c>
      <c r="D156" s="11">
        <v>31.959</v>
      </c>
      <c r="E156" s="12">
        <v>13.753336892685539</v>
      </c>
      <c r="F156" s="16"/>
      <c r="G156" s="11">
        <v>3030.9942900000001</v>
      </c>
      <c r="H156" s="11">
        <v>400.08796999999998</v>
      </c>
      <c r="I156" s="11">
        <v>291.97832</v>
      </c>
      <c r="J156" s="12">
        <v>-27.021469803253524</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327</v>
      </c>
      <c r="B158" s="18">
        <v>240.29499999999999</v>
      </c>
      <c r="C158" s="18">
        <v>64.100999999999999</v>
      </c>
      <c r="D158" s="18">
        <v>95.222999999999999</v>
      </c>
      <c r="E158" s="16">
        <v>48.551504656713632</v>
      </c>
      <c r="F158" s="16"/>
      <c r="G158" s="18">
        <v>1135.18797</v>
      </c>
      <c r="H158" s="18">
        <v>305.69081</v>
      </c>
      <c r="I158" s="18">
        <v>437.87491</v>
      </c>
      <c r="J158" s="16">
        <v>43.241110192354171</v>
      </c>
      <c r="K158" s="16"/>
      <c r="L158" s="16"/>
      <c r="M158" s="16"/>
      <c r="O158" s="173"/>
      <c r="P158" s="171"/>
      <c r="Q158" s="171"/>
    </row>
    <row r="159" spans="1:17" s="20" customFormat="1" ht="11.25" customHeight="1" x14ac:dyDescent="0.2">
      <c r="A159" s="210" t="s">
        <v>357</v>
      </c>
      <c r="B159" s="18">
        <v>0</v>
      </c>
      <c r="C159" s="18">
        <v>0</v>
      </c>
      <c r="D159" s="18">
        <v>0</v>
      </c>
      <c r="E159" s="16" t="s">
        <v>525</v>
      </c>
      <c r="F159" s="16"/>
      <c r="G159" s="18">
        <v>0</v>
      </c>
      <c r="H159" s="18">
        <v>0</v>
      </c>
      <c r="I159" s="18">
        <v>0</v>
      </c>
      <c r="J159" s="16" t="s">
        <v>525</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409</v>
      </c>
      <c r="B161" s="9"/>
      <c r="C161" s="9"/>
      <c r="D161" s="9"/>
      <c r="E161" s="9"/>
      <c r="F161" s="9"/>
      <c r="G161" s="9"/>
      <c r="H161" s="9"/>
      <c r="I161" s="9"/>
      <c r="J161" s="9"/>
      <c r="K161" s="9"/>
      <c r="L161" s="9"/>
      <c r="M161" s="9"/>
      <c r="O161" s="174"/>
    </row>
    <row r="162" spans="1:18" ht="20.100000000000001" customHeight="1" x14ac:dyDescent="0.2">
      <c r="A162" s="406" t="s">
        <v>161</v>
      </c>
      <c r="B162" s="406"/>
      <c r="C162" s="406"/>
      <c r="D162" s="406"/>
      <c r="E162" s="406"/>
      <c r="F162" s="406"/>
      <c r="G162" s="406"/>
      <c r="H162" s="406"/>
      <c r="I162" s="406"/>
      <c r="J162" s="406"/>
      <c r="K162" s="359"/>
      <c r="L162" s="359"/>
      <c r="M162" s="359"/>
      <c r="O162" s="174"/>
    </row>
    <row r="163" spans="1:18" ht="19.5" customHeight="1" x14ac:dyDescent="0.2">
      <c r="A163" s="407" t="s">
        <v>155</v>
      </c>
      <c r="B163" s="407"/>
      <c r="C163" s="407"/>
      <c r="D163" s="407"/>
      <c r="E163" s="407"/>
      <c r="F163" s="407"/>
      <c r="G163" s="407"/>
      <c r="H163" s="407"/>
      <c r="I163" s="407"/>
      <c r="J163" s="407"/>
      <c r="K163" s="359"/>
      <c r="L163" s="359"/>
      <c r="M163" s="359"/>
      <c r="O163" s="174"/>
    </row>
    <row r="164" spans="1:18" s="20" customFormat="1" x14ac:dyDescent="0.2">
      <c r="A164" s="17"/>
      <c r="B164" s="408" t="s">
        <v>100</v>
      </c>
      <c r="C164" s="408"/>
      <c r="D164" s="408"/>
      <c r="E164" s="408"/>
      <c r="F164" s="360"/>
      <c r="G164" s="408" t="s">
        <v>419</v>
      </c>
      <c r="H164" s="408"/>
      <c r="I164" s="408"/>
      <c r="J164" s="408"/>
      <c r="K164" s="360"/>
      <c r="L164" s="360"/>
      <c r="M164" s="360"/>
      <c r="N164" s="91"/>
      <c r="O164" s="170"/>
      <c r="P164" s="170"/>
      <c r="Q164" s="170"/>
      <c r="R164" s="91"/>
    </row>
    <row r="165" spans="1:18" s="20" customFormat="1" x14ac:dyDescent="0.2">
      <c r="A165" s="17" t="s">
        <v>257</v>
      </c>
      <c r="B165" s="412">
        <v>2020</v>
      </c>
      <c r="C165" s="409" t="s">
        <v>510</v>
      </c>
      <c r="D165" s="409"/>
      <c r="E165" s="409"/>
      <c r="F165" s="360"/>
      <c r="G165" s="412">
        <v>2020</v>
      </c>
      <c r="H165" s="409" t="s">
        <v>510</v>
      </c>
      <c r="I165" s="409"/>
      <c r="J165" s="409"/>
      <c r="K165" s="360"/>
      <c r="L165" s="360"/>
      <c r="M165" s="360"/>
      <c r="N165" s="91"/>
      <c r="O165" s="170"/>
      <c r="P165" s="170"/>
      <c r="Q165" s="170"/>
      <c r="R165" s="91"/>
    </row>
    <row r="166" spans="1:18" s="20" customFormat="1" x14ac:dyDescent="0.2">
      <c r="A166" s="123"/>
      <c r="B166" s="413"/>
      <c r="C166" s="257">
        <v>2020</v>
      </c>
      <c r="D166" s="257">
        <v>2021</v>
      </c>
      <c r="E166" s="361" t="s">
        <v>522</v>
      </c>
      <c r="F166" s="125"/>
      <c r="G166" s="413"/>
      <c r="H166" s="257">
        <v>2020</v>
      </c>
      <c r="I166" s="257">
        <v>2021</v>
      </c>
      <c r="J166" s="361" t="s">
        <v>522</v>
      </c>
      <c r="K166" s="360"/>
      <c r="L166" s="360"/>
      <c r="M166" s="360"/>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258339.88625969997</v>
      </c>
      <c r="C168" s="86">
        <v>73397.10166</v>
      </c>
      <c r="D168" s="86">
        <v>50721.490864000007</v>
      </c>
      <c r="E168" s="16">
        <v>-30.894422644971769</v>
      </c>
      <c r="F168" s="86"/>
      <c r="G168" s="86">
        <v>263974.43682999996</v>
      </c>
      <c r="H168" s="86">
        <v>83941.414769999988</v>
      </c>
      <c r="I168" s="86">
        <v>73690.279079999993</v>
      </c>
      <c r="J168" s="16">
        <v>-12.212250315399345</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63586.284409999993</v>
      </c>
      <c r="C170" s="18">
        <v>23888.871599999999</v>
      </c>
      <c r="D170" s="18">
        <v>24078.490679999999</v>
      </c>
      <c r="E170" s="16">
        <v>0.79375486282910401</v>
      </c>
      <c r="F170" s="16"/>
      <c r="G170" s="18">
        <v>55046.408369999997</v>
      </c>
      <c r="H170" s="18">
        <v>32727.178429999996</v>
      </c>
      <c r="I170" s="18">
        <v>39837.65389999999</v>
      </c>
      <c r="J170" s="16">
        <v>21.726515425729588</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1.08</v>
      </c>
      <c r="C172" s="11">
        <v>0</v>
      </c>
      <c r="D172" s="11">
        <v>0</v>
      </c>
      <c r="E172" s="12" t="s">
        <v>525</v>
      </c>
      <c r="F172" s="12"/>
      <c r="G172" s="11">
        <v>-5.36808</v>
      </c>
      <c r="H172" s="11">
        <v>0</v>
      </c>
      <c r="I172" s="11">
        <v>0</v>
      </c>
      <c r="J172" s="12" t="s">
        <v>525</v>
      </c>
      <c r="K172" s="12"/>
      <c r="L172" s="12"/>
      <c r="M172" s="12"/>
      <c r="O172" s="174"/>
    </row>
    <row r="173" spans="1:18" ht="11.25" customHeight="1" x14ac:dyDescent="0.2">
      <c r="A173" s="10" t="s">
        <v>106</v>
      </c>
      <c r="B173" s="11">
        <v>14258.890599999999</v>
      </c>
      <c r="C173" s="11">
        <v>10786.185599999999</v>
      </c>
      <c r="D173" s="11">
        <v>12861.102999999999</v>
      </c>
      <c r="E173" s="12">
        <v>19.236804158089043</v>
      </c>
      <c r="F173" s="12"/>
      <c r="G173" s="11">
        <v>33453.933969999998</v>
      </c>
      <c r="H173" s="11">
        <v>25487.049019999995</v>
      </c>
      <c r="I173" s="11">
        <v>32583.2163</v>
      </c>
      <c r="J173" s="12">
        <v>27.842247544749327</v>
      </c>
      <c r="K173" s="12"/>
      <c r="L173" s="12"/>
      <c r="M173" s="12"/>
      <c r="O173" s="174"/>
    </row>
    <row r="174" spans="1:18" ht="11.25" customHeight="1" x14ac:dyDescent="0.2">
      <c r="A174" s="10" t="s">
        <v>319</v>
      </c>
      <c r="B174" s="11">
        <v>80.063999999999993</v>
      </c>
      <c r="C174" s="11">
        <v>0</v>
      </c>
      <c r="D174" s="11">
        <v>0</v>
      </c>
      <c r="E174" s="12" t="s">
        <v>525</v>
      </c>
      <c r="F174" s="12"/>
      <c r="G174" s="11">
        <v>153.666</v>
      </c>
      <c r="H174" s="11">
        <v>0</v>
      </c>
      <c r="I174" s="11">
        <v>0</v>
      </c>
      <c r="J174" s="12" t="s">
        <v>525</v>
      </c>
      <c r="K174" s="12"/>
      <c r="L174" s="12"/>
      <c r="M174" s="12"/>
      <c r="O174" s="174"/>
    </row>
    <row r="175" spans="1:18" ht="11.25" customHeight="1" x14ac:dyDescent="0.2">
      <c r="A175" s="10" t="s">
        <v>107</v>
      </c>
      <c r="B175" s="11">
        <v>45609.356599999999</v>
      </c>
      <c r="C175" s="11">
        <v>13036.089</v>
      </c>
      <c r="D175" s="11">
        <v>11210.58</v>
      </c>
      <c r="E175" s="12">
        <v>-14.00350212398827</v>
      </c>
      <c r="F175" s="12"/>
      <c r="G175" s="11">
        <v>18875.203680000002</v>
      </c>
      <c r="H175" s="11">
        <v>7014.6313500000015</v>
      </c>
      <c r="I175" s="11">
        <v>7210.7295100000001</v>
      </c>
      <c r="J175" s="12">
        <v>2.7955590282017937</v>
      </c>
      <c r="K175" s="12"/>
      <c r="L175" s="12"/>
      <c r="M175" s="12"/>
      <c r="O175" s="174"/>
    </row>
    <row r="176" spans="1:18" ht="11.25" customHeight="1" x14ac:dyDescent="0.2">
      <c r="A176" s="10" t="s">
        <v>108</v>
      </c>
      <c r="B176" s="11">
        <v>6.2E-2</v>
      </c>
      <c r="C176" s="11">
        <v>6.2E-2</v>
      </c>
      <c r="D176" s="11">
        <v>0</v>
      </c>
      <c r="E176" s="12" t="s">
        <v>525</v>
      </c>
      <c r="F176" s="12"/>
      <c r="G176" s="11">
        <v>0.434</v>
      </c>
      <c r="H176" s="11">
        <v>0.434</v>
      </c>
      <c r="I176" s="11">
        <v>0</v>
      </c>
      <c r="J176" s="12" t="s">
        <v>525</v>
      </c>
      <c r="K176" s="12"/>
      <c r="L176" s="12"/>
      <c r="M176" s="12"/>
      <c r="O176" s="174"/>
    </row>
    <row r="177" spans="1:17" ht="11.25" customHeight="1" x14ac:dyDescent="0.2">
      <c r="A177" s="10" t="s">
        <v>109</v>
      </c>
      <c r="B177" s="11">
        <v>10.130000000000001</v>
      </c>
      <c r="C177" s="11">
        <v>9.5000000000000001E-2</v>
      </c>
      <c r="D177" s="11">
        <v>3.0059999999999998</v>
      </c>
      <c r="E177" s="12">
        <v>3064.2105263157891</v>
      </c>
      <c r="F177" s="12"/>
      <c r="G177" s="11">
        <v>45.491980000000005</v>
      </c>
      <c r="H177" s="11">
        <v>0.48499999999999999</v>
      </c>
      <c r="I177" s="11">
        <v>13.8276</v>
      </c>
      <c r="J177" s="12">
        <v>2751.0515463917527</v>
      </c>
      <c r="K177" s="12"/>
      <c r="L177" s="12"/>
      <c r="M177" s="12"/>
      <c r="O177" s="174"/>
    </row>
    <row r="178" spans="1:17" ht="11.25" customHeight="1" x14ac:dyDescent="0.2">
      <c r="A178" s="10" t="s">
        <v>390</v>
      </c>
      <c r="B178" s="11">
        <v>0</v>
      </c>
      <c r="C178" s="11">
        <v>0</v>
      </c>
      <c r="D178" s="11">
        <v>0</v>
      </c>
      <c r="E178" s="12" t="s">
        <v>525</v>
      </c>
      <c r="F178" s="12"/>
      <c r="G178" s="11">
        <v>0</v>
      </c>
      <c r="H178" s="11">
        <v>0</v>
      </c>
      <c r="I178" s="11">
        <v>0</v>
      </c>
      <c r="J178" s="12" t="s">
        <v>525</v>
      </c>
      <c r="K178" s="12"/>
      <c r="L178" s="12"/>
      <c r="M178" s="12"/>
      <c r="O178" s="174"/>
    </row>
    <row r="179" spans="1:17" ht="11.25" customHeight="1" x14ac:dyDescent="0.2">
      <c r="A179" s="10" t="s">
        <v>110</v>
      </c>
      <c r="B179" s="11">
        <v>0.47</v>
      </c>
      <c r="C179" s="11">
        <v>0.41</v>
      </c>
      <c r="D179" s="11">
        <v>0</v>
      </c>
      <c r="E179" s="12" t="s">
        <v>525</v>
      </c>
      <c r="F179" s="12"/>
      <c r="G179" s="11">
        <v>1.04</v>
      </c>
      <c r="H179" s="11">
        <v>0.82</v>
      </c>
      <c r="I179" s="11">
        <v>0</v>
      </c>
      <c r="J179" s="12" t="s">
        <v>525</v>
      </c>
      <c r="K179" s="12"/>
      <c r="L179" s="12"/>
      <c r="M179" s="12"/>
      <c r="O179" s="174"/>
    </row>
    <row r="180" spans="1:17" ht="11.25" customHeight="1" x14ac:dyDescent="0.2">
      <c r="A180" s="10" t="s">
        <v>111</v>
      </c>
      <c r="B180" s="11">
        <v>8.1000000000000003E-2</v>
      </c>
      <c r="C180" s="11">
        <v>0</v>
      </c>
      <c r="D180" s="11">
        <v>0</v>
      </c>
      <c r="E180" s="12" t="s">
        <v>525</v>
      </c>
      <c r="F180" s="12"/>
      <c r="G180" s="11">
        <v>0.16739999999999999</v>
      </c>
      <c r="H180" s="11">
        <v>0</v>
      </c>
      <c r="I180" s="11">
        <v>0</v>
      </c>
      <c r="J180" s="12" t="s">
        <v>525</v>
      </c>
      <c r="K180" s="12"/>
      <c r="L180" s="12"/>
      <c r="M180" s="12"/>
      <c r="O180" s="174"/>
    </row>
    <row r="181" spans="1:17" ht="11.25" customHeight="1" x14ac:dyDescent="0.2">
      <c r="A181" s="10" t="s">
        <v>112</v>
      </c>
      <c r="B181" s="11">
        <v>211.30926000000002</v>
      </c>
      <c r="C181" s="11">
        <v>40.25</v>
      </c>
      <c r="D181" s="11">
        <v>2.2349999999999999</v>
      </c>
      <c r="E181" s="12">
        <v>-94.447204968944106</v>
      </c>
      <c r="F181" s="12"/>
      <c r="G181" s="11">
        <v>989.94456000000002</v>
      </c>
      <c r="H181" s="11">
        <v>190.20916</v>
      </c>
      <c r="I181" s="11">
        <v>11.65874</v>
      </c>
      <c r="J181" s="12">
        <v>-93.870568588810343</v>
      </c>
      <c r="K181" s="12"/>
      <c r="L181" s="12"/>
      <c r="M181" s="12"/>
      <c r="O181" s="174"/>
    </row>
    <row r="182" spans="1:17" ht="11.25" customHeight="1" x14ac:dyDescent="0.2">
      <c r="A182" s="10" t="s">
        <v>116</v>
      </c>
      <c r="B182" s="11">
        <v>2222.87</v>
      </c>
      <c r="C182" s="11">
        <v>0</v>
      </c>
      <c r="D182" s="11">
        <v>0</v>
      </c>
      <c r="E182" s="12" t="s">
        <v>525</v>
      </c>
      <c r="F182" s="12"/>
      <c r="G182" s="11">
        <v>863.09165000000007</v>
      </c>
      <c r="H182" s="11">
        <v>0</v>
      </c>
      <c r="I182" s="11">
        <v>0</v>
      </c>
      <c r="J182" s="12" t="s">
        <v>525</v>
      </c>
      <c r="K182" s="12"/>
      <c r="L182" s="12"/>
      <c r="M182" s="12"/>
      <c r="O182" s="174"/>
    </row>
    <row r="183" spans="1:17" ht="11.25" customHeight="1" x14ac:dyDescent="0.2">
      <c r="A183" s="10" t="s">
        <v>338</v>
      </c>
      <c r="B183" s="11">
        <v>0.28699999999999998</v>
      </c>
      <c r="C183" s="11">
        <v>4.7E-2</v>
      </c>
      <c r="D183" s="11">
        <v>0</v>
      </c>
      <c r="E183" s="12" t="s">
        <v>525</v>
      </c>
      <c r="F183" s="12"/>
      <c r="G183" s="11">
        <v>1.786</v>
      </c>
      <c r="H183" s="11">
        <v>0.28599999999999998</v>
      </c>
      <c r="I183" s="11">
        <v>0</v>
      </c>
      <c r="J183" s="12" t="s">
        <v>525</v>
      </c>
      <c r="K183" s="12"/>
      <c r="L183" s="12"/>
      <c r="M183" s="12"/>
      <c r="O183" s="174"/>
    </row>
    <row r="184" spans="1:17" x14ac:dyDescent="0.2">
      <c r="A184" s="209" t="s">
        <v>113</v>
      </c>
      <c r="B184" s="11">
        <v>1.33</v>
      </c>
      <c r="C184" s="11">
        <v>0.25</v>
      </c>
      <c r="D184" s="11">
        <v>0</v>
      </c>
      <c r="E184" s="12" t="s">
        <v>525</v>
      </c>
      <c r="F184" s="12"/>
      <c r="G184" s="11">
        <v>2.2719999999999998</v>
      </c>
      <c r="H184" s="11">
        <v>0.64</v>
      </c>
      <c r="I184" s="11">
        <v>0</v>
      </c>
      <c r="J184" s="12" t="s">
        <v>525</v>
      </c>
      <c r="K184" s="12"/>
      <c r="L184" s="12"/>
      <c r="M184" s="12"/>
      <c r="O184" s="174"/>
    </row>
    <row r="185" spans="1:17" ht="11.25" customHeight="1" x14ac:dyDescent="0.2">
      <c r="A185" s="10" t="s">
        <v>114</v>
      </c>
      <c r="B185" s="11">
        <v>1041.5</v>
      </c>
      <c r="C185" s="11">
        <v>23.5</v>
      </c>
      <c r="D185" s="11">
        <v>0</v>
      </c>
      <c r="E185" s="12" t="s">
        <v>525</v>
      </c>
      <c r="F185" s="12"/>
      <c r="G185" s="11">
        <v>320.97300000000001</v>
      </c>
      <c r="H185" s="11">
        <v>11.163</v>
      </c>
      <c r="I185" s="11">
        <v>0</v>
      </c>
      <c r="J185" s="12" t="s">
        <v>525</v>
      </c>
      <c r="K185" s="12"/>
      <c r="L185" s="12"/>
      <c r="M185" s="12"/>
      <c r="O185" s="174"/>
    </row>
    <row r="186" spans="1:17" ht="11.25" customHeight="1" x14ac:dyDescent="0.2">
      <c r="A186" s="10" t="s">
        <v>315</v>
      </c>
      <c r="B186" s="11">
        <v>105.41200000000001</v>
      </c>
      <c r="C186" s="11">
        <v>2.5000000000000001E-2</v>
      </c>
      <c r="D186" s="11">
        <v>0</v>
      </c>
      <c r="E186" s="12" t="s">
        <v>525</v>
      </c>
      <c r="F186" s="12"/>
      <c r="G186" s="11">
        <v>71.411999999999992</v>
      </c>
      <c r="H186" s="11">
        <v>0.18</v>
      </c>
      <c r="I186" s="11">
        <v>0</v>
      </c>
      <c r="J186" s="12" t="s">
        <v>525</v>
      </c>
      <c r="K186" s="12"/>
      <c r="L186" s="12"/>
      <c r="M186" s="12"/>
      <c r="O186" s="174"/>
    </row>
    <row r="187" spans="1:17" ht="11.25" customHeight="1" x14ac:dyDescent="0.2">
      <c r="A187" s="10" t="s">
        <v>120</v>
      </c>
      <c r="B187" s="11">
        <v>43.441949999999999</v>
      </c>
      <c r="C187" s="11">
        <v>1.9580000000000002</v>
      </c>
      <c r="D187" s="11">
        <v>1.5666800000000001</v>
      </c>
      <c r="E187" s="12">
        <v>-19.985699693564868</v>
      </c>
      <c r="F187" s="12"/>
      <c r="G187" s="11">
        <v>272.36021</v>
      </c>
      <c r="H187" s="11">
        <v>21.280900000000003</v>
      </c>
      <c r="I187" s="11">
        <v>18.22175</v>
      </c>
      <c r="J187" s="12">
        <v>-14.375096917893515</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194753.60184969997</v>
      </c>
      <c r="C189" s="18">
        <v>49508.230060000002</v>
      </c>
      <c r="D189" s="18">
        <v>26643.000184000004</v>
      </c>
      <c r="E189" s="16">
        <v>-46.184704741593819</v>
      </c>
      <c r="F189" s="16"/>
      <c r="G189" s="18">
        <v>208928.02845999994</v>
      </c>
      <c r="H189" s="18">
        <v>51214.236339999996</v>
      </c>
      <c r="I189" s="18">
        <v>33852.625180000003</v>
      </c>
      <c r="J189" s="16">
        <v>-33.899970790817008</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12986.533202000001</v>
      </c>
      <c r="C191" s="11">
        <v>2922.5375799999997</v>
      </c>
      <c r="D191" s="11">
        <v>2699.9930640000002</v>
      </c>
      <c r="E191" s="12">
        <v>-7.614770038303476</v>
      </c>
      <c r="G191" s="11">
        <v>40463.908719999999</v>
      </c>
      <c r="H191" s="11">
        <v>10146.705360000004</v>
      </c>
      <c r="I191" s="11">
        <v>9801.755720000001</v>
      </c>
      <c r="J191" s="12">
        <v>-3.3996221212833433</v>
      </c>
      <c r="K191" s="12"/>
      <c r="L191" s="12"/>
      <c r="M191" s="12"/>
      <c r="O191" s="174"/>
    </row>
    <row r="192" spans="1:17" ht="11.25" customHeight="1" x14ac:dyDescent="0.2">
      <c r="A192" s="9" t="s">
        <v>104</v>
      </c>
      <c r="B192" s="11">
        <v>1047.7529999999999</v>
      </c>
      <c r="C192" s="11">
        <v>163.11467999999999</v>
      </c>
      <c r="D192" s="11">
        <v>156.32460999999998</v>
      </c>
      <c r="E192" s="12">
        <v>-4.1627583734339595</v>
      </c>
      <c r="G192" s="11">
        <v>3092.7418099999995</v>
      </c>
      <c r="H192" s="11">
        <v>592.57457999999997</v>
      </c>
      <c r="I192" s="11">
        <v>465.1366000000001</v>
      </c>
      <c r="J192" s="12">
        <v>-21.505812821062946</v>
      </c>
      <c r="K192" s="12"/>
      <c r="L192" s="12"/>
      <c r="M192" s="12"/>
      <c r="O192" s="174"/>
    </row>
    <row r="193" spans="1:18" ht="11.25" customHeight="1" x14ac:dyDescent="0.2">
      <c r="A193" s="9" t="s">
        <v>1</v>
      </c>
      <c r="B193" s="11">
        <v>1439.5043877000003</v>
      </c>
      <c r="C193" s="11">
        <v>419.33630000000005</v>
      </c>
      <c r="D193" s="11">
        <v>534.84121000000005</v>
      </c>
      <c r="E193" s="12">
        <v>27.544696225916994</v>
      </c>
      <c r="G193" s="11">
        <v>6228.5749599999999</v>
      </c>
      <c r="H193" s="11">
        <v>1490.7041099999999</v>
      </c>
      <c r="I193" s="11">
        <v>1482.7673300000001</v>
      </c>
      <c r="J193" s="12">
        <v>-0.53241820068502932</v>
      </c>
      <c r="K193" s="12"/>
      <c r="L193" s="12"/>
      <c r="M193" s="12"/>
      <c r="O193" s="174"/>
    </row>
    <row r="194" spans="1:18" ht="11.25" customHeight="1" x14ac:dyDescent="0.2">
      <c r="A194" s="9" t="s">
        <v>121</v>
      </c>
      <c r="B194" s="11">
        <v>179279.81125999999</v>
      </c>
      <c r="C194" s="11">
        <v>46003.241500000004</v>
      </c>
      <c r="D194" s="11">
        <v>23251.841300000004</v>
      </c>
      <c r="E194" s="12">
        <v>-49.456080611189101</v>
      </c>
      <c r="G194" s="11">
        <v>159142.80296999996</v>
      </c>
      <c r="H194" s="11">
        <v>38984.252289999989</v>
      </c>
      <c r="I194" s="11">
        <v>22102.965530000005</v>
      </c>
      <c r="J194" s="12">
        <v>-43.302835807704518</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408</v>
      </c>
      <c r="B196" s="9"/>
      <c r="C196" s="9"/>
      <c r="D196" s="9"/>
      <c r="E196" s="9"/>
      <c r="F196" s="9"/>
      <c r="G196" s="9"/>
      <c r="H196" s="9"/>
      <c r="I196" s="9"/>
      <c r="J196" s="9"/>
      <c r="K196" s="9"/>
      <c r="L196" s="9"/>
      <c r="M196" s="9"/>
      <c r="O196" s="174"/>
    </row>
    <row r="197" spans="1:18" ht="20.100000000000001" customHeight="1" x14ac:dyDescent="0.2">
      <c r="A197" s="406" t="s">
        <v>162</v>
      </c>
      <c r="B197" s="406"/>
      <c r="C197" s="406"/>
      <c r="D197" s="406"/>
      <c r="E197" s="406"/>
      <c r="F197" s="406"/>
      <c r="G197" s="406"/>
      <c r="H197" s="406"/>
      <c r="I197" s="406"/>
      <c r="J197" s="406"/>
      <c r="K197" s="359"/>
      <c r="L197" s="359"/>
      <c r="M197" s="359"/>
      <c r="O197" s="174"/>
    </row>
    <row r="198" spans="1:18" ht="20.100000000000001" customHeight="1" x14ac:dyDescent="0.2">
      <c r="A198" s="407" t="s">
        <v>157</v>
      </c>
      <c r="B198" s="407"/>
      <c r="C198" s="407"/>
      <c r="D198" s="407"/>
      <c r="E198" s="407"/>
      <c r="F198" s="407"/>
      <c r="G198" s="407"/>
      <c r="H198" s="407"/>
      <c r="I198" s="407"/>
      <c r="J198" s="407"/>
      <c r="K198" s="359"/>
      <c r="L198" s="359"/>
      <c r="M198" s="359"/>
      <c r="O198" s="174"/>
    </row>
    <row r="199" spans="1:18" s="20" customFormat="1" x14ac:dyDescent="0.2">
      <c r="A199" s="17"/>
      <c r="B199" s="408" t="s">
        <v>124</v>
      </c>
      <c r="C199" s="408"/>
      <c r="D199" s="408"/>
      <c r="E199" s="408"/>
      <c r="F199" s="360"/>
      <c r="G199" s="408" t="s">
        <v>419</v>
      </c>
      <c r="H199" s="408"/>
      <c r="I199" s="408"/>
      <c r="J199" s="408"/>
      <c r="K199" s="360"/>
      <c r="L199" s="360"/>
      <c r="M199" s="360"/>
      <c r="N199" s="91"/>
      <c r="O199" s="170"/>
      <c r="P199" s="170"/>
      <c r="Q199" s="170"/>
      <c r="R199" s="91"/>
    </row>
    <row r="200" spans="1:18" s="20" customFormat="1" x14ac:dyDescent="0.2">
      <c r="A200" s="17" t="s">
        <v>257</v>
      </c>
      <c r="B200" s="412">
        <v>2020</v>
      </c>
      <c r="C200" s="409" t="s">
        <v>510</v>
      </c>
      <c r="D200" s="409"/>
      <c r="E200" s="409"/>
      <c r="F200" s="360"/>
      <c r="G200" s="412">
        <v>2020</v>
      </c>
      <c r="H200" s="409" t="s">
        <v>510</v>
      </c>
      <c r="I200" s="409"/>
      <c r="J200" s="409"/>
      <c r="K200" s="360"/>
      <c r="L200" s="360"/>
      <c r="M200" s="360"/>
      <c r="N200" s="91"/>
      <c r="O200" s="170"/>
      <c r="P200" s="170"/>
      <c r="Q200" s="170"/>
      <c r="R200" s="91"/>
    </row>
    <row r="201" spans="1:18" s="20" customFormat="1" x14ac:dyDescent="0.2">
      <c r="A201" s="123"/>
      <c r="B201" s="413"/>
      <c r="C201" s="257">
        <v>2020</v>
      </c>
      <c r="D201" s="257">
        <v>2021</v>
      </c>
      <c r="E201" s="361" t="s">
        <v>522</v>
      </c>
      <c r="F201" s="125"/>
      <c r="G201" s="413"/>
      <c r="H201" s="257">
        <v>2020</v>
      </c>
      <c r="I201" s="257">
        <v>2021</v>
      </c>
      <c r="J201" s="361" t="s">
        <v>522</v>
      </c>
      <c r="K201" s="360"/>
      <c r="L201" s="360"/>
      <c r="M201" s="360"/>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862106.09682689991</v>
      </c>
      <c r="C203" s="86">
        <v>203973.48430180002</v>
      </c>
      <c r="D203" s="86">
        <v>202091.01549199998</v>
      </c>
      <c r="E203" s="16">
        <v>-0.92289878571409645</v>
      </c>
      <c r="F203" s="86"/>
      <c r="G203" s="86">
        <v>1843586.8992699999</v>
      </c>
      <c r="H203" s="86">
        <v>432840.74696999998</v>
      </c>
      <c r="I203" s="86">
        <v>437435.37220000004</v>
      </c>
      <c r="J203" s="16">
        <v>1.0615047825704096</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374</v>
      </c>
      <c r="B205" s="86">
        <v>850322.78121399996</v>
      </c>
      <c r="C205" s="86">
        <v>201246.01373310003</v>
      </c>
      <c r="D205" s="86">
        <v>198960.43252199999</v>
      </c>
      <c r="E205" s="16">
        <v>-1.1357150229724624</v>
      </c>
      <c r="F205" s="86"/>
      <c r="G205" s="86">
        <v>1826801.0023999999</v>
      </c>
      <c r="H205" s="86">
        <v>427734.90716999996</v>
      </c>
      <c r="I205" s="86">
        <v>433888.33316000004</v>
      </c>
      <c r="J205" s="16">
        <v>1.4386073913659914</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487</v>
      </c>
      <c r="B207" s="18">
        <v>510686.636214</v>
      </c>
      <c r="C207" s="18">
        <v>117770.10773310001</v>
      </c>
      <c r="D207" s="18">
        <v>111690.61303199999</v>
      </c>
      <c r="E207" s="16">
        <v>-5.1621712997646796</v>
      </c>
      <c r="F207" s="16"/>
      <c r="G207" s="18">
        <v>1533456.1198</v>
      </c>
      <c r="H207" s="18">
        <v>355983.1115</v>
      </c>
      <c r="I207" s="18">
        <v>359474.33386000007</v>
      </c>
      <c r="J207" s="16">
        <v>0.98072696350372723</v>
      </c>
      <c r="K207" s="16"/>
      <c r="L207" s="16"/>
      <c r="M207" s="16"/>
      <c r="O207" s="173"/>
      <c r="P207" s="171"/>
      <c r="Q207" s="171"/>
    </row>
    <row r="208" spans="1:18" ht="11.25" customHeight="1" x14ac:dyDescent="0.2">
      <c r="A208" s="9"/>
      <c r="B208" s="11"/>
      <c r="C208" s="11"/>
      <c r="D208" s="316"/>
      <c r="E208" s="16"/>
      <c r="F208" s="12"/>
      <c r="G208" s="11"/>
      <c r="H208" s="11"/>
      <c r="I208" s="11"/>
      <c r="J208" s="16"/>
      <c r="K208" s="16"/>
      <c r="L208" s="16"/>
      <c r="M208" s="16"/>
      <c r="O208" s="174"/>
    </row>
    <row r="209" spans="1:22" s="20" customFormat="1" ht="22.5" x14ac:dyDescent="0.2">
      <c r="A209" s="208" t="s">
        <v>486</v>
      </c>
      <c r="B209" s="18">
        <v>445907.6381173</v>
      </c>
      <c r="C209" s="18">
        <v>104319.05973310002</v>
      </c>
      <c r="D209" s="18">
        <v>96209.305181999996</v>
      </c>
      <c r="E209" s="16">
        <v>-7.7739912263864284</v>
      </c>
      <c r="F209" s="16"/>
      <c r="G209" s="18">
        <v>1393914.56375</v>
      </c>
      <c r="H209" s="18">
        <v>327922.92083000002</v>
      </c>
      <c r="I209" s="18">
        <v>325994.43424000009</v>
      </c>
      <c r="J209" s="16">
        <v>-0.58809142865608521</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1"/>
      <c r="P210" s="261"/>
      <c r="Q210" s="262"/>
      <c r="R210" s="263"/>
      <c r="S210" s="263"/>
      <c r="T210" s="263"/>
    </row>
    <row r="211" spans="1:22" s="20" customFormat="1" ht="15" customHeight="1" x14ac:dyDescent="0.2">
      <c r="A211" s="209" t="s">
        <v>342</v>
      </c>
      <c r="B211" s="11">
        <v>36637.199578300002</v>
      </c>
      <c r="C211" s="11">
        <v>8741.7543378999999</v>
      </c>
      <c r="D211" s="11">
        <v>7636.4737482</v>
      </c>
      <c r="E211" s="12">
        <v>-12.643693096110482</v>
      </c>
      <c r="F211" s="16"/>
      <c r="G211" s="11">
        <v>110509.61102000005</v>
      </c>
      <c r="H211" s="11">
        <v>26534.08219999999</v>
      </c>
      <c r="I211" s="11">
        <v>25124.45288999999</v>
      </c>
      <c r="J211" s="12">
        <v>-5.3125233402646188</v>
      </c>
      <c r="K211" s="12"/>
      <c r="L211" s="12"/>
      <c r="M211" s="12"/>
      <c r="O211" s="261"/>
      <c r="P211" s="261"/>
      <c r="Q211" s="262"/>
      <c r="R211" s="263"/>
      <c r="S211" s="263"/>
      <c r="T211" s="263"/>
    </row>
    <row r="212" spans="1:22" s="20" customFormat="1" ht="11.25" customHeight="1" x14ac:dyDescent="0.2">
      <c r="A212" s="209" t="s">
        <v>391</v>
      </c>
      <c r="B212" s="11">
        <v>1.3859999999999999</v>
      </c>
      <c r="C212" s="11">
        <v>0.09</v>
      </c>
      <c r="D212" s="11">
        <v>0.57150000000000001</v>
      </c>
      <c r="E212" s="12">
        <v>535</v>
      </c>
      <c r="F212" s="18"/>
      <c r="G212" s="11">
        <v>9.8836199999999987</v>
      </c>
      <c r="H212" s="11">
        <v>0.69162000000000001</v>
      </c>
      <c r="I212" s="11">
        <v>4.1909999999999998</v>
      </c>
      <c r="J212" s="12">
        <v>505.96859547150166</v>
      </c>
      <c r="K212" s="12"/>
      <c r="L212" s="12"/>
      <c r="M212" s="12"/>
      <c r="O212" s="261"/>
      <c r="P212" s="261"/>
      <c r="Q212" s="262"/>
      <c r="R212" s="263"/>
      <c r="S212" s="263"/>
      <c r="T212" s="263"/>
    </row>
    <row r="213" spans="1:22" s="20" customFormat="1" ht="11.25" customHeight="1" x14ac:dyDescent="0.2">
      <c r="A213" s="209" t="s">
        <v>392</v>
      </c>
      <c r="B213" s="11">
        <v>318.49200000000002</v>
      </c>
      <c r="C213" s="11">
        <v>13.756500000000001</v>
      </c>
      <c r="D213" s="11">
        <v>41.021999999999998</v>
      </c>
      <c r="E213" s="12">
        <v>198.20085050703301</v>
      </c>
      <c r="F213" s="16"/>
      <c r="G213" s="11">
        <v>562.93084999999996</v>
      </c>
      <c r="H213" s="11">
        <v>55.635139999999993</v>
      </c>
      <c r="I213" s="11">
        <v>116.11455000000001</v>
      </c>
      <c r="J213" s="12">
        <v>108.70721274360056</v>
      </c>
      <c r="K213" s="12"/>
      <c r="L213" s="12"/>
      <c r="M213" s="12"/>
      <c r="O213" s="261"/>
      <c r="P213" s="261"/>
      <c r="Q213" s="262"/>
      <c r="R213" s="263"/>
      <c r="S213" s="263"/>
      <c r="T213" s="263"/>
    </row>
    <row r="214" spans="1:22" s="20" customFormat="1" ht="11.25" customHeight="1" x14ac:dyDescent="0.2">
      <c r="A214" s="209" t="s">
        <v>393</v>
      </c>
      <c r="B214" s="11">
        <v>132.1695</v>
      </c>
      <c r="C214" s="11">
        <v>30.177</v>
      </c>
      <c r="D214" s="11">
        <v>439.79849999999999</v>
      </c>
      <c r="E214" s="12">
        <v>1357.3963614673426</v>
      </c>
      <c r="F214" s="16"/>
      <c r="G214" s="11">
        <v>448.53967</v>
      </c>
      <c r="H214" s="11">
        <v>106.1268</v>
      </c>
      <c r="I214" s="11">
        <v>1410.0713799999999</v>
      </c>
      <c r="J214" s="12">
        <v>1228.6666327449805</v>
      </c>
      <c r="K214" s="12"/>
      <c r="L214" s="12"/>
      <c r="M214" s="12"/>
      <c r="O214" s="261"/>
      <c r="P214" s="261"/>
      <c r="Q214" s="262"/>
      <c r="R214" s="263"/>
      <c r="S214" s="263"/>
      <c r="T214" s="263"/>
    </row>
    <row r="215" spans="1:22" s="20" customFormat="1" ht="11.25" customHeight="1" x14ac:dyDescent="0.2">
      <c r="A215" s="209" t="s">
        <v>394</v>
      </c>
      <c r="B215" s="11">
        <v>1750.16425</v>
      </c>
      <c r="C215" s="11">
        <v>413.54050000000001</v>
      </c>
      <c r="D215" s="11">
        <v>365.65875</v>
      </c>
      <c r="E215" s="12">
        <v>-11.578491103047952</v>
      </c>
      <c r="F215" s="16"/>
      <c r="G215" s="11">
        <v>5988.6736700000029</v>
      </c>
      <c r="H215" s="11">
        <v>1412.1023799999998</v>
      </c>
      <c r="I215" s="11">
        <v>1446.4593300000001</v>
      </c>
      <c r="J215" s="12">
        <v>2.4330353440803947</v>
      </c>
      <c r="K215" s="12"/>
      <c r="L215" s="12"/>
      <c r="M215" s="12"/>
      <c r="O215" s="261"/>
      <c r="P215" s="261"/>
      <c r="Q215" s="262"/>
      <c r="R215" s="263"/>
      <c r="S215" s="263"/>
      <c r="T215" s="263"/>
    </row>
    <row r="216" spans="1:22" s="20" customFormat="1" ht="11.25" customHeight="1" x14ac:dyDescent="0.2">
      <c r="A216" s="209" t="s">
        <v>395</v>
      </c>
      <c r="B216" s="11">
        <v>43349.14099710001</v>
      </c>
      <c r="C216" s="11">
        <v>9852.0835236000021</v>
      </c>
      <c r="D216" s="11">
        <v>7849.3876017999992</v>
      </c>
      <c r="E216" s="12">
        <v>-20.327638483805785</v>
      </c>
      <c r="F216" s="16"/>
      <c r="G216" s="11">
        <v>120033.34696000002</v>
      </c>
      <c r="H216" s="11">
        <v>27457.828269999998</v>
      </c>
      <c r="I216" s="11">
        <v>23488.600520000004</v>
      </c>
      <c r="J216" s="12">
        <v>-14.455723558941159</v>
      </c>
      <c r="K216" s="12"/>
      <c r="L216" s="12"/>
      <c r="M216" s="12"/>
      <c r="O216" s="261"/>
      <c r="P216" s="261"/>
      <c r="Q216" s="262"/>
      <c r="R216" s="263"/>
      <c r="S216" s="263"/>
      <c r="T216" s="263"/>
    </row>
    <row r="217" spans="1:22" s="20" customFormat="1" ht="11.25" customHeight="1" x14ac:dyDescent="0.2">
      <c r="A217" s="209" t="s">
        <v>343</v>
      </c>
      <c r="B217" s="11">
        <v>5663.9015959999997</v>
      </c>
      <c r="C217" s="11">
        <v>1056.46039</v>
      </c>
      <c r="D217" s="11">
        <v>886.88609110000004</v>
      </c>
      <c r="E217" s="12">
        <v>-16.051174327510751</v>
      </c>
      <c r="F217" s="16"/>
      <c r="G217" s="11">
        <v>17039.524790000003</v>
      </c>
      <c r="H217" s="11">
        <v>3343.6829200000006</v>
      </c>
      <c r="I217" s="11">
        <v>2944.4087500000001</v>
      </c>
      <c r="J217" s="12">
        <v>-11.941149312088498</v>
      </c>
      <c r="K217" s="12"/>
      <c r="L217" s="12"/>
      <c r="M217" s="12"/>
      <c r="O217" s="261"/>
      <c r="P217" s="261"/>
      <c r="Q217" s="262"/>
      <c r="R217" s="263"/>
      <c r="S217" s="263"/>
      <c r="T217" s="263"/>
    </row>
    <row r="218" spans="1:22" s="20" customFormat="1" ht="11.25" customHeight="1" x14ac:dyDescent="0.2">
      <c r="A218" s="209" t="s">
        <v>304</v>
      </c>
      <c r="B218" s="11">
        <v>38420.126868300002</v>
      </c>
      <c r="C218" s="11">
        <v>10486.54441</v>
      </c>
      <c r="D218" s="11">
        <v>8782.8117459999994</v>
      </c>
      <c r="E218" s="12">
        <v>-16.24684545630987</v>
      </c>
      <c r="F218" s="16"/>
      <c r="G218" s="11">
        <v>103287.69540000004</v>
      </c>
      <c r="H218" s="11">
        <v>27818.734770000006</v>
      </c>
      <c r="I218" s="11">
        <v>25445.581229999996</v>
      </c>
      <c r="J218" s="12">
        <v>-8.5307745288230876</v>
      </c>
      <c r="K218" s="12"/>
      <c r="L218" s="12"/>
      <c r="M218" s="12"/>
      <c r="O218" s="261"/>
      <c r="P218" s="261"/>
      <c r="Q218" s="262"/>
      <c r="R218" s="263"/>
      <c r="S218" s="263"/>
      <c r="T218" s="263"/>
    </row>
    <row r="219" spans="1:22" s="20" customFormat="1" ht="11.25" customHeight="1" x14ac:dyDescent="0.2">
      <c r="A219" s="209" t="s">
        <v>396</v>
      </c>
      <c r="B219" s="11">
        <v>221.42850000000001</v>
      </c>
      <c r="C219" s="11">
        <v>59.485500000000002</v>
      </c>
      <c r="D219" s="11">
        <v>53.360999999999997</v>
      </c>
      <c r="E219" s="12">
        <v>-10.295786368106519</v>
      </c>
      <c r="F219" s="16"/>
      <c r="G219" s="11">
        <v>1316.73947</v>
      </c>
      <c r="H219" s="11">
        <v>307.85171000000003</v>
      </c>
      <c r="I219" s="11">
        <v>319.13186999999999</v>
      </c>
      <c r="J219" s="12">
        <v>3.6641537576646641</v>
      </c>
      <c r="K219" s="12"/>
      <c r="L219" s="12"/>
      <c r="M219" s="12"/>
      <c r="O219" s="261"/>
      <c r="P219" s="261"/>
      <c r="Q219" s="262"/>
      <c r="R219" s="263"/>
      <c r="S219" s="263"/>
      <c r="T219" s="263"/>
    </row>
    <row r="220" spans="1:22" s="20" customFormat="1" ht="11.25" customHeight="1" x14ac:dyDescent="0.2">
      <c r="A220" s="209" t="s">
        <v>397</v>
      </c>
      <c r="B220" s="11">
        <v>83843.113797799975</v>
      </c>
      <c r="C220" s="11">
        <v>18179.834081999998</v>
      </c>
      <c r="D220" s="11">
        <v>19168.445311200001</v>
      </c>
      <c r="E220" s="12">
        <v>5.4379551801236374</v>
      </c>
      <c r="F220" s="16"/>
      <c r="G220" s="11">
        <v>275290.32125999982</v>
      </c>
      <c r="H220" s="11">
        <v>61324.143490000009</v>
      </c>
      <c r="I220" s="11">
        <v>68192.515180000002</v>
      </c>
      <c r="J220" s="12">
        <v>11.200110265086721</v>
      </c>
      <c r="K220" s="12"/>
      <c r="L220" s="12"/>
      <c r="M220" s="12"/>
      <c r="O220" s="261"/>
      <c r="P220" s="261"/>
      <c r="Q220" s="262"/>
      <c r="R220" s="263"/>
      <c r="S220" s="263"/>
      <c r="T220" s="263"/>
    </row>
    <row r="221" spans="1:22" s="20" customFormat="1" ht="11.25" customHeight="1" x14ac:dyDescent="0.2">
      <c r="A221" s="209" t="s">
        <v>398</v>
      </c>
      <c r="B221" s="11">
        <v>28341.290679999998</v>
      </c>
      <c r="C221" s="11">
        <v>5919.5282699999998</v>
      </c>
      <c r="D221" s="11">
        <v>6685.5464503000003</v>
      </c>
      <c r="E221" s="12">
        <v>12.940527443414013</v>
      </c>
      <c r="F221" s="16"/>
      <c r="G221" s="11">
        <v>93362.752860000051</v>
      </c>
      <c r="H221" s="11">
        <v>21464.903769999994</v>
      </c>
      <c r="I221" s="11">
        <v>24269.259040000004</v>
      </c>
      <c r="J221" s="12">
        <v>13.064839703215753</v>
      </c>
      <c r="K221" s="12"/>
      <c r="L221" s="12"/>
      <c r="M221" s="12"/>
      <c r="O221" s="173"/>
      <c r="P221" s="266"/>
      <c r="Q221" s="178"/>
      <c r="R221" s="179"/>
      <c r="S221" s="179"/>
      <c r="T221" s="179"/>
    </row>
    <row r="222" spans="1:22" ht="11.25" customHeight="1" x14ac:dyDescent="0.2">
      <c r="A222" s="209" t="s">
        <v>399</v>
      </c>
      <c r="B222" s="11">
        <v>5764.7321899999997</v>
      </c>
      <c r="C222" s="11">
        <v>1500.9291600000001</v>
      </c>
      <c r="D222" s="11">
        <v>1217.1849999999999</v>
      </c>
      <c r="E222" s="12">
        <v>-18.904567088296162</v>
      </c>
      <c r="F222" s="12"/>
      <c r="G222" s="11">
        <v>17968.703159999997</v>
      </c>
      <c r="H222" s="11">
        <v>4741.7429400000001</v>
      </c>
      <c r="I222" s="11">
        <v>4223.4478600000011</v>
      </c>
      <c r="J222" s="12">
        <v>-10.930476125726017</v>
      </c>
      <c r="K222" s="12"/>
      <c r="L222" s="12"/>
      <c r="M222" s="12"/>
      <c r="O222" s="262"/>
      <c r="P222" s="265"/>
      <c r="Q222" s="262"/>
      <c r="R222" s="263"/>
      <c r="S222" s="263"/>
      <c r="T222" s="263"/>
    </row>
    <row r="223" spans="1:22" ht="11.25" customHeight="1" x14ac:dyDescent="0.2">
      <c r="A223" s="209" t="s">
        <v>305</v>
      </c>
      <c r="B223" s="11">
        <v>33137.791668000005</v>
      </c>
      <c r="C223" s="11">
        <v>7270.4881399999995</v>
      </c>
      <c r="D223" s="11">
        <v>7323.0407585000012</v>
      </c>
      <c r="E223" s="12">
        <v>0.72282104706111738</v>
      </c>
      <c r="F223" s="12"/>
      <c r="G223" s="11">
        <v>85588.326990000045</v>
      </c>
      <c r="H223" s="11">
        <v>19916.342380000009</v>
      </c>
      <c r="I223" s="11">
        <v>20298.55457</v>
      </c>
      <c r="J223" s="12">
        <v>1.9190882678528709</v>
      </c>
      <c r="K223" s="12"/>
      <c r="L223" s="12"/>
      <c r="M223" s="12"/>
      <c r="O223" s="174"/>
    </row>
    <row r="224" spans="1:22" ht="11.25" customHeight="1" x14ac:dyDescent="0.2">
      <c r="A224" s="209" t="s">
        <v>340</v>
      </c>
      <c r="B224" s="11">
        <v>8718.9854570000007</v>
      </c>
      <c r="C224" s="11">
        <v>2361.8258270000001</v>
      </c>
      <c r="D224" s="11">
        <v>1930.2505000000001</v>
      </c>
      <c r="E224" s="12">
        <v>-18.272953156253209</v>
      </c>
      <c r="F224" s="12"/>
      <c r="G224" s="11">
        <v>35311.809090000017</v>
      </c>
      <c r="H224" s="11">
        <v>8978.211589999999</v>
      </c>
      <c r="I224" s="11">
        <v>8652.1200400000016</v>
      </c>
      <c r="J224" s="12">
        <v>-3.6320323566800425</v>
      </c>
      <c r="K224" s="12"/>
      <c r="L224" s="12"/>
      <c r="M224" s="12"/>
      <c r="O224" s="174"/>
      <c r="P224" s="175"/>
      <c r="Q224" s="262"/>
      <c r="R224" s="263"/>
      <c r="S224" s="263"/>
      <c r="T224" s="263"/>
      <c r="U224" s="263"/>
      <c r="V224" s="263"/>
    </row>
    <row r="225" spans="1:22" ht="11.25" customHeight="1" x14ac:dyDescent="0.2">
      <c r="A225" s="209" t="s">
        <v>306</v>
      </c>
      <c r="B225" s="11">
        <v>7210.0983224999991</v>
      </c>
      <c r="C225" s="11">
        <v>1706.4334699999999</v>
      </c>
      <c r="D225" s="11">
        <v>1508.0819322999998</v>
      </c>
      <c r="E225" s="12">
        <v>-11.623748665689277</v>
      </c>
      <c r="F225" s="12"/>
      <c r="G225" s="11">
        <v>28502.259070000007</v>
      </c>
      <c r="H225" s="11">
        <v>7260.7341000000006</v>
      </c>
      <c r="I225" s="11">
        <v>6789.6584900000007</v>
      </c>
      <c r="J225" s="12">
        <v>-6.4879887283022697</v>
      </c>
      <c r="K225" s="12"/>
      <c r="L225" s="12"/>
      <c r="M225" s="12"/>
      <c r="O225" s="174"/>
      <c r="Q225" s="180"/>
      <c r="R225" s="181"/>
      <c r="S225" s="181"/>
      <c r="T225" s="181"/>
      <c r="U225" s="181"/>
      <c r="V225" s="181"/>
    </row>
    <row r="226" spans="1:22" ht="11.25" customHeight="1" x14ac:dyDescent="0.2">
      <c r="A226" s="209" t="s">
        <v>307</v>
      </c>
      <c r="B226" s="11">
        <v>4006.0361699999999</v>
      </c>
      <c r="C226" s="11">
        <v>799.12356</v>
      </c>
      <c r="D226" s="11">
        <v>1173.8726199999999</v>
      </c>
      <c r="E226" s="12">
        <v>46.895008326371936</v>
      </c>
      <c r="F226" s="12"/>
      <c r="G226" s="11">
        <v>15544.538129999997</v>
      </c>
      <c r="H226" s="11">
        <v>3216.2997</v>
      </c>
      <c r="I226" s="11">
        <v>5129.2204699999993</v>
      </c>
      <c r="J226" s="12">
        <v>59.475824656514419</v>
      </c>
      <c r="K226" s="12"/>
      <c r="L226" s="12"/>
      <c r="M226" s="12"/>
      <c r="O226" s="174"/>
      <c r="Q226" s="175"/>
      <c r="R226" s="13"/>
      <c r="S226" s="13"/>
      <c r="T226" s="13"/>
    </row>
    <row r="227" spans="1:22" ht="11.25" customHeight="1" x14ac:dyDescent="0.2">
      <c r="A227" s="209" t="s">
        <v>341</v>
      </c>
      <c r="B227" s="11">
        <v>136982.86657629997</v>
      </c>
      <c r="C227" s="11">
        <v>33743.404062600006</v>
      </c>
      <c r="D227" s="11">
        <v>28827.933350700001</v>
      </c>
      <c r="E227" s="12">
        <v>-14.567204609176159</v>
      </c>
      <c r="F227" s="12"/>
      <c r="G227" s="11">
        <v>453441.86975999986</v>
      </c>
      <c r="H227" s="11">
        <v>108159.76626</v>
      </c>
      <c r="I227" s="11">
        <v>101722.04482000004</v>
      </c>
      <c r="J227" s="12">
        <v>-5.9520482177491374</v>
      </c>
      <c r="K227" s="12"/>
      <c r="L227" s="12"/>
      <c r="M227" s="12"/>
      <c r="O227" s="174"/>
    </row>
    <row r="228" spans="1:22" ht="11.25" customHeight="1" x14ac:dyDescent="0.2">
      <c r="A228" s="209" t="s">
        <v>358</v>
      </c>
      <c r="B228" s="11">
        <v>11408.713965999999</v>
      </c>
      <c r="C228" s="11">
        <v>2183.6010000000001</v>
      </c>
      <c r="D228" s="11">
        <v>2318.9783219000001</v>
      </c>
      <c r="E228" s="12">
        <v>6.1997279677010511</v>
      </c>
      <c r="F228" s="12"/>
      <c r="G228" s="11">
        <v>29707.037980000001</v>
      </c>
      <c r="H228" s="11">
        <v>5824.0407900000018</v>
      </c>
      <c r="I228" s="11">
        <v>6418.6022500000008</v>
      </c>
      <c r="J228" s="12">
        <v>10.208744777695799</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485</v>
      </c>
      <c r="B230" s="18">
        <v>64778.998096699994</v>
      </c>
      <c r="C230" s="18">
        <v>13451.048000000001</v>
      </c>
      <c r="D230" s="18">
        <v>15481.307850000001</v>
      </c>
      <c r="E230" s="16">
        <v>15.09369269963203</v>
      </c>
      <c r="F230" s="16"/>
      <c r="G230" s="18">
        <v>139541.55605000001</v>
      </c>
      <c r="H230" s="18">
        <v>28060.190669999996</v>
      </c>
      <c r="I230" s="18">
        <v>33479.899620000004</v>
      </c>
      <c r="J230" s="16">
        <v>19.314583474282614</v>
      </c>
      <c r="K230" s="16"/>
      <c r="L230" s="16"/>
      <c r="M230" s="16"/>
      <c r="O230" s="173"/>
      <c r="P230" s="171"/>
      <c r="Q230" s="171"/>
    </row>
    <row r="231" spans="1:22" ht="11.25" customHeight="1" x14ac:dyDescent="0.2">
      <c r="A231" s="9" t="s">
        <v>482</v>
      </c>
      <c r="B231" s="11">
        <v>22384.1340767</v>
      </c>
      <c r="C231" s="11">
        <v>3830.5369999999998</v>
      </c>
      <c r="D231" s="11">
        <v>5569.3424999999997</v>
      </c>
      <c r="E231" s="12">
        <v>45.393256872339293</v>
      </c>
      <c r="F231" s="12"/>
      <c r="G231" s="11">
        <v>41488.577760000015</v>
      </c>
      <c r="H231" s="11">
        <v>6953.4163599999983</v>
      </c>
      <c r="I231" s="11">
        <v>10482.543880000001</v>
      </c>
      <c r="J231" s="12">
        <v>50.753864536309777</v>
      </c>
      <c r="K231" s="12"/>
      <c r="L231" s="12"/>
      <c r="M231" s="12"/>
      <c r="O231" s="315"/>
      <c r="P231" s="175"/>
      <c r="Q231" s="175"/>
    </row>
    <row r="232" spans="1:22" ht="11.25" customHeight="1" x14ac:dyDescent="0.2">
      <c r="A232" s="9" t="s">
        <v>483</v>
      </c>
      <c r="B232" s="11">
        <v>37744.393819999998</v>
      </c>
      <c r="C232" s="11">
        <v>8688.2340000000004</v>
      </c>
      <c r="D232" s="11">
        <v>8798.6383500000011</v>
      </c>
      <c r="E232" s="12">
        <v>1.2707340755325163</v>
      </c>
      <c r="F232" s="12"/>
      <c r="G232" s="11">
        <v>79802.984110000005</v>
      </c>
      <c r="H232" s="11">
        <v>17428.253229999995</v>
      </c>
      <c r="I232" s="11">
        <v>19006.298709999999</v>
      </c>
      <c r="J232" s="12">
        <v>9.0545246226032958</v>
      </c>
      <c r="K232" s="12"/>
      <c r="L232" s="12"/>
      <c r="M232" s="12"/>
      <c r="O232" s="174"/>
      <c r="P232" s="175"/>
      <c r="Q232" s="175"/>
    </row>
    <row r="233" spans="1:22" ht="11.25" customHeight="1" x14ac:dyDescent="0.2">
      <c r="A233" s="9" t="s">
        <v>480</v>
      </c>
      <c r="B233" s="11">
        <v>1174.7696999999998</v>
      </c>
      <c r="C233" s="11">
        <v>223.88249999999999</v>
      </c>
      <c r="D233" s="11">
        <v>376.101</v>
      </c>
      <c r="E233" s="12">
        <v>67.990352082007291</v>
      </c>
      <c r="F233" s="12"/>
      <c r="G233" s="11">
        <v>3575.1079900000004</v>
      </c>
      <c r="H233" s="11">
        <v>672.59397000000001</v>
      </c>
      <c r="I233" s="11">
        <v>962.74679999999989</v>
      </c>
      <c r="J233" s="12">
        <v>43.139374264684506</v>
      </c>
      <c r="K233" s="12"/>
      <c r="L233" s="12"/>
      <c r="M233" s="12"/>
      <c r="O233" s="174"/>
      <c r="P233" s="175"/>
      <c r="Q233" s="175"/>
    </row>
    <row r="234" spans="1:22" ht="11.25" customHeight="1" x14ac:dyDescent="0.2">
      <c r="A234" s="9" t="s">
        <v>54</v>
      </c>
      <c r="B234" s="11">
        <v>3475.7004999999999</v>
      </c>
      <c r="C234" s="11">
        <v>708.39449999999999</v>
      </c>
      <c r="D234" s="11">
        <v>737.226</v>
      </c>
      <c r="E234" s="12">
        <v>4.0699779571975938</v>
      </c>
      <c r="F234" s="12"/>
      <c r="G234" s="11">
        <v>14674.886189999997</v>
      </c>
      <c r="H234" s="11">
        <v>3005.927110000001</v>
      </c>
      <c r="I234" s="11">
        <v>3028.3102300000005</v>
      </c>
      <c r="J234" s="12">
        <v>0.74463282644268247</v>
      </c>
      <c r="K234" s="12"/>
      <c r="L234" s="12"/>
      <c r="M234" s="12"/>
      <c r="O234" s="315"/>
    </row>
    <row r="235" spans="1:22" ht="11.25" customHeight="1" x14ac:dyDescent="0.2">
      <c r="A235" s="9"/>
      <c r="B235" s="11"/>
      <c r="C235" s="11"/>
      <c r="D235" s="11"/>
      <c r="E235" s="12"/>
      <c r="F235" s="12"/>
      <c r="G235" s="11"/>
      <c r="H235" s="11"/>
      <c r="I235" s="11"/>
      <c r="J235" s="12"/>
      <c r="K235" s="12"/>
      <c r="L235" s="12"/>
      <c r="M235" s="12"/>
      <c r="O235" s="315"/>
    </row>
    <row r="236" spans="1:22" s="20" customFormat="1" ht="11.25" customHeight="1" x14ac:dyDescent="0.2">
      <c r="A236" s="17" t="s">
        <v>477</v>
      </c>
      <c r="B236" s="18">
        <v>339636.14499999996</v>
      </c>
      <c r="C236" s="18">
        <v>83475.906000000003</v>
      </c>
      <c r="D236" s="18">
        <v>87269.819490000009</v>
      </c>
      <c r="E236" s="16">
        <v>4.5449204109267356</v>
      </c>
      <c r="F236" s="16"/>
      <c r="G236" s="18">
        <v>293344.88259999995</v>
      </c>
      <c r="H236" s="18">
        <v>71751.795669999978</v>
      </c>
      <c r="I236" s="18">
        <v>74413.999299999996</v>
      </c>
      <c r="J236" s="16">
        <v>3.7102954778218873</v>
      </c>
      <c r="K236" s="16"/>
      <c r="L236" s="16"/>
      <c r="M236" s="16"/>
      <c r="O236" s="315"/>
      <c r="P236" s="178"/>
      <c r="Q236" s="178"/>
    </row>
    <row r="237" spans="1:22" ht="11.25" customHeight="1" x14ac:dyDescent="0.2">
      <c r="A237" s="9"/>
      <c r="B237" s="11"/>
      <c r="C237" s="11"/>
      <c r="D237" s="11"/>
      <c r="E237" s="12"/>
      <c r="F237" s="12"/>
      <c r="G237" s="11"/>
      <c r="H237" s="11"/>
      <c r="I237" s="11"/>
      <c r="J237" s="12"/>
      <c r="K237" s="12"/>
      <c r="L237" s="12"/>
      <c r="M237" s="12"/>
      <c r="O237" s="315"/>
      <c r="P237" s="175"/>
      <c r="Q237" s="175"/>
    </row>
    <row r="238" spans="1:22" ht="11.25" customHeight="1" x14ac:dyDescent="0.2">
      <c r="A238" s="17" t="s">
        <v>481</v>
      </c>
      <c r="B238" s="18">
        <v>11783.315612900002</v>
      </c>
      <c r="C238" s="18">
        <v>2727.4705687000001</v>
      </c>
      <c r="D238" s="18">
        <v>3130.5829699999999</v>
      </c>
      <c r="E238" s="16">
        <v>14.779715899634297</v>
      </c>
      <c r="F238" s="12"/>
      <c r="G238" s="18">
        <v>16785.896869999997</v>
      </c>
      <c r="H238" s="18">
        <v>5105.8397999999997</v>
      </c>
      <c r="I238" s="18">
        <v>3547.0390400000001</v>
      </c>
      <c r="J238" s="16">
        <v>-30.529762410485333</v>
      </c>
      <c r="K238" s="16"/>
      <c r="L238" s="16"/>
      <c r="M238" s="16"/>
      <c r="O238" s="315"/>
      <c r="P238" s="175"/>
      <c r="Q238" s="175"/>
    </row>
    <row r="239" spans="1:22" ht="11.25" customHeight="1" x14ac:dyDescent="0.2">
      <c r="A239" s="9" t="s">
        <v>478</v>
      </c>
      <c r="B239" s="11">
        <v>2195.7570968999999</v>
      </c>
      <c r="C239" s="11">
        <v>1080.0956186999999</v>
      </c>
      <c r="D239" s="11">
        <v>71.135999999999996</v>
      </c>
      <c r="E239" s="12">
        <v>-93.413916437729924</v>
      </c>
      <c r="F239" s="12"/>
      <c r="G239" s="11">
        <v>4670.6100100000003</v>
      </c>
      <c r="H239" s="11">
        <v>2200.6938999999998</v>
      </c>
      <c r="I239" s="11">
        <v>119.79302</v>
      </c>
      <c r="J239" s="12">
        <v>-94.556579631542576</v>
      </c>
      <c r="K239" s="12"/>
      <c r="L239" s="12"/>
      <c r="M239" s="12"/>
      <c r="O239" s="315"/>
    </row>
    <row r="240" spans="1:22" ht="11.25" customHeight="1" x14ac:dyDescent="0.2">
      <c r="A240" s="9" t="s">
        <v>55</v>
      </c>
      <c r="B240" s="11">
        <v>301.53334000000001</v>
      </c>
      <c r="C240" s="11">
        <v>65.596999999999994</v>
      </c>
      <c r="D240" s="11">
        <v>112.43297999999999</v>
      </c>
      <c r="E240" s="12">
        <v>71.399576200131094</v>
      </c>
      <c r="F240" s="12"/>
      <c r="G240" s="11">
        <v>2080.1969200000003</v>
      </c>
      <c r="H240" s="11">
        <v>403.70719000000003</v>
      </c>
      <c r="I240" s="11">
        <v>546.96849999999995</v>
      </c>
      <c r="J240" s="12">
        <v>35.486440060678603</v>
      </c>
      <c r="K240" s="12"/>
      <c r="L240" s="12"/>
      <c r="M240" s="12"/>
      <c r="O240" s="174"/>
    </row>
    <row r="241" spans="1:19" ht="11.25" customHeight="1" x14ac:dyDescent="0.2">
      <c r="A241" s="9" t="s">
        <v>0</v>
      </c>
      <c r="B241" s="11">
        <v>9286.025176000001</v>
      </c>
      <c r="C241" s="11">
        <v>1581.7779500000001</v>
      </c>
      <c r="D241" s="11">
        <v>2947.0139899999999</v>
      </c>
      <c r="E241" s="12">
        <v>86.310220723458656</v>
      </c>
      <c r="F241" s="12"/>
      <c r="G241" s="11">
        <v>10035.089939999998</v>
      </c>
      <c r="H241" s="11">
        <v>2501.4387099999994</v>
      </c>
      <c r="I241" s="11">
        <v>2880.2775200000001</v>
      </c>
      <c r="J241" s="12">
        <v>15.144836788745494</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5" t="s">
        <v>484</v>
      </c>
      <c r="B243" s="415"/>
      <c r="C243" s="415"/>
      <c r="D243" s="415"/>
      <c r="E243" s="415"/>
      <c r="F243" s="415"/>
      <c r="G243" s="415"/>
      <c r="H243" s="415"/>
      <c r="I243" s="415"/>
      <c r="J243" s="415"/>
      <c r="K243" s="346"/>
      <c r="L243" s="346"/>
      <c r="M243" s="346"/>
      <c r="O243" s="174"/>
    </row>
    <row r="244" spans="1:19" ht="20.100000000000001" customHeight="1" x14ac:dyDescent="0.2">
      <c r="A244" s="406" t="s">
        <v>197</v>
      </c>
      <c r="B244" s="406"/>
      <c r="C244" s="406"/>
      <c r="D244" s="406"/>
      <c r="E244" s="406"/>
      <c r="F244" s="406"/>
      <c r="G244" s="406"/>
      <c r="H244" s="406"/>
      <c r="I244" s="406"/>
      <c r="J244" s="406"/>
      <c r="K244" s="359"/>
      <c r="L244" s="359"/>
      <c r="M244" s="359"/>
      <c r="O244" s="174"/>
      <c r="P244"/>
    </row>
    <row r="245" spans="1:19" ht="20.100000000000001" customHeight="1" x14ac:dyDescent="0.2">
      <c r="A245" s="407" t="s">
        <v>159</v>
      </c>
      <c r="B245" s="407"/>
      <c r="C245" s="407"/>
      <c r="D245" s="407"/>
      <c r="E245" s="407"/>
      <c r="F245" s="407"/>
      <c r="G245" s="407"/>
      <c r="H245" s="407"/>
      <c r="I245" s="407"/>
      <c r="J245" s="407"/>
      <c r="K245" s="359"/>
      <c r="L245" s="359"/>
      <c r="M245" s="359"/>
      <c r="O245" s="247"/>
      <c r="P245" s="247"/>
      <c r="Q245" s="247"/>
    </row>
    <row r="246" spans="1:19" s="20" customFormat="1" x14ac:dyDescent="0.2">
      <c r="A246" s="17"/>
      <c r="B246" s="408" t="s">
        <v>100</v>
      </c>
      <c r="C246" s="408"/>
      <c r="D246" s="408"/>
      <c r="E246" s="408"/>
      <c r="F246" s="360"/>
      <c r="G246" s="408" t="s">
        <v>419</v>
      </c>
      <c r="H246" s="408"/>
      <c r="I246" s="408"/>
      <c r="J246" s="408"/>
      <c r="K246" s="360"/>
      <c r="L246" s="360"/>
      <c r="M246" s="360"/>
      <c r="N246" s="91"/>
    </row>
    <row r="247" spans="1:19" s="20" customFormat="1" x14ac:dyDescent="0.2">
      <c r="A247" s="17" t="s">
        <v>257</v>
      </c>
      <c r="B247" s="412">
        <v>2020</v>
      </c>
      <c r="C247" s="409" t="s">
        <v>510</v>
      </c>
      <c r="D247" s="409"/>
      <c r="E247" s="409"/>
      <c r="F247" s="360"/>
      <c r="G247" s="412">
        <v>2020</v>
      </c>
      <c r="H247" s="409" t="s">
        <v>510</v>
      </c>
      <c r="I247" s="409"/>
      <c r="J247" s="409"/>
      <c r="K247" s="360"/>
      <c r="L247" s="360"/>
      <c r="M247" s="360"/>
      <c r="N247" s="91"/>
    </row>
    <row r="248" spans="1:19" s="20" customFormat="1" x14ac:dyDescent="0.2">
      <c r="A248" s="123"/>
      <c r="B248" s="413"/>
      <c r="C248" s="257">
        <v>2020</v>
      </c>
      <c r="D248" s="257">
        <v>2021</v>
      </c>
      <c r="E248" s="361" t="s">
        <v>522</v>
      </c>
      <c r="F248" s="125"/>
      <c r="G248" s="413"/>
      <c r="H248" s="257">
        <v>2020</v>
      </c>
      <c r="I248" s="257">
        <v>2021</v>
      </c>
      <c r="J248" s="361" t="s">
        <v>522</v>
      </c>
      <c r="K248" s="360"/>
      <c r="L248" s="360"/>
      <c r="M248" s="360"/>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525</v>
      </c>
      <c r="F250" s="16"/>
      <c r="G250" s="18">
        <v>80726</v>
      </c>
      <c r="H250" s="18">
        <v>14814</v>
      </c>
      <c r="I250" s="18">
        <v>17696</v>
      </c>
      <c r="J250" s="16">
        <v>19.454570001350064</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436</v>
      </c>
      <c r="B252" s="11">
        <v>25873</v>
      </c>
      <c r="C252" s="11">
        <v>0</v>
      </c>
      <c r="D252" s="11">
        <v>0</v>
      </c>
      <c r="E252" s="12" t="s">
        <v>525</v>
      </c>
      <c r="F252" s="12"/>
      <c r="G252" s="11">
        <v>22857.876</v>
      </c>
      <c r="H252" s="11">
        <v>0</v>
      </c>
      <c r="I252" s="11">
        <v>0</v>
      </c>
      <c r="J252" s="12" t="s">
        <v>525</v>
      </c>
      <c r="K252" s="12"/>
      <c r="L252" s="12"/>
      <c r="M252" s="12"/>
    </row>
    <row r="253" spans="1:19" ht="11.25" customHeight="1" x14ac:dyDescent="0.2">
      <c r="A253" s="9" t="s">
        <v>56</v>
      </c>
      <c r="B253" s="11">
        <v>92</v>
      </c>
      <c r="C253" s="11">
        <v>33</v>
      </c>
      <c r="D253" s="11">
        <v>23.999999999999996</v>
      </c>
      <c r="E253" s="12">
        <v>-27.27272727272728</v>
      </c>
      <c r="F253" s="12"/>
      <c r="G253" s="11">
        <v>3245.3060300000002</v>
      </c>
      <c r="H253" s="11">
        <v>1943.89238</v>
      </c>
      <c r="I253" s="11">
        <v>2787.5</v>
      </c>
      <c r="J253" s="12">
        <v>43.397856212595457</v>
      </c>
      <c r="K253" s="12"/>
      <c r="L253" s="12"/>
      <c r="M253" s="12"/>
    </row>
    <row r="254" spans="1:19" ht="11.25" customHeight="1" x14ac:dyDescent="0.2">
      <c r="A254" s="9" t="s">
        <v>57</v>
      </c>
      <c r="B254" s="11">
        <v>0</v>
      </c>
      <c r="C254" s="11">
        <v>0</v>
      </c>
      <c r="D254" s="11">
        <v>0</v>
      </c>
      <c r="E254" s="12" t="s">
        <v>525</v>
      </c>
      <c r="F254" s="12"/>
      <c r="G254" s="11">
        <v>0</v>
      </c>
      <c r="H254" s="11">
        <v>0</v>
      </c>
      <c r="I254" s="11">
        <v>0</v>
      </c>
      <c r="J254" s="12" t="s">
        <v>525</v>
      </c>
      <c r="K254" s="12"/>
      <c r="L254" s="12"/>
      <c r="M254" s="12"/>
    </row>
    <row r="255" spans="1:19" ht="11.25" customHeight="1" x14ac:dyDescent="0.2">
      <c r="A255" s="9" t="s">
        <v>58</v>
      </c>
      <c r="B255" s="11">
        <v>1631.0075000000002</v>
      </c>
      <c r="C255" s="11">
        <v>399.209</v>
      </c>
      <c r="D255" s="11">
        <v>1113.155</v>
      </c>
      <c r="E255" s="12">
        <v>178.84015640929942</v>
      </c>
      <c r="F255" s="12"/>
      <c r="G255" s="11">
        <v>5515.0296200000003</v>
      </c>
      <c r="H255" s="11">
        <v>1892.08033</v>
      </c>
      <c r="I255" s="11">
        <v>3478.80609</v>
      </c>
      <c r="J255" s="12">
        <v>83.861437320687116</v>
      </c>
      <c r="K255" s="12"/>
      <c r="L255" s="12"/>
      <c r="M255" s="12"/>
      <c r="P255" s="247"/>
      <c r="Q255" s="247"/>
      <c r="R255" s="247"/>
      <c r="S255" s="13"/>
    </row>
    <row r="256" spans="1:19" ht="11.25" customHeight="1" x14ac:dyDescent="0.2">
      <c r="A256" s="9" t="s">
        <v>59</v>
      </c>
      <c r="B256" s="11">
        <v>2014.9378699999997</v>
      </c>
      <c r="C256" s="11">
        <v>309.88380000000001</v>
      </c>
      <c r="D256" s="11">
        <v>539.07283999999993</v>
      </c>
      <c r="E256" s="12">
        <v>73.959671334868062</v>
      </c>
      <c r="F256" s="12"/>
      <c r="G256" s="11">
        <v>6165.628709999999</v>
      </c>
      <c r="H256" s="11">
        <v>946.53151000000003</v>
      </c>
      <c r="I256" s="11">
        <v>2157.9928999999997</v>
      </c>
      <c r="J256" s="12">
        <v>127.98954680335996</v>
      </c>
      <c r="K256" s="12"/>
      <c r="L256" s="12"/>
      <c r="M256" s="12"/>
      <c r="P256" s="175"/>
      <c r="Q256" s="175"/>
      <c r="R256" s="13"/>
      <c r="S256" s="13"/>
    </row>
    <row r="257" spans="1:23" ht="11.25" customHeight="1" x14ac:dyDescent="0.2">
      <c r="A257" s="9" t="s">
        <v>60</v>
      </c>
      <c r="B257" s="11"/>
      <c r="C257" s="11"/>
      <c r="D257" s="11"/>
      <c r="E257" s="12"/>
      <c r="F257" s="12"/>
      <c r="G257" s="11">
        <v>42942.159639999998</v>
      </c>
      <c r="H257" s="11">
        <v>10031.495780000001</v>
      </c>
      <c r="I257" s="11">
        <v>9271.7010100000007</v>
      </c>
      <c r="J257" s="12">
        <v>-7.5740925048766883</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1579140</v>
      </c>
      <c r="H259" s="18">
        <v>393004</v>
      </c>
      <c r="I259" s="18">
        <v>379439</v>
      </c>
      <c r="J259" s="16">
        <v>-3.4516188130400707</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71065.005436200008</v>
      </c>
      <c r="C261" s="18">
        <v>19391.521011999997</v>
      </c>
      <c r="D261" s="18">
        <v>17292.984865000002</v>
      </c>
      <c r="E261" s="16">
        <v>-10.821926478595273</v>
      </c>
      <c r="F261" s="16"/>
      <c r="G261" s="18">
        <v>155957.84435</v>
      </c>
      <c r="H261" s="18">
        <v>43961.799879999999</v>
      </c>
      <c r="I261" s="18">
        <v>36022.211339999994</v>
      </c>
      <c r="J261" s="16">
        <v>-18.060198994745988</v>
      </c>
      <c r="K261" s="16"/>
      <c r="L261" s="16"/>
      <c r="M261" s="16"/>
      <c r="O261" s="292"/>
      <c r="P261" s="292"/>
      <c r="Q261" s="292"/>
    </row>
    <row r="262" spans="1:23" ht="11.25" customHeight="1" x14ac:dyDescent="0.2">
      <c r="A262" s="9" t="s">
        <v>62</v>
      </c>
      <c r="B262" s="11">
        <v>44.048349999999999</v>
      </c>
      <c r="C262" s="11">
        <v>44.048349999999999</v>
      </c>
      <c r="D262" s="11">
        <v>0</v>
      </c>
      <c r="E262" s="12" t="s">
        <v>525</v>
      </c>
      <c r="F262" s="12"/>
      <c r="G262" s="11">
        <v>29.577579999999998</v>
      </c>
      <c r="H262" s="11">
        <v>29.577579999999998</v>
      </c>
      <c r="I262" s="11">
        <v>0</v>
      </c>
      <c r="J262" s="12" t="s">
        <v>525</v>
      </c>
      <c r="K262" s="12"/>
      <c r="L262" s="12"/>
      <c r="M262" s="12"/>
      <c r="O262" s="292"/>
      <c r="P262" s="292"/>
      <c r="Q262" s="292"/>
    </row>
    <row r="263" spans="1:23" ht="11.25" customHeight="1" x14ac:dyDescent="0.2">
      <c r="A263" s="9" t="s">
        <v>63</v>
      </c>
      <c r="B263" s="11">
        <v>654.13912000000005</v>
      </c>
      <c r="C263" s="11">
        <v>217.86250999999999</v>
      </c>
      <c r="D263" s="11">
        <v>29.935840000000002</v>
      </c>
      <c r="E263" s="12">
        <v>-86.259297205379667</v>
      </c>
      <c r="F263" s="12"/>
      <c r="G263" s="11">
        <v>2147.0033600000002</v>
      </c>
      <c r="H263" s="11">
        <v>699.37021000000004</v>
      </c>
      <c r="I263" s="11">
        <v>120.49562</v>
      </c>
      <c r="J263" s="12">
        <v>-82.770838923779721</v>
      </c>
      <c r="K263" s="12"/>
      <c r="L263" s="12"/>
      <c r="M263" s="12"/>
      <c r="O263" s="292"/>
      <c r="P263" s="292"/>
      <c r="Q263" s="292"/>
      <c r="R263" s="13"/>
      <c r="S263" s="13"/>
    </row>
    <row r="264" spans="1:23" ht="11.25" customHeight="1" x14ac:dyDescent="0.2">
      <c r="A264" s="9" t="s">
        <v>64</v>
      </c>
      <c r="B264" s="11">
        <v>1412.9090099999999</v>
      </c>
      <c r="C264" s="11">
        <v>891.06319999999994</v>
      </c>
      <c r="D264" s="11">
        <v>47.458990000000007</v>
      </c>
      <c r="E264" s="12">
        <v>-94.673891818223439</v>
      </c>
      <c r="F264" s="12"/>
      <c r="G264" s="11">
        <v>4898.4654799999998</v>
      </c>
      <c r="H264" s="11">
        <v>3010.0159800000001</v>
      </c>
      <c r="I264" s="11">
        <v>189.98342</v>
      </c>
      <c r="J264" s="12">
        <v>-93.688291980429952</v>
      </c>
      <c r="K264" s="12"/>
      <c r="L264" s="12"/>
      <c r="M264" s="12"/>
      <c r="O264" s="292"/>
      <c r="P264" s="292"/>
      <c r="Q264" s="292"/>
      <c r="R264" s="13"/>
      <c r="S264" s="13"/>
    </row>
    <row r="265" spans="1:23" ht="11.25" customHeight="1" x14ac:dyDescent="0.2">
      <c r="A265" s="9" t="s">
        <v>65</v>
      </c>
      <c r="B265" s="11">
        <v>1061.1534199999999</v>
      </c>
      <c r="C265" s="11">
        <v>182.30073000000002</v>
      </c>
      <c r="D265" s="11">
        <v>38.833059999999996</v>
      </c>
      <c r="E265" s="12">
        <v>-78.69835189359911</v>
      </c>
      <c r="F265" s="12"/>
      <c r="G265" s="11">
        <v>3745.70847</v>
      </c>
      <c r="H265" s="11">
        <v>629.64697000000001</v>
      </c>
      <c r="I265" s="11">
        <v>119.54727</v>
      </c>
      <c r="J265" s="12">
        <v>-81.013603543585702</v>
      </c>
      <c r="K265" s="12"/>
      <c r="L265" s="12"/>
      <c r="M265" s="12"/>
      <c r="O265" s="292"/>
      <c r="P265" s="292"/>
      <c r="Q265" s="292"/>
    </row>
    <row r="266" spans="1:23" ht="11.25" customHeight="1" x14ac:dyDescent="0.2">
      <c r="A266" s="9" t="s">
        <v>66</v>
      </c>
      <c r="B266" s="11">
        <v>7873.7244599999995</v>
      </c>
      <c r="C266" s="11">
        <v>3007.6196899999995</v>
      </c>
      <c r="D266" s="11">
        <v>2493.5810629999996</v>
      </c>
      <c r="E266" s="12">
        <v>-17.091210990176748</v>
      </c>
      <c r="F266" s="12"/>
      <c r="G266" s="11">
        <v>33497.59186</v>
      </c>
      <c r="H266" s="11">
        <v>12451.67691</v>
      </c>
      <c r="I266" s="11">
        <v>10668.938239999999</v>
      </c>
      <c r="J266" s="12">
        <v>-14.317257690554726</v>
      </c>
      <c r="K266" s="12"/>
      <c r="L266" s="12"/>
      <c r="M266" s="12"/>
      <c r="O266" s="292"/>
      <c r="P266" s="292"/>
      <c r="Q266" s="292"/>
    </row>
    <row r="267" spans="1:23" ht="11.25" customHeight="1" x14ac:dyDescent="0.2">
      <c r="A267" s="9" t="s">
        <v>99</v>
      </c>
      <c r="B267" s="11">
        <v>28804.9153386</v>
      </c>
      <c r="C267" s="11">
        <v>6849.9985899999992</v>
      </c>
      <c r="D267" s="11">
        <v>7285.9447900000005</v>
      </c>
      <c r="E267" s="12">
        <v>6.3641794121887614</v>
      </c>
      <c r="F267" s="12"/>
      <c r="G267" s="11">
        <v>48205.365880000012</v>
      </c>
      <c r="H267" s="11">
        <v>11151.553180000001</v>
      </c>
      <c r="I267" s="11">
        <v>12175.48689</v>
      </c>
      <c r="J267" s="12">
        <v>9.181982935223715</v>
      </c>
      <c r="K267" s="12"/>
      <c r="L267" s="12"/>
      <c r="M267" s="12"/>
      <c r="O267" s="292"/>
      <c r="P267" s="292"/>
      <c r="Q267" s="292"/>
    </row>
    <row r="268" spans="1:23" ht="11.25" customHeight="1" x14ac:dyDescent="0.2">
      <c r="A268" s="9" t="s">
        <v>67</v>
      </c>
      <c r="B268" s="11">
        <v>5467.5046676000002</v>
      </c>
      <c r="C268" s="11">
        <v>1062.7074399999999</v>
      </c>
      <c r="D268" s="11">
        <v>1201.54674</v>
      </c>
      <c r="E268" s="12">
        <v>13.064677518395868</v>
      </c>
      <c r="F268" s="12"/>
      <c r="G268" s="11">
        <v>9826.8988899999986</v>
      </c>
      <c r="H268" s="11">
        <v>1786.2934900000002</v>
      </c>
      <c r="I268" s="11">
        <v>2040.1801799999998</v>
      </c>
      <c r="J268" s="12">
        <v>14.213044576454209</v>
      </c>
      <c r="K268" s="12"/>
      <c r="L268" s="12"/>
      <c r="M268" s="12"/>
      <c r="O268" s="292"/>
      <c r="P268" s="292"/>
      <c r="Q268" s="292"/>
    </row>
    <row r="269" spans="1:23" ht="11.25" customHeight="1" x14ac:dyDescent="0.2">
      <c r="A269" s="9" t="s">
        <v>339</v>
      </c>
      <c r="B269" s="11">
        <v>25746.611069999999</v>
      </c>
      <c r="C269" s="11">
        <v>7135.9205019999999</v>
      </c>
      <c r="D269" s="11">
        <v>6195.6843820000004</v>
      </c>
      <c r="E269" s="12">
        <v>-13.176101383647392</v>
      </c>
      <c r="F269" s="12"/>
      <c r="G269" s="11">
        <v>53607.232829999994</v>
      </c>
      <c r="H269" s="11">
        <v>14203.665559999999</v>
      </c>
      <c r="I269" s="11">
        <v>10707.579720000002</v>
      </c>
      <c r="J269" s="12">
        <v>-24.613969015474325</v>
      </c>
      <c r="K269" s="12"/>
      <c r="L269" s="12"/>
      <c r="M269" s="12"/>
      <c r="O269" s="292"/>
      <c r="P269" s="292"/>
      <c r="Q269" s="292"/>
    </row>
    <row r="270" spans="1:23" ht="11.25" customHeight="1" x14ac:dyDescent="0.2">
      <c r="A270" s="9"/>
      <c r="B270" s="11"/>
      <c r="C270" s="11"/>
      <c r="D270" s="11"/>
      <c r="E270" s="12"/>
      <c r="F270" s="12"/>
      <c r="G270" s="11"/>
      <c r="H270" s="11"/>
      <c r="I270" s="11"/>
      <c r="J270" s="12"/>
      <c r="K270" s="12"/>
      <c r="L270" s="12"/>
      <c r="M270" s="12"/>
      <c r="O270" s="292"/>
      <c r="P270" s="292"/>
      <c r="Q270" s="292"/>
    </row>
    <row r="271" spans="1:23" s="20" customFormat="1" ht="11.25" customHeight="1" x14ac:dyDescent="0.2">
      <c r="A271" s="17" t="s">
        <v>68</v>
      </c>
      <c r="B271" s="18">
        <v>521391.1322259999</v>
      </c>
      <c r="C271" s="18">
        <v>118547.33875499999</v>
      </c>
      <c r="D271" s="18">
        <v>119755.93740169999</v>
      </c>
      <c r="E271" s="16">
        <v>1.0195071938289573</v>
      </c>
      <c r="F271" s="16"/>
      <c r="G271" s="18">
        <v>1397277.53302</v>
      </c>
      <c r="H271" s="18">
        <v>340257.82242000004</v>
      </c>
      <c r="I271" s="18">
        <v>338691.68692000001</v>
      </c>
      <c r="J271" s="16">
        <v>-0.46027905805699731</v>
      </c>
      <c r="K271" s="16"/>
      <c r="L271" s="16"/>
      <c r="M271" s="16"/>
      <c r="O271" s="292"/>
      <c r="P271" s="292"/>
      <c r="Q271" s="292"/>
      <c r="R271" s="179"/>
      <c r="S271" s="19"/>
      <c r="T271" s="19"/>
      <c r="U271" s="179"/>
      <c r="V271" s="179"/>
      <c r="W271" s="179"/>
    </row>
    <row r="272" spans="1:23" s="20" customFormat="1" ht="11.25" customHeight="1" x14ac:dyDescent="0.2">
      <c r="A272" s="17" t="s">
        <v>447</v>
      </c>
      <c r="B272" s="18">
        <v>289390.48314999993</v>
      </c>
      <c r="C272" s="18">
        <v>64232.930029999996</v>
      </c>
      <c r="D272" s="18">
        <v>70230.171061999979</v>
      </c>
      <c r="E272" s="16">
        <v>9.3367078680654458</v>
      </c>
      <c r="F272" s="16"/>
      <c r="G272" s="18">
        <v>837062.26420000009</v>
      </c>
      <c r="H272" s="18">
        <v>197856.06886000003</v>
      </c>
      <c r="I272" s="18">
        <v>213772.39679000003</v>
      </c>
      <c r="J272" s="16">
        <v>8.0443971325752699</v>
      </c>
      <c r="K272" s="344"/>
      <c r="L272" s="16"/>
      <c r="M272" s="16"/>
      <c r="O272" s="292"/>
      <c r="P272" s="292"/>
      <c r="Q272" s="292"/>
    </row>
    <row r="273" spans="1:24" ht="11.25" customHeight="1" x14ac:dyDescent="0.2">
      <c r="A273" s="9" t="s">
        <v>448</v>
      </c>
      <c r="B273" s="11">
        <v>283454.08849999995</v>
      </c>
      <c r="C273" s="11">
        <v>62602.141829999993</v>
      </c>
      <c r="D273" s="11">
        <v>68620.557681999984</v>
      </c>
      <c r="E273" s="12">
        <v>9.6137539005348742</v>
      </c>
      <c r="F273" s="12"/>
      <c r="G273" s="11">
        <v>820315.12730000005</v>
      </c>
      <c r="H273" s="11">
        <v>193672.17076000004</v>
      </c>
      <c r="I273" s="11">
        <v>209236.26324000003</v>
      </c>
      <c r="J273" s="12">
        <v>8.0363081690694429</v>
      </c>
      <c r="K273" s="344"/>
      <c r="L273" s="12"/>
      <c r="M273" s="12"/>
      <c r="O273" s="292"/>
      <c r="P273" s="292"/>
      <c r="Q273" s="292"/>
      <c r="R273" s="247"/>
    </row>
    <row r="274" spans="1:24" ht="11.25" customHeight="1" x14ac:dyDescent="0.2">
      <c r="A274" s="342" t="s">
        <v>449</v>
      </c>
      <c r="B274" s="11">
        <v>232214.41368</v>
      </c>
      <c r="C274" s="11">
        <v>49806.174569999988</v>
      </c>
      <c r="D274" s="11">
        <v>54606.797191999984</v>
      </c>
      <c r="E274" s="12">
        <v>9.6386093962164523</v>
      </c>
      <c r="F274" s="12"/>
      <c r="G274" s="11">
        <v>724893.37216000003</v>
      </c>
      <c r="H274" s="11">
        <v>170353.57344000004</v>
      </c>
      <c r="I274" s="11">
        <v>182088.01077000002</v>
      </c>
      <c r="J274" s="12">
        <v>6.8882836403387557</v>
      </c>
      <c r="K274" s="344"/>
      <c r="L274" s="12"/>
      <c r="M274" s="12"/>
      <c r="O274" s="292"/>
      <c r="P274" s="292"/>
      <c r="Q274" s="292"/>
      <c r="R274" s="247"/>
    </row>
    <row r="275" spans="1:24" ht="11.25" customHeight="1" x14ac:dyDescent="0.2">
      <c r="A275" s="342" t="s">
        <v>456</v>
      </c>
      <c r="B275" s="11">
        <v>51239.674819999986</v>
      </c>
      <c r="C275" s="11">
        <v>12795.967260000003</v>
      </c>
      <c r="D275" s="11">
        <v>14013.760490000002</v>
      </c>
      <c r="E275" s="12">
        <v>9.5170080171023983</v>
      </c>
      <c r="F275" s="12"/>
      <c r="G275" s="11">
        <v>95421.755140000008</v>
      </c>
      <c r="H275" s="11">
        <v>23318.597319999993</v>
      </c>
      <c r="I275" s="11">
        <v>27148.252469999996</v>
      </c>
      <c r="J275" s="12">
        <v>16.423179736953415</v>
      </c>
      <c r="K275" s="344"/>
      <c r="L275" s="12"/>
      <c r="M275" s="12"/>
      <c r="O275" s="292"/>
      <c r="P275" s="292"/>
      <c r="Q275" s="292"/>
      <c r="R275" s="247"/>
    </row>
    <row r="276" spans="1:24" ht="11.25" customHeight="1" x14ac:dyDescent="0.2">
      <c r="A276" s="9" t="s">
        <v>450</v>
      </c>
      <c r="B276" s="11">
        <v>5936.3946500000002</v>
      </c>
      <c r="C276" s="11">
        <v>1630.7882</v>
      </c>
      <c r="D276" s="11">
        <v>1609.6133799999998</v>
      </c>
      <c r="E276" s="12">
        <v>-1.2984408398343987</v>
      </c>
      <c r="F276" s="12"/>
      <c r="G276" s="11">
        <v>16747.136900000001</v>
      </c>
      <c r="H276" s="11">
        <v>4183.8981000000003</v>
      </c>
      <c r="I276" s="11">
        <v>4536.1335499999996</v>
      </c>
      <c r="J276" s="12">
        <v>8.4188343401575594</v>
      </c>
      <c r="K276" s="344"/>
      <c r="L276" s="12"/>
      <c r="M276" s="12"/>
      <c r="O276" s="292"/>
      <c r="P276" s="292"/>
      <c r="Q276" s="292"/>
      <c r="R276" s="247"/>
    </row>
    <row r="277" spans="1:24" s="20" customFormat="1" ht="11.25" customHeight="1" x14ac:dyDescent="0.2">
      <c r="A277" s="17" t="s">
        <v>446</v>
      </c>
      <c r="B277" s="18">
        <v>172779.03718299998</v>
      </c>
      <c r="C277" s="18">
        <v>41782.949253999999</v>
      </c>
      <c r="D277" s="18">
        <v>37365.221434000006</v>
      </c>
      <c r="E277" s="16">
        <v>-10.573039718054545</v>
      </c>
      <c r="F277" s="16"/>
      <c r="G277" s="18">
        <v>382427.32970999996</v>
      </c>
      <c r="H277" s="18">
        <v>104172.05015</v>
      </c>
      <c r="I277" s="18">
        <v>86373.886490000004</v>
      </c>
      <c r="J277" s="16">
        <v>-17.085354117896273</v>
      </c>
      <c r="K277" s="344"/>
      <c r="L277" s="16"/>
      <c r="M277" s="16"/>
      <c r="O277" s="292"/>
      <c r="P277" s="292"/>
      <c r="Q277" s="292"/>
      <c r="R277" s="22"/>
    </row>
    <row r="278" spans="1:24" ht="11.25" customHeight="1" x14ac:dyDescent="0.2">
      <c r="A278" s="9" t="s">
        <v>443</v>
      </c>
      <c r="B278" s="11">
        <v>153735.29405299999</v>
      </c>
      <c r="C278" s="11">
        <v>36758.453723999999</v>
      </c>
      <c r="D278" s="11">
        <v>32873.889296400004</v>
      </c>
      <c r="E278" s="12">
        <v>-10.567812391585235</v>
      </c>
      <c r="F278" s="12"/>
      <c r="G278" s="11">
        <v>368607.16984999995</v>
      </c>
      <c r="H278" s="11">
        <v>100950.13927</v>
      </c>
      <c r="I278" s="11">
        <v>83407.402230000007</v>
      </c>
      <c r="J278" s="12">
        <v>-17.37762539691046</v>
      </c>
      <c r="K278" s="344"/>
      <c r="L278" s="12"/>
      <c r="M278" s="12"/>
      <c r="O278" s="292"/>
      <c r="P278" s="292"/>
      <c r="Q278" s="292"/>
    </row>
    <row r="279" spans="1:24" ht="11.25" customHeight="1" x14ac:dyDescent="0.2">
      <c r="A279" s="342" t="s">
        <v>454</v>
      </c>
      <c r="B279" s="11">
        <v>2018.6893100000002</v>
      </c>
      <c r="C279" s="11">
        <v>157.39251000000002</v>
      </c>
      <c r="D279" s="11">
        <v>161.41288</v>
      </c>
      <c r="E279" s="12">
        <v>2.5543591623260653</v>
      </c>
      <c r="F279" s="12"/>
      <c r="G279" s="11">
        <v>2283.00234</v>
      </c>
      <c r="H279" s="11">
        <v>144.09529999999998</v>
      </c>
      <c r="I279" s="11">
        <v>153.71950000000001</v>
      </c>
      <c r="J279" s="12">
        <v>6.6790519885103947</v>
      </c>
      <c r="K279" s="344"/>
      <c r="L279" s="12"/>
      <c r="M279" s="12"/>
      <c r="O279" s="292"/>
      <c r="P279" s="292"/>
      <c r="Q279" s="292"/>
    </row>
    <row r="280" spans="1:24" ht="11.25" customHeight="1" x14ac:dyDescent="0.2">
      <c r="A280" s="342" t="s">
        <v>455</v>
      </c>
      <c r="B280" s="11">
        <v>151716.604743</v>
      </c>
      <c r="C280" s="11">
        <v>36601.061214000001</v>
      </c>
      <c r="D280" s="11">
        <v>32712.476416400001</v>
      </c>
      <c r="E280" s="12">
        <v>-10.624240578337677</v>
      </c>
      <c r="F280" s="12"/>
      <c r="G280" s="11">
        <v>366324.16750999994</v>
      </c>
      <c r="H280" s="11">
        <v>100806.04397</v>
      </c>
      <c r="I280" s="11">
        <v>83253.68273</v>
      </c>
      <c r="J280" s="12">
        <v>-17.412012761083645</v>
      </c>
      <c r="K280" s="344"/>
      <c r="L280" s="12"/>
      <c r="M280" s="12"/>
      <c r="O280" s="292"/>
      <c r="P280" s="292"/>
      <c r="Q280" s="292"/>
    </row>
    <row r="281" spans="1:24" ht="11.25" customHeight="1" x14ac:dyDescent="0.2">
      <c r="A281" s="9" t="s">
        <v>445</v>
      </c>
      <c r="B281" s="11">
        <v>19043.743129999999</v>
      </c>
      <c r="C281" s="11">
        <v>5024.4955299999992</v>
      </c>
      <c r="D281" s="11">
        <v>4491.3321376000004</v>
      </c>
      <c r="E281" s="12">
        <v>-10.611282052429232</v>
      </c>
      <c r="F281" s="12"/>
      <c r="G281" s="11">
        <v>13820.159860000003</v>
      </c>
      <c r="H281" s="11">
        <v>3221.9108799999999</v>
      </c>
      <c r="I281" s="11">
        <v>2966.4842600000002</v>
      </c>
      <c r="J281" s="12">
        <v>-7.9277990457637912</v>
      </c>
      <c r="K281" s="344"/>
      <c r="L281" s="12"/>
      <c r="M281" s="12"/>
      <c r="O281" s="292"/>
      <c r="P281" s="292"/>
      <c r="Q281" s="292"/>
    </row>
    <row r="282" spans="1:24" s="20" customFormat="1" ht="11.25" customHeight="1" x14ac:dyDescent="0.2">
      <c r="A282" s="17" t="s">
        <v>431</v>
      </c>
      <c r="B282" s="18">
        <v>25867.614644000001</v>
      </c>
      <c r="C282" s="18">
        <v>5269.0908520000003</v>
      </c>
      <c r="D282" s="18">
        <v>4735.6489340000007</v>
      </c>
      <c r="E282" s="16">
        <v>-10.123984060694653</v>
      </c>
      <c r="F282" s="16"/>
      <c r="G282" s="18">
        <v>101717.17319</v>
      </c>
      <c r="H282" s="18">
        <v>23738.681300000004</v>
      </c>
      <c r="I282" s="18">
        <v>19215.855139999996</v>
      </c>
      <c r="J282" s="16">
        <v>-19.052558576621564</v>
      </c>
      <c r="K282" s="344"/>
      <c r="L282" s="16"/>
      <c r="M282" s="16"/>
      <c r="O282" s="292"/>
      <c r="P282" s="292"/>
      <c r="Q282" s="292"/>
    </row>
    <row r="283" spans="1:24" ht="11.25" customHeight="1" x14ac:dyDescent="0.2">
      <c r="A283" s="9" t="s">
        <v>453</v>
      </c>
      <c r="B283" s="11">
        <v>25200.821634</v>
      </c>
      <c r="C283" s="11">
        <v>5122.4467020000002</v>
      </c>
      <c r="D283" s="11">
        <v>4465.7763640000003</v>
      </c>
      <c r="E283" s="12">
        <v>-12.819466481586048</v>
      </c>
      <c r="F283" s="12"/>
      <c r="G283" s="11">
        <v>99285.608739999996</v>
      </c>
      <c r="H283" s="11">
        <v>23160.203610000004</v>
      </c>
      <c r="I283" s="11">
        <v>18299.369189999998</v>
      </c>
      <c r="J283" s="12">
        <v>-20.987874294426405</v>
      </c>
      <c r="K283" s="344"/>
      <c r="L283" s="12"/>
      <c r="M283" s="12"/>
      <c r="O283" s="292"/>
      <c r="P283" s="292"/>
      <c r="Q283" s="292"/>
    </row>
    <row r="284" spans="1:24" ht="11.25" customHeight="1" x14ac:dyDescent="0.2">
      <c r="A284" s="342" t="s">
        <v>69</v>
      </c>
      <c r="B284" s="11">
        <v>23897.380634000001</v>
      </c>
      <c r="C284" s="11">
        <v>4728.4062119999999</v>
      </c>
      <c r="D284" s="11">
        <v>4166.7086239999999</v>
      </c>
      <c r="E284" s="12">
        <v>-11.879216015208129</v>
      </c>
      <c r="F284" s="12"/>
      <c r="G284" s="11">
        <v>93528.168799999999</v>
      </c>
      <c r="H284" s="11">
        <v>21317.459620000005</v>
      </c>
      <c r="I284" s="11">
        <v>16968.919449999998</v>
      </c>
      <c r="J284" s="12">
        <v>-20.398960511787308</v>
      </c>
      <c r="K284" s="344"/>
      <c r="L284" s="12"/>
      <c r="M284" s="12"/>
      <c r="O284" s="292"/>
      <c r="P284" s="292"/>
      <c r="Q284" s="292"/>
    </row>
    <row r="285" spans="1:24" ht="11.25" customHeight="1" x14ac:dyDescent="0.2">
      <c r="A285" s="342" t="s">
        <v>452</v>
      </c>
      <c r="B285" s="11">
        <v>1303.441</v>
      </c>
      <c r="C285" s="11">
        <v>394.04048999999998</v>
      </c>
      <c r="D285" s="11">
        <v>299.06774000000001</v>
      </c>
      <c r="E285" s="12">
        <v>-24.1022819761492</v>
      </c>
      <c r="F285" s="12"/>
      <c r="G285" s="11">
        <v>5757.4399400000002</v>
      </c>
      <c r="H285" s="11">
        <v>1842.7439899999999</v>
      </c>
      <c r="I285" s="11">
        <v>1330.44974</v>
      </c>
      <c r="J285" s="12">
        <v>-27.800619770302433</v>
      </c>
      <c r="K285" s="344"/>
      <c r="L285" s="12"/>
      <c r="M285" s="12"/>
      <c r="O285" s="292"/>
      <c r="P285" s="292"/>
      <c r="Q285" s="292"/>
    </row>
    <row r="286" spans="1:24" ht="11.25" customHeight="1" x14ac:dyDescent="0.2">
      <c r="A286" s="9" t="s">
        <v>444</v>
      </c>
      <c r="B286" s="11">
        <v>666.79301000000009</v>
      </c>
      <c r="C286" s="11">
        <v>146.64415</v>
      </c>
      <c r="D286" s="11">
        <v>269.87257</v>
      </c>
      <c r="E286" s="12">
        <v>84.032278137245839</v>
      </c>
      <c r="F286" s="12"/>
      <c r="G286" s="11">
        <v>2431.5644500000003</v>
      </c>
      <c r="H286" s="11">
        <v>578.47768999999994</v>
      </c>
      <c r="I286" s="11">
        <v>916.48594999999989</v>
      </c>
      <c r="J286" s="12">
        <v>58.430647515550703</v>
      </c>
      <c r="K286" s="344"/>
      <c r="L286" s="12"/>
      <c r="M286" s="12"/>
      <c r="O286" s="292"/>
      <c r="P286" s="292"/>
      <c r="Q286" s="292"/>
    </row>
    <row r="287" spans="1:24" s="20" customFormat="1" ht="11.25" customHeight="1" x14ac:dyDescent="0.2">
      <c r="A287" s="17" t="s">
        <v>70</v>
      </c>
      <c r="B287" s="18">
        <v>6300.3151399999997</v>
      </c>
      <c r="C287" s="18">
        <v>919.65606000000014</v>
      </c>
      <c r="D287" s="18">
        <v>1122.0413699999999</v>
      </c>
      <c r="E287" s="16">
        <v>22.006630391801025</v>
      </c>
      <c r="F287" s="16"/>
      <c r="G287" s="18">
        <v>36100.419180000004</v>
      </c>
      <c r="H287" s="18">
        <v>5650.2459500000004</v>
      </c>
      <c r="I287" s="18">
        <v>7948.4736700000012</v>
      </c>
      <c r="J287" s="16">
        <v>40.674826199379879</v>
      </c>
      <c r="K287" s="16"/>
      <c r="L287" s="16"/>
      <c r="M287" s="16"/>
      <c r="O287" s="292"/>
      <c r="P287" s="292"/>
      <c r="Q287" s="292"/>
      <c r="S287" s="179"/>
      <c r="T287" s="179"/>
      <c r="U287" s="179"/>
      <c r="V287" s="179"/>
      <c r="W287" s="179"/>
      <c r="X287" s="179"/>
    </row>
    <row r="288" spans="1:24" s="20" customFormat="1" ht="11.25" customHeight="1" x14ac:dyDescent="0.2">
      <c r="A288" s="17" t="s">
        <v>71</v>
      </c>
      <c r="B288" s="18">
        <v>27053.682109000001</v>
      </c>
      <c r="C288" s="18">
        <v>6342.7125590000005</v>
      </c>
      <c r="D288" s="18">
        <v>6302.854601699999</v>
      </c>
      <c r="E288" s="16">
        <v>-0.62840554304239049</v>
      </c>
      <c r="F288" s="16"/>
      <c r="G288" s="18">
        <v>39970.346740000008</v>
      </c>
      <c r="H288" s="18">
        <v>8840.7761600000013</v>
      </c>
      <c r="I288" s="18">
        <v>11381.074830000003</v>
      </c>
      <c r="J288" s="16">
        <v>28.73388743279753</v>
      </c>
      <c r="K288" s="16"/>
      <c r="L288" s="16"/>
      <c r="M288" s="16"/>
      <c r="O288" s="292"/>
      <c r="P288" s="292"/>
      <c r="Q288" s="292"/>
      <c r="R288" s="22"/>
      <c r="S288" s="179"/>
      <c r="T288" s="179"/>
      <c r="U288" s="179"/>
      <c r="V288" s="179"/>
    </row>
    <row r="289" spans="1:23" ht="11.25" customHeight="1" x14ac:dyDescent="0.2">
      <c r="A289" s="18"/>
      <c r="B289" s="11"/>
      <c r="C289" s="11">
        <v>36.758453723999999</v>
      </c>
      <c r="D289" s="11">
        <v>32.873889296400002</v>
      </c>
      <c r="E289" s="12"/>
      <c r="F289" s="12"/>
      <c r="G289" s="11"/>
      <c r="H289" s="11">
        <v>100.95013926999999</v>
      </c>
      <c r="I289" s="11">
        <v>83.407402230000002</v>
      </c>
      <c r="J289" s="12"/>
      <c r="K289" s="12"/>
      <c r="L289" s="12"/>
      <c r="M289" s="12"/>
      <c r="N289" s="130"/>
      <c r="O289" s="292"/>
      <c r="P289" s="292"/>
      <c r="Q289" s="292"/>
      <c r="R289" s="131"/>
      <c r="S289" s="131"/>
      <c r="T289" s="13"/>
      <c r="U289" s="13"/>
      <c r="V289" s="13"/>
    </row>
    <row r="290" spans="1:23" s="20" customFormat="1" ht="11.25" customHeight="1" x14ac:dyDescent="0.2">
      <c r="A290" s="17" t="s">
        <v>72</v>
      </c>
      <c r="B290" s="18"/>
      <c r="C290" s="18"/>
      <c r="D290" s="18"/>
      <c r="E290" s="16"/>
      <c r="F290" s="16"/>
      <c r="G290" s="18">
        <v>25904.622630000114</v>
      </c>
      <c r="H290" s="18">
        <v>8784.3776999999536</v>
      </c>
      <c r="I290" s="18">
        <v>4725.1017400000128</v>
      </c>
      <c r="J290" s="16">
        <v>-46.210171040345436</v>
      </c>
      <c r="K290" s="16"/>
      <c r="L290" s="16"/>
      <c r="M290" s="16"/>
      <c r="N290" s="205"/>
      <c r="O290" s="292"/>
      <c r="P290" s="292"/>
      <c r="Q290" s="292"/>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2"/>
      <c r="P291" s="292"/>
      <c r="Q291" s="292"/>
      <c r="R291" s="129"/>
      <c r="S291" s="129"/>
      <c r="T291" s="129"/>
      <c r="U291" s="129"/>
      <c r="V291" s="129"/>
      <c r="W291" s="129"/>
    </row>
    <row r="292" spans="1:23" ht="15" x14ac:dyDescent="0.2">
      <c r="A292" s="9" t="s">
        <v>408</v>
      </c>
      <c r="B292" s="9"/>
      <c r="C292" s="9"/>
      <c r="D292" s="9"/>
      <c r="E292" s="9"/>
      <c r="F292" s="9"/>
      <c r="G292" s="9"/>
      <c r="H292" s="9"/>
      <c r="I292" s="9"/>
      <c r="J292" s="9"/>
      <c r="K292" s="9"/>
      <c r="L292" s="9"/>
      <c r="M292" s="9"/>
      <c r="N292" s="130"/>
      <c r="O292" s="292"/>
      <c r="P292" s="292"/>
      <c r="Q292" s="292"/>
      <c r="R292" s="129"/>
      <c r="S292" s="129"/>
      <c r="T292" s="129"/>
      <c r="U292" s="129"/>
      <c r="V292" s="129"/>
      <c r="W292" s="129"/>
    </row>
    <row r="293" spans="1:23" ht="15" x14ac:dyDescent="0.2">
      <c r="A293" s="9" t="s">
        <v>400</v>
      </c>
      <c r="B293" s="9"/>
      <c r="C293" s="9"/>
      <c r="D293" s="9"/>
      <c r="E293" s="9"/>
      <c r="F293" s="9"/>
      <c r="G293" s="9"/>
      <c r="H293" s="9"/>
      <c r="I293" s="9"/>
      <c r="J293" s="9"/>
      <c r="K293" s="9"/>
      <c r="L293" s="9"/>
      <c r="M293" s="9"/>
      <c r="N293" s="130"/>
      <c r="O293" s="292"/>
      <c r="P293" s="292"/>
      <c r="Q293" s="292"/>
      <c r="R293" s="129"/>
      <c r="S293" s="129"/>
      <c r="T293" s="129"/>
      <c r="U293" s="129"/>
      <c r="V293" s="129"/>
      <c r="W293" s="129"/>
    </row>
    <row r="294" spans="1:23" ht="20.100000000000001" customHeight="1" x14ac:dyDescent="0.2">
      <c r="A294" s="406" t="s">
        <v>198</v>
      </c>
      <c r="B294" s="406"/>
      <c r="C294" s="406"/>
      <c r="D294" s="406"/>
      <c r="E294" s="406"/>
      <c r="F294" s="406"/>
      <c r="G294" s="406"/>
      <c r="H294" s="406"/>
      <c r="I294" s="406"/>
      <c r="J294" s="406"/>
      <c r="K294" s="359"/>
      <c r="L294" s="359"/>
      <c r="M294" s="359"/>
      <c r="N294" s="130"/>
      <c r="O294" s="292"/>
      <c r="P294" s="292"/>
      <c r="Q294" s="292"/>
      <c r="R294" s="129"/>
      <c r="S294" s="129"/>
      <c r="T294" s="129"/>
      <c r="U294" s="129"/>
      <c r="V294" s="129"/>
      <c r="W294" s="129"/>
    </row>
    <row r="295" spans="1:23" ht="20.100000000000001" customHeight="1" x14ac:dyDescent="0.2">
      <c r="A295" s="407" t="s">
        <v>160</v>
      </c>
      <c r="B295" s="407"/>
      <c r="C295" s="407"/>
      <c r="D295" s="407"/>
      <c r="E295" s="407"/>
      <c r="F295" s="407"/>
      <c r="G295" s="407"/>
      <c r="H295" s="407"/>
      <c r="I295" s="407"/>
      <c r="J295" s="407"/>
      <c r="K295" s="359"/>
      <c r="L295" s="359"/>
      <c r="M295" s="359"/>
      <c r="N295" s="130"/>
      <c r="O295" s="292"/>
      <c r="P295" s="292"/>
      <c r="Q295" s="292"/>
      <c r="V295" s="129"/>
      <c r="W295" s="129"/>
    </row>
    <row r="296" spans="1:23" s="20" customFormat="1" ht="15.75" x14ac:dyDescent="0.2">
      <c r="A296" s="17"/>
      <c r="B296" s="408" t="s">
        <v>100</v>
      </c>
      <c r="C296" s="408"/>
      <c r="D296" s="408"/>
      <c r="E296" s="408"/>
      <c r="F296" s="360"/>
      <c r="G296" s="408" t="s">
        <v>419</v>
      </c>
      <c r="H296" s="408"/>
      <c r="I296" s="408"/>
      <c r="J296" s="408"/>
      <c r="K296" s="360"/>
      <c r="L296" s="360"/>
      <c r="M296" s="360"/>
      <c r="N296" s="136"/>
      <c r="O296" s="292"/>
      <c r="P296" s="292"/>
      <c r="Q296" s="292"/>
      <c r="V296" s="137"/>
      <c r="W296" s="137"/>
    </row>
    <row r="297" spans="1:23" s="20" customFormat="1" ht="15.75" x14ac:dyDescent="0.2">
      <c r="A297" s="17" t="s">
        <v>257</v>
      </c>
      <c r="B297" s="412">
        <v>2020</v>
      </c>
      <c r="C297" s="409" t="s">
        <v>510</v>
      </c>
      <c r="D297" s="409"/>
      <c r="E297" s="409"/>
      <c r="F297" s="360"/>
      <c r="G297" s="412">
        <v>2020</v>
      </c>
      <c r="H297" s="409" t="s">
        <v>510</v>
      </c>
      <c r="I297" s="409"/>
      <c r="J297" s="409"/>
      <c r="K297" s="360"/>
      <c r="L297" s="360"/>
      <c r="M297" s="360"/>
      <c r="N297" s="136"/>
      <c r="O297" s="292"/>
      <c r="P297" s="292"/>
      <c r="Q297" s="292"/>
      <c r="R297" s="22"/>
      <c r="S297" s="22"/>
      <c r="V297" s="137"/>
      <c r="W297" s="137"/>
    </row>
    <row r="298" spans="1:23" s="20" customFormat="1" ht="12.75" x14ac:dyDescent="0.2">
      <c r="A298" s="123"/>
      <c r="B298" s="413"/>
      <c r="C298" s="257">
        <v>2020</v>
      </c>
      <c r="D298" s="257">
        <v>2021</v>
      </c>
      <c r="E298" s="361" t="s">
        <v>522</v>
      </c>
      <c r="F298" s="125"/>
      <c r="G298" s="413"/>
      <c r="H298" s="257">
        <v>2020</v>
      </c>
      <c r="I298" s="257">
        <v>2021</v>
      </c>
      <c r="J298" s="361" t="s">
        <v>522</v>
      </c>
      <c r="K298" s="360"/>
      <c r="L298" s="360"/>
      <c r="M298" s="360"/>
      <c r="O298" s="292"/>
      <c r="P298" s="292"/>
      <c r="Q298" s="292"/>
      <c r="R298" s="247"/>
      <c r="S298" s="247"/>
    </row>
    <row r="299" spans="1:23" ht="12.75" x14ac:dyDescent="0.2">
      <c r="A299" s="9"/>
      <c r="B299" s="11"/>
      <c r="C299" s="11"/>
      <c r="D299" s="11"/>
      <c r="E299" s="12"/>
      <c r="F299" s="12"/>
      <c r="G299" s="11"/>
      <c r="H299" s="11"/>
      <c r="I299" s="11"/>
      <c r="J299" s="12"/>
      <c r="K299" s="12"/>
      <c r="L299" s="12"/>
      <c r="M299" s="12"/>
      <c r="O299" s="292"/>
      <c r="P299" s="292"/>
      <c r="Q299" s="292"/>
      <c r="R299" s="247"/>
      <c r="S299" s="247"/>
    </row>
    <row r="300" spans="1:23" s="20" customFormat="1" ht="15" customHeight="1" x14ac:dyDescent="0.2">
      <c r="A300" s="17" t="s">
        <v>254</v>
      </c>
      <c r="B300" s="18"/>
      <c r="C300" s="18"/>
      <c r="D300" s="18"/>
      <c r="E300" s="16"/>
      <c r="F300" s="16"/>
      <c r="G300" s="18">
        <v>353665</v>
      </c>
      <c r="H300" s="18">
        <v>128730</v>
      </c>
      <c r="I300" s="18">
        <v>60738</v>
      </c>
      <c r="J300" s="16">
        <v>-52.817525052435329</v>
      </c>
      <c r="K300" s="16"/>
      <c r="L300" s="16"/>
      <c r="M300" s="16"/>
      <c r="O300" s="292"/>
      <c r="P300" s="292"/>
      <c r="Q300" s="292"/>
      <c r="R300" s="22"/>
      <c r="S300" s="22"/>
    </row>
    <row r="301" spans="1:23" ht="12.75" x14ac:dyDescent="0.2">
      <c r="A301" s="17"/>
      <c r="B301" s="11"/>
      <c r="C301" s="11"/>
      <c r="D301" s="11"/>
      <c r="E301" s="12"/>
      <c r="F301" s="12"/>
      <c r="G301" s="11"/>
      <c r="H301" s="11"/>
      <c r="I301" s="11"/>
      <c r="J301" s="12"/>
      <c r="K301" s="12"/>
      <c r="L301" s="12"/>
      <c r="M301" s="12"/>
      <c r="O301" s="292"/>
      <c r="P301" s="292"/>
      <c r="Q301" s="292"/>
      <c r="R301" s="247"/>
      <c r="S301" s="247"/>
    </row>
    <row r="302" spans="1:23" s="20" customFormat="1" ht="14.25" customHeight="1" x14ac:dyDescent="0.2">
      <c r="A302" s="17" t="s">
        <v>74</v>
      </c>
      <c r="B302" s="18">
        <v>4767359.5878499998</v>
      </c>
      <c r="C302" s="18">
        <v>1590265.523</v>
      </c>
      <c r="D302" s="18">
        <v>775561.70499999996</v>
      </c>
      <c r="E302" s="16">
        <v>-51.230678538705895</v>
      </c>
      <c r="F302" s="18"/>
      <c r="G302" s="18">
        <v>333729.79693999997</v>
      </c>
      <c r="H302" s="18">
        <v>122310.91215999999</v>
      </c>
      <c r="I302" s="18">
        <v>56046.288150000008</v>
      </c>
      <c r="J302" s="16">
        <v>-54.17719714436965</v>
      </c>
      <c r="K302" s="16"/>
      <c r="L302" s="16"/>
      <c r="M302" s="16"/>
      <c r="O302" s="292"/>
      <c r="P302" s="292"/>
      <c r="Q302" s="292"/>
      <c r="R302" s="22"/>
      <c r="S302" s="22"/>
    </row>
    <row r="303" spans="1:23" ht="11.25" customHeight="1" x14ac:dyDescent="0.2">
      <c r="A303" s="9" t="s">
        <v>345</v>
      </c>
      <c r="B303" s="11">
        <v>30290.76</v>
      </c>
      <c r="C303" s="11">
        <v>30290.76</v>
      </c>
      <c r="D303" s="11">
        <v>0</v>
      </c>
      <c r="E303" s="12" t="s">
        <v>525</v>
      </c>
      <c r="F303" s="12"/>
      <c r="G303" s="11">
        <v>1079.51208</v>
      </c>
      <c r="H303" s="11">
        <v>1079.51208</v>
      </c>
      <c r="I303" s="11">
        <v>0</v>
      </c>
      <c r="J303" s="12" t="s">
        <v>525</v>
      </c>
      <c r="K303" s="12"/>
      <c r="L303" s="12"/>
      <c r="M303" s="12"/>
      <c r="O303" s="292"/>
      <c r="P303" s="292"/>
      <c r="Q303" s="292"/>
      <c r="R303" s="247"/>
      <c r="S303" s="247"/>
    </row>
    <row r="304" spans="1:23" ht="11.25" customHeight="1" x14ac:dyDescent="0.2">
      <c r="A304" s="9" t="s">
        <v>89</v>
      </c>
      <c r="B304" s="11">
        <v>4737068.82785</v>
      </c>
      <c r="C304" s="11">
        <v>1559974.763</v>
      </c>
      <c r="D304" s="11">
        <v>775561.70499999996</v>
      </c>
      <c r="E304" s="12">
        <v>-50.283701801142541</v>
      </c>
      <c r="F304" s="12"/>
      <c r="G304" s="11">
        <v>332650.28485999996</v>
      </c>
      <c r="H304" s="11">
        <v>121231.40007999999</v>
      </c>
      <c r="I304" s="11">
        <v>56046.288150000008</v>
      </c>
      <c r="J304" s="12">
        <v>-53.769165321018036</v>
      </c>
      <c r="K304" s="12"/>
      <c r="L304" s="12"/>
      <c r="M304" s="12"/>
      <c r="O304" s="292"/>
      <c r="P304" s="292"/>
      <c r="Q304" s="292"/>
      <c r="R304" s="247"/>
      <c r="S304" s="247"/>
    </row>
    <row r="305" spans="1:19" s="274" customFormat="1" ht="12.75" x14ac:dyDescent="0.2">
      <c r="A305" s="271" t="s">
        <v>364</v>
      </c>
      <c r="B305" s="272"/>
      <c r="C305" s="272"/>
      <c r="D305" s="272"/>
      <c r="E305" s="273"/>
      <c r="F305" s="273"/>
      <c r="G305" s="272">
        <v>12987.460039999998</v>
      </c>
      <c r="H305" s="272">
        <v>4872.5704400000004</v>
      </c>
      <c r="I305" s="272">
        <v>3119.2394599999998</v>
      </c>
      <c r="J305" s="273">
        <v>-35.983696933481397</v>
      </c>
      <c r="K305" s="273"/>
      <c r="L305" s="273"/>
      <c r="M305" s="273"/>
      <c r="O305" s="292"/>
      <c r="P305" s="292"/>
      <c r="Q305" s="292"/>
      <c r="R305" s="275"/>
      <c r="S305" s="275"/>
    </row>
    <row r="306" spans="1:19" s="279" customFormat="1" ht="11.25" customHeight="1" x14ac:dyDescent="0.2">
      <c r="A306" s="276" t="s">
        <v>345</v>
      </c>
      <c r="B306" s="277"/>
      <c r="C306" s="277"/>
      <c r="D306" s="277"/>
      <c r="E306" s="278"/>
      <c r="F306" s="278"/>
      <c r="G306" s="277">
        <v>12398.453309999999</v>
      </c>
      <c r="H306" s="277">
        <v>4736.1369400000003</v>
      </c>
      <c r="I306" s="277">
        <v>2666.8216399999997</v>
      </c>
      <c r="J306" s="278">
        <v>-43.692049579968447</v>
      </c>
      <c r="K306" s="278"/>
      <c r="L306" s="278"/>
      <c r="M306" s="278"/>
      <c r="O306" s="292"/>
      <c r="P306" s="292"/>
      <c r="Q306" s="292"/>
      <c r="R306" s="280"/>
    </row>
    <row r="307" spans="1:19" s="279" customFormat="1" ht="11.25" customHeight="1" x14ac:dyDescent="0.2">
      <c r="A307" s="276" t="s">
        <v>89</v>
      </c>
      <c r="B307" s="277"/>
      <c r="C307" s="277"/>
      <c r="D307" s="277"/>
      <c r="E307" s="278"/>
      <c r="F307" s="278"/>
      <c r="G307" s="277">
        <v>589.00672999999995</v>
      </c>
      <c r="H307" s="277">
        <v>136.43350000000001</v>
      </c>
      <c r="I307" s="277">
        <v>452.41781999999995</v>
      </c>
      <c r="J307" s="278">
        <v>231.60317663916845</v>
      </c>
      <c r="K307" s="278"/>
      <c r="L307" s="278"/>
      <c r="M307" s="278"/>
      <c r="O307" s="292"/>
      <c r="P307" s="292"/>
      <c r="Q307" s="292"/>
      <c r="R307" s="280"/>
      <c r="S307" s="281"/>
    </row>
    <row r="308" spans="1:19" s="20" customFormat="1" ht="11.25" customHeight="1" x14ac:dyDescent="0.2">
      <c r="A308" s="17" t="s">
        <v>75</v>
      </c>
      <c r="B308" s="18"/>
      <c r="C308" s="18"/>
      <c r="D308" s="18"/>
      <c r="E308" s="16" t="s">
        <v>525</v>
      </c>
      <c r="F308" s="16"/>
      <c r="G308" s="18">
        <v>6947.7430200000526</v>
      </c>
      <c r="H308" s="18">
        <v>1546.5174000000115</v>
      </c>
      <c r="I308" s="18">
        <v>1572.4723899999954</v>
      </c>
      <c r="J308" s="16">
        <v>1.6782863225453184</v>
      </c>
      <c r="K308" s="16"/>
      <c r="L308" s="16"/>
      <c r="M308" s="16"/>
      <c r="O308" s="292"/>
      <c r="P308" s="292"/>
      <c r="Q308" s="292"/>
      <c r="R308" s="179"/>
    </row>
    <row r="309" spans="1:19" ht="11.25" customHeight="1" x14ac:dyDescent="0.2">
      <c r="A309" s="9"/>
      <c r="B309" s="11"/>
      <c r="C309" s="11"/>
      <c r="D309" s="11"/>
      <c r="E309" s="12"/>
      <c r="F309" s="12"/>
      <c r="G309" s="11"/>
      <c r="H309" s="11"/>
      <c r="I309" s="11"/>
      <c r="J309" s="12"/>
      <c r="K309" s="12"/>
      <c r="L309" s="12"/>
      <c r="M309" s="12"/>
      <c r="O309" s="292"/>
      <c r="P309" s="292"/>
      <c r="Q309" s="292"/>
    </row>
    <row r="310" spans="1:19" s="20" customFormat="1" ht="11.25" customHeight="1" x14ac:dyDescent="0.2">
      <c r="A310" s="17" t="s">
        <v>255</v>
      </c>
      <c r="B310" s="18"/>
      <c r="C310" s="18"/>
      <c r="D310" s="18"/>
      <c r="E310" s="12" t="s">
        <v>525</v>
      </c>
      <c r="F310" s="16"/>
      <c r="G310" s="18">
        <v>3952861</v>
      </c>
      <c r="H310" s="18">
        <v>856458</v>
      </c>
      <c r="I310" s="18">
        <v>980509</v>
      </c>
      <c r="J310" s="16">
        <v>14.484189534104416</v>
      </c>
      <c r="K310" s="16"/>
      <c r="L310" s="16"/>
      <c r="M310" s="16"/>
      <c r="O310" s="292"/>
      <c r="P310" s="292"/>
      <c r="Q310" s="292"/>
    </row>
    <row r="311" spans="1:19" ht="11.25" customHeight="1" x14ac:dyDescent="0.2">
      <c r="A311" s="9"/>
      <c r="B311" s="11"/>
      <c r="C311" s="11"/>
      <c r="D311" s="11"/>
      <c r="E311" s="12"/>
      <c r="F311" s="12"/>
      <c r="G311" s="11"/>
      <c r="H311" s="11"/>
      <c r="I311" s="11"/>
      <c r="J311" s="12"/>
      <c r="K311" s="12"/>
      <c r="L311" s="12"/>
      <c r="M311" s="12"/>
      <c r="O311" s="292"/>
      <c r="P311" s="292"/>
      <c r="Q311" s="292"/>
    </row>
    <row r="312" spans="1:19" s="20" customFormat="1" x14ac:dyDescent="0.2">
      <c r="A312" s="17" t="s">
        <v>76</v>
      </c>
      <c r="B312" s="18">
        <v>4314632.2630000003</v>
      </c>
      <c r="C312" s="18">
        <v>900684.09199999995</v>
      </c>
      <c r="D312" s="18">
        <v>987684.28600000008</v>
      </c>
      <c r="E312" s="16">
        <v>9.6593461317622769</v>
      </c>
      <c r="F312" s="16"/>
      <c r="G312" s="18">
        <v>2082505.3917700001</v>
      </c>
      <c r="H312" s="18">
        <v>432587.80651000002</v>
      </c>
      <c r="I312" s="18">
        <v>517728.67904999986</v>
      </c>
      <c r="J312" s="16">
        <v>19.681755070003717</v>
      </c>
      <c r="K312" s="16"/>
      <c r="L312" s="16"/>
      <c r="M312" s="16"/>
      <c r="O312" s="292"/>
      <c r="P312" s="292"/>
      <c r="Q312" s="292"/>
      <c r="R312" s="179"/>
      <c r="S312" s="179"/>
    </row>
    <row r="313" spans="1:19" x14ac:dyDescent="0.2">
      <c r="A313" s="9" t="s">
        <v>283</v>
      </c>
      <c r="B313" s="11">
        <v>432993.36800000002</v>
      </c>
      <c r="C313" s="11">
        <v>104216.31</v>
      </c>
      <c r="D313" s="11">
        <v>100007.68799999999</v>
      </c>
      <c r="E313" s="12">
        <v>-4.0383525381008099</v>
      </c>
      <c r="F313" s="12"/>
      <c r="G313" s="11">
        <v>232403.23185999997</v>
      </c>
      <c r="H313" s="11">
        <v>53965.137639999994</v>
      </c>
      <c r="I313" s="11">
        <v>59288.219019999982</v>
      </c>
      <c r="J313" s="12">
        <v>9.8639262545944462</v>
      </c>
      <c r="K313" s="12"/>
      <c r="L313" s="12"/>
      <c r="M313" s="12"/>
      <c r="O313" s="292"/>
      <c r="P313" s="292"/>
      <c r="Q313" s="292"/>
    </row>
    <row r="314" spans="1:19" x14ac:dyDescent="0.2">
      <c r="A314" s="9" t="s">
        <v>284</v>
      </c>
      <c r="B314" s="11">
        <v>0</v>
      </c>
      <c r="C314" s="11">
        <v>0</v>
      </c>
      <c r="D314" s="11">
        <v>0</v>
      </c>
      <c r="E314" s="12" t="s">
        <v>525</v>
      </c>
      <c r="F314" s="12"/>
      <c r="G314" s="11">
        <v>0</v>
      </c>
      <c r="H314" s="11">
        <v>0</v>
      </c>
      <c r="I314" s="11">
        <v>0</v>
      </c>
      <c r="J314" s="12" t="s">
        <v>525</v>
      </c>
      <c r="K314" s="12"/>
      <c r="L314" s="12"/>
      <c r="M314" s="12"/>
      <c r="O314" s="292"/>
      <c r="P314" s="292"/>
      <c r="Q314" s="292"/>
    </row>
    <row r="315" spans="1:19" x14ac:dyDescent="0.2">
      <c r="A315" s="9" t="s">
        <v>401</v>
      </c>
      <c r="B315" s="11">
        <v>1618001.943</v>
      </c>
      <c r="C315" s="11">
        <v>325973.91700000002</v>
      </c>
      <c r="D315" s="11">
        <v>352978.79800000001</v>
      </c>
      <c r="E315" s="12">
        <v>8.2843686539496986</v>
      </c>
      <c r="F315" s="12"/>
      <c r="G315" s="11">
        <v>865260.19305999996</v>
      </c>
      <c r="H315" s="11">
        <v>173628.29960999996</v>
      </c>
      <c r="I315" s="11">
        <v>204528.18852999998</v>
      </c>
      <c r="J315" s="12">
        <v>17.796574054694233</v>
      </c>
      <c r="K315" s="12"/>
      <c r="L315" s="12"/>
      <c r="M315" s="12"/>
      <c r="O315" s="292"/>
      <c r="P315" s="292"/>
      <c r="Q315" s="292"/>
    </row>
    <row r="316" spans="1:19" x14ac:dyDescent="0.2">
      <c r="A316" s="9" t="s">
        <v>402</v>
      </c>
      <c r="B316" s="11">
        <v>2189704.8190000001</v>
      </c>
      <c r="C316" s="11">
        <v>469929.35499999998</v>
      </c>
      <c r="D316" s="11">
        <v>441875.99599999998</v>
      </c>
      <c r="E316" s="12">
        <v>-5.9696970835116332</v>
      </c>
      <c r="F316" s="12"/>
      <c r="G316" s="11">
        <v>941145.53470000019</v>
      </c>
      <c r="H316" s="11">
        <v>204824.26880000011</v>
      </c>
      <c r="I316" s="11">
        <v>192098.73930999995</v>
      </c>
      <c r="J316" s="12">
        <v>-6.2129012174948599</v>
      </c>
      <c r="K316" s="12"/>
      <c r="L316" s="12"/>
      <c r="M316" s="12"/>
      <c r="O316" s="292"/>
      <c r="P316" s="292"/>
      <c r="Q316" s="292"/>
    </row>
    <row r="317" spans="1:19" x14ac:dyDescent="0.2">
      <c r="A317" s="9" t="s">
        <v>329</v>
      </c>
      <c r="B317" s="11">
        <v>73932.133000000002</v>
      </c>
      <c r="C317" s="11">
        <v>564.51</v>
      </c>
      <c r="D317" s="11">
        <v>92821.803999999989</v>
      </c>
      <c r="E317" s="12">
        <v>16342.898088607817</v>
      </c>
      <c r="F317" s="12"/>
      <c r="G317" s="11">
        <v>43696.432149999993</v>
      </c>
      <c r="H317" s="11">
        <v>170.10046</v>
      </c>
      <c r="I317" s="11">
        <v>61813.532190000005</v>
      </c>
      <c r="J317" s="12">
        <v>36239.426824595306</v>
      </c>
      <c r="K317" s="12"/>
      <c r="L317" s="12"/>
      <c r="M317" s="12"/>
      <c r="O317" s="292"/>
      <c r="P317" s="292"/>
      <c r="Q317" s="292"/>
    </row>
    <row r="318" spans="1:19" x14ac:dyDescent="0.2">
      <c r="A318" s="9"/>
      <c r="B318" s="11"/>
      <c r="C318" s="11"/>
      <c r="D318" s="11"/>
      <c r="E318" s="12" t="s">
        <v>525</v>
      </c>
      <c r="F318" s="12"/>
      <c r="G318" s="11"/>
      <c r="H318" s="11"/>
      <c r="I318" s="11"/>
      <c r="J318" s="12"/>
      <c r="K318" s="12"/>
      <c r="L318" s="12"/>
      <c r="M318" s="12"/>
      <c r="O318" s="292"/>
      <c r="P318" s="292"/>
      <c r="Q318" s="292"/>
    </row>
    <row r="319" spans="1:19" s="20" customFormat="1" x14ac:dyDescent="0.2">
      <c r="A319" s="17" t="s">
        <v>403</v>
      </c>
      <c r="B319" s="93"/>
      <c r="C319" s="93"/>
      <c r="D319" s="93"/>
      <c r="E319" s="12">
        <v>-11.208409402133043</v>
      </c>
      <c r="F319" s="16"/>
      <c r="G319" s="18">
        <v>732180.36377000005</v>
      </c>
      <c r="H319" s="18">
        <v>176373.09532999998</v>
      </c>
      <c r="I319" s="18">
        <v>175139.98857999998</v>
      </c>
      <c r="J319" s="16">
        <v>-0.69914674213367789</v>
      </c>
      <c r="K319" s="16"/>
      <c r="L319" s="16"/>
      <c r="M319" s="16"/>
      <c r="O319" s="292"/>
      <c r="P319" s="292"/>
      <c r="Q319" s="292"/>
    </row>
    <row r="320" spans="1:19" x14ac:dyDescent="0.2">
      <c r="A320" s="9" t="s">
        <v>285</v>
      </c>
      <c r="B320" s="11"/>
      <c r="C320" s="11"/>
      <c r="D320" s="11"/>
      <c r="E320" s="12">
        <v>-7.7522335445985107</v>
      </c>
      <c r="F320" s="12"/>
      <c r="G320" s="11">
        <v>728771.13456000003</v>
      </c>
      <c r="H320" s="11">
        <v>175461.88516999997</v>
      </c>
      <c r="I320" s="11">
        <v>174275.03930999999</v>
      </c>
      <c r="J320" s="12">
        <v>-0.67641234952540685</v>
      </c>
      <c r="K320" s="12"/>
      <c r="L320" s="12"/>
      <c r="M320" s="12"/>
      <c r="O320" s="292"/>
      <c r="P320" s="292"/>
      <c r="Q320" s="292"/>
    </row>
    <row r="321" spans="1:18" x14ac:dyDescent="0.2">
      <c r="A321" s="9" t="s">
        <v>286</v>
      </c>
      <c r="B321" s="11"/>
      <c r="C321" s="11"/>
      <c r="D321" s="11"/>
      <c r="E321" s="12">
        <v>-11.379338129885426</v>
      </c>
      <c r="F321" s="12"/>
      <c r="G321" s="11">
        <v>2586.5187300000002</v>
      </c>
      <c r="H321" s="11">
        <v>644.11865999999998</v>
      </c>
      <c r="I321" s="11">
        <v>471.95157999999998</v>
      </c>
      <c r="J321" s="12">
        <v>-26.729093673516616</v>
      </c>
      <c r="K321" s="12"/>
      <c r="L321" s="12"/>
      <c r="M321" s="12"/>
      <c r="O321" s="292"/>
      <c r="P321" s="292"/>
      <c r="Q321" s="292"/>
    </row>
    <row r="322" spans="1:18" x14ac:dyDescent="0.2">
      <c r="A322" s="9" t="s">
        <v>90</v>
      </c>
      <c r="B322" s="11"/>
      <c r="C322" s="11"/>
      <c r="D322" s="11"/>
      <c r="E322" s="12">
        <v>-47.389588236026533</v>
      </c>
      <c r="F322" s="12"/>
      <c r="G322" s="11">
        <v>822.71047999999996</v>
      </c>
      <c r="H322" s="11">
        <v>267.09150000000005</v>
      </c>
      <c r="I322" s="11">
        <v>392.99769000000003</v>
      </c>
      <c r="J322" s="12">
        <v>47.139721780738029</v>
      </c>
      <c r="K322" s="12"/>
      <c r="L322" s="12"/>
      <c r="M322" s="12"/>
      <c r="O322" s="292"/>
      <c r="P322" s="292"/>
      <c r="Q322" s="292"/>
    </row>
    <row r="323" spans="1:18" ht="12.75" x14ac:dyDescent="0.2">
      <c r="A323" s="9"/>
      <c r="B323" s="11"/>
      <c r="C323" s="222"/>
      <c r="D323" s="222"/>
      <c r="E323" s="12" t="s">
        <v>525</v>
      </c>
      <c r="F323" s="12"/>
      <c r="G323" s="11"/>
      <c r="H323" s="11"/>
      <c r="I323" s="11"/>
      <c r="J323" s="316"/>
      <c r="K323" s="316"/>
      <c r="L323" s="316"/>
      <c r="M323" s="316"/>
      <c r="O323" s="292"/>
      <c r="P323" s="292"/>
      <c r="Q323" s="292"/>
      <c r="R323" s="247"/>
    </row>
    <row r="324" spans="1:18" s="20" customFormat="1" x14ac:dyDescent="0.2">
      <c r="A324" s="17" t="s">
        <v>350</v>
      </c>
      <c r="B324" s="93"/>
      <c r="C324" s="93"/>
      <c r="D324" s="93"/>
      <c r="E324" s="12">
        <v>4.4532788209664886</v>
      </c>
      <c r="F324" s="16"/>
      <c r="G324" s="18">
        <v>1113020.55391</v>
      </c>
      <c r="H324" s="18">
        <v>237609.76148000004</v>
      </c>
      <c r="I324" s="18">
        <v>283264.47794999997</v>
      </c>
      <c r="J324" s="16">
        <v>19.214158621106463</v>
      </c>
      <c r="K324" s="16"/>
      <c r="L324" s="16"/>
      <c r="M324" s="16"/>
      <c r="O324" s="292"/>
      <c r="P324" s="292"/>
      <c r="Q324" s="292"/>
    </row>
    <row r="325" spans="1:18" x14ac:dyDescent="0.2">
      <c r="A325" s="9" t="s">
        <v>351</v>
      </c>
      <c r="B325" s="11"/>
      <c r="C325" s="11"/>
      <c r="D325" s="11"/>
      <c r="E325" s="12">
        <v>18.372942405973163</v>
      </c>
      <c r="F325" s="12"/>
      <c r="G325" s="11">
        <v>265122.48977999995</v>
      </c>
      <c r="H325" s="11">
        <v>51761.749860000004</v>
      </c>
      <c r="I325" s="11">
        <v>75118.948019999996</v>
      </c>
      <c r="J325" s="12">
        <v>45.124436911762444</v>
      </c>
      <c r="K325" s="12"/>
      <c r="L325" s="12"/>
      <c r="M325" s="12"/>
      <c r="O325" s="292"/>
      <c r="P325" s="292"/>
      <c r="Q325" s="292"/>
      <c r="R325" s="13"/>
    </row>
    <row r="326" spans="1:18" x14ac:dyDescent="0.2">
      <c r="A326" s="9" t="s">
        <v>352</v>
      </c>
      <c r="B326" s="11"/>
      <c r="C326" s="11"/>
      <c r="D326" s="11"/>
      <c r="E326" s="12">
        <v>6.6780721862669452</v>
      </c>
      <c r="F326" s="12"/>
      <c r="G326" s="11">
        <v>354530.40975000011</v>
      </c>
      <c r="H326" s="11">
        <v>70215.449340000036</v>
      </c>
      <c r="I326" s="11">
        <v>84219.879059999963</v>
      </c>
      <c r="J326" s="12">
        <v>19.944940681340825</v>
      </c>
      <c r="K326" s="12"/>
      <c r="L326" s="12"/>
      <c r="M326" s="12"/>
      <c r="O326" s="292"/>
      <c r="P326" s="292"/>
      <c r="Q326" s="292"/>
    </row>
    <row r="327" spans="1:18" x14ac:dyDescent="0.2">
      <c r="A327" s="9" t="s">
        <v>328</v>
      </c>
      <c r="B327" s="11"/>
      <c r="C327" s="11"/>
      <c r="D327" s="11"/>
      <c r="E327" s="12">
        <v>0.9103166629996764</v>
      </c>
      <c r="F327" s="12"/>
      <c r="G327" s="11">
        <v>493367.65438000002</v>
      </c>
      <c r="H327" s="11">
        <v>115632.56228000001</v>
      </c>
      <c r="I327" s="11">
        <v>123925.65086999998</v>
      </c>
      <c r="J327" s="12">
        <v>7.1719318732370141</v>
      </c>
      <c r="K327" s="12"/>
      <c r="L327" s="12"/>
      <c r="M327" s="12"/>
      <c r="O327" s="292"/>
      <c r="P327" s="292"/>
      <c r="Q327" s="292"/>
    </row>
    <row r="328" spans="1:18" s="20" customFormat="1" x14ac:dyDescent="0.2">
      <c r="A328" s="17" t="s">
        <v>11</v>
      </c>
      <c r="B328" s="18">
        <v>41042.851999999999</v>
      </c>
      <c r="C328" s="18">
        <v>21978.493999999999</v>
      </c>
      <c r="D328" s="18">
        <v>3365.1990000000001</v>
      </c>
      <c r="E328" s="16">
        <v>-84.688673391361576</v>
      </c>
      <c r="F328" s="16"/>
      <c r="G328" s="18">
        <v>15501.541300000001</v>
      </c>
      <c r="H328" s="18">
        <v>8389.8925999999992</v>
      </c>
      <c r="I328" s="18">
        <v>1152.64778</v>
      </c>
      <c r="J328" s="16">
        <v>-86.261471571161707</v>
      </c>
      <c r="K328" s="16"/>
      <c r="L328" s="16"/>
      <c r="M328" s="16"/>
      <c r="O328" s="292"/>
      <c r="P328" s="292"/>
      <c r="Q328" s="292"/>
    </row>
    <row r="329" spans="1:18" s="20" customFormat="1" x14ac:dyDescent="0.2">
      <c r="A329" s="17" t="s">
        <v>75</v>
      </c>
      <c r="B329" s="18"/>
      <c r="C329" s="18"/>
      <c r="D329" s="18"/>
      <c r="E329" s="16" t="s">
        <v>525</v>
      </c>
      <c r="F329" s="16"/>
      <c r="G329" s="18">
        <v>9653.1492499993183</v>
      </c>
      <c r="H329" s="18">
        <v>1497.4440799999284</v>
      </c>
      <c r="I329" s="18">
        <v>3223.2066400002223</v>
      </c>
      <c r="J329" s="16">
        <v>115.2472124368328</v>
      </c>
      <c r="K329" s="16"/>
      <c r="L329" s="16"/>
      <c r="M329" s="16"/>
      <c r="O329" s="292"/>
      <c r="P329" s="292"/>
      <c r="Q329" s="292"/>
    </row>
    <row r="330" spans="1:18" x14ac:dyDescent="0.2">
      <c r="A330" s="84"/>
      <c r="B330" s="90"/>
      <c r="C330" s="90"/>
      <c r="D330" s="90"/>
      <c r="E330" s="90"/>
      <c r="F330" s="90"/>
      <c r="G330" s="90"/>
      <c r="H330" s="90"/>
      <c r="I330" s="90"/>
      <c r="J330" s="90"/>
      <c r="K330" s="11"/>
      <c r="L330" s="11"/>
      <c r="M330" s="11"/>
      <c r="O330" s="292"/>
      <c r="P330" s="292"/>
      <c r="Q330" s="292"/>
    </row>
    <row r="331" spans="1:18" x14ac:dyDescent="0.2">
      <c r="A331" s="9" t="s">
        <v>408</v>
      </c>
      <c r="B331" s="9"/>
      <c r="C331" s="9"/>
      <c r="D331" s="9"/>
      <c r="E331" s="9"/>
      <c r="F331" s="9"/>
      <c r="G331" s="9"/>
      <c r="H331" s="9"/>
      <c r="I331" s="9"/>
      <c r="J331" s="9"/>
      <c r="K331" s="9"/>
      <c r="L331" s="9"/>
      <c r="M331" s="9"/>
      <c r="O331" s="292"/>
      <c r="P331" s="292"/>
      <c r="Q331" s="292"/>
    </row>
    <row r="332" spans="1:18" x14ac:dyDescent="0.2">
      <c r="A332" s="9" t="s">
        <v>365</v>
      </c>
      <c r="B332" s="9"/>
      <c r="C332" s="9"/>
      <c r="D332" s="9"/>
      <c r="E332" s="9"/>
      <c r="F332" s="9"/>
      <c r="G332" s="9"/>
      <c r="H332" s="9"/>
      <c r="I332" s="9"/>
      <c r="J332" s="9"/>
      <c r="K332" s="9"/>
      <c r="L332" s="9"/>
      <c r="M332" s="9"/>
      <c r="O332" s="292"/>
      <c r="P332" s="292"/>
      <c r="Q332" s="292"/>
    </row>
    <row r="333" spans="1:18" ht="20.100000000000001" customHeight="1" x14ac:dyDescent="0.2">
      <c r="A333" s="406" t="s">
        <v>199</v>
      </c>
      <c r="B333" s="406"/>
      <c r="C333" s="406"/>
      <c r="D333" s="406"/>
      <c r="E333" s="406"/>
      <c r="F333" s="406"/>
      <c r="G333" s="406"/>
      <c r="H333" s="406"/>
      <c r="I333" s="406"/>
      <c r="J333" s="406"/>
      <c r="K333" s="359"/>
      <c r="L333" s="359"/>
      <c r="M333" s="359"/>
      <c r="O333" s="292"/>
      <c r="P333" s="292"/>
      <c r="Q333" s="292"/>
    </row>
    <row r="334" spans="1:18" ht="20.100000000000001" customHeight="1" x14ac:dyDescent="0.2">
      <c r="A334" s="407" t="s">
        <v>280</v>
      </c>
      <c r="B334" s="407"/>
      <c r="C334" s="407"/>
      <c r="D334" s="407"/>
      <c r="E334" s="407"/>
      <c r="F334" s="407"/>
      <c r="G334" s="407"/>
      <c r="H334" s="407"/>
      <c r="I334" s="407"/>
      <c r="J334" s="407"/>
      <c r="K334" s="359"/>
      <c r="L334" s="359"/>
      <c r="M334" s="359"/>
      <c r="O334" s="292"/>
      <c r="P334" s="292"/>
      <c r="Q334" s="292"/>
    </row>
    <row r="335" spans="1:18" s="20" customFormat="1" x14ac:dyDescent="0.2">
      <c r="A335" s="17"/>
      <c r="B335" s="408" t="s">
        <v>100</v>
      </c>
      <c r="C335" s="408"/>
      <c r="D335" s="408"/>
      <c r="E335" s="408"/>
      <c r="F335" s="360"/>
      <c r="G335" s="408" t="s">
        <v>419</v>
      </c>
      <c r="H335" s="408"/>
      <c r="I335" s="408"/>
      <c r="J335" s="408"/>
      <c r="K335" s="360"/>
      <c r="L335" s="360"/>
      <c r="M335" s="360"/>
      <c r="N335" s="91"/>
      <c r="O335" s="292"/>
      <c r="P335" s="292"/>
      <c r="Q335" s="292"/>
      <c r="R335" s="91"/>
    </row>
    <row r="336" spans="1:18" s="20" customFormat="1" x14ac:dyDescent="0.2">
      <c r="A336" s="17" t="s">
        <v>257</v>
      </c>
      <c r="B336" s="412">
        <v>2020</v>
      </c>
      <c r="C336" s="409" t="s">
        <v>510</v>
      </c>
      <c r="D336" s="409"/>
      <c r="E336" s="409"/>
      <c r="F336" s="360"/>
      <c r="G336" s="412">
        <v>2020</v>
      </c>
      <c r="H336" s="409" t="s">
        <v>510</v>
      </c>
      <c r="I336" s="409"/>
      <c r="J336" s="409"/>
      <c r="K336" s="360"/>
      <c r="L336" s="360"/>
      <c r="M336" s="360"/>
      <c r="N336" s="91"/>
      <c r="O336" s="292"/>
      <c r="P336" s="292"/>
      <c r="Q336" s="292"/>
    </row>
    <row r="337" spans="1:17" s="20" customFormat="1" x14ac:dyDescent="0.2">
      <c r="A337" s="123"/>
      <c r="B337" s="413"/>
      <c r="C337" s="257">
        <v>2020</v>
      </c>
      <c r="D337" s="257">
        <v>2021</v>
      </c>
      <c r="E337" s="361" t="s">
        <v>522</v>
      </c>
      <c r="F337" s="125"/>
      <c r="G337" s="413"/>
      <c r="H337" s="257">
        <v>2020</v>
      </c>
      <c r="I337" s="257">
        <v>2021</v>
      </c>
      <c r="J337" s="361" t="s">
        <v>522</v>
      </c>
      <c r="K337" s="360"/>
      <c r="L337" s="360"/>
      <c r="M337" s="360"/>
      <c r="O337" s="292"/>
      <c r="P337" s="292"/>
      <c r="Q337" s="292"/>
    </row>
    <row r="338" spans="1:17" s="20" customFormat="1" x14ac:dyDescent="0.2">
      <c r="A338" s="17"/>
      <c r="B338" s="17"/>
      <c r="C338" s="256"/>
      <c r="D338" s="256"/>
      <c r="E338" s="360"/>
      <c r="F338" s="360"/>
      <c r="G338" s="17"/>
      <c r="H338" s="256"/>
      <c r="I338" s="256"/>
      <c r="J338" s="360"/>
      <c r="K338" s="360"/>
      <c r="L338" s="360"/>
      <c r="M338" s="360"/>
      <c r="O338" s="292"/>
      <c r="P338" s="292"/>
      <c r="Q338" s="292"/>
    </row>
    <row r="339" spans="1:17" s="20" customFormat="1" x14ac:dyDescent="0.2">
      <c r="A339" s="17" t="s">
        <v>381</v>
      </c>
      <c r="B339" s="17"/>
      <c r="C339" s="256"/>
      <c r="D339" s="256"/>
      <c r="E339" s="360"/>
      <c r="F339" s="360"/>
      <c r="G339" s="18">
        <v>539207.61609999998</v>
      </c>
      <c r="H339" s="18">
        <v>107715.84880000001</v>
      </c>
      <c r="I339" s="18">
        <v>145507.02104000002</v>
      </c>
      <c r="J339" s="16">
        <v>35.084133543029736</v>
      </c>
      <c r="K339" s="16"/>
      <c r="L339" s="16"/>
      <c r="M339" s="16"/>
      <c r="O339" s="292"/>
      <c r="P339" s="292"/>
      <c r="Q339" s="292"/>
    </row>
    <row r="340" spans="1:17" s="20" customFormat="1" x14ac:dyDescent="0.2">
      <c r="A340" s="17"/>
      <c r="B340" s="17"/>
      <c r="C340" s="256"/>
      <c r="D340" s="256"/>
      <c r="E340" s="360"/>
      <c r="F340" s="360"/>
      <c r="G340" s="17"/>
      <c r="H340" s="256"/>
      <c r="I340" s="256"/>
      <c r="J340" s="360"/>
      <c r="K340" s="360"/>
      <c r="L340" s="360"/>
      <c r="M340" s="360"/>
      <c r="O340" s="292"/>
      <c r="P340" s="292"/>
      <c r="Q340" s="292"/>
    </row>
    <row r="341" spans="1:17" s="21" customFormat="1" x14ac:dyDescent="0.2">
      <c r="A341" s="86" t="s">
        <v>256</v>
      </c>
      <c r="B341" s="86"/>
      <c r="C341" s="86"/>
      <c r="D341" s="86"/>
      <c r="E341" s="86"/>
      <c r="F341" s="86"/>
      <c r="G341" s="86">
        <v>520392.39595999999</v>
      </c>
      <c r="H341" s="86">
        <v>104524.16384000001</v>
      </c>
      <c r="I341" s="86">
        <v>139855.42914000002</v>
      </c>
      <c r="J341" s="16">
        <v>33.802007116826331</v>
      </c>
      <c r="K341" s="16"/>
      <c r="L341" s="16"/>
      <c r="M341" s="16"/>
      <c r="O341" s="292"/>
      <c r="P341" s="292"/>
      <c r="Q341" s="292"/>
    </row>
    <row r="342" spans="1:17" x14ac:dyDescent="0.2">
      <c r="A342" s="83"/>
      <c r="B342" s="88"/>
      <c r="C342" s="88"/>
      <c r="E342" s="88"/>
      <c r="F342" s="88"/>
      <c r="G342" s="88"/>
      <c r="I342" s="92"/>
      <c r="J342" s="12"/>
      <c r="K342" s="12"/>
      <c r="L342" s="12"/>
      <c r="M342" s="12"/>
      <c r="O342" s="292"/>
      <c r="P342" s="292"/>
      <c r="Q342" s="292"/>
    </row>
    <row r="343" spans="1:17" s="20" customFormat="1" x14ac:dyDescent="0.2">
      <c r="A343" s="91" t="s">
        <v>178</v>
      </c>
      <c r="B343" s="21">
        <v>1136534.2750394002</v>
      </c>
      <c r="C343" s="21">
        <v>229781.71187</v>
      </c>
      <c r="D343" s="21">
        <v>332583.38312000007</v>
      </c>
      <c r="E343" s="16">
        <v>44.738839489611138</v>
      </c>
      <c r="F343" s="21"/>
      <c r="G343" s="21">
        <v>439179.93895000004</v>
      </c>
      <c r="H343" s="21">
        <v>87187.292730000016</v>
      </c>
      <c r="I343" s="21">
        <v>121538.36361</v>
      </c>
      <c r="J343" s="16">
        <v>39.399171375096756</v>
      </c>
      <c r="K343" s="16"/>
      <c r="L343" s="16"/>
      <c r="M343" s="16"/>
      <c r="O343" s="292"/>
      <c r="P343" s="292"/>
      <c r="Q343" s="292"/>
    </row>
    <row r="344" spans="1:17" x14ac:dyDescent="0.2">
      <c r="A344" s="83" t="s">
        <v>179</v>
      </c>
      <c r="B344" s="88">
        <v>136.49939999999998</v>
      </c>
      <c r="C344" s="88">
        <v>135.84539999999998</v>
      </c>
      <c r="D344" s="88">
        <v>75.209999999999994</v>
      </c>
      <c r="E344" s="12">
        <v>-44.635593108047821</v>
      </c>
      <c r="F344" s="88"/>
      <c r="G344" s="88">
        <v>66.640349999999998</v>
      </c>
      <c r="H344" s="88">
        <v>66.229669999999999</v>
      </c>
      <c r="I344" s="88">
        <v>38.191499999999998</v>
      </c>
      <c r="J344" s="12">
        <v>-42.334757216818389</v>
      </c>
      <c r="K344" s="12"/>
      <c r="L344" s="12"/>
      <c r="M344" s="12"/>
      <c r="O344" s="292"/>
      <c r="P344" s="292"/>
      <c r="Q344" s="292"/>
    </row>
    <row r="345" spans="1:17" x14ac:dyDescent="0.2">
      <c r="A345" s="83" t="s">
        <v>180</v>
      </c>
      <c r="B345" s="88">
        <v>0</v>
      </c>
      <c r="C345" s="88">
        <v>0</v>
      </c>
      <c r="D345" s="88">
        <v>0</v>
      </c>
      <c r="E345" s="12" t="s">
        <v>525</v>
      </c>
      <c r="F345" s="93"/>
      <c r="G345" s="88">
        <v>0</v>
      </c>
      <c r="H345" s="88">
        <v>0</v>
      </c>
      <c r="I345" s="88">
        <v>0</v>
      </c>
      <c r="J345" s="12" t="s">
        <v>525</v>
      </c>
      <c r="K345" s="12"/>
      <c r="L345" s="12"/>
      <c r="M345" s="12"/>
      <c r="O345" s="292"/>
      <c r="P345" s="292"/>
      <c r="Q345" s="292"/>
    </row>
    <row r="346" spans="1:17" x14ac:dyDescent="0.2">
      <c r="A346" s="83" t="s">
        <v>382</v>
      </c>
      <c r="B346" s="88">
        <v>124856.99</v>
      </c>
      <c r="C346" s="88">
        <v>44136.95</v>
      </c>
      <c r="D346" s="88">
        <v>42118.5</v>
      </c>
      <c r="E346" s="12">
        <v>-4.5731524267082335</v>
      </c>
      <c r="F346" s="93"/>
      <c r="G346" s="88">
        <v>36291.65443000001</v>
      </c>
      <c r="H346" s="88">
        <v>13261.632119999998</v>
      </c>
      <c r="I346" s="88">
        <v>11792.959140000001</v>
      </c>
      <c r="J346" s="12">
        <v>-11.074602030206208</v>
      </c>
      <c r="K346" s="12"/>
      <c r="L346" s="12"/>
      <c r="M346" s="12"/>
      <c r="O346" s="292"/>
      <c r="P346" s="292"/>
      <c r="Q346" s="292"/>
    </row>
    <row r="347" spans="1:17" x14ac:dyDescent="0.2">
      <c r="A347" s="83" t="s">
        <v>383</v>
      </c>
      <c r="B347" s="88">
        <v>15.5</v>
      </c>
      <c r="C347" s="88">
        <v>7</v>
      </c>
      <c r="D347" s="88">
        <v>1</v>
      </c>
      <c r="E347" s="12">
        <v>-85.714285714285722</v>
      </c>
      <c r="F347" s="93"/>
      <c r="G347" s="88">
        <v>20.356480000000001</v>
      </c>
      <c r="H347" s="88">
        <v>7.7236400000000005</v>
      </c>
      <c r="I347" s="88">
        <v>1.5284899999999999</v>
      </c>
      <c r="J347" s="12">
        <v>-80.21023765996344</v>
      </c>
      <c r="K347" s="12"/>
      <c r="L347" s="12"/>
      <c r="M347" s="12"/>
      <c r="O347" s="292"/>
      <c r="P347" s="292"/>
      <c r="Q347" s="292"/>
    </row>
    <row r="348" spans="1:17" x14ac:dyDescent="0.2">
      <c r="A348" s="83" t="s">
        <v>181</v>
      </c>
      <c r="B348" s="88">
        <v>1011525.2856394002</v>
      </c>
      <c r="C348" s="88">
        <v>185501.91647</v>
      </c>
      <c r="D348" s="88">
        <v>290388.67312000005</v>
      </c>
      <c r="E348" s="12">
        <v>56.542141798822172</v>
      </c>
      <c r="F348" s="93"/>
      <c r="G348" s="88">
        <v>402801.28769000003</v>
      </c>
      <c r="H348" s="88">
        <v>73851.707300000009</v>
      </c>
      <c r="I348" s="88">
        <v>109705.68448</v>
      </c>
      <c r="J348" s="12">
        <v>48.548609762471898</v>
      </c>
      <c r="K348" s="12"/>
      <c r="L348" s="12"/>
      <c r="M348" s="12"/>
      <c r="O348" s="292"/>
      <c r="P348" s="292"/>
      <c r="Q348" s="292"/>
    </row>
    <row r="349" spans="1:17" x14ac:dyDescent="0.2">
      <c r="A349" s="83"/>
      <c r="B349" s="88"/>
      <c r="C349" s="88"/>
      <c r="D349" s="88"/>
      <c r="E349" s="12"/>
      <c r="F349" s="88"/>
      <c r="G349" s="88"/>
      <c r="H349" s="88"/>
      <c r="I349" s="94"/>
      <c r="J349" s="12"/>
      <c r="K349" s="12"/>
      <c r="L349" s="12"/>
      <c r="M349" s="12"/>
      <c r="O349" s="292"/>
      <c r="P349" s="292"/>
      <c r="Q349" s="292"/>
    </row>
    <row r="350" spans="1:17" s="20" customFormat="1" x14ac:dyDescent="0.2">
      <c r="A350" s="91" t="s">
        <v>318</v>
      </c>
      <c r="B350" s="21">
        <v>20967.929923299998</v>
      </c>
      <c r="C350" s="21">
        <v>5025.8037800000002</v>
      </c>
      <c r="D350" s="21">
        <v>5005.6746315</v>
      </c>
      <c r="E350" s="16">
        <v>-0.40051600462602721</v>
      </c>
      <c r="F350" s="21"/>
      <c r="G350" s="21">
        <v>72939.923960000015</v>
      </c>
      <c r="H350" s="21">
        <v>15584.451399999998</v>
      </c>
      <c r="I350" s="21">
        <v>16813.823670000002</v>
      </c>
      <c r="J350" s="16">
        <v>7.8884539368514766</v>
      </c>
      <c r="K350" s="16"/>
      <c r="L350" s="16"/>
      <c r="M350" s="16"/>
      <c r="O350" s="292"/>
      <c r="P350" s="292"/>
      <c r="Q350" s="292"/>
    </row>
    <row r="351" spans="1:17" x14ac:dyDescent="0.2">
      <c r="A351" s="83" t="s">
        <v>174</v>
      </c>
      <c r="B351" s="13">
        <v>40.905999999999999</v>
      </c>
      <c r="C351" s="93">
        <v>3.1480000000000001</v>
      </c>
      <c r="D351" s="93">
        <v>19.899999999999999</v>
      </c>
      <c r="E351" s="12">
        <v>532.14739517153737</v>
      </c>
      <c r="F351" s="13"/>
      <c r="G351" s="93">
        <v>250.20343000000003</v>
      </c>
      <c r="H351" s="93">
        <v>41.517650000000003</v>
      </c>
      <c r="I351" s="93">
        <v>225.62710999999999</v>
      </c>
      <c r="J351" s="12">
        <v>443.44865376532618</v>
      </c>
      <c r="K351" s="12"/>
      <c r="L351" s="12"/>
      <c r="M351" s="12"/>
      <c r="O351" s="292"/>
      <c r="P351" s="292"/>
      <c r="Q351" s="292"/>
    </row>
    <row r="352" spans="1:17" x14ac:dyDescent="0.2">
      <c r="A352" s="83" t="s">
        <v>175</v>
      </c>
      <c r="B352" s="13">
        <v>16211.173295299999</v>
      </c>
      <c r="C352" s="93">
        <v>4227.5547100000003</v>
      </c>
      <c r="D352" s="93">
        <v>3873.8699500000002</v>
      </c>
      <c r="E352" s="12">
        <v>-8.3661781872008021</v>
      </c>
      <c r="F352" s="93"/>
      <c r="G352" s="93">
        <v>53513.172880000006</v>
      </c>
      <c r="H352" s="93">
        <v>11079.28298</v>
      </c>
      <c r="I352" s="93">
        <v>11087.322230000002</v>
      </c>
      <c r="J352" s="12">
        <v>7.256110358868284E-2</v>
      </c>
      <c r="K352" s="12"/>
      <c r="L352" s="12"/>
      <c r="M352" s="12"/>
      <c r="O352" s="292"/>
      <c r="P352" s="292"/>
      <c r="Q352" s="292"/>
    </row>
    <row r="353" spans="1:18" x14ac:dyDescent="0.2">
      <c r="A353" s="83" t="s">
        <v>176</v>
      </c>
      <c r="B353" s="13">
        <v>591.76377000000002</v>
      </c>
      <c r="C353" s="93">
        <v>139.95590999999999</v>
      </c>
      <c r="D353" s="93">
        <v>292.79154149999999</v>
      </c>
      <c r="E353" s="12">
        <v>109.2026992643612</v>
      </c>
      <c r="F353" s="93"/>
      <c r="G353" s="93">
        <v>6603.2359700000006</v>
      </c>
      <c r="H353" s="93">
        <v>1821.2295299999996</v>
      </c>
      <c r="I353" s="93">
        <v>3481.1137299999996</v>
      </c>
      <c r="J353" s="12">
        <v>91.140856913296375</v>
      </c>
      <c r="K353" s="12"/>
      <c r="L353" s="12"/>
      <c r="M353" s="12"/>
      <c r="O353" s="292"/>
      <c r="P353" s="292"/>
      <c r="Q353" s="292"/>
    </row>
    <row r="354" spans="1:18" x14ac:dyDescent="0.2">
      <c r="A354" s="83" t="s">
        <v>177</v>
      </c>
      <c r="B354" s="13">
        <v>4124.0868580000006</v>
      </c>
      <c r="C354" s="93">
        <v>655.14516000000003</v>
      </c>
      <c r="D354" s="93">
        <v>819.11313999999993</v>
      </c>
      <c r="E354" s="12">
        <v>25.027732785204407</v>
      </c>
      <c r="F354" s="93"/>
      <c r="G354" s="93">
        <v>12573.311679999999</v>
      </c>
      <c r="H354" s="93">
        <v>2642.4212400000001</v>
      </c>
      <c r="I354" s="93">
        <v>2019.7606000000001</v>
      </c>
      <c r="J354" s="12">
        <v>-23.564018884437971</v>
      </c>
      <c r="K354" s="12"/>
      <c r="L354" s="12"/>
      <c r="M354" s="12"/>
      <c r="O354" s="292"/>
      <c r="P354" s="292"/>
      <c r="Q354" s="292"/>
    </row>
    <row r="355" spans="1:18" x14ac:dyDescent="0.2">
      <c r="A355" s="83"/>
      <c r="B355" s="93"/>
      <c r="C355" s="93"/>
      <c r="D355" s="93"/>
      <c r="E355" s="12"/>
      <c r="F355" s="93"/>
      <c r="G355" s="93"/>
      <c r="H355" s="93"/>
      <c r="I355" s="93"/>
      <c r="J355" s="12"/>
      <c r="K355" s="12"/>
      <c r="L355" s="12"/>
      <c r="M355" s="12"/>
      <c r="O355" s="292"/>
      <c r="P355" s="292"/>
      <c r="Q355" s="292"/>
    </row>
    <row r="356" spans="1:18" s="20" customFormat="1" x14ac:dyDescent="0.2">
      <c r="A356" s="91" t="s">
        <v>182</v>
      </c>
      <c r="B356" s="21">
        <v>2059.6431830000001</v>
      </c>
      <c r="C356" s="21">
        <v>360.33426299999991</v>
      </c>
      <c r="D356" s="21">
        <v>328.85639000000003</v>
      </c>
      <c r="E356" s="16">
        <v>-8.7357424014934395</v>
      </c>
      <c r="F356" s="21"/>
      <c r="G356" s="21">
        <v>7178.07294</v>
      </c>
      <c r="H356" s="21">
        <v>1542.3076100000003</v>
      </c>
      <c r="I356" s="21">
        <v>1171.7349100000001</v>
      </c>
      <c r="J356" s="16">
        <v>-24.027158888232421</v>
      </c>
      <c r="K356" s="16"/>
      <c r="L356" s="16"/>
      <c r="M356" s="16"/>
      <c r="O356" s="292"/>
      <c r="P356" s="292"/>
      <c r="Q356" s="292"/>
    </row>
    <row r="357" spans="1:18" x14ac:dyDescent="0.2">
      <c r="A357" s="83" t="s">
        <v>183</v>
      </c>
      <c r="B357" s="93">
        <v>84.053310000000025</v>
      </c>
      <c r="C357" s="93">
        <v>27.28445</v>
      </c>
      <c r="D357" s="93">
        <v>13.856830000000002</v>
      </c>
      <c r="E357" s="12">
        <v>-49.21345308408268</v>
      </c>
      <c r="F357" s="93"/>
      <c r="G357" s="93">
        <v>1650.7943500000001</v>
      </c>
      <c r="H357" s="93">
        <v>412.63589999999999</v>
      </c>
      <c r="I357" s="93">
        <v>309.13157000000001</v>
      </c>
      <c r="J357" s="12">
        <v>-25.08369485059346</v>
      </c>
      <c r="K357" s="12"/>
      <c r="L357" s="12"/>
      <c r="M357" s="12"/>
      <c r="O357" s="292"/>
      <c r="P357" s="292"/>
      <c r="Q357" s="292"/>
    </row>
    <row r="358" spans="1:18" x14ac:dyDescent="0.2">
      <c r="A358" s="83" t="s">
        <v>184</v>
      </c>
      <c r="B358" s="93">
        <v>3.1038500000000004</v>
      </c>
      <c r="C358" s="93">
        <v>0.82479999999999998</v>
      </c>
      <c r="D358" s="93">
        <v>0.36749999999999999</v>
      </c>
      <c r="E358" s="12">
        <v>-55.443743937924346</v>
      </c>
      <c r="F358" s="93"/>
      <c r="G358" s="93">
        <v>923.49328000000014</v>
      </c>
      <c r="H358" s="93">
        <v>265.47568000000001</v>
      </c>
      <c r="I358" s="93">
        <v>204.17330999999999</v>
      </c>
      <c r="J358" s="12">
        <v>-23.091520097057483</v>
      </c>
      <c r="K358" s="12"/>
      <c r="L358" s="12"/>
      <c r="M358" s="12"/>
      <c r="O358" s="292"/>
      <c r="P358" s="292"/>
      <c r="Q358" s="292"/>
    </row>
    <row r="359" spans="1:18" x14ac:dyDescent="0.2">
      <c r="A359" s="83" t="s">
        <v>385</v>
      </c>
      <c r="B359" s="93">
        <v>1972.4860230000002</v>
      </c>
      <c r="C359" s="93">
        <v>332.22501299999993</v>
      </c>
      <c r="D359" s="93">
        <v>314.63206000000002</v>
      </c>
      <c r="E359" s="12">
        <v>-5.295493208393637</v>
      </c>
      <c r="F359" s="93"/>
      <c r="G359" s="93">
        <v>4603.7853100000002</v>
      </c>
      <c r="H359" s="93">
        <v>864.19603000000018</v>
      </c>
      <c r="I359" s="93">
        <v>658.43002999999999</v>
      </c>
      <c r="J359" s="12">
        <v>-23.810107065638817</v>
      </c>
      <c r="K359" s="12"/>
      <c r="L359" s="12"/>
      <c r="M359" s="12"/>
      <c r="O359" s="292"/>
      <c r="P359" s="292"/>
      <c r="Q359" s="292"/>
    </row>
    <row r="360" spans="1:18" x14ac:dyDescent="0.2">
      <c r="A360" s="83"/>
      <c r="B360" s="88"/>
      <c r="C360" s="88"/>
      <c r="D360" s="88"/>
      <c r="E360" s="12"/>
      <c r="F360" s="88"/>
      <c r="G360" s="88"/>
      <c r="H360" s="88"/>
      <c r="I360" s="93"/>
      <c r="J360" s="12"/>
      <c r="K360" s="12"/>
      <c r="L360" s="12"/>
      <c r="M360" s="12"/>
      <c r="O360" s="292"/>
      <c r="P360" s="292"/>
      <c r="Q360" s="292"/>
    </row>
    <row r="361" spans="1:18" s="20" customFormat="1" x14ac:dyDescent="0.2">
      <c r="A361" s="91" t="s">
        <v>344</v>
      </c>
      <c r="B361" s="21"/>
      <c r="C361" s="21"/>
      <c r="D361" s="21"/>
      <c r="E361" s="16"/>
      <c r="F361" s="21"/>
      <c r="G361" s="21">
        <v>1094.46011</v>
      </c>
      <c r="H361" s="21">
        <v>210.1121</v>
      </c>
      <c r="I361" s="21">
        <v>331.50695000000002</v>
      </c>
      <c r="J361" s="16">
        <v>57.776229926786698</v>
      </c>
      <c r="K361" s="16"/>
      <c r="L361" s="16"/>
      <c r="M361" s="16"/>
      <c r="O361" s="292"/>
      <c r="P361" s="292"/>
      <c r="Q361" s="292"/>
    </row>
    <row r="362" spans="1:18" ht="22.5" x14ac:dyDescent="0.2">
      <c r="A362" s="95" t="s">
        <v>185</v>
      </c>
      <c r="B362" s="93">
        <v>5.2538242000000004</v>
      </c>
      <c r="C362" s="93">
        <v>1.2269834999999998</v>
      </c>
      <c r="D362" s="93">
        <v>0.63100850000000008</v>
      </c>
      <c r="E362" s="12">
        <v>-48.572372815119337</v>
      </c>
      <c r="F362" s="93"/>
      <c r="G362" s="93">
        <v>179.02404999999999</v>
      </c>
      <c r="H362" s="93">
        <v>63.024000000000001</v>
      </c>
      <c r="I362" s="93">
        <v>95.501180000000005</v>
      </c>
      <c r="J362" s="12">
        <v>51.531448337141398</v>
      </c>
      <c r="K362" s="12"/>
      <c r="L362" s="12"/>
      <c r="M362" s="12"/>
      <c r="O362" s="292"/>
      <c r="P362" s="292"/>
      <c r="Q362" s="292"/>
    </row>
    <row r="363" spans="1:18" x14ac:dyDescent="0.2">
      <c r="A363" s="83" t="s">
        <v>186</v>
      </c>
      <c r="B363" s="93">
        <v>1220.4864500000001</v>
      </c>
      <c r="C363" s="93">
        <v>163.53560000000002</v>
      </c>
      <c r="D363" s="93">
        <v>157.29163</v>
      </c>
      <c r="E363" s="12">
        <v>-3.8181105520755239</v>
      </c>
      <c r="F363" s="93"/>
      <c r="G363" s="93">
        <v>915.43606000000011</v>
      </c>
      <c r="H363" s="93">
        <v>147.0881</v>
      </c>
      <c r="I363" s="93">
        <v>236.00577000000001</v>
      </c>
      <c r="J363" s="12">
        <v>60.451980819658445</v>
      </c>
      <c r="K363" s="12"/>
      <c r="L363" s="12"/>
      <c r="M363" s="12"/>
      <c r="O363" s="292"/>
      <c r="P363" s="292"/>
      <c r="Q363" s="292"/>
    </row>
    <row r="364" spans="1:18" x14ac:dyDescent="0.2">
      <c r="A364" s="83"/>
      <c r="B364" s="88"/>
      <c r="C364" s="88"/>
      <c r="D364" s="88"/>
      <c r="E364" s="12"/>
      <c r="F364" s="88"/>
      <c r="G364" s="88"/>
      <c r="H364" s="88"/>
      <c r="J364" s="12"/>
      <c r="K364" s="12"/>
      <c r="L364" s="12"/>
      <c r="M364" s="12"/>
      <c r="O364" s="292"/>
      <c r="P364" s="292"/>
      <c r="Q364" s="292"/>
    </row>
    <row r="365" spans="1:18" s="21" customFormat="1" x14ac:dyDescent="0.2">
      <c r="A365" s="86" t="s">
        <v>372</v>
      </c>
      <c r="B365" s="86"/>
      <c r="C365" s="86"/>
      <c r="D365" s="86"/>
      <c r="E365" s="16"/>
      <c r="F365" s="86"/>
      <c r="G365" s="86">
        <v>18815.220139999998</v>
      </c>
      <c r="H365" s="86">
        <v>3191.6849599999991</v>
      </c>
      <c r="I365" s="86">
        <v>5651.5919000000013</v>
      </c>
      <c r="J365" s="16">
        <v>77.072360550271924</v>
      </c>
      <c r="K365" s="16"/>
      <c r="L365" s="16"/>
      <c r="M365" s="16"/>
      <c r="O365" s="292"/>
      <c r="P365" s="292"/>
      <c r="Q365" s="292"/>
    </row>
    <row r="366" spans="1:18" x14ac:dyDescent="0.2">
      <c r="A366" s="83" t="s">
        <v>187</v>
      </c>
      <c r="B366" s="93">
        <v>3336</v>
      </c>
      <c r="C366" s="93">
        <v>4</v>
      </c>
      <c r="D366" s="93">
        <v>12</v>
      </c>
      <c r="E366" s="12">
        <v>200</v>
      </c>
      <c r="F366" s="93"/>
      <c r="G366" s="93">
        <v>475.08474999999999</v>
      </c>
      <c r="H366" s="93">
        <v>68.147000000000006</v>
      </c>
      <c r="I366" s="93">
        <v>239.88822999999999</v>
      </c>
      <c r="J366" s="12">
        <v>252.01583341893252</v>
      </c>
      <c r="K366" s="12"/>
      <c r="L366" s="12"/>
      <c r="M366" s="12"/>
      <c r="O366" s="292"/>
      <c r="P366" s="292"/>
      <c r="Q366" s="292"/>
    </row>
    <row r="367" spans="1:18" x14ac:dyDescent="0.2">
      <c r="A367" s="83" t="s">
        <v>188</v>
      </c>
      <c r="B367" s="93">
        <v>512</v>
      </c>
      <c r="C367" s="93">
        <v>2</v>
      </c>
      <c r="D367" s="93">
        <v>4</v>
      </c>
      <c r="E367" s="12">
        <v>100</v>
      </c>
      <c r="F367" s="93"/>
      <c r="G367" s="93">
        <v>109.5</v>
      </c>
      <c r="H367" s="93">
        <v>50</v>
      </c>
      <c r="I367" s="93">
        <v>253.10742000000002</v>
      </c>
      <c r="J367" s="12">
        <v>406.21484000000009</v>
      </c>
      <c r="K367" s="12"/>
      <c r="L367" s="12"/>
      <c r="M367" s="12"/>
      <c r="O367" s="292"/>
      <c r="P367" s="292"/>
      <c r="Q367" s="292"/>
    </row>
    <row r="368" spans="1:18" ht="11.25" customHeight="1" x14ac:dyDescent="0.2">
      <c r="A368" s="95" t="s">
        <v>189</v>
      </c>
      <c r="B368" s="93">
        <v>0</v>
      </c>
      <c r="C368" s="93">
        <v>0</v>
      </c>
      <c r="D368" s="93">
        <v>0</v>
      </c>
      <c r="E368" s="12" t="s">
        <v>525</v>
      </c>
      <c r="F368" s="93"/>
      <c r="G368" s="93">
        <v>0</v>
      </c>
      <c r="H368" s="93">
        <v>0</v>
      </c>
      <c r="I368" s="93">
        <v>0</v>
      </c>
      <c r="J368" s="12" t="s">
        <v>525</v>
      </c>
      <c r="K368" s="12"/>
      <c r="L368" s="12"/>
      <c r="M368" s="12"/>
      <c r="O368" s="292"/>
      <c r="P368" s="292"/>
      <c r="Q368" s="292"/>
      <c r="R368" s="22"/>
    </row>
    <row r="369" spans="1:22" ht="12.75" x14ac:dyDescent="0.2">
      <c r="A369" s="83" t="s">
        <v>190</v>
      </c>
      <c r="B369" s="93"/>
      <c r="C369" s="93"/>
      <c r="D369" s="93"/>
      <c r="E369" s="12"/>
      <c r="F369" s="88"/>
      <c r="G369" s="93">
        <v>18230.635389999999</v>
      </c>
      <c r="H369" s="93">
        <v>3073.5379599999992</v>
      </c>
      <c r="I369" s="93">
        <v>5158.5962500000014</v>
      </c>
      <c r="J369" s="12">
        <v>67.83902841401715</v>
      </c>
      <c r="K369" s="12"/>
      <c r="L369" s="12"/>
      <c r="M369" s="12"/>
      <c r="O369" s="292"/>
      <c r="P369" s="292"/>
      <c r="Q369" s="292"/>
      <c r="R369" s="247"/>
    </row>
    <row r="370" spans="1:22" ht="12.75" x14ac:dyDescent="0.2">
      <c r="B370" s="93"/>
      <c r="C370" s="93"/>
      <c r="D370" s="93"/>
      <c r="F370" s="88"/>
      <c r="G370" s="88"/>
      <c r="H370" s="88"/>
      <c r="I370" s="93"/>
      <c r="O370" s="292"/>
      <c r="P370" s="292"/>
      <c r="Q370" s="292"/>
      <c r="R370" s="247"/>
    </row>
    <row r="371" spans="1:22" ht="12.75" x14ac:dyDescent="0.2">
      <c r="A371" s="96"/>
      <c r="B371" s="96"/>
      <c r="C371" s="97"/>
      <c r="D371" s="97"/>
      <c r="E371" s="97"/>
      <c r="F371" s="97"/>
      <c r="G371" s="97"/>
      <c r="H371" s="97"/>
      <c r="I371" s="97"/>
      <c r="J371" s="97"/>
      <c r="K371" s="88"/>
      <c r="L371" s="88"/>
      <c r="M371" s="88"/>
      <c r="O371" s="292"/>
      <c r="P371" s="292"/>
      <c r="Q371" s="292"/>
      <c r="R371" s="247"/>
    </row>
    <row r="372" spans="1:22" ht="12.75" x14ac:dyDescent="0.2">
      <c r="A372" s="9" t="s">
        <v>410</v>
      </c>
      <c r="B372" s="88"/>
      <c r="C372" s="88"/>
      <c r="E372" s="88"/>
      <c r="F372" s="88"/>
      <c r="G372" s="88"/>
      <c r="I372" s="92"/>
      <c r="J372" s="88"/>
      <c r="K372" s="88"/>
      <c r="L372" s="88"/>
      <c r="M372" s="88"/>
      <c r="O372" s="292"/>
      <c r="P372" s="292"/>
      <c r="Q372" s="292"/>
      <c r="R372" s="22"/>
    </row>
    <row r="373" spans="1:22" ht="20.100000000000001" customHeight="1" x14ac:dyDescent="0.2">
      <c r="A373" s="406" t="s">
        <v>200</v>
      </c>
      <c r="B373" s="406"/>
      <c r="C373" s="406"/>
      <c r="D373" s="406"/>
      <c r="E373" s="406"/>
      <c r="F373" s="406"/>
      <c r="G373" s="406"/>
      <c r="H373" s="406"/>
      <c r="I373" s="406"/>
      <c r="J373" s="406"/>
      <c r="K373" s="359"/>
      <c r="L373" s="359"/>
      <c r="M373" s="359"/>
      <c r="N373" s="108"/>
      <c r="O373" s="292"/>
      <c r="P373" s="292"/>
      <c r="Q373" s="292"/>
      <c r="R373" s="247"/>
      <c r="S373" s="108"/>
    </row>
    <row r="374" spans="1:22" ht="20.100000000000001" customHeight="1" x14ac:dyDescent="0.2">
      <c r="A374" s="407" t="s">
        <v>224</v>
      </c>
      <c r="B374" s="407"/>
      <c r="C374" s="407"/>
      <c r="D374" s="407"/>
      <c r="E374" s="407"/>
      <c r="F374" s="407"/>
      <c r="G374" s="407"/>
      <c r="H374" s="407"/>
      <c r="I374" s="407"/>
      <c r="J374" s="407"/>
      <c r="K374" s="359"/>
      <c r="L374" s="359"/>
      <c r="M374" s="359"/>
      <c r="N374" s="108"/>
      <c r="O374" s="292"/>
      <c r="P374" s="292"/>
      <c r="Q374" s="292"/>
      <c r="R374" s="247"/>
      <c r="S374" s="108"/>
      <c r="T374" s="108"/>
    </row>
    <row r="375" spans="1:22" s="20" customFormat="1" ht="12.75" x14ac:dyDescent="0.2">
      <c r="A375" s="17"/>
      <c r="B375" s="408" t="s">
        <v>100</v>
      </c>
      <c r="C375" s="408"/>
      <c r="D375" s="408"/>
      <c r="E375" s="408"/>
      <c r="F375" s="360"/>
      <c r="G375" s="408" t="s">
        <v>420</v>
      </c>
      <c r="H375" s="408"/>
      <c r="I375" s="408"/>
      <c r="J375" s="408"/>
      <c r="K375" s="360"/>
      <c r="L375" s="360"/>
      <c r="M375" s="360"/>
      <c r="N375" s="108"/>
      <c r="O375" s="292"/>
      <c r="P375" s="292"/>
      <c r="Q375" s="292"/>
      <c r="R375" s="22"/>
      <c r="S375" s="22"/>
      <c r="T375" s="108"/>
    </row>
    <row r="376" spans="1:22" s="20" customFormat="1" ht="12.75" x14ac:dyDescent="0.2">
      <c r="A376" s="17" t="s">
        <v>257</v>
      </c>
      <c r="B376" s="412">
        <v>2020</v>
      </c>
      <c r="C376" s="409" t="s">
        <v>510</v>
      </c>
      <c r="D376" s="409"/>
      <c r="E376" s="409"/>
      <c r="F376" s="360"/>
      <c r="G376" s="412">
        <v>2020</v>
      </c>
      <c r="H376" s="409" t="s">
        <v>510</v>
      </c>
      <c r="I376" s="409"/>
      <c r="J376" s="409"/>
      <c r="K376" s="360"/>
      <c r="L376" s="360"/>
      <c r="M376" s="360"/>
      <c r="N376" s="108"/>
      <c r="O376" s="292"/>
      <c r="P376" s="292"/>
      <c r="Q376" s="292"/>
      <c r="R376" s="247"/>
      <c r="S376" s="247"/>
      <c r="T376" s="27"/>
      <c r="U376" s="27"/>
    </row>
    <row r="377" spans="1:22" s="20" customFormat="1" ht="12.75" x14ac:dyDescent="0.2">
      <c r="A377" s="123"/>
      <c r="B377" s="413"/>
      <c r="C377" s="257">
        <v>2020</v>
      </c>
      <c r="D377" s="257">
        <v>2021</v>
      </c>
      <c r="E377" s="361" t="s">
        <v>522</v>
      </c>
      <c r="F377" s="125"/>
      <c r="G377" s="413"/>
      <c r="H377" s="257">
        <v>2020</v>
      </c>
      <c r="I377" s="257">
        <v>2021</v>
      </c>
      <c r="J377" s="361" t="s">
        <v>522</v>
      </c>
      <c r="K377" s="360"/>
      <c r="L377" s="360"/>
      <c r="M377" s="360"/>
      <c r="N377" s="108"/>
      <c r="O377" s="292"/>
      <c r="P377" s="292"/>
      <c r="Q377" s="292"/>
      <c r="R377" s="247"/>
      <c r="S377" s="247"/>
      <c r="T377" s="264"/>
      <c r="U377" s="264"/>
    </row>
    <row r="378" spans="1:22" ht="12.75" x14ac:dyDescent="0.2">
      <c r="A378" s="9"/>
      <c r="B378" s="9"/>
      <c r="C378" s="9"/>
      <c r="D378" s="9"/>
      <c r="E378" s="9"/>
      <c r="F378" s="9"/>
      <c r="G378" s="9"/>
      <c r="H378" s="9"/>
      <c r="I378" s="9"/>
      <c r="J378" s="9"/>
      <c r="K378" s="9"/>
      <c r="L378" s="9"/>
      <c r="M378" s="9"/>
      <c r="N378" s="108"/>
      <c r="O378" s="292"/>
      <c r="P378" s="292"/>
      <c r="Q378" s="292"/>
      <c r="R378" s="247"/>
      <c r="S378" s="247"/>
      <c r="T378" s="264"/>
      <c r="U378" s="264"/>
    </row>
    <row r="379" spans="1:22" s="21" customFormat="1" ht="12.75" x14ac:dyDescent="0.2">
      <c r="A379" s="86" t="s">
        <v>404</v>
      </c>
      <c r="B379" s="86"/>
      <c r="C379" s="86"/>
      <c r="D379" s="86"/>
      <c r="E379" s="86"/>
      <c r="F379" s="86"/>
      <c r="G379" s="86">
        <v>6641338</v>
      </c>
      <c r="H379" s="86">
        <v>1582586</v>
      </c>
      <c r="I379" s="86">
        <v>2018440</v>
      </c>
      <c r="J379" s="16">
        <v>27.54062022537795</v>
      </c>
      <c r="K379" s="16"/>
      <c r="L379" s="16"/>
      <c r="M379" s="16"/>
      <c r="N379" s="108"/>
      <c r="O379" s="292"/>
      <c r="P379" s="292"/>
      <c r="Q379" s="292"/>
      <c r="R379" s="219"/>
      <c r="S379" s="22"/>
      <c r="T379" s="27"/>
      <c r="U379" s="27"/>
    </row>
    <row r="380" spans="1:22" ht="12.75" x14ac:dyDescent="0.2">
      <c r="A380" s="9"/>
      <c r="B380" s="11"/>
      <c r="C380" s="11"/>
      <c r="D380" s="11"/>
      <c r="E380" s="12"/>
      <c r="F380" s="12"/>
      <c r="G380" s="11"/>
      <c r="H380" s="11"/>
      <c r="I380" s="11"/>
      <c r="J380" s="12"/>
      <c r="K380" s="12"/>
      <c r="L380" s="12"/>
      <c r="M380" s="12"/>
      <c r="N380" s="108"/>
      <c r="O380" s="292"/>
      <c r="P380" s="292"/>
      <c r="Q380" s="292"/>
      <c r="R380" s="220"/>
      <c r="S380" s="247"/>
      <c r="T380" s="27"/>
      <c r="U380" s="27"/>
    </row>
    <row r="381" spans="1:22" s="20" customFormat="1" ht="12.75" x14ac:dyDescent="0.2">
      <c r="A381" s="17" t="s">
        <v>254</v>
      </c>
      <c r="B381" s="18"/>
      <c r="C381" s="18"/>
      <c r="D381" s="18"/>
      <c r="E381" s="16"/>
      <c r="F381" s="16"/>
      <c r="G381" s="18">
        <v>1621717</v>
      </c>
      <c r="H381" s="18">
        <v>342531</v>
      </c>
      <c r="I381" s="18">
        <v>430308</v>
      </c>
      <c r="J381" s="16">
        <v>25.626001734149611</v>
      </c>
      <c r="K381" s="12"/>
      <c r="L381" s="16"/>
      <c r="M381" s="16"/>
      <c r="N381" s="108"/>
      <c r="O381" s="292"/>
      <c r="P381" s="292"/>
      <c r="Q381" s="292"/>
      <c r="R381" s="219"/>
      <c r="S381" s="22"/>
      <c r="T381" s="27"/>
      <c r="U381" s="27"/>
    </row>
    <row r="382" spans="1:22" ht="12.75" x14ac:dyDescent="0.2">
      <c r="A382" s="17"/>
      <c r="B382" s="11"/>
      <c r="C382" s="11"/>
      <c r="D382" s="11"/>
      <c r="E382" s="12"/>
      <c r="F382" s="12"/>
      <c r="G382" s="11"/>
      <c r="H382" s="11"/>
      <c r="I382" s="11"/>
      <c r="J382" s="12"/>
      <c r="K382" s="12"/>
      <c r="L382" s="12"/>
      <c r="M382" s="12"/>
      <c r="N382" s="108"/>
      <c r="O382" s="292"/>
      <c r="P382" s="292"/>
      <c r="Q382" s="292"/>
      <c r="R382" s="220"/>
      <c r="S382" s="247"/>
      <c r="T382" s="264"/>
      <c r="U382" s="264"/>
    </row>
    <row r="383" spans="1:22" ht="12.75" x14ac:dyDescent="0.2">
      <c r="A383" s="9" t="s">
        <v>77</v>
      </c>
      <c r="B383" s="11">
        <v>2787806.369405</v>
      </c>
      <c r="C383" s="11">
        <v>636293.39627110003</v>
      </c>
      <c r="D383" s="11">
        <v>568051.1415602999</v>
      </c>
      <c r="E383" s="12">
        <v>-10.724966675864223</v>
      </c>
      <c r="F383" s="12"/>
      <c r="G383" s="93">
        <v>556133.15861000016</v>
      </c>
      <c r="H383" s="93">
        <v>128411.99720000001</v>
      </c>
      <c r="I383" s="93">
        <v>154276.43743000002</v>
      </c>
      <c r="J383" s="12">
        <v>20.141763070405688</v>
      </c>
      <c r="K383" s="12"/>
      <c r="L383" s="12"/>
      <c r="M383" s="12"/>
      <c r="N383" s="108"/>
      <c r="O383" s="292"/>
      <c r="P383" s="292"/>
      <c r="Q383" s="292"/>
      <c r="R383" s="220"/>
      <c r="S383" s="247"/>
      <c r="T383" s="264"/>
      <c r="U383" s="264"/>
      <c r="V383" s="22"/>
    </row>
    <row r="384" spans="1:22" ht="12.75" x14ac:dyDescent="0.2">
      <c r="A384" s="9" t="s">
        <v>405</v>
      </c>
      <c r="B384" s="11">
        <v>1136892.7900670001</v>
      </c>
      <c r="C384" s="11">
        <v>285361.74700000003</v>
      </c>
      <c r="D384" s="11">
        <v>309673.39199999999</v>
      </c>
      <c r="E384" s="12">
        <v>8.5195879460325585</v>
      </c>
      <c r="F384" s="12"/>
      <c r="G384" s="93">
        <v>278163.7597900001</v>
      </c>
      <c r="H384" s="93">
        <v>66098.796010000005</v>
      </c>
      <c r="I384" s="93">
        <v>82867.625590000011</v>
      </c>
      <c r="J384" s="12">
        <v>25.36934194302583</v>
      </c>
      <c r="K384" s="12"/>
      <c r="L384" s="12"/>
      <c r="M384" s="12"/>
      <c r="N384" s="108"/>
      <c r="O384" s="292"/>
      <c r="P384" s="292"/>
      <c r="Q384" s="292"/>
      <c r="R384" s="220"/>
      <c r="S384" s="247"/>
      <c r="T384" s="193"/>
      <c r="U384" s="193"/>
      <c r="V384" s="247"/>
    </row>
    <row r="385" spans="1:22" ht="12.75" x14ac:dyDescent="0.2">
      <c r="A385" s="9" t="s">
        <v>295</v>
      </c>
      <c r="B385" s="11">
        <v>13834.6789453</v>
      </c>
      <c r="C385" s="11">
        <v>3.5632825000000001</v>
      </c>
      <c r="D385" s="11">
        <v>2.8000000000000001E-2</v>
      </c>
      <c r="E385" s="12">
        <v>-99.21420768631171</v>
      </c>
      <c r="F385" s="12"/>
      <c r="G385" s="93">
        <v>4440.2801900000004</v>
      </c>
      <c r="H385" s="93">
        <v>4.1938999999999993</v>
      </c>
      <c r="I385" s="93">
        <v>0.32749</v>
      </c>
      <c r="J385" s="12">
        <v>-92.191277808245303</v>
      </c>
      <c r="K385" s="12"/>
      <c r="L385" s="12"/>
      <c r="M385" s="12"/>
      <c r="N385" s="108"/>
      <c r="O385" s="292"/>
      <c r="P385" s="292"/>
      <c r="Q385" s="292"/>
      <c r="R385" s="220"/>
      <c r="S385" s="247"/>
      <c r="T385" s="264"/>
      <c r="U385" s="28"/>
      <c r="V385" s="247"/>
    </row>
    <row r="386" spans="1:22" ht="12.75" x14ac:dyDescent="0.2">
      <c r="A386" s="9" t="s">
        <v>78</v>
      </c>
      <c r="B386" s="11">
        <v>35178.931711500001</v>
      </c>
      <c r="C386" s="11">
        <v>18420.445</v>
      </c>
      <c r="D386" s="11">
        <v>0.64332939999999994</v>
      </c>
      <c r="E386" s="12">
        <v>-99.996507525198226</v>
      </c>
      <c r="F386" s="12"/>
      <c r="G386" s="93">
        <v>8975.3515599999992</v>
      </c>
      <c r="H386" s="93">
        <v>4580.0229200000003</v>
      </c>
      <c r="I386" s="93">
        <v>0.13835999999999998</v>
      </c>
      <c r="J386" s="12">
        <v>-99.996979054419228</v>
      </c>
      <c r="K386" s="12"/>
      <c r="L386" s="12"/>
      <c r="M386" s="12"/>
      <c r="N386" s="111"/>
      <c r="O386" s="292"/>
      <c r="P386" s="292"/>
      <c r="Q386" s="292"/>
      <c r="R386" s="247"/>
      <c r="S386" s="247"/>
      <c r="T386" s="27"/>
      <c r="U386" s="27"/>
      <c r="V386" s="247"/>
    </row>
    <row r="387" spans="1:22" ht="12.75" x14ac:dyDescent="0.2">
      <c r="A387" s="10" t="s">
        <v>30</v>
      </c>
      <c r="B387" s="11">
        <v>96345.489026200026</v>
      </c>
      <c r="C387" s="11">
        <v>25040.329784599999</v>
      </c>
      <c r="D387" s="11">
        <v>34644.051778000008</v>
      </c>
      <c r="E387" s="12">
        <v>38.35301721667571</v>
      </c>
      <c r="F387" s="12"/>
      <c r="G387" s="93">
        <v>40676.186600000008</v>
      </c>
      <c r="H387" s="93">
        <v>10324.39723</v>
      </c>
      <c r="I387" s="93">
        <v>19160.208099999996</v>
      </c>
      <c r="J387" s="12">
        <v>85.581856966191083</v>
      </c>
      <c r="K387" s="12"/>
      <c r="L387" s="12"/>
      <c r="M387" s="12"/>
      <c r="N387" s="111"/>
      <c r="O387" s="292"/>
      <c r="P387" s="292"/>
      <c r="Q387" s="292"/>
      <c r="R387" s="247"/>
      <c r="S387" s="247"/>
      <c r="T387" s="264"/>
      <c r="U387" s="264"/>
      <c r="V387" s="22"/>
    </row>
    <row r="388" spans="1:22" ht="12.75" x14ac:dyDescent="0.2">
      <c r="A388" s="10" t="s">
        <v>460</v>
      </c>
      <c r="B388" s="11">
        <v>264241.91510949994</v>
      </c>
      <c r="C388" s="11">
        <v>55139.407002</v>
      </c>
      <c r="D388" s="11">
        <v>65165.341212500003</v>
      </c>
      <c r="E388" s="12">
        <v>18.182883631912006</v>
      </c>
      <c r="F388" s="16"/>
      <c r="G388" s="93">
        <v>97410.425169999988</v>
      </c>
      <c r="H388" s="93">
        <v>21668.779640000004</v>
      </c>
      <c r="I388" s="93">
        <v>27231.98963</v>
      </c>
      <c r="J388" s="12">
        <v>25.673850038746309</v>
      </c>
      <c r="K388" s="12"/>
      <c r="L388" s="12"/>
      <c r="M388" s="12"/>
      <c r="N388" s="111"/>
      <c r="O388" s="292"/>
      <c r="P388" s="292"/>
      <c r="Q388" s="292"/>
      <c r="R388" s="247"/>
      <c r="S388" s="247"/>
      <c r="T388" s="264"/>
      <c r="U388" s="264"/>
      <c r="V388" s="22"/>
    </row>
    <row r="389" spans="1:22" ht="12.75" x14ac:dyDescent="0.2">
      <c r="A389" s="10" t="s">
        <v>421</v>
      </c>
      <c r="B389" s="11">
        <v>33422.316745099997</v>
      </c>
      <c r="C389" s="11">
        <v>1564.0355384</v>
      </c>
      <c r="D389" s="11">
        <v>11666.5615483</v>
      </c>
      <c r="E389" s="12">
        <v>645.92688349235527</v>
      </c>
      <c r="F389" s="16"/>
      <c r="G389" s="93">
        <v>44595.94713</v>
      </c>
      <c r="H389" s="93">
        <v>3034.6039400000004</v>
      </c>
      <c r="I389" s="93">
        <v>22840.5291</v>
      </c>
      <c r="J389" s="12">
        <v>652.6691967585067</v>
      </c>
      <c r="K389" s="12"/>
      <c r="L389" s="12"/>
      <c r="M389" s="12"/>
      <c r="N389" s="111"/>
      <c r="O389" s="292"/>
      <c r="P389" s="292"/>
      <c r="Q389" s="292"/>
      <c r="R389" s="247"/>
      <c r="S389" s="247"/>
      <c r="T389" s="264"/>
      <c r="U389" s="264"/>
      <c r="V389" s="22"/>
    </row>
    <row r="390" spans="1:22" ht="12.75" x14ac:dyDescent="0.2">
      <c r="A390" s="10" t="s">
        <v>473</v>
      </c>
      <c r="B390" s="11">
        <v>29338.8720053</v>
      </c>
      <c r="C390" s="11">
        <v>5953.3200199999992</v>
      </c>
      <c r="D390" s="11">
        <v>7925.3576206999996</v>
      </c>
      <c r="E390" s="12">
        <v>33.125005779548189</v>
      </c>
      <c r="F390" s="16"/>
      <c r="G390" s="93">
        <v>13159.31367</v>
      </c>
      <c r="H390" s="93">
        <v>2627.2749499999995</v>
      </c>
      <c r="I390" s="93">
        <v>3440.9827999999998</v>
      </c>
      <c r="J390" s="12">
        <v>30.971552863167233</v>
      </c>
      <c r="K390" s="12"/>
      <c r="L390" s="12"/>
      <c r="M390" s="12"/>
      <c r="N390" s="111"/>
      <c r="O390" s="292"/>
      <c r="P390" s="292"/>
      <c r="Q390" s="292"/>
      <c r="R390" s="247"/>
      <c r="S390" s="247"/>
      <c r="T390" s="264"/>
      <c r="U390" s="264"/>
      <c r="V390" s="22"/>
    </row>
    <row r="391" spans="1:22" ht="12.75" x14ac:dyDescent="0.2">
      <c r="A391" s="10" t="s">
        <v>367</v>
      </c>
      <c r="B391" s="11">
        <v>3927.7507070000001</v>
      </c>
      <c r="C391" s="11">
        <v>709.62136999999996</v>
      </c>
      <c r="D391" s="11">
        <v>1238.8862449000001</v>
      </c>
      <c r="E391" s="12">
        <v>74.584122924595704</v>
      </c>
      <c r="F391" s="16"/>
      <c r="G391" s="93">
        <v>22602.709870000002</v>
      </c>
      <c r="H391" s="93">
        <v>4985.7214699999995</v>
      </c>
      <c r="I391" s="93">
        <v>5888.7935800000005</v>
      </c>
      <c r="J391" s="12">
        <v>18.113168082773015</v>
      </c>
      <c r="K391" s="12"/>
      <c r="L391" s="12"/>
      <c r="M391" s="12"/>
      <c r="N391" s="111"/>
      <c r="O391" s="292"/>
      <c r="P391" s="292"/>
      <c r="Q391" s="292"/>
      <c r="R391" s="247"/>
      <c r="S391" s="247"/>
      <c r="T391" s="264"/>
      <c r="U391" s="264"/>
      <c r="V391" s="22"/>
    </row>
    <row r="392" spans="1:22" ht="12.75" x14ac:dyDescent="0.2">
      <c r="A392" s="10" t="s">
        <v>474</v>
      </c>
      <c r="B392" s="11">
        <v>9509.9750800000002</v>
      </c>
      <c r="C392" s="11">
        <v>2872.0819999999999</v>
      </c>
      <c r="D392" s="11">
        <v>2854.7494591999998</v>
      </c>
      <c r="E392" s="12">
        <v>-0.60348349385567701</v>
      </c>
      <c r="F392" s="16"/>
      <c r="G392" s="93">
        <v>8718.3766599999999</v>
      </c>
      <c r="H392" s="93">
        <v>2152.0629199999998</v>
      </c>
      <c r="I392" s="93">
        <v>2550.4360599999995</v>
      </c>
      <c r="J392" s="12">
        <v>18.511221781563876</v>
      </c>
      <c r="K392" s="12"/>
      <c r="L392" s="12"/>
      <c r="M392" s="12"/>
      <c r="N392" s="111"/>
      <c r="O392" s="292"/>
      <c r="P392" s="292"/>
      <c r="Q392" s="292"/>
      <c r="R392" s="247"/>
      <c r="S392" s="247"/>
      <c r="T392" s="264"/>
      <c r="U392" s="264"/>
      <c r="V392" s="22"/>
    </row>
    <row r="393" spans="1:22" ht="12.75" x14ac:dyDescent="0.2">
      <c r="A393" s="10" t="s">
        <v>170</v>
      </c>
      <c r="B393" s="11">
        <v>1965.1797591</v>
      </c>
      <c r="C393" s="11">
        <v>1666.4907800000001</v>
      </c>
      <c r="D393" s="11">
        <v>1072.2225611000001</v>
      </c>
      <c r="E393" s="12">
        <v>-35.659856389964546</v>
      </c>
      <c r="F393" s="16"/>
      <c r="G393" s="93">
        <v>2180.6743000000001</v>
      </c>
      <c r="H393" s="93">
        <v>1800.94929</v>
      </c>
      <c r="I393" s="93">
        <v>1415.2039499999998</v>
      </c>
      <c r="J393" s="12">
        <v>-21.419000642711055</v>
      </c>
      <c r="K393" s="12"/>
      <c r="L393" s="12"/>
      <c r="M393" s="12"/>
      <c r="N393" s="111"/>
      <c r="O393" s="292"/>
      <c r="P393" s="292"/>
      <c r="Q393" s="292"/>
      <c r="R393" s="247"/>
      <c r="S393" s="247"/>
      <c r="T393" s="264"/>
      <c r="U393" s="264"/>
      <c r="V393" s="22"/>
    </row>
    <row r="394" spans="1:22" ht="12.75" x14ac:dyDescent="0.2">
      <c r="A394" s="10" t="s">
        <v>366</v>
      </c>
      <c r="B394" s="11">
        <v>2873.6032607000002</v>
      </c>
      <c r="C394" s="11">
        <v>1399.5492198999998</v>
      </c>
      <c r="D394" s="11">
        <v>2068.85212</v>
      </c>
      <c r="E394" s="12">
        <v>47.822748252313914</v>
      </c>
      <c r="F394" s="16"/>
      <c r="G394" s="93">
        <v>4578.8675700000003</v>
      </c>
      <c r="H394" s="93">
        <v>2257.4727200000002</v>
      </c>
      <c r="I394" s="93">
        <v>3587.9942700000001</v>
      </c>
      <c r="J394" s="12">
        <v>58.938543895228094</v>
      </c>
      <c r="K394" s="12"/>
      <c r="L394" s="12"/>
      <c r="M394" s="12"/>
      <c r="N394" s="111"/>
      <c r="O394" s="292"/>
      <c r="P394" s="292"/>
      <c r="Q394" s="292"/>
      <c r="R394" s="247"/>
      <c r="S394" s="247"/>
      <c r="T394" s="264"/>
      <c r="U394" s="264"/>
      <c r="V394" s="22"/>
    </row>
    <row r="395" spans="1:22" ht="12.75" x14ac:dyDescent="0.2">
      <c r="A395" s="10" t="s">
        <v>98</v>
      </c>
      <c r="B395" s="11">
        <v>2421.1529052000001</v>
      </c>
      <c r="C395" s="11">
        <v>1250.2429351999999</v>
      </c>
      <c r="D395" s="11">
        <v>2554.8634300000003</v>
      </c>
      <c r="E395" s="12">
        <v>104.34935947798834</v>
      </c>
      <c r="F395" s="16"/>
      <c r="G395" s="93">
        <v>2893.2126400000002</v>
      </c>
      <c r="H395" s="93">
        <v>1419.68896</v>
      </c>
      <c r="I395" s="93">
        <v>3360.8482799999997</v>
      </c>
      <c r="J395" s="12">
        <v>136.73131049775859</v>
      </c>
      <c r="K395" s="12"/>
      <c r="L395" s="12"/>
      <c r="M395" s="12"/>
      <c r="N395" s="111"/>
      <c r="O395" s="292"/>
      <c r="P395" s="292"/>
      <c r="Q395" s="292"/>
      <c r="R395" s="247"/>
      <c r="S395" s="247"/>
      <c r="T395" s="264"/>
      <c r="U395" s="264"/>
      <c r="V395" s="22"/>
    </row>
    <row r="396" spans="1:22" ht="12.75" x14ac:dyDescent="0.2">
      <c r="A396" s="9" t="s">
        <v>79</v>
      </c>
      <c r="B396" s="11"/>
      <c r="C396" s="11"/>
      <c r="D396" s="11"/>
      <c r="E396" s="12"/>
      <c r="F396" s="12"/>
      <c r="G396" s="93">
        <v>537188.73623999977</v>
      </c>
      <c r="H396" s="93">
        <v>93165.038850000012</v>
      </c>
      <c r="I396" s="93">
        <v>103686.48535999999</v>
      </c>
      <c r="J396" s="12">
        <v>11.29334205177544</v>
      </c>
      <c r="K396" s="12"/>
      <c r="L396" s="12"/>
      <c r="M396" s="12"/>
      <c r="N396" s="111"/>
      <c r="O396" s="292"/>
      <c r="P396" s="292"/>
      <c r="Q396" s="292"/>
      <c r="R396" s="247"/>
      <c r="S396" s="247"/>
      <c r="T396" s="264"/>
      <c r="U396" s="264"/>
      <c r="V396" s="247"/>
    </row>
    <row r="397" spans="1:22" ht="12.75" x14ac:dyDescent="0.2">
      <c r="A397" s="9"/>
      <c r="B397" s="11"/>
      <c r="C397" s="11"/>
      <c r="D397" s="11"/>
      <c r="E397" s="12"/>
      <c r="F397" s="12"/>
      <c r="G397" s="11"/>
      <c r="H397" s="11"/>
      <c r="I397" s="11"/>
      <c r="J397" s="12"/>
      <c r="K397" s="12"/>
      <c r="L397" s="12"/>
      <c r="M397" s="12"/>
      <c r="N397" s="111"/>
      <c r="O397" s="292"/>
      <c r="P397" s="292"/>
      <c r="Q397" s="292"/>
      <c r="R397" s="247"/>
      <c r="S397" s="247"/>
      <c r="T397" s="264"/>
      <c r="U397" s="264"/>
      <c r="V397" s="247"/>
    </row>
    <row r="398" spans="1:22" s="20" customFormat="1" ht="12.75" x14ac:dyDescent="0.2">
      <c r="A398" s="17" t="s">
        <v>255</v>
      </c>
      <c r="B398" s="18"/>
      <c r="C398" s="18"/>
      <c r="D398" s="18"/>
      <c r="E398" s="16"/>
      <c r="F398" s="16"/>
      <c r="G398" s="18">
        <v>5019621</v>
      </c>
      <c r="H398" s="18">
        <v>1240054</v>
      </c>
      <c r="I398" s="18">
        <v>1588131.9999999998</v>
      </c>
      <c r="J398" s="16">
        <v>28.069584066500312</v>
      </c>
      <c r="K398" s="12"/>
      <c r="L398" s="16"/>
      <c r="M398" s="16"/>
      <c r="N398" s="179"/>
      <c r="O398" s="292"/>
      <c r="P398" s="292"/>
      <c r="Q398" s="292"/>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2"/>
      <c r="P399" s="292"/>
      <c r="Q399" s="292"/>
      <c r="R399" s="247"/>
      <c r="S399" s="247"/>
      <c r="T399" s="264"/>
      <c r="U399" s="264"/>
    </row>
    <row r="400" spans="1:22" ht="11.25" customHeight="1" x14ac:dyDescent="0.2">
      <c r="A400" s="9" t="s">
        <v>80</v>
      </c>
      <c r="B400" s="206">
        <v>361.52414759999999</v>
      </c>
      <c r="C400" s="206">
        <v>23.395278400000002</v>
      </c>
      <c r="D400" s="206">
        <v>7.5673720000000007</v>
      </c>
      <c r="E400" s="12">
        <v>-67.654276770649588</v>
      </c>
      <c r="F400" s="12"/>
      <c r="G400" s="207">
        <v>214.35414</v>
      </c>
      <c r="H400" s="207">
        <v>32.960480000000004</v>
      </c>
      <c r="I400" s="207">
        <v>15.981279999999998</v>
      </c>
      <c r="J400" s="12">
        <v>-51.513812905637309</v>
      </c>
      <c r="K400" s="12"/>
      <c r="L400" s="12"/>
      <c r="M400" s="12"/>
      <c r="N400" s="13"/>
      <c r="O400" s="292"/>
      <c r="P400" s="292"/>
      <c r="Q400" s="292"/>
      <c r="R400" s="247"/>
      <c r="S400" s="247"/>
      <c r="T400" s="264"/>
      <c r="U400" s="264"/>
      <c r="V400" s="13"/>
    </row>
    <row r="401" spans="1:23" ht="12.75" x14ac:dyDescent="0.2">
      <c r="A401" s="9" t="s">
        <v>81</v>
      </c>
      <c r="B401" s="206">
        <v>166901.22843379999</v>
      </c>
      <c r="C401" s="206">
        <v>29427.046375099999</v>
      </c>
      <c r="D401" s="206">
        <v>26936.563554899996</v>
      </c>
      <c r="E401" s="12">
        <v>-8.4632442836918642</v>
      </c>
      <c r="F401" s="12"/>
      <c r="G401" s="207">
        <v>88314.005099999995</v>
      </c>
      <c r="H401" s="207">
        <v>14410.9488</v>
      </c>
      <c r="I401" s="207">
        <v>15021.445850000002</v>
      </c>
      <c r="J401" s="12">
        <v>4.2363418153286432</v>
      </c>
      <c r="K401" s="12"/>
      <c r="L401" s="12"/>
      <c r="M401" s="12"/>
      <c r="O401" s="292"/>
      <c r="P401" s="292"/>
      <c r="Q401" s="292"/>
      <c r="R401" s="247"/>
      <c r="S401" s="247"/>
      <c r="T401" s="264"/>
      <c r="U401" s="264"/>
    </row>
    <row r="402" spans="1:23" ht="12.75" x14ac:dyDescent="0.2">
      <c r="A402" s="9" t="s">
        <v>82</v>
      </c>
      <c r="B402" s="206">
        <v>30916.1762838</v>
      </c>
      <c r="C402" s="206">
        <v>7462.2</v>
      </c>
      <c r="D402" s="206">
        <v>12645.192647599999</v>
      </c>
      <c r="E402" s="12">
        <v>69.456630050119259</v>
      </c>
      <c r="F402" s="12"/>
      <c r="G402" s="207">
        <v>11814.858460000001</v>
      </c>
      <c r="H402" s="207">
        <v>2700.8356400000002</v>
      </c>
      <c r="I402" s="207">
        <v>5224.1431299999995</v>
      </c>
      <c r="J402" s="12">
        <v>93.426917677967225</v>
      </c>
      <c r="K402" s="12"/>
      <c r="L402" s="12"/>
      <c r="M402" s="12"/>
      <c r="N402" s="13"/>
      <c r="O402" s="292"/>
      <c r="P402" s="292"/>
      <c r="Q402" s="292"/>
      <c r="R402" s="247"/>
      <c r="S402" s="247"/>
    </row>
    <row r="403" spans="1:23" ht="12.75" x14ac:dyDescent="0.2">
      <c r="A403" s="9" t="s">
        <v>83</v>
      </c>
      <c r="B403" s="206">
        <v>14083.8665084</v>
      </c>
      <c r="C403" s="206">
        <v>3106.8788</v>
      </c>
      <c r="D403" s="206">
        <v>2362.49433</v>
      </c>
      <c r="E403" s="12">
        <v>-23.959237482968433</v>
      </c>
      <c r="F403" s="12"/>
      <c r="G403" s="207">
        <v>5098.8377300000002</v>
      </c>
      <c r="H403" s="207">
        <v>896.8975099999999</v>
      </c>
      <c r="I403" s="207">
        <v>840.78962999999999</v>
      </c>
      <c r="J403" s="12">
        <v>-6.2557738620547525</v>
      </c>
      <c r="K403" s="12"/>
      <c r="L403" s="12"/>
      <c r="M403" s="12"/>
      <c r="O403" s="292"/>
      <c r="P403" s="292"/>
      <c r="Q403" s="292"/>
      <c r="R403" s="247"/>
      <c r="S403" s="247"/>
    </row>
    <row r="404" spans="1:23" ht="12.75" x14ac:dyDescent="0.2">
      <c r="A404" s="9" t="s">
        <v>471</v>
      </c>
      <c r="B404" s="206">
        <v>964096.6413299999</v>
      </c>
      <c r="C404" s="206">
        <v>282798.82929999998</v>
      </c>
      <c r="D404" s="206">
        <v>255658.39032499999</v>
      </c>
      <c r="E404" s="12">
        <v>-9.5970832135973012</v>
      </c>
      <c r="F404" s="12"/>
      <c r="G404" s="207">
        <v>357719.65408999997</v>
      </c>
      <c r="H404" s="207">
        <v>102325.29942</v>
      </c>
      <c r="I404" s="207">
        <v>132083.78687000001</v>
      </c>
      <c r="J404" s="12">
        <v>29.08223833077156</v>
      </c>
      <c r="K404" s="12"/>
      <c r="L404" s="12"/>
      <c r="M404" s="12"/>
      <c r="N404" s="13"/>
      <c r="O404" s="292"/>
      <c r="P404" s="292"/>
      <c r="Q404" s="292"/>
      <c r="R404" s="247"/>
      <c r="S404" s="247"/>
    </row>
    <row r="405" spans="1:23" ht="12.75" x14ac:dyDescent="0.2">
      <c r="A405" s="9" t="s">
        <v>407</v>
      </c>
      <c r="B405" s="206">
        <v>31520.832030000001</v>
      </c>
      <c r="C405" s="206">
        <v>9102.9811899999986</v>
      </c>
      <c r="D405" s="206">
        <v>10205.096140000001</v>
      </c>
      <c r="E405" s="12">
        <v>12.107186942347198</v>
      </c>
      <c r="F405" s="12"/>
      <c r="G405" s="207">
        <v>27325.89229</v>
      </c>
      <c r="H405" s="207">
        <v>7891.9427100000003</v>
      </c>
      <c r="I405" s="207">
        <v>10503.541740000001</v>
      </c>
      <c r="J405" s="12">
        <v>33.091966401261431</v>
      </c>
      <c r="K405" s="12"/>
      <c r="L405" s="12"/>
      <c r="M405" s="12"/>
      <c r="O405" s="292"/>
      <c r="P405" s="292"/>
      <c r="Q405" s="292"/>
      <c r="R405" s="247"/>
      <c r="S405" s="247"/>
    </row>
    <row r="406" spans="1:23" x14ac:dyDescent="0.2">
      <c r="A406" s="9" t="s">
        <v>406</v>
      </c>
      <c r="B406" s="206">
        <v>64199.680584100002</v>
      </c>
      <c r="C406" s="206">
        <v>14827.7489828</v>
      </c>
      <c r="D406" s="206">
        <v>13736.077885999999</v>
      </c>
      <c r="E406" s="12">
        <v>-7.3623521551809716</v>
      </c>
      <c r="F406" s="12"/>
      <c r="G406" s="207">
        <v>70121.917110000024</v>
      </c>
      <c r="H406" s="207">
        <v>15925.094960000002</v>
      </c>
      <c r="I406" s="207">
        <v>19536.376649999998</v>
      </c>
      <c r="J406" s="12">
        <v>22.676672880574117</v>
      </c>
      <c r="K406" s="12"/>
      <c r="L406" s="12"/>
      <c r="M406" s="12"/>
      <c r="O406" s="292"/>
      <c r="P406" s="292"/>
      <c r="Q406" s="292"/>
      <c r="R406" s="13"/>
      <c r="S406" s="13"/>
    </row>
    <row r="407" spans="1:23" x14ac:dyDescent="0.2">
      <c r="A407" s="9" t="s">
        <v>84</v>
      </c>
      <c r="B407" s="206">
        <v>3114.3814652000001</v>
      </c>
      <c r="C407" s="206">
        <v>733</v>
      </c>
      <c r="D407" s="206">
        <v>371.488</v>
      </c>
      <c r="E407" s="12">
        <v>-49.319508867667118</v>
      </c>
      <c r="F407" s="12"/>
      <c r="G407" s="207">
        <v>2578.3617200000003</v>
      </c>
      <c r="H407" s="207">
        <v>459.99952000000002</v>
      </c>
      <c r="I407" s="207">
        <v>375.79300000000001</v>
      </c>
      <c r="J407" s="12">
        <v>-18.305784319079294</v>
      </c>
      <c r="K407" s="12"/>
      <c r="L407" s="12"/>
      <c r="M407" s="12"/>
      <c r="O407" s="292"/>
      <c r="P407" s="292"/>
      <c r="Q407" s="292"/>
      <c r="R407" s="13"/>
      <c r="S407" s="13"/>
    </row>
    <row r="408" spans="1:23" x14ac:dyDescent="0.2">
      <c r="A408" s="9" t="s">
        <v>85</v>
      </c>
      <c r="B408" s="206">
        <v>96101.321131799996</v>
      </c>
      <c r="C408" s="206">
        <v>1827.2457784999999</v>
      </c>
      <c r="D408" s="206">
        <v>28730.236112300001</v>
      </c>
      <c r="E408" s="12">
        <v>1472.324667559767</v>
      </c>
      <c r="F408" s="12"/>
      <c r="G408" s="207">
        <v>94247.426270000011</v>
      </c>
      <c r="H408" s="207">
        <v>1950.46477</v>
      </c>
      <c r="I408" s="207">
        <v>34216.780639999997</v>
      </c>
      <c r="J408" s="12">
        <v>1654.2885760505171</v>
      </c>
      <c r="K408" s="12"/>
      <c r="L408" s="12"/>
      <c r="M408" s="12"/>
      <c r="O408" s="292"/>
      <c r="P408" s="292"/>
      <c r="Q408" s="292"/>
    </row>
    <row r="409" spans="1:23" x14ac:dyDescent="0.2">
      <c r="A409" s="9" t="s">
        <v>86</v>
      </c>
      <c r="B409" s="206">
        <v>159505.94813150002</v>
      </c>
      <c r="C409" s="206">
        <v>52679.554091799997</v>
      </c>
      <c r="D409" s="206">
        <v>20738.727673699996</v>
      </c>
      <c r="E409" s="12">
        <v>-60.632302168768454</v>
      </c>
      <c r="F409" s="12"/>
      <c r="G409" s="207">
        <v>147925.98907999994</v>
      </c>
      <c r="H409" s="207">
        <v>50320.797509999997</v>
      </c>
      <c r="I409" s="207">
        <v>24253.688649999996</v>
      </c>
      <c r="J409" s="12">
        <v>-51.80185956873958</v>
      </c>
      <c r="K409" s="12"/>
      <c r="L409" s="12"/>
      <c r="M409" s="12"/>
      <c r="O409" s="292"/>
      <c r="P409" s="292"/>
      <c r="Q409" s="292"/>
    </row>
    <row r="410" spans="1:23" x14ac:dyDescent="0.2">
      <c r="A410" s="9" t="s">
        <v>3</v>
      </c>
      <c r="B410" s="206">
        <v>409856.2198738</v>
      </c>
      <c r="C410" s="206">
        <v>109291.22749999999</v>
      </c>
      <c r="D410" s="206">
        <v>117515.8985275</v>
      </c>
      <c r="E410" s="12">
        <v>7.5254631278617552</v>
      </c>
      <c r="F410" s="12"/>
      <c r="G410" s="207">
        <v>162562.19822999998</v>
      </c>
      <c r="H410" s="207">
        <v>42620.952470000004</v>
      </c>
      <c r="I410" s="207">
        <v>51342.683109999998</v>
      </c>
      <c r="J410" s="12">
        <v>20.463481303330894</v>
      </c>
      <c r="K410" s="12"/>
      <c r="L410" s="12"/>
      <c r="M410" s="12"/>
      <c r="O410" s="292"/>
      <c r="P410" s="292"/>
      <c r="Q410" s="292"/>
    </row>
    <row r="411" spans="1:23" x14ac:dyDescent="0.2">
      <c r="A411" s="9" t="s">
        <v>63</v>
      </c>
      <c r="B411" s="206">
        <v>13776.450921400001</v>
      </c>
      <c r="C411" s="206">
        <v>1926.2166999999999</v>
      </c>
      <c r="D411" s="206">
        <v>1744.6246262</v>
      </c>
      <c r="E411" s="12">
        <v>-9.4273958791863777</v>
      </c>
      <c r="F411" s="12"/>
      <c r="G411" s="207">
        <v>34012.70276</v>
      </c>
      <c r="H411" s="207">
        <v>5038.5173099999993</v>
      </c>
      <c r="I411" s="207">
        <v>4746.4412100000009</v>
      </c>
      <c r="J411" s="12">
        <v>-5.7968660625678865</v>
      </c>
      <c r="K411" s="12"/>
      <c r="L411" s="12"/>
      <c r="M411" s="12"/>
      <c r="O411" s="292"/>
      <c r="P411" s="292"/>
      <c r="Q411" s="292"/>
    </row>
    <row r="412" spans="1:23" x14ac:dyDescent="0.2">
      <c r="A412" s="9" t="s">
        <v>64</v>
      </c>
      <c r="B412" s="206">
        <v>9330.2394999999997</v>
      </c>
      <c r="C412" s="206">
        <v>1598.8875</v>
      </c>
      <c r="D412" s="206">
        <v>1417.55</v>
      </c>
      <c r="E412" s="12">
        <v>-11.341479622550054</v>
      </c>
      <c r="F412" s="16"/>
      <c r="G412" s="207">
        <v>30414.835409999996</v>
      </c>
      <c r="H412" s="207">
        <v>5328.4509599999992</v>
      </c>
      <c r="I412" s="207">
        <v>4480.4740300000003</v>
      </c>
      <c r="J412" s="12">
        <v>-15.914135953688103</v>
      </c>
      <c r="K412" s="12"/>
      <c r="L412" s="12"/>
      <c r="M412" s="12"/>
      <c r="O412" s="292"/>
      <c r="P412" s="292"/>
      <c r="Q412" s="292"/>
    </row>
    <row r="413" spans="1:23" x14ac:dyDescent="0.2">
      <c r="A413" s="9" t="s">
        <v>66</v>
      </c>
      <c r="B413" s="206">
        <v>52951.800030999999</v>
      </c>
      <c r="C413" s="206">
        <v>12159.400014300001</v>
      </c>
      <c r="D413" s="206">
        <v>20506.305749500003</v>
      </c>
      <c r="E413" s="12">
        <v>68.645703944139228</v>
      </c>
      <c r="F413" s="12"/>
      <c r="G413" s="207">
        <v>203277.35438999999</v>
      </c>
      <c r="H413" s="207">
        <v>48237.719920000003</v>
      </c>
      <c r="I413" s="207">
        <v>79781.723320000019</v>
      </c>
      <c r="J413" s="12">
        <v>65.392815938054838</v>
      </c>
      <c r="K413" s="12"/>
      <c r="L413" s="12"/>
      <c r="M413" s="12"/>
      <c r="O413" s="292"/>
      <c r="P413" s="292"/>
      <c r="Q413" s="292"/>
    </row>
    <row r="414" spans="1:23" x14ac:dyDescent="0.2">
      <c r="A414" s="9"/>
      <c r="B414" s="206"/>
      <c r="C414" s="206"/>
      <c r="D414" s="206"/>
      <c r="E414" s="12"/>
      <c r="F414" s="12"/>
      <c r="G414" s="207"/>
      <c r="H414" s="207"/>
      <c r="I414" s="207"/>
      <c r="J414" s="12"/>
      <c r="K414" s="12"/>
      <c r="L414" s="12"/>
      <c r="M414" s="12"/>
      <c r="O414" s="292"/>
      <c r="P414" s="292"/>
      <c r="Q414" s="292"/>
    </row>
    <row r="415" spans="1:23" s="20" customFormat="1" ht="11.25" customHeight="1" x14ac:dyDescent="0.2">
      <c r="A415" s="17" t="s">
        <v>68</v>
      </c>
      <c r="B415" s="18">
        <v>465459.98763660004</v>
      </c>
      <c r="C415" s="18">
        <v>109440.8395957</v>
      </c>
      <c r="D415" s="18">
        <v>145629.59220880002</v>
      </c>
      <c r="E415" s="16">
        <v>33.066954481334108</v>
      </c>
      <c r="F415" s="16"/>
      <c r="G415" s="18">
        <v>1540320.2923599996</v>
      </c>
      <c r="H415" s="18">
        <v>399038.68833000003</v>
      </c>
      <c r="I415" s="18">
        <v>477325.51310000004</v>
      </c>
      <c r="J415" s="16">
        <v>19.618855780033485</v>
      </c>
      <c r="K415" s="12"/>
      <c r="L415" s="16"/>
      <c r="M415" s="16"/>
      <c r="O415" s="292"/>
      <c r="P415" s="292"/>
      <c r="Q415" s="292"/>
      <c r="R415" s="179"/>
      <c r="S415" s="19"/>
      <c r="T415" s="19"/>
      <c r="U415" s="179"/>
      <c r="V415" s="179"/>
      <c r="W415" s="179"/>
    </row>
    <row r="416" spans="1:23" s="20" customFormat="1" ht="11.25" customHeight="1" x14ac:dyDescent="0.2">
      <c r="A416" s="17" t="s">
        <v>447</v>
      </c>
      <c r="B416" s="18">
        <v>106402.95321590002</v>
      </c>
      <c r="C416" s="18">
        <v>22241.699222000003</v>
      </c>
      <c r="D416" s="18">
        <v>40212.036100300007</v>
      </c>
      <c r="E416" s="16">
        <v>80.79570134877531</v>
      </c>
      <c r="F416" s="16"/>
      <c r="G416" s="18">
        <v>286078.69693999994</v>
      </c>
      <c r="H416" s="18">
        <v>65195.538540000001</v>
      </c>
      <c r="I416" s="18">
        <v>104561.07964000001</v>
      </c>
      <c r="J416" s="16">
        <v>60.380728469399344</v>
      </c>
      <c r="K416" s="12"/>
      <c r="L416" s="16"/>
      <c r="M416" s="16"/>
      <c r="O416" s="292"/>
      <c r="P416" s="292"/>
      <c r="Q416" s="292"/>
    </row>
    <row r="417" spans="1:22" ht="11.25" customHeight="1" x14ac:dyDescent="0.2">
      <c r="A417" s="9" t="s">
        <v>448</v>
      </c>
      <c r="B417" s="11">
        <v>104131.30761420002</v>
      </c>
      <c r="C417" s="11">
        <v>21707.249965300001</v>
      </c>
      <c r="D417" s="11">
        <v>39441.882404100004</v>
      </c>
      <c r="E417" s="12">
        <v>81.699121109995957</v>
      </c>
      <c r="F417" s="12"/>
      <c r="G417" s="11">
        <v>269183.78670999996</v>
      </c>
      <c r="H417" s="11">
        <v>61118.439290000002</v>
      </c>
      <c r="I417" s="11">
        <v>98307.205370000011</v>
      </c>
      <c r="J417" s="12">
        <v>60.847047980959672</v>
      </c>
      <c r="K417" s="12"/>
      <c r="L417" s="12"/>
      <c r="M417" s="12"/>
      <c r="O417" s="292"/>
      <c r="P417" s="292"/>
      <c r="Q417" s="292"/>
      <c r="R417" s="247"/>
    </row>
    <row r="418" spans="1:22" ht="11.25" customHeight="1" x14ac:dyDescent="0.2">
      <c r="A418" s="342" t="s">
        <v>449</v>
      </c>
      <c r="B418" s="206">
        <v>103174.03953420003</v>
      </c>
      <c r="C418" s="206">
        <v>21462.667595300001</v>
      </c>
      <c r="D418" s="206">
        <v>39198.548434100005</v>
      </c>
      <c r="E418" s="12">
        <v>82.635957343363458</v>
      </c>
      <c r="F418" s="12"/>
      <c r="G418" s="207">
        <v>267954.01747999998</v>
      </c>
      <c r="H418" s="207">
        <v>60841.587169999999</v>
      </c>
      <c r="I418" s="207">
        <v>98018.361720000015</v>
      </c>
      <c r="J418" s="12">
        <v>61.104215519760942</v>
      </c>
      <c r="K418" s="12"/>
      <c r="L418" s="12"/>
      <c r="M418" s="12"/>
      <c r="O418" s="292"/>
      <c r="P418" s="292"/>
      <c r="Q418" s="292"/>
      <c r="R418" s="247"/>
    </row>
    <row r="419" spans="1:22" ht="11.25" customHeight="1" x14ac:dyDescent="0.2">
      <c r="A419" s="342" t="s">
        <v>456</v>
      </c>
      <c r="B419" s="206">
        <v>957.26807999999994</v>
      </c>
      <c r="C419" s="206">
        <v>244.58237</v>
      </c>
      <c r="D419" s="206">
        <v>243.33396999999999</v>
      </c>
      <c r="E419" s="12">
        <v>-0.5104210904490003</v>
      </c>
      <c r="F419" s="12"/>
      <c r="G419" s="207">
        <v>1229.7692299999999</v>
      </c>
      <c r="H419" s="207">
        <v>276.85212000000001</v>
      </c>
      <c r="I419" s="207">
        <v>288.84365000000003</v>
      </c>
      <c r="J419" s="12">
        <v>4.3313845673278735</v>
      </c>
      <c r="K419" s="12"/>
      <c r="L419" s="12"/>
      <c r="M419" s="12"/>
      <c r="O419" s="292"/>
      <c r="P419" s="292"/>
      <c r="Q419" s="292"/>
      <c r="R419" s="247"/>
    </row>
    <row r="420" spans="1:22" ht="11.25" customHeight="1" x14ac:dyDescent="0.2">
      <c r="A420" s="9" t="s">
        <v>450</v>
      </c>
      <c r="B420" s="206">
        <v>2271.6456017</v>
      </c>
      <c r="C420" s="206">
        <v>534.44925670000009</v>
      </c>
      <c r="D420" s="206">
        <v>770.15369620000001</v>
      </c>
      <c r="E420" s="12">
        <v>44.102304670676489</v>
      </c>
      <c r="F420" s="12"/>
      <c r="G420" s="207">
        <v>16894.910229999998</v>
      </c>
      <c r="H420" s="207">
        <v>4077.0992500000002</v>
      </c>
      <c r="I420" s="207">
        <v>6253.8742700000003</v>
      </c>
      <c r="J420" s="12">
        <v>53.390287714972857</v>
      </c>
      <c r="K420" s="12"/>
      <c r="L420" s="12"/>
      <c r="M420" s="12"/>
      <c r="O420" s="292"/>
      <c r="P420" s="292"/>
      <c r="Q420" s="292"/>
      <c r="R420" s="247"/>
    </row>
    <row r="421" spans="1:22" s="20" customFormat="1" ht="11.25" customHeight="1" x14ac:dyDescent="0.2">
      <c r="A421" s="17" t="s">
        <v>446</v>
      </c>
      <c r="B421" s="18">
        <v>126671.3648428</v>
      </c>
      <c r="C421" s="18">
        <v>30080.734500300001</v>
      </c>
      <c r="D421" s="18">
        <v>43594.955355000006</v>
      </c>
      <c r="E421" s="16">
        <v>44.926498901033227</v>
      </c>
      <c r="F421" s="16"/>
      <c r="G421" s="18">
        <v>171084.16556999998</v>
      </c>
      <c r="H421" s="18">
        <v>46566.203050000004</v>
      </c>
      <c r="I421" s="18">
        <v>60169.244400000003</v>
      </c>
      <c r="J421" s="16">
        <v>29.212262239620145</v>
      </c>
      <c r="K421" s="12"/>
      <c r="L421" s="16"/>
      <c r="M421" s="16"/>
      <c r="O421" s="292"/>
      <c r="P421" s="292"/>
      <c r="Q421" s="292"/>
      <c r="R421" s="22"/>
    </row>
    <row r="422" spans="1:22" ht="11.25" customHeight="1" x14ac:dyDescent="0.2">
      <c r="A422" s="9" t="s">
        <v>443</v>
      </c>
      <c r="B422" s="11">
        <v>119930.694527</v>
      </c>
      <c r="C422" s="11">
        <v>28355.231776500001</v>
      </c>
      <c r="D422" s="11">
        <v>41446.672333500006</v>
      </c>
      <c r="E422" s="12">
        <v>46.169400624860401</v>
      </c>
      <c r="F422" s="12"/>
      <c r="G422" s="11">
        <v>153299.78977999999</v>
      </c>
      <c r="H422" s="11">
        <v>42022.002850000004</v>
      </c>
      <c r="I422" s="11">
        <v>54758.57243</v>
      </c>
      <c r="J422" s="12">
        <v>30.309287316608703</v>
      </c>
      <c r="K422" s="12"/>
      <c r="L422" s="12"/>
      <c r="M422" s="12"/>
      <c r="O422" s="292"/>
      <c r="P422" s="292"/>
      <c r="Q422" s="292"/>
    </row>
    <row r="423" spans="1:22" ht="11.25" customHeight="1" x14ac:dyDescent="0.2">
      <c r="A423" s="342" t="s">
        <v>454</v>
      </c>
      <c r="B423" s="206">
        <v>11424.745387300001</v>
      </c>
      <c r="C423" s="206">
        <v>3070.8529100000001</v>
      </c>
      <c r="D423" s="206">
        <v>4227.9824900000003</v>
      </c>
      <c r="E423" s="12">
        <v>37.681048682986244</v>
      </c>
      <c r="F423" s="12"/>
      <c r="G423" s="207">
        <v>15842.156760000002</v>
      </c>
      <c r="H423" s="207">
        <v>4415.5012700000007</v>
      </c>
      <c r="I423" s="207">
        <v>5993.7158799999997</v>
      </c>
      <c r="J423" s="12">
        <v>35.742592142884803</v>
      </c>
      <c r="K423" s="12"/>
      <c r="L423" s="12"/>
      <c r="M423" s="12"/>
      <c r="O423" s="292"/>
      <c r="P423" s="292"/>
      <c r="Q423" s="292"/>
    </row>
    <row r="424" spans="1:22" ht="11.25" customHeight="1" x14ac:dyDescent="0.2">
      <c r="A424" s="342" t="s">
        <v>455</v>
      </c>
      <c r="B424" s="206">
        <v>108505.94913969999</v>
      </c>
      <c r="C424" s="206">
        <v>25284.378866499999</v>
      </c>
      <c r="D424" s="206">
        <v>37218.689843500004</v>
      </c>
      <c r="E424" s="12">
        <v>47.200332822144645</v>
      </c>
      <c r="F424" s="12"/>
      <c r="G424" s="207">
        <v>137457.63301999998</v>
      </c>
      <c r="H424" s="207">
        <v>37606.501580000004</v>
      </c>
      <c r="I424" s="207">
        <v>48764.856550000004</v>
      </c>
      <c r="J424" s="12">
        <v>29.67134538229493</v>
      </c>
      <c r="K424" s="12"/>
      <c r="L424" s="12"/>
      <c r="M424" s="12"/>
      <c r="O424" s="292"/>
      <c r="P424" s="292"/>
      <c r="Q424" s="292"/>
    </row>
    <row r="425" spans="1:22" ht="11.25" customHeight="1" x14ac:dyDescent="0.2">
      <c r="A425" s="9" t="s">
        <v>445</v>
      </c>
      <c r="B425" s="206">
        <v>6740.6703158000009</v>
      </c>
      <c r="C425" s="206">
        <v>1725.5027238000002</v>
      </c>
      <c r="D425" s="206">
        <v>2148.2830215000004</v>
      </c>
      <c r="E425" s="12">
        <v>24.501862087411212</v>
      </c>
      <c r="F425" s="12"/>
      <c r="G425" s="207">
        <v>17784.375789999998</v>
      </c>
      <c r="H425" s="207">
        <v>4544.2002000000002</v>
      </c>
      <c r="I425" s="207">
        <v>5410.6719700000003</v>
      </c>
      <c r="J425" s="12">
        <v>19.067640769876306</v>
      </c>
      <c r="K425" s="12"/>
      <c r="L425" s="12"/>
      <c r="M425" s="12"/>
      <c r="O425" s="292"/>
      <c r="P425" s="292"/>
      <c r="Q425" s="292"/>
    </row>
    <row r="426" spans="1:22" s="20" customFormat="1" ht="11.25" customHeight="1" x14ac:dyDescent="0.2">
      <c r="A426" s="17" t="s">
        <v>431</v>
      </c>
      <c r="B426" s="18">
        <v>228120.46156030003</v>
      </c>
      <c r="C426" s="18">
        <v>55560.924450399994</v>
      </c>
      <c r="D426" s="18">
        <v>60483.762169399997</v>
      </c>
      <c r="E426" s="16">
        <v>8.8602516385318353</v>
      </c>
      <c r="F426" s="16"/>
      <c r="G426" s="18">
        <v>1068662.5042999997</v>
      </c>
      <c r="H426" s="18">
        <v>282256.13849000004</v>
      </c>
      <c r="I426" s="18">
        <v>307909.91837999999</v>
      </c>
      <c r="J426" s="16">
        <v>9.0888297513178173</v>
      </c>
      <c r="K426" s="12"/>
      <c r="L426" s="16"/>
      <c r="M426" s="16"/>
      <c r="O426" s="292"/>
      <c r="P426" s="292"/>
      <c r="Q426" s="292"/>
    </row>
    <row r="427" spans="1:22" ht="11.25" customHeight="1" x14ac:dyDescent="0.2">
      <c r="A427" s="9" t="s">
        <v>453</v>
      </c>
      <c r="B427" s="11">
        <v>226922.87354960002</v>
      </c>
      <c r="C427" s="11">
        <v>55267.314821299995</v>
      </c>
      <c r="D427" s="11">
        <v>60141.537401399997</v>
      </c>
      <c r="E427" s="12">
        <v>8.8193584143904786</v>
      </c>
      <c r="F427" s="12"/>
      <c r="G427" s="11">
        <v>1062012.4379299998</v>
      </c>
      <c r="H427" s="11">
        <v>280457.76299000002</v>
      </c>
      <c r="I427" s="11">
        <v>306101.08572999999</v>
      </c>
      <c r="J427" s="12">
        <v>9.1433813300843951</v>
      </c>
      <c r="K427" s="12"/>
      <c r="L427" s="12"/>
      <c r="M427" s="12"/>
      <c r="O427" s="292"/>
      <c r="P427" s="292"/>
      <c r="Q427" s="292"/>
    </row>
    <row r="428" spans="1:22" ht="11.25" customHeight="1" x14ac:dyDescent="0.2">
      <c r="A428" s="342" t="s">
        <v>69</v>
      </c>
      <c r="B428" s="206">
        <v>224856.67394910002</v>
      </c>
      <c r="C428" s="206">
        <v>54856.566338299992</v>
      </c>
      <c r="D428" s="206">
        <v>59338.384514999998</v>
      </c>
      <c r="E428" s="12">
        <v>8.1700669142517484</v>
      </c>
      <c r="F428" s="12"/>
      <c r="G428" s="207">
        <v>1058958.8402199999</v>
      </c>
      <c r="H428" s="207">
        <v>279957.68145999999</v>
      </c>
      <c r="I428" s="207">
        <v>303100.08265</v>
      </c>
      <c r="J428" s="12">
        <v>8.2663926452421777</v>
      </c>
      <c r="K428" s="12"/>
      <c r="L428" s="12"/>
      <c r="M428" s="12"/>
      <c r="O428" s="292"/>
      <c r="P428" s="292"/>
      <c r="Q428" s="292"/>
      <c r="S428" s="339"/>
      <c r="T428" s="339"/>
    </row>
    <row r="429" spans="1:22" ht="11.25" customHeight="1" x14ac:dyDescent="0.2">
      <c r="A429" s="342" t="s">
        <v>452</v>
      </c>
      <c r="B429" s="206">
        <v>2066.1996005000001</v>
      </c>
      <c r="C429" s="206">
        <v>410.74848300000002</v>
      </c>
      <c r="D429" s="206">
        <v>803.15288640000006</v>
      </c>
      <c r="E429" s="12">
        <v>95.533987255164135</v>
      </c>
      <c r="F429" s="12"/>
      <c r="G429" s="207">
        <v>3053.59771</v>
      </c>
      <c r="H429" s="207">
        <v>500.08153000000004</v>
      </c>
      <c r="I429" s="207">
        <v>3001.00308</v>
      </c>
      <c r="J429" s="12">
        <v>500.10276324342544</v>
      </c>
      <c r="K429" s="12"/>
      <c r="L429" s="12"/>
      <c r="M429" s="12"/>
      <c r="O429" s="292"/>
      <c r="P429" s="292"/>
      <c r="Q429" s="292"/>
    </row>
    <row r="430" spans="1:22" ht="11.25" customHeight="1" x14ac:dyDescent="0.2">
      <c r="A430" s="9" t="s">
        <v>444</v>
      </c>
      <c r="B430" s="206">
        <v>1197.5880107</v>
      </c>
      <c r="C430" s="206">
        <v>293.60962909999995</v>
      </c>
      <c r="D430" s="206">
        <v>342.22476800000004</v>
      </c>
      <c r="E430" s="12">
        <v>16.557746777249733</v>
      </c>
      <c r="F430" s="12"/>
      <c r="G430" s="207">
        <v>6650.0663699999996</v>
      </c>
      <c r="H430" s="207">
        <v>1798.3755000000003</v>
      </c>
      <c r="I430" s="207">
        <v>1808.8326500000003</v>
      </c>
      <c r="J430" s="12">
        <v>0.58147756127682726</v>
      </c>
      <c r="K430" s="12"/>
      <c r="L430" s="12"/>
      <c r="M430" s="12"/>
      <c r="O430" s="292"/>
      <c r="P430" s="292"/>
      <c r="Q430" s="292"/>
    </row>
    <row r="431" spans="1:22" s="20" customFormat="1" ht="11.25" customHeight="1" x14ac:dyDescent="0.2">
      <c r="A431" s="17" t="s">
        <v>71</v>
      </c>
      <c r="B431" s="294">
        <v>4265.208017599999</v>
      </c>
      <c r="C431" s="294">
        <v>1557.4814230000002</v>
      </c>
      <c r="D431" s="294">
        <v>1338.8385840999999</v>
      </c>
      <c r="E431" s="16">
        <v>-14.038230933044034</v>
      </c>
      <c r="F431" s="16"/>
      <c r="G431" s="295">
        <v>14494.92555</v>
      </c>
      <c r="H431" s="295">
        <v>5020.80825</v>
      </c>
      <c r="I431" s="295">
        <v>4685.2706800000005</v>
      </c>
      <c r="J431" s="16">
        <v>-6.6829393454729029</v>
      </c>
      <c r="K431" s="12"/>
      <c r="L431" s="16"/>
      <c r="M431" s="16"/>
      <c r="O431" s="292"/>
      <c r="P431" s="292"/>
      <c r="Q431" s="292"/>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479</v>
      </c>
      <c r="B433" s="9"/>
      <c r="C433" s="9"/>
      <c r="D433" s="9"/>
      <c r="E433" s="9"/>
      <c r="F433" s="9"/>
      <c r="G433" s="9"/>
      <c r="H433" s="9"/>
      <c r="I433" s="9"/>
      <c r="J433" s="9"/>
      <c r="K433" s="12"/>
      <c r="L433" s="9"/>
      <c r="M433" s="9"/>
      <c r="O433" s="174"/>
    </row>
    <row r="434" spans="1:22" s="20" customFormat="1" ht="11.25" customHeight="1" x14ac:dyDescent="0.2">
      <c r="A434" s="17"/>
      <c r="B434" s="294"/>
      <c r="C434" s="294"/>
      <c r="D434" s="294"/>
      <c r="E434" s="16"/>
      <c r="F434" s="16"/>
      <c r="G434" s="295"/>
      <c r="H434" s="295"/>
      <c r="I434" s="295"/>
      <c r="J434" s="16"/>
      <c r="K434" s="12"/>
      <c r="L434" s="16"/>
      <c r="M434" s="16"/>
      <c r="O434" s="292"/>
      <c r="P434" s="282"/>
      <c r="Q434" s="293"/>
      <c r="R434" s="22"/>
      <c r="S434" s="179"/>
      <c r="T434" s="179"/>
      <c r="U434" s="179"/>
      <c r="V434" s="179"/>
    </row>
    <row r="435" spans="1:22" ht="20.100000000000001" customHeight="1" x14ac:dyDescent="0.2">
      <c r="A435" s="406" t="s">
        <v>476</v>
      </c>
      <c r="B435" s="406"/>
      <c r="C435" s="406"/>
      <c r="D435" s="406"/>
      <c r="E435" s="406"/>
      <c r="F435" s="406"/>
      <c r="G435" s="406"/>
      <c r="H435" s="406"/>
      <c r="I435" s="406"/>
      <c r="J435" s="406"/>
      <c r="K435" s="12"/>
      <c r="L435" s="359"/>
      <c r="M435" s="359"/>
      <c r="N435" s="108"/>
      <c r="O435" s="177"/>
      <c r="P435" s="167"/>
      <c r="Q435" s="167"/>
      <c r="R435" s="247"/>
      <c r="S435" s="108"/>
    </row>
    <row r="436" spans="1:22" ht="20.100000000000001" customHeight="1" x14ac:dyDescent="0.2">
      <c r="A436" s="407" t="s">
        <v>224</v>
      </c>
      <c r="B436" s="407"/>
      <c r="C436" s="407"/>
      <c r="D436" s="407"/>
      <c r="E436" s="407"/>
      <c r="F436" s="407"/>
      <c r="G436" s="407"/>
      <c r="H436" s="407"/>
      <c r="I436" s="407"/>
      <c r="J436" s="407"/>
      <c r="K436" s="12"/>
      <c r="L436" s="359"/>
      <c r="M436" s="359"/>
      <c r="N436" s="108"/>
      <c r="O436" s="177"/>
      <c r="P436" s="167"/>
      <c r="Q436" s="167"/>
      <c r="R436" s="247"/>
      <c r="S436" s="108"/>
      <c r="T436" s="108"/>
    </row>
    <row r="437" spans="1:22" s="20" customFormat="1" ht="12.75" x14ac:dyDescent="0.2">
      <c r="A437" s="17"/>
      <c r="B437" s="410" t="s">
        <v>100</v>
      </c>
      <c r="C437" s="410"/>
      <c r="D437" s="410"/>
      <c r="E437" s="410"/>
      <c r="F437" s="360"/>
      <c r="G437" s="410" t="s">
        <v>420</v>
      </c>
      <c r="H437" s="410"/>
      <c r="I437" s="410"/>
      <c r="J437" s="410"/>
      <c r="K437" s="12"/>
      <c r="L437" s="360"/>
      <c r="M437" s="360"/>
      <c r="N437" s="108"/>
      <c r="O437" s="26"/>
      <c r="P437" s="26"/>
      <c r="Q437" s="22"/>
      <c r="R437" s="22"/>
      <c r="S437" s="22"/>
      <c r="T437" s="108"/>
    </row>
    <row r="438" spans="1:22" s="20" customFormat="1" ht="12.75" x14ac:dyDescent="0.2">
      <c r="A438" s="17" t="s">
        <v>257</v>
      </c>
      <c r="B438" s="412">
        <v>2020</v>
      </c>
      <c r="C438" s="411" t="s">
        <v>510</v>
      </c>
      <c r="D438" s="411"/>
      <c r="E438" s="411"/>
      <c r="F438" s="360"/>
      <c r="G438" s="412">
        <v>2020</v>
      </c>
      <c r="H438" s="411" t="s">
        <v>510</v>
      </c>
      <c r="I438" s="411"/>
      <c r="J438" s="411"/>
      <c r="K438" s="12"/>
      <c r="L438" s="360"/>
      <c r="M438" s="360"/>
      <c r="N438" s="108"/>
      <c r="O438" s="111"/>
      <c r="P438" s="111"/>
      <c r="Q438" s="247"/>
      <c r="R438" s="247"/>
      <c r="S438" s="247"/>
      <c r="T438" s="27"/>
      <c r="U438" s="27"/>
    </row>
    <row r="439" spans="1:22" s="20" customFormat="1" ht="12.75" x14ac:dyDescent="0.2">
      <c r="A439" s="123"/>
      <c r="B439" s="416"/>
      <c r="C439" s="257">
        <v>2020</v>
      </c>
      <c r="D439" s="257">
        <v>2021</v>
      </c>
      <c r="E439" s="361" t="s">
        <v>522</v>
      </c>
      <c r="F439" s="125"/>
      <c r="G439" s="416"/>
      <c r="H439" s="257">
        <v>2020</v>
      </c>
      <c r="I439" s="257">
        <v>2021</v>
      </c>
      <c r="J439" s="361" t="s">
        <v>522</v>
      </c>
      <c r="K439" s="12"/>
      <c r="L439" s="360"/>
      <c r="M439" s="360"/>
      <c r="N439" s="108"/>
      <c r="O439" s="111"/>
      <c r="P439" s="111"/>
      <c r="Q439" s="247"/>
      <c r="R439" s="247"/>
      <c r="S439" s="247"/>
      <c r="T439" s="264"/>
      <c r="U439" s="264"/>
    </row>
    <row r="440" spans="1:22" s="20" customFormat="1" ht="11.25" customHeight="1" x14ac:dyDescent="0.2">
      <c r="A440" s="17" t="s">
        <v>261</v>
      </c>
      <c r="B440" s="294"/>
      <c r="C440" s="294"/>
      <c r="D440" s="294"/>
      <c r="E440" s="16"/>
      <c r="F440" s="16"/>
      <c r="G440" s="295"/>
      <c r="H440" s="295"/>
      <c r="I440" s="295"/>
      <c r="J440" s="16"/>
      <c r="K440" s="12"/>
      <c r="L440" s="16"/>
      <c r="M440" s="16"/>
      <c r="O440" s="292"/>
      <c r="P440" s="282"/>
      <c r="Q440" s="293"/>
      <c r="R440" s="22"/>
      <c r="S440" s="179"/>
      <c r="T440" s="179"/>
      <c r="U440" s="179"/>
      <c r="V440" s="179"/>
    </row>
    <row r="441" spans="1:22" s="20" customFormat="1" ht="11.25" customHeight="1" x14ac:dyDescent="0.2">
      <c r="A441" s="17" t="s">
        <v>461</v>
      </c>
      <c r="B441" s="294">
        <v>158788.017815</v>
      </c>
      <c r="C441" s="294">
        <v>40252.211991999997</v>
      </c>
      <c r="D441" s="294">
        <v>66370.261200199995</v>
      </c>
      <c r="E441" s="16">
        <v>64.88599735435875</v>
      </c>
      <c r="F441" s="16"/>
      <c r="G441" s="295">
        <v>163689.37869999997</v>
      </c>
      <c r="H441" s="295">
        <v>41068.130079999988</v>
      </c>
      <c r="I441" s="295">
        <v>74385.498089999979</v>
      </c>
      <c r="J441" s="16">
        <v>81.127063601625764</v>
      </c>
      <c r="K441" s="12"/>
      <c r="L441" s="16"/>
      <c r="M441" s="16"/>
      <c r="O441" s="292"/>
      <c r="P441" s="282"/>
      <c r="Q441" s="293"/>
      <c r="R441" s="22"/>
      <c r="S441" s="179"/>
      <c r="T441" s="179"/>
      <c r="U441" s="179"/>
      <c r="V441" s="179"/>
    </row>
    <row r="442" spans="1:22" s="20" customFormat="1" ht="11.25" customHeight="1" x14ac:dyDescent="0.2">
      <c r="A442" s="17"/>
      <c r="B442" s="294"/>
      <c r="C442" s="294"/>
      <c r="D442" s="294"/>
      <c r="E442" s="344"/>
      <c r="F442" s="16"/>
      <c r="G442" s="295"/>
      <c r="H442" s="295"/>
      <c r="I442" s="295"/>
      <c r="J442" s="344"/>
      <c r="K442" s="347"/>
      <c r="L442" s="344"/>
      <c r="M442" s="344"/>
      <c r="O442" s="292"/>
      <c r="P442" s="282"/>
      <c r="Q442" s="293"/>
      <c r="R442" s="22"/>
      <c r="S442" s="179"/>
      <c r="T442" s="179"/>
      <c r="U442" s="179"/>
      <c r="V442" s="179"/>
    </row>
    <row r="443" spans="1:22" s="20" customFormat="1" ht="11.25" customHeight="1" x14ac:dyDescent="0.2">
      <c r="A443" s="17" t="s">
        <v>10</v>
      </c>
      <c r="B443" s="294"/>
      <c r="C443" s="294"/>
      <c r="D443" s="294"/>
      <c r="E443" s="16"/>
      <c r="F443" s="16"/>
      <c r="G443" s="295"/>
      <c r="H443" s="295"/>
      <c r="I443" s="295"/>
      <c r="J443" s="16"/>
      <c r="K443" s="12"/>
      <c r="L443" s="16"/>
      <c r="M443" s="16"/>
      <c r="O443" s="292"/>
      <c r="P443" s="282"/>
      <c r="Q443" s="293"/>
      <c r="R443" s="22"/>
      <c r="S443" s="179"/>
      <c r="T443" s="179"/>
      <c r="U443" s="179"/>
      <c r="V443" s="179"/>
    </row>
    <row r="444" spans="1:22" s="20" customFormat="1" ht="11.25" customHeight="1" x14ac:dyDescent="0.2">
      <c r="A444" s="17" t="s">
        <v>350</v>
      </c>
      <c r="B444" s="295">
        <v>213599.18656990008</v>
      </c>
      <c r="C444" s="295">
        <v>43368.162842999998</v>
      </c>
      <c r="D444" s="295">
        <v>93797.791491700002</v>
      </c>
      <c r="E444" s="16">
        <v>116.28260304976186</v>
      </c>
      <c r="F444" s="12"/>
      <c r="G444" s="295">
        <v>168462.19295999996</v>
      </c>
      <c r="H444" s="295">
        <v>44070.897680000002</v>
      </c>
      <c r="I444" s="295">
        <v>97712.458729999998</v>
      </c>
      <c r="J444" s="16">
        <v>121.71651560059621</v>
      </c>
      <c r="K444" s="12"/>
      <c r="L444" s="16"/>
      <c r="M444" s="16"/>
      <c r="O444" s="292"/>
      <c r="P444" s="282"/>
      <c r="Q444" s="293"/>
      <c r="R444" s="22"/>
      <c r="S444" s="179"/>
      <c r="T444" s="179"/>
      <c r="U444" s="179"/>
      <c r="V444" s="179"/>
    </row>
    <row r="445" spans="1:22" s="20" customFormat="1" ht="11.25" customHeight="1" x14ac:dyDescent="0.2">
      <c r="A445" s="9" t="s">
        <v>351</v>
      </c>
      <c r="B445" s="206">
        <v>1979.1911585</v>
      </c>
      <c r="C445" s="206">
        <v>210.3602558</v>
      </c>
      <c r="D445" s="206">
        <v>551.19106080000006</v>
      </c>
      <c r="E445" s="12">
        <v>162.02243323189572</v>
      </c>
      <c r="F445" s="12"/>
      <c r="G445" s="207">
        <v>2133.3824300000001</v>
      </c>
      <c r="H445" s="207">
        <v>224.20815999999999</v>
      </c>
      <c r="I445" s="207">
        <v>921.16173999999978</v>
      </c>
      <c r="J445" s="16">
        <v>310.85112156488856</v>
      </c>
      <c r="K445" s="12"/>
      <c r="L445" s="16"/>
      <c r="M445" s="16"/>
      <c r="O445" s="292"/>
      <c r="P445" s="282"/>
      <c r="Q445" s="293"/>
      <c r="R445" s="22"/>
      <c r="S445" s="179"/>
      <c r="T445" s="179"/>
      <c r="U445" s="179"/>
      <c r="V445" s="179"/>
    </row>
    <row r="446" spans="1:22" s="20" customFormat="1" ht="11.25" customHeight="1" x14ac:dyDescent="0.2">
      <c r="A446" s="9" t="s">
        <v>352</v>
      </c>
      <c r="B446" s="206">
        <v>74410.367024899999</v>
      </c>
      <c r="C446" s="206">
        <v>2475.9475643999999</v>
      </c>
      <c r="D446" s="206">
        <v>31570.1870065</v>
      </c>
      <c r="E446" s="12">
        <v>1175.0749434449535</v>
      </c>
      <c r="F446" s="12"/>
      <c r="G446" s="207">
        <v>44497.648700000005</v>
      </c>
      <c r="H446" s="207">
        <v>8754.7472600000001</v>
      </c>
      <c r="I446" s="207">
        <v>36707.360059999999</v>
      </c>
      <c r="J446" s="16">
        <v>319.28520572734385</v>
      </c>
      <c r="K446" s="12"/>
      <c r="L446" s="16"/>
      <c r="M446" s="16"/>
      <c r="O446" s="292"/>
      <c r="P446" s="282"/>
      <c r="Q446" s="293"/>
      <c r="R446" s="22"/>
      <c r="S446" s="179"/>
      <c r="T446" s="179"/>
      <c r="U446" s="179"/>
      <c r="V446" s="179"/>
    </row>
    <row r="447" spans="1:22" s="20" customFormat="1" ht="11.25" customHeight="1" x14ac:dyDescent="0.2">
      <c r="A447" s="9" t="s">
        <v>328</v>
      </c>
      <c r="B447" s="206">
        <v>137209.62838650006</v>
      </c>
      <c r="C447" s="206">
        <v>40681.855022800002</v>
      </c>
      <c r="D447" s="206">
        <v>61676.413424400002</v>
      </c>
      <c r="E447" s="12">
        <v>51.60668900135866</v>
      </c>
      <c r="F447" s="12"/>
      <c r="G447" s="207">
        <v>121831.16182999997</v>
      </c>
      <c r="H447" s="207">
        <v>35091.942260000003</v>
      </c>
      <c r="I447" s="207">
        <v>60083.936929999996</v>
      </c>
      <c r="J447" s="16">
        <v>71.218613335310977</v>
      </c>
      <c r="K447" s="12"/>
      <c r="L447" s="16"/>
      <c r="M447" s="16"/>
      <c r="O447" s="292"/>
      <c r="P447" s="282"/>
      <c r="Q447" s="293"/>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1911520.7492000004</v>
      </c>
      <c r="H449" s="207">
        <v>457735.40193000005</v>
      </c>
      <c r="I449" s="207">
        <v>556284.88096999982</v>
      </c>
      <c r="J449" s="12">
        <v>21.529791802092376</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462</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6" t="s">
        <v>279</v>
      </c>
      <c r="B453" s="406"/>
      <c r="C453" s="406"/>
      <c r="D453" s="406"/>
      <c r="E453" s="406"/>
      <c r="F453" s="406"/>
      <c r="G453" s="406"/>
      <c r="H453" s="406"/>
      <c r="I453" s="406"/>
      <c r="J453" s="406"/>
      <c r="K453" s="359"/>
      <c r="L453" s="359"/>
      <c r="M453" s="359"/>
      <c r="O453" s="174"/>
    </row>
    <row r="454" spans="1:18" ht="20.100000000000001" customHeight="1" x14ac:dyDescent="0.2">
      <c r="A454" s="407" t="s">
        <v>225</v>
      </c>
      <c r="B454" s="407"/>
      <c r="C454" s="407"/>
      <c r="D454" s="407"/>
      <c r="E454" s="407"/>
      <c r="F454" s="407"/>
      <c r="G454" s="407"/>
      <c r="H454" s="407"/>
      <c r="I454" s="407"/>
      <c r="J454" s="407"/>
      <c r="K454" s="359"/>
      <c r="L454" s="359"/>
      <c r="M454" s="359"/>
      <c r="O454" s="174"/>
      <c r="P454" s="175"/>
      <c r="Q454" s="175"/>
    </row>
    <row r="455" spans="1:18" s="20" customFormat="1" ht="12.75" x14ac:dyDescent="0.2">
      <c r="A455" s="17"/>
      <c r="B455" s="410" t="s">
        <v>100</v>
      </c>
      <c r="C455" s="410"/>
      <c r="D455" s="410"/>
      <c r="E455" s="410"/>
      <c r="F455" s="360"/>
      <c r="G455" s="410" t="s">
        <v>420</v>
      </c>
      <c r="H455" s="410"/>
      <c r="I455" s="410"/>
      <c r="J455" s="410"/>
      <c r="K455" s="360"/>
      <c r="L455" s="360"/>
      <c r="M455" s="360"/>
      <c r="N455" s="91"/>
      <c r="O455" s="165"/>
      <c r="P455" s="165"/>
      <c r="Q455" s="165"/>
      <c r="R455" s="91"/>
    </row>
    <row r="456" spans="1:18" s="20" customFormat="1" ht="12.75" x14ac:dyDescent="0.2">
      <c r="A456" s="17" t="s">
        <v>257</v>
      </c>
      <c r="B456" s="412">
        <v>2020</v>
      </c>
      <c r="C456" s="411" t="s">
        <v>510</v>
      </c>
      <c r="D456" s="411"/>
      <c r="E456" s="411"/>
      <c r="F456" s="360"/>
      <c r="G456" s="412">
        <v>2020</v>
      </c>
      <c r="H456" s="411" t="s">
        <v>510</v>
      </c>
      <c r="I456" s="411"/>
      <c r="J456" s="411"/>
      <c r="K456" s="360"/>
      <c r="L456" s="360"/>
      <c r="M456" s="360"/>
      <c r="N456" s="91"/>
      <c r="O456" s="165"/>
      <c r="P456" s="171"/>
      <c r="Q456" s="171"/>
    </row>
    <row r="457" spans="1:18" s="20" customFormat="1" ht="12.75" x14ac:dyDescent="0.2">
      <c r="A457" s="123"/>
      <c r="B457" s="413"/>
      <c r="C457" s="257">
        <v>2020</v>
      </c>
      <c r="D457" s="257">
        <v>2021</v>
      </c>
      <c r="E457" s="361" t="s">
        <v>522</v>
      </c>
      <c r="F457" s="125"/>
      <c r="G457" s="413"/>
      <c r="H457" s="257">
        <v>2020</v>
      </c>
      <c r="I457" s="257">
        <v>2021</v>
      </c>
      <c r="J457" s="361" t="s">
        <v>522</v>
      </c>
      <c r="K457" s="360"/>
      <c r="L457" s="360"/>
      <c r="M457" s="360"/>
      <c r="O457" s="165"/>
      <c r="P457" s="171"/>
      <c r="Q457" s="171"/>
    </row>
    <row r="458" spans="1:18" s="20" customFormat="1" ht="12.75" x14ac:dyDescent="0.2">
      <c r="A458" s="17"/>
      <c r="B458" s="17"/>
      <c r="C458" s="256"/>
      <c r="D458" s="256"/>
      <c r="E458" s="360"/>
      <c r="F458" s="360"/>
      <c r="G458" s="17"/>
      <c r="H458" s="256"/>
      <c r="I458" s="256"/>
      <c r="J458" s="360"/>
      <c r="K458" s="360"/>
      <c r="L458" s="360"/>
      <c r="M458" s="360"/>
      <c r="O458" s="165"/>
      <c r="P458" s="171"/>
      <c r="Q458" s="171"/>
    </row>
    <row r="459" spans="1:18" s="20" customFormat="1" ht="12.75" x14ac:dyDescent="0.2">
      <c r="A459" s="17" t="s">
        <v>381</v>
      </c>
      <c r="B459" s="17"/>
      <c r="C459" s="256"/>
      <c r="D459" s="256"/>
      <c r="E459" s="360"/>
      <c r="F459" s="360"/>
      <c r="G459" s="18">
        <v>1913560.5158899999</v>
      </c>
      <c r="H459" s="18">
        <v>463795.54895000003</v>
      </c>
      <c r="I459" s="18">
        <v>422458.02652999997</v>
      </c>
      <c r="J459" s="16">
        <v>-8.9128760535941467</v>
      </c>
      <c r="K459" s="16"/>
      <c r="L459" s="16"/>
      <c r="M459" s="16"/>
      <c r="O459" s="165"/>
      <c r="P459" s="171"/>
      <c r="Q459" s="171"/>
    </row>
    <row r="460" spans="1:18" s="20" customFormat="1" ht="12.75" x14ac:dyDescent="0.2">
      <c r="A460" s="17"/>
      <c r="B460" s="17"/>
      <c r="C460" s="256"/>
      <c r="D460" s="256"/>
      <c r="E460" s="360"/>
      <c r="F460" s="360"/>
      <c r="G460" s="17"/>
      <c r="H460" s="256"/>
      <c r="I460" s="256"/>
      <c r="J460" s="360"/>
      <c r="K460" s="360"/>
      <c r="L460" s="360"/>
      <c r="M460" s="360"/>
      <c r="O460" s="165"/>
      <c r="P460" s="171"/>
      <c r="Q460" s="171"/>
    </row>
    <row r="461" spans="1:18" s="21" customFormat="1" ht="12.75" x14ac:dyDescent="0.2">
      <c r="A461" s="86" t="s">
        <v>256</v>
      </c>
      <c r="B461" s="86"/>
      <c r="C461" s="86"/>
      <c r="D461" s="86"/>
      <c r="E461" s="86"/>
      <c r="F461" s="86"/>
      <c r="G461" s="86">
        <v>984970.84382000018</v>
      </c>
      <c r="H461" s="86">
        <v>161396.73731</v>
      </c>
      <c r="I461" s="86">
        <v>232983.00516999996</v>
      </c>
      <c r="J461" s="16">
        <v>44.354222429231584</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1172823.8167162999</v>
      </c>
      <c r="C463" s="21">
        <v>149443.7445261</v>
      </c>
      <c r="D463" s="21">
        <v>255508.57704110001</v>
      </c>
      <c r="E463" s="16">
        <v>70.973082781980253</v>
      </c>
      <c r="F463" s="21"/>
      <c r="G463" s="21">
        <v>394185.76027000009</v>
      </c>
      <c r="H463" s="21">
        <v>50018.193909999995</v>
      </c>
      <c r="I463" s="21">
        <v>93623.381039999993</v>
      </c>
      <c r="J463" s="16">
        <v>87.178651849086719</v>
      </c>
      <c r="K463" s="16"/>
      <c r="L463" s="16"/>
      <c r="M463" s="16"/>
      <c r="O463" s="165"/>
      <c r="P463" s="171"/>
      <c r="Q463" s="171"/>
    </row>
    <row r="464" spans="1:18" ht="12.75" x14ac:dyDescent="0.2">
      <c r="A464" s="83" t="s">
        <v>179</v>
      </c>
      <c r="B464" s="93">
        <v>565154.84604940005</v>
      </c>
      <c r="C464" s="93">
        <v>71322.067733000003</v>
      </c>
      <c r="D464" s="93">
        <v>116889.50795</v>
      </c>
      <c r="E464" s="12">
        <v>63.889679120893476</v>
      </c>
      <c r="F464" s="93"/>
      <c r="G464" s="93">
        <v>156898.68967000005</v>
      </c>
      <c r="H464" s="93">
        <v>20971.657799999997</v>
      </c>
      <c r="I464" s="93">
        <v>39144.171289999991</v>
      </c>
      <c r="J464" s="12">
        <v>86.652727520663632</v>
      </c>
      <c r="K464" s="12"/>
      <c r="L464" s="12"/>
      <c r="M464" s="12"/>
      <c r="O464" s="167"/>
    </row>
    <row r="465" spans="1:17" ht="12.75" x14ac:dyDescent="0.2">
      <c r="A465" s="83" t="s">
        <v>180</v>
      </c>
      <c r="B465" s="93">
        <v>118109.51</v>
      </c>
      <c r="C465" s="93">
        <v>28018.532999999999</v>
      </c>
      <c r="D465" s="93">
        <v>25534.28</v>
      </c>
      <c r="E465" s="12">
        <v>-8.8664634940023461</v>
      </c>
      <c r="F465" s="93"/>
      <c r="G465" s="93">
        <v>30114.729920000002</v>
      </c>
      <c r="H465" s="93">
        <v>7102.0223000000005</v>
      </c>
      <c r="I465" s="93">
        <v>6635.2050799999997</v>
      </c>
      <c r="J465" s="12">
        <v>-6.5730182232742465</v>
      </c>
      <c r="K465" s="12"/>
      <c r="L465" s="12"/>
      <c r="M465" s="12"/>
      <c r="O465" s="167"/>
    </row>
    <row r="466" spans="1:17" x14ac:dyDescent="0.2">
      <c r="A466" s="83" t="s">
        <v>382</v>
      </c>
      <c r="B466" s="93">
        <v>63355.957664900001</v>
      </c>
      <c r="C466" s="93">
        <v>9065.0284422999994</v>
      </c>
      <c r="D466" s="93">
        <v>4182.0130095000004</v>
      </c>
      <c r="E466" s="12">
        <v>-53.866520815472143</v>
      </c>
      <c r="F466" s="93"/>
      <c r="G466" s="93">
        <v>19116.216370000002</v>
      </c>
      <c r="H466" s="93">
        <v>2732.6765500000001</v>
      </c>
      <c r="I466" s="93">
        <v>1401.0142900000001</v>
      </c>
      <c r="J466" s="12">
        <v>-48.731060395713499</v>
      </c>
      <c r="K466" s="12"/>
      <c r="L466" s="12"/>
      <c r="M466" s="12"/>
      <c r="O466" s="175"/>
    </row>
    <row r="467" spans="1:17" x14ac:dyDescent="0.2">
      <c r="A467" s="83" t="s">
        <v>383</v>
      </c>
      <c r="B467" s="93">
        <v>41658.233</v>
      </c>
      <c r="C467" s="93">
        <v>420.05</v>
      </c>
      <c r="D467" s="93">
        <v>14244.173000000001</v>
      </c>
      <c r="E467" s="12">
        <v>3291.0660635638615</v>
      </c>
      <c r="F467" s="93"/>
      <c r="G467" s="93">
        <v>14801.531880000002</v>
      </c>
      <c r="H467" s="93">
        <v>607.53806000000009</v>
      </c>
      <c r="I467" s="93">
        <v>6136.8068499999999</v>
      </c>
      <c r="J467" s="12">
        <v>910.11068343603017</v>
      </c>
      <c r="K467" s="12"/>
      <c r="L467" s="12"/>
      <c r="M467" s="12"/>
      <c r="O467" s="14"/>
      <c r="P467" s="14"/>
      <c r="Q467" s="14"/>
    </row>
    <row r="468" spans="1:17" x14ac:dyDescent="0.2">
      <c r="A468" s="83" t="s">
        <v>384</v>
      </c>
      <c r="B468" s="93">
        <v>140729.37159999998</v>
      </c>
      <c r="C468" s="93">
        <v>9180.8752100000002</v>
      </c>
      <c r="D468" s="93">
        <v>23490.374</v>
      </c>
      <c r="E468" s="12">
        <v>155.86203344114509</v>
      </c>
      <c r="F468" s="93"/>
      <c r="G468" s="93">
        <v>55058.108939999998</v>
      </c>
      <c r="H468" s="93">
        <v>4249.1097699999991</v>
      </c>
      <c r="I468" s="93">
        <v>10414.90439</v>
      </c>
      <c r="J468" s="12">
        <v>145.10791562817172</v>
      </c>
      <c r="K468" s="12"/>
      <c r="L468" s="12"/>
      <c r="M468" s="12"/>
      <c r="O468" s="14"/>
      <c r="P468" s="14"/>
      <c r="Q468" s="14"/>
    </row>
    <row r="469" spans="1:17" x14ac:dyDescent="0.2">
      <c r="A469" s="83" t="s">
        <v>181</v>
      </c>
      <c r="B469" s="93">
        <v>243815.89840199993</v>
      </c>
      <c r="C469" s="93">
        <v>31437.190140799998</v>
      </c>
      <c r="D469" s="93">
        <v>71168.229081600002</v>
      </c>
      <c r="E469" s="12">
        <v>126.3822840490952</v>
      </c>
      <c r="F469" s="93"/>
      <c r="G469" s="93">
        <v>118196.48348999998</v>
      </c>
      <c r="H469" s="93">
        <v>14355.18943</v>
      </c>
      <c r="I469" s="93">
        <v>29891.279139999999</v>
      </c>
      <c r="J469" s="12">
        <v>108.22629534607259</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318</v>
      </c>
      <c r="B471" s="21">
        <v>74018.190275600005</v>
      </c>
      <c r="C471" s="21">
        <v>10698.3732839</v>
      </c>
      <c r="D471" s="21">
        <v>16602.723904099999</v>
      </c>
      <c r="E471" s="16">
        <v>55.189237312231995</v>
      </c>
      <c r="F471" s="21"/>
      <c r="G471" s="21">
        <v>371450.04037000006</v>
      </c>
      <c r="H471" s="21">
        <v>57739.041729999997</v>
      </c>
      <c r="I471" s="21">
        <v>77244.429079999987</v>
      </c>
      <c r="J471" s="16">
        <v>33.781972761535116</v>
      </c>
      <c r="K471" s="16"/>
      <c r="L471" s="16"/>
      <c r="M471" s="16"/>
    </row>
    <row r="472" spans="1:17" x14ac:dyDescent="0.2">
      <c r="A472" s="83" t="s">
        <v>174</v>
      </c>
      <c r="B472" s="13">
        <v>11155.899192000001</v>
      </c>
      <c r="C472" s="93">
        <v>2573.2720610000001</v>
      </c>
      <c r="D472" s="93">
        <v>2527.1342196000001</v>
      </c>
      <c r="E472" s="12">
        <v>-1.7929639892825975</v>
      </c>
      <c r="F472" s="13"/>
      <c r="G472" s="93">
        <v>77174.109389999998</v>
      </c>
      <c r="H472" s="93">
        <v>19254.89215</v>
      </c>
      <c r="I472" s="93">
        <v>19758.865029999997</v>
      </c>
      <c r="J472" s="12">
        <v>2.6173757613074997</v>
      </c>
      <c r="K472" s="12"/>
      <c r="L472" s="12"/>
      <c r="M472" s="12"/>
      <c r="O472" s="14"/>
      <c r="P472" s="14"/>
      <c r="Q472" s="14"/>
    </row>
    <row r="473" spans="1:17" x14ac:dyDescent="0.2">
      <c r="A473" s="83" t="s">
        <v>175</v>
      </c>
      <c r="B473" s="13">
        <v>8209.4556315000009</v>
      </c>
      <c r="C473" s="93">
        <v>1526.3185145</v>
      </c>
      <c r="D473" s="93">
        <v>1212.6623247</v>
      </c>
      <c r="E473" s="12">
        <v>-20.549851608315791</v>
      </c>
      <c r="F473" s="93"/>
      <c r="G473" s="93">
        <v>89039.935950000014</v>
      </c>
      <c r="H473" s="93">
        <v>14312.951129999999</v>
      </c>
      <c r="I473" s="93">
        <v>14370.613499999999</v>
      </c>
      <c r="J473" s="12">
        <v>0.40286848935812714</v>
      </c>
      <c r="K473" s="12"/>
      <c r="L473" s="12"/>
      <c r="M473" s="12"/>
      <c r="O473" s="14"/>
      <c r="P473" s="14"/>
      <c r="Q473" s="14"/>
    </row>
    <row r="474" spans="1:17" x14ac:dyDescent="0.2">
      <c r="A474" s="83" t="s">
        <v>176</v>
      </c>
      <c r="B474" s="13">
        <v>10834.1083442</v>
      </c>
      <c r="C474" s="93">
        <v>1604.1210966000001</v>
      </c>
      <c r="D474" s="93">
        <v>3998.7450590999997</v>
      </c>
      <c r="E474" s="12">
        <v>149.27950062969074</v>
      </c>
      <c r="F474" s="93"/>
      <c r="G474" s="93">
        <v>83820.241680000036</v>
      </c>
      <c r="H474" s="93">
        <v>7968.4251999999979</v>
      </c>
      <c r="I474" s="93">
        <v>20072.670099999996</v>
      </c>
      <c r="J474" s="12">
        <v>151.90259801899128</v>
      </c>
      <c r="K474" s="12"/>
      <c r="L474" s="12"/>
      <c r="M474" s="12"/>
      <c r="O474" s="14"/>
      <c r="P474" s="14"/>
      <c r="Q474" s="14"/>
    </row>
    <row r="475" spans="1:17" x14ac:dyDescent="0.2">
      <c r="A475" s="83" t="s">
        <v>177</v>
      </c>
      <c r="B475" s="13">
        <v>43818.727107899998</v>
      </c>
      <c r="C475" s="93">
        <v>4994.6616118000002</v>
      </c>
      <c r="D475" s="93">
        <v>8864.1823007000003</v>
      </c>
      <c r="E475" s="12">
        <v>77.473130106715757</v>
      </c>
      <c r="F475" s="93"/>
      <c r="G475" s="93">
        <v>121415.75335000001</v>
      </c>
      <c r="H475" s="93">
        <v>16202.773249999998</v>
      </c>
      <c r="I475" s="93">
        <v>23042.280449999998</v>
      </c>
      <c r="J475" s="12">
        <v>42.211954055457767</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3225.1577543000003</v>
      </c>
      <c r="C477" s="21">
        <v>686.33827410000004</v>
      </c>
      <c r="D477" s="21">
        <v>2825.5783881000002</v>
      </c>
      <c r="E477" s="16">
        <v>311.68888501886335</v>
      </c>
      <c r="F477" s="21"/>
      <c r="G477" s="21">
        <v>175592.90018000003</v>
      </c>
      <c r="H477" s="21">
        <v>43523.600229999996</v>
      </c>
      <c r="I477" s="21">
        <v>50503.208120000003</v>
      </c>
      <c r="J477" s="16">
        <v>16.036375329973481</v>
      </c>
      <c r="K477" s="16"/>
      <c r="L477" s="16"/>
      <c r="M477" s="16"/>
    </row>
    <row r="478" spans="1:17" x14ac:dyDescent="0.2">
      <c r="A478" s="83" t="s">
        <v>183</v>
      </c>
      <c r="B478" s="93">
        <v>1190.4216202</v>
      </c>
      <c r="C478" s="93">
        <v>264.3126992</v>
      </c>
      <c r="D478" s="93">
        <v>256.7682178</v>
      </c>
      <c r="E478" s="12">
        <v>-2.8543771914232678</v>
      </c>
      <c r="F478" s="93"/>
      <c r="G478" s="93">
        <v>20283.253420000001</v>
      </c>
      <c r="H478" s="93">
        <v>4723.4412300000004</v>
      </c>
      <c r="I478" s="93">
        <v>4665.2691800000011</v>
      </c>
      <c r="J478" s="12">
        <v>-1.2315607873033514</v>
      </c>
      <c r="K478" s="12"/>
      <c r="L478" s="12"/>
      <c r="M478" s="12"/>
      <c r="O478" s="14"/>
      <c r="P478" s="14"/>
      <c r="Q478" s="14"/>
    </row>
    <row r="479" spans="1:17" x14ac:dyDescent="0.2">
      <c r="A479" s="83" t="s">
        <v>184</v>
      </c>
      <c r="B479" s="93">
        <v>148.96869560000002</v>
      </c>
      <c r="C479" s="93">
        <v>33.791699700000002</v>
      </c>
      <c r="D479" s="93">
        <v>1214.0602728000003</v>
      </c>
      <c r="E479" s="12">
        <v>3492.7765799836352</v>
      </c>
      <c r="F479" s="93"/>
      <c r="G479" s="93">
        <v>71490.278490000026</v>
      </c>
      <c r="H479" s="93">
        <v>18182.048139999999</v>
      </c>
      <c r="I479" s="93">
        <v>24790.825870000001</v>
      </c>
      <c r="J479" s="12">
        <v>36.347817798704853</v>
      </c>
      <c r="K479" s="12"/>
      <c r="L479" s="12"/>
      <c r="M479" s="12"/>
      <c r="O479" s="14"/>
      <c r="P479" s="14"/>
      <c r="Q479" s="14"/>
    </row>
    <row r="480" spans="1:17" x14ac:dyDescent="0.2">
      <c r="A480" s="83" t="s">
        <v>385</v>
      </c>
      <c r="B480" s="93">
        <v>1885.7674385</v>
      </c>
      <c r="C480" s="93">
        <v>388.2338752</v>
      </c>
      <c r="D480" s="93">
        <v>1354.7498974999999</v>
      </c>
      <c r="E480" s="12">
        <v>248.9520065198061</v>
      </c>
      <c r="F480" s="93"/>
      <c r="G480" s="93">
        <v>83819.368270000006</v>
      </c>
      <c r="H480" s="93">
        <v>20618.110859999997</v>
      </c>
      <c r="I480" s="93">
        <v>21047.113069999999</v>
      </c>
      <c r="J480" s="12">
        <v>2.0807057102029773</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43742.143000000004</v>
      </c>
      <c r="H482" s="21">
        <v>10115.901439999998</v>
      </c>
      <c r="I482" s="21">
        <v>11611.986929999999</v>
      </c>
      <c r="J482" s="16">
        <v>14.789443124507159</v>
      </c>
      <c r="K482" s="16"/>
      <c r="L482" s="16"/>
      <c r="M482" s="16"/>
    </row>
    <row r="483" spans="1:17" ht="22.5" x14ac:dyDescent="0.2">
      <c r="A483" s="95" t="s">
        <v>185</v>
      </c>
      <c r="B483" s="93">
        <v>683.81818319999991</v>
      </c>
      <c r="C483" s="93">
        <v>195.69515559999999</v>
      </c>
      <c r="D483" s="93">
        <v>203.74943809999999</v>
      </c>
      <c r="E483" s="12">
        <v>4.1157291172106909</v>
      </c>
      <c r="F483" s="93"/>
      <c r="G483" s="93">
        <v>17726.674429999999</v>
      </c>
      <c r="H483" s="93">
        <v>4928.5243099999989</v>
      </c>
      <c r="I483" s="93">
        <v>5172.20075</v>
      </c>
      <c r="J483" s="12">
        <v>4.9442069202251844</v>
      </c>
      <c r="K483" s="12"/>
      <c r="L483" s="12"/>
      <c r="M483" s="12"/>
    </row>
    <row r="484" spans="1:17" x14ac:dyDescent="0.2">
      <c r="A484" s="83" t="s">
        <v>186</v>
      </c>
      <c r="B484" s="93">
        <v>10760.796014199999</v>
      </c>
      <c r="C484" s="93">
        <v>2125.8341485999995</v>
      </c>
      <c r="D484" s="93">
        <v>2449.2234718</v>
      </c>
      <c r="E484" s="12">
        <v>15.212349628167061</v>
      </c>
      <c r="F484" s="93"/>
      <c r="G484" s="93">
        <v>26015.468570000005</v>
      </c>
      <c r="H484" s="93">
        <v>5187.3771299999999</v>
      </c>
      <c r="I484" s="93">
        <v>6439.7861799999991</v>
      </c>
      <c r="J484" s="12">
        <v>24.143396915504383</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372</v>
      </c>
      <c r="B486" s="86"/>
      <c r="C486" s="86"/>
      <c r="D486" s="86"/>
      <c r="E486" s="16"/>
      <c r="F486" s="86"/>
      <c r="G486" s="86">
        <v>928589.67206999986</v>
      </c>
      <c r="H486" s="86">
        <v>302398.81164000003</v>
      </c>
      <c r="I486" s="86">
        <v>189475.02136000001</v>
      </c>
      <c r="J486" s="16">
        <v>-37.342669988542688</v>
      </c>
      <c r="K486" s="16"/>
      <c r="L486" s="16"/>
      <c r="M486" s="16"/>
      <c r="O486" s="201"/>
      <c r="P486" s="201"/>
      <c r="Q486" s="201"/>
    </row>
    <row r="487" spans="1:17" x14ac:dyDescent="0.2">
      <c r="A487" s="83" t="s">
        <v>187</v>
      </c>
      <c r="B487" s="93">
        <v>2951.0010000000002</v>
      </c>
      <c r="C487" s="93">
        <v>639</v>
      </c>
      <c r="D487" s="93">
        <v>1580</v>
      </c>
      <c r="E487" s="12">
        <v>147.26134585289518</v>
      </c>
      <c r="F487" s="93"/>
      <c r="G487" s="93">
        <v>62517.011579999999</v>
      </c>
      <c r="H487" s="93">
        <v>11783.34958</v>
      </c>
      <c r="I487" s="93">
        <v>28634.878170000004</v>
      </c>
      <c r="J487" s="12">
        <v>143.01136086637266</v>
      </c>
      <c r="K487" s="12"/>
      <c r="L487" s="12"/>
      <c r="M487" s="12"/>
    </row>
    <row r="488" spans="1:17" x14ac:dyDescent="0.2">
      <c r="A488" s="83" t="s">
        <v>188</v>
      </c>
      <c r="B488" s="93">
        <v>70</v>
      </c>
      <c r="C488" s="93">
        <v>21</v>
      </c>
      <c r="D488" s="93">
        <v>57</v>
      </c>
      <c r="E488" s="12">
        <v>171.42857142857144</v>
      </c>
      <c r="F488" s="93"/>
      <c r="G488" s="93">
        <v>9595.4501299999993</v>
      </c>
      <c r="H488" s="93">
        <v>2929.7015799999999</v>
      </c>
      <c r="I488" s="93">
        <v>4010.0371299999997</v>
      </c>
      <c r="J488" s="12">
        <v>36.875276218405816</v>
      </c>
      <c r="K488" s="12"/>
      <c r="L488" s="12"/>
      <c r="M488" s="12"/>
    </row>
    <row r="489" spans="1:17" ht="11.25" customHeight="1" x14ac:dyDescent="0.2">
      <c r="A489" s="95" t="s">
        <v>189</v>
      </c>
      <c r="B489" s="93">
        <v>0</v>
      </c>
      <c r="C489" s="93">
        <v>0</v>
      </c>
      <c r="D489" s="93">
        <v>0</v>
      </c>
      <c r="E489" s="12" t="s">
        <v>525</v>
      </c>
      <c r="F489" s="93"/>
      <c r="G489" s="93">
        <v>0</v>
      </c>
      <c r="H489" s="93">
        <v>0</v>
      </c>
      <c r="I489" s="93">
        <v>0</v>
      </c>
      <c r="J489" s="12" t="s">
        <v>525</v>
      </c>
      <c r="K489" s="12"/>
      <c r="L489" s="12"/>
      <c r="M489" s="12"/>
    </row>
    <row r="490" spans="1:17" x14ac:dyDescent="0.2">
      <c r="A490" s="83" t="s">
        <v>190</v>
      </c>
      <c r="B490" s="88"/>
      <c r="C490" s="88"/>
      <c r="D490" s="88"/>
      <c r="E490" s="12"/>
      <c r="F490" s="88"/>
      <c r="G490" s="93">
        <v>856477.21035999991</v>
      </c>
      <c r="H490" s="93">
        <v>287685.76048000006</v>
      </c>
      <c r="I490" s="93">
        <v>156830.10606000002</v>
      </c>
      <c r="J490" s="12">
        <v>-45.485620908615367</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412</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4" sqref="K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375</v>
      </c>
      <c r="C3" t="s">
        <v>376</v>
      </c>
      <c r="D3" s="105" t="s">
        <v>377</v>
      </c>
      <c r="E3" s="105" t="s">
        <v>378</v>
      </c>
      <c r="F3" t="s">
        <v>379</v>
      </c>
      <c r="G3" t="s">
        <v>229</v>
      </c>
      <c r="H3" t="s">
        <v>218</v>
      </c>
      <c r="I3" t="s">
        <v>150</v>
      </c>
      <c r="J3" t="s">
        <v>250</v>
      </c>
      <c r="K3" s="105" t="s">
        <v>457</v>
      </c>
    </row>
    <row r="4" spans="2:11" x14ac:dyDescent="0.2">
      <c r="B4" t="str">
        <f ca="1">"Participación enero - "&amp;LOWER(TEXT(TODAY()-20,"mmmm"))&amp;" "&amp;YEAR(TODAY())</f>
        <v>Participación enero - marzo 2021</v>
      </c>
      <c r="C4" t="str">
        <f ca="1">"Participación enero - "&amp;LOWER(TEXT(TODAY()-20,"mmmm"))&amp;" "&amp;YEAR(TODAY())</f>
        <v>Participación enero - marzo 2021</v>
      </c>
      <c r="D4" t="str">
        <f ca="1">"Participación enero - "&amp;LOWER(TEXT(TODAY()-20,"mmmm"))&amp;" "&amp;YEAR(TODAY())</f>
        <v>Participación enero - marzo 2021</v>
      </c>
      <c r="E4" t="str">
        <f ca="1">"Participación enero - "&amp;LOWER(TEXT(TODAY()-20,"mmmm"))&amp;" "&amp;YEAR(TODAY())</f>
        <v>Participación enero - marzo 2021</v>
      </c>
      <c r="F4" t="str">
        <f ca="1">"Miles de dólares  enero - "&amp;LOWER(TEXT(TODAY()-20,"mmmm"))&amp;" "&amp;YEAR(TODAY())</f>
        <v>Miles de dólares  enero - marzo 2021</v>
      </c>
      <c r="G4" t="str">
        <f ca="1">"Miles de dólares  enero - "&amp;LOWER(TEXT(TODAY()-20,"mmmm"))&amp;" "&amp;YEAR(TODAY())</f>
        <v>Miles de dólares  enero - marzo 2021</v>
      </c>
      <c r="H4" t="str">
        <f ca="1">"Miles de dólares  enero - "&amp;LOWER(TEXT(TODAY()-20,"mmmm"))&amp;" "&amp;YEAR(TODAY())</f>
        <v>Miles de dólares  enero - marzo 2021</v>
      </c>
      <c r="I4" t="str">
        <f ca="1">"Miles de dólares  enero - "&amp;LOWER(TEXT(TODAY()-20,"mmmm"))&amp;" "&amp;YEAR(TODAY())</f>
        <v>Miles de dólares  enero - marzo 2021</v>
      </c>
      <c r="J4" t="str">
        <f ca="1">"Millones de dólares  enero - "&amp;LOWER(TEXT(TODAY()-20,"mmmm"))&amp;" "&amp;YEAR(TODAY())</f>
        <v>Millones de dólares  enero - marzo 2021</v>
      </c>
      <c r="K4" t="str">
        <f ca="1">"Millones de dólares  enero - "&amp;LOWER(TEXT(TODAY()-20,"mmmm"))&amp;" "&amp;YEAR(TODAY())</f>
        <v>Millones de dólares  enero - marzo 2021</v>
      </c>
    </row>
    <row r="5" spans="2:11" s="225" customFormat="1" ht="114.75" x14ac:dyDescent="0.2">
      <c r="B5" s="255" t="str">
        <f ca="1">CONCATENATE(B2,CHAR(10),B3,CHAR(10),B4)</f>
        <v>Gráfico  Nº 5
Exportaciones silvoagropecuarias por clase
Participación enero - marzo 2021</v>
      </c>
      <c r="C5" s="255" t="str">
        <f ca="1">CONCATENATE(C2,CHAR(10),C3,CHAR(10),C4)</f>
        <v>Gráfico  Nº 6
Exportaciones silvoagropecuarias por sector
Participación enero - marzo 2021</v>
      </c>
      <c r="D5" s="255" t="str">
        <f ca="1">CONCATENATE(D2,CHAR(10),D3,CHAR(10),D4)</f>
        <v>Gráfico  Nº 7
Exportación de productos silvoagropecuarios por zona económica
Participación enero - marzo 2021</v>
      </c>
      <c r="E5" s="255" t="str">
        <f ca="1">CONCATENATE(E2,CHAR(10),E3,CHAR(10),E4)</f>
        <v>Gráfico  Nº 8
Importación de productos silvoagropecuarios por zona económica
Participación enero - marzo 2021</v>
      </c>
      <c r="F5" s="255" t="str">
        <f t="shared" ref="F5:G5" ca="1" si="2">CONCATENATE(F2,CHAR(10),F3,CHAR(10),F4)</f>
        <v>Gráfico  Nº 9
Exportación de productos silvoagropecuarios por país de  destino
Miles de dólares  enero - marzo 2021</v>
      </c>
      <c r="G5" s="255" t="str">
        <f t="shared" ca="1" si="2"/>
        <v>Gráfico  Nº 10
Importación de productos silvoagropecuarios por país de origen
Miles de dólares  enero - marzo 2021</v>
      </c>
      <c r="H5" s="255" t="str">
        <f t="shared" ref="H5" ca="1" si="3">CONCATENATE(H2,CHAR(10),H3,CHAR(10),H4)</f>
        <v>Gráfico  Nº 11
Principales productos silvoagropecuarios exportados
Miles de dólares  enero - marzo 2021</v>
      </c>
      <c r="I5" s="255" t="str">
        <f t="shared" ref="I5:K5" ca="1" si="4">CONCATENATE(I2,CHAR(10),I3,CHAR(10),I4)</f>
        <v>Gráfico  Nº 12
Principales productos silvoagropecuarios importados
Miles de dólares  enero - marzo 2021</v>
      </c>
      <c r="J5" s="255" t="str">
        <f t="shared" ca="1" si="4"/>
        <v>Gráfico  Nº 13
Principales rubros exportados
Millones de dólares  enero - marzo 2021</v>
      </c>
      <c r="K5" s="255" t="str">
        <f t="shared" ca="1" si="4"/>
        <v>Gráfico  Nº 14
Principales rubros importados
Millones de dólares  enero - marzo 2021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topLeftCell="A25"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9" t="s">
        <v>125</v>
      </c>
      <c r="B1" s="369"/>
      <c r="C1" s="369"/>
      <c r="D1" s="369"/>
      <c r="E1" s="369"/>
      <c r="F1" s="369"/>
      <c r="G1" s="355"/>
      <c r="H1" s="355"/>
      <c r="I1" s="355"/>
      <c r="J1" s="355"/>
      <c r="K1" s="355"/>
      <c r="L1" s="355"/>
      <c r="M1" s="132"/>
      <c r="N1" s="132"/>
      <c r="O1" s="132"/>
      <c r="P1" s="132"/>
      <c r="Q1" s="132"/>
      <c r="R1"/>
      <c r="S1"/>
      <c r="T1"/>
      <c r="U1"/>
      <c r="V1"/>
    </row>
    <row r="2" spans="1:22" s="34" customFormat="1" ht="15.95" customHeight="1" x14ac:dyDescent="0.2">
      <c r="A2" s="367" t="s">
        <v>126</v>
      </c>
      <c r="B2" s="367"/>
      <c r="C2" s="367"/>
      <c r="D2" s="367"/>
      <c r="E2" s="367"/>
      <c r="F2" s="367"/>
      <c r="G2" s="355"/>
      <c r="H2" s="355"/>
      <c r="I2" s="355"/>
      <c r="J2" s="355"/>
      <c r="K2" s="355"/>
      <c r="L2" s="355"/>
      <c r="M2" s="132"/>
      <c r="N2" s="132"/>
      <c r="O2" s="132"/>
      <c r="P2" s="132"/>
      <c r="Q2" s="132"/>
      <c r="R2"/>
      <c r="S2"/>
      <c r="T2"/>
      <c r="U2"/>
      <c r="V2"/>
    </row>
    <row r="3" spans="1:22" s="34" customFormat="1" ht="15.95" customHeight="1" x14ac:dyDescent="0.2">
      <c r="A3" s="367" t="s">
        <v>127</v>
      </c>
      <c r="B3" s="367"/>
      <c r="C3" s="367"/>
      <c r="D3" s="367"/>
      <c r="E3" s="367"/>
      <c r="F3" s="367"/>
      <c r="G3" s="355"/>
      <c r="H3" s="355"/>
      <c r="I3" s="355"/>
      <c r="J3" s="355"/>
      <c r="K3" s="355"/>
      <c r="L3" s="355"/>
      <c r="M3" s="132"/>
      <c r="N3" s="132"/>
      <c r="O3" s="132"/>
      <c r="P3" s="132"/>
      <c r="Q3" s="132"/>
      <c r="R3"/>
      <c r="S3"/>
      <c r="T3"/>
      <c r="U3"/>
      <c r="V3"/>
    </row>
    <row r="4" spans="1:22" s="34" customFormat="1" ht="15.95" customHeight="1" thickBot="1" x14ac:dyDescent="0.25">
      <c r="A4" s="367" t="s">
        <v>237</v>
      </c>
      <c r="B4" s="367"/>
      <c r="C4" s="367"/>
      <c r="D4" s="367"/>
      <c r="E4" s="367"/>
      <c r="F4" s="367"/>
      <c r="G4" s="355"/>
      <c r="H4" s="355"/>
      <c r="I4" s="355"/>
      <c r="J4" s="355"/>
      <c r="K4" s="355"/>
      <c r="L4" s="355"/>
      <c r="M4" s="357"/>
      <c r="N4" s="357"/>
      <c r="O4" s="357"/>
      <c r="P4" s="357"/>
      <c r="Q4" s="357"/>
      <c r="R4"/>
      <c r="S4"/>
      <c r="T4"/>
      <c r="U4"/>
      <c r="V4"/>
    </row>
    <row r="5" spans="1:22" s="34" customFormat="1" ht="13.5" thickTop="1" x14ac:dyDescent="0.2">
      <c r="A5" s="321" t="s">
        <v>128</v>
      </c>
      <c r="B5" s="317">
        <v>2020</v>
      </c>
      <c r="C5" s="370" t="s">
        <v>510</v>
      </c>
      <c r="D5" s="370"/>
      <c r="E5" s="319" t="s">
        <v>143</v>
      </c>
      <c r="F5" s="319" t="s">
        <v>134</v>
      </c>
      <c r="G5" s="355"/>
      <c r="H5" s="355"/>
      <c r="I5" s="355"/>
      <c r="J5" s="355"/>
      <c r="K5" s="355"/>
      <c r="L5" s="355"/>
      <c r="M5" s="36"/>
      <c r="N5" s="36"/>
      <c r="O5" s="36"/>
      <c r="P5" s="36"/>
      <c r="Q5" s="36"/>
      <c r="R5"/>
      <c r="S5"/>
      <c r="T5"/>
      <c r="U5"/>
      <c r="V5"/>
    </row>
    <row r="6" spans="1:22" s="34" customFormat="1" ht="13.5" thickBot="1" x14ac:dyDescent="0.25">
      <c r="A6" s="322"/>
      <c r="B6" s="318" t="s">
        <v>361</v>
      </c>
      <c r="C6" s="318">
        <v>2020</v>
      </c>
      <c r="D6" s="318">
        <v>2021</v>
      </c>
      <c r="E6" s="318" t="s">
        <v>511</v>
      </c>
      <c r="F6" s="320">
        <v>2021</v>
      </c>
      <c r="G6" s="355"/>
      <c r="H6" s="355"/>
      <c r="I6" s="355"/>
      <c r="J6" s="355"/>
      <c r="K6" s="355"/>
      <c r="L6" s="355"/>
      <c r="R6"/>
      <c r="S6"/>
      <c r="T6"/>
      <c r="U6"/>
      <c r="V6"/>
    </row>
    <row r="7" spans="1:22" s="115" customFormat="1" ht="13.5" thickTop="1" x14ac:dyDescent="0.2">
      <c r="A7" s="36" t="s">
        <v>437</v>
      </c>
      <c r="B7" s="302">
        <v>73485136.68607381</v>
      </c>
      <c r="C7" s="302">
        <v>17198452.850934882</v>
      </c>
      <c r="D7" s="302">
        <v>21734655.009682368</v>
      </c>
      <c r="E7" s="27">
        <v>0.26375640867608074</v>
      </c>
      <c r="F7" s="282"/>
      <c r="G7" s="355"/>
      <c r="H7" s="355"/>
      <c r="I7" s="355"/>
      <c r="J7" s="355"/>
      <c r="K7" s="355"/>
      <c r="L7" s="355"/>
      <c r="M7" s="301"/>
    </row>
    <row r="8" spans="1:22" s="115" customFormat="1" x14ac:dyDescent="0.2">
      <c r="A8" s="36" t="s">
        <v>438</v>
      </c>
      <c r="B8" s="302">
        <v>41770466.080254003</v>
      </c>
      <c r="C8" s="302">
        <v>8356994.4175921213</v>
      </c>
      <c r="D8" s="302">
        <v>12054534.527422609</v>
      </c>
      <c r="E8" s="27">
        <v>0.44244855567294372</v>
      </c>
      <c r="F8" s="282"/>
      <c r="G8" s="355"/>
      <c r="H8" s="355"/>
      <c r="I8" s="355"/>
      <c r="J8" s="355"/>
      <c r="K8" s="355"/>
      <c r="L8" s="355"/>
    </row>
    <row r="9" spans="1:22" s="34" customFormat="1" x14ac:dyDescent="0.2">
      <c r="A9" s="36"/>
      <c r="B9" s="36"/>
      <c r="C9" s="36"/>
      <c r="D9" s="36"/>
      <c r="E9" s="36"/>
      <c r="F9" s="282"/>
      <c r="G9" s="355"/>
      <c r="H9" s="355"/>
      <c r="I9" s="355"/>
      <c r="J9" s="355"/>
      <c r="K9" s="355"/>
      <c r="L9" s="355"/>
      <c r="R9"/>
      <c r="S9"/>
      <c r="T9"/>
      <c r="U9"/>
      <c r="V9"/>
    </row>
    <row r="10" spans="1:22" s="34" customFormat="1" ht="15.95" customHeight="1" x14ac:dyDescent="0.2">
      <c r="A10" s="371" t="s">
        <v>130</v>
      </c>
      <c r="B10" s="371"/>
      <c r="C10" s="371"/>
      <c r="D10" s="371"/>
      <c r="E10" s="371"/>
      <c r="F10" s="371"/>
      <c r="G10" s="355"/>
      <c r="H10" s="355"/>
      <c r="I10" s="355"/>
      <c r="J10" s="355"/>
      <c r="K10" s="355"/>
      <c r="L10" s="355"/>
      <c r="R10"/>
      <c r="S10"/>
      <c r="T10"/>
      <c r="U10"/>
      <c r="V10"/>
    </row>
    <row r="11" spans="1:22" s="34" customFormat="1" ht="15.95" customHeight="1" x14ac:dyDescent="0.2">
      <c r="A11" s="327" t="s">
        <v>242</v>
      </c>
      <c r="B11" s="328">
        <v>15751048</v>
      </c>
      <c r="C11" s="328">
        <v>4816533</v>
      </c>
      <c r="D11" s="328">
        <v>5002039</v>
      </c>
      <c r="E11" s="329">
        <v>3.851442521000064E-2</v>
      </c>
      <c r="F11" s="329">
        <v>0.23014117306079568</v>
      </c>
      <c r="G11" s="355"/>
      <c r="H11" s="350"/>
      <c r="I11" s="350"/>
      <c r="J11" s="353"/>
      <c r="K11" s="355"/>
      <c r="L11" s="355"/>
      <c r="M11" s="348"/>
      <c r="N11" s="349"/>
      <c r="O11" s="341"/>
      <c r="R11"/>
      <c r="S11"/>
      <c r="T11"/>
      <c r="U11"/>
      <c r="V11"/>
    </row>
    <row r="12" spans="1:22" s="34" customFormat="1" ht="15.95" customHeight="1" x14ac:dyDescent="0.2">
      <c r="A12" s="111" t="s">
        <v>265</v>
      </c>
      <c r="B12" s="323">
        <v>9784658</v>
      </c>
      <c r="C12" s="323">
        <v>3423527</v>
      </c>
      <c r="D12" s="323">
        <v>3563657</v>
      </c>
      <c r="E12" s="31">
        <v>4.0931472133854938E-2</v>
      </c>
      <c r="F12" s="31">
        <v>0.7124408666145946</v>
      </c>
      <c r="G12" s="350"/>
      <c r="H12" s="350"/>
      <c r="I12" s="355"/>
      <c r="J12" s="355"/>
      <c r="K12" s="355"/>
      <c r="L12" s="355"/>
      <c r="R12"/>
      <c r="S12"/>
      <c r="T12"/>
      <c r="U12"/>
      <c r="V12"/>
    </row>
    <row r="13" spans="1:22" s="34" customFormat="1" ht="15.95" customHeight="1" x14ac:dyDescent="0.2">
      <c r="A13" s="111" t="s">
        <v>266</v>
      </c>
      <c r="B13" s="323">
        <v>1659865</v>
      </c>
      <c r="C13" s="323">
        <v>407818</v>
      </c>
      <c r="D13" s="323">
        <v>397135</v>
      </c>
      <c r="E13" s="31">
        <v>-2.6195508780877744E-2</v>
      </c>
      <c r="F13" s="31">
        <v>7.9394622872792475E-2</v>
      </c>
      <c r="G13" s="350"/>
      <c r="H13" s="350"/>
      <c r="I13" s="355"/>
      <c r="J13" s="355"/>
      <c r="K13" s="355"/>
      <c r="L13" s="355"/>
      <c r="M13" s="33"/>
      <c r="N13" s="33"/>
      <c r="O13" s="33"/>
      <c r="P13" s="33"/>
      <c r="Q13" s="33"/>
      <c r="R13"/>
      <c r="S13"/>
      <c r="T13"/>
      <c r="U13"/>
      <c r="V13"/>
    </row>
    <row r="14" spans="1:22" s="34" customFormat="1" ht="15.95" customHeight="1" x14ac:dyDescent="0.2">
      <c r="A14" s="324" t="s">
        <v>267</v>
      </c>
      <c r="B14" s="325">
        <v>4306525</v>
      </c>
      <c r="C14" s="325">
        <v>985188</v>
      </c>
      <c r="D14" s="325">
        <v>1041247</v>
      </c>
      <c r="E14" s="326">
        <v>5.690182990454614E-2</v>
      </c>
      <c r="F14" s="326">
        <v>0.20816451051261295</v>
      </c>
      <c r="G14" s="350"/>
      <c r="H14" s="350"/>
      <c r="I14" s="355"/>
      <c r="J14" s="355"/>
      <c r="K14" s="355"/>
      <c r="L14" s="355"/>
      <c r="M14" s="33"/>
      <c r="N14" s="33"/>
      <c r="O14" s="33"/>
      <c r="P14" s="33"/>
      <c r="Q14" s="33"/>
      <c r="R14"/>
      <c r="S14"/>
      <c r="T14"/>
      <c r="U14"/>
      <c r="V14"/>
    </row>
    <row r="15" spans="1:22" s="34" customFormat="1" ht="15.95" customHeight="1" x14ac:dyDescent="0.2">
      <c r="A15" s="367" t="s">
        <v>132</v>
      </c>
      <c r="B15" s="367"/>
      <c r="C15" s="367"/>
      <c r="D15" s="367"/>
      <c r="E15" s="367"/>
      <c r="F15" s="367"/>
      <c r="G15" s="355"/>
      <c r="H15" s="355"/>
      <c r="I15" s="355"/>
      <c r="J15" s="355"/>
      <c r="K15" s="355"/>
      <c r="L15" s="355"/>
      <c r="R15"/>
      <c r="S15"/>
      <c r="T15"/>
      <c r="U15"/>
      <c r="V15"/>
    </row>
    <row r="16" spans="1:22" s="34" customFormat="1" ht="15.95" customHeight="1" x14ac:dyDescent="0.2">
      <c r="A16" s="331" t="s">
        <v>242</v>
      </c>
      <c r="B16" s="332">
        <v>6641338</v>
      </c>
      <c r="C16" s="332">
        <v>1582586</v>
      </c>
      <c r="D16" s="332">
        <v>2018440</v>
      </c>
      <c r="E16" s="333">
        <v>0.2754062022537796</v>
      </c>
      <c r="F16" s="334"/>
      <c r="G16" s="355"/>
      <c r="H16" s="355"/>
      <c r="I16" s="355"/>
      <c r="J16" s="355"/>
      <c r="K16" s="355"/>
      <c r="L16" s="355"/>
      <c r="M16" s="28"/>
      <c r="N16" s="28"/>
      <c r="O16" s="28"/>
      <c r="P16" s="28"/>
      <c r="Q16" s="28"/>
      <c r="R16"/>
      <c r="S16"/>
      <c r="T16"/>
      <c r="U16"/>
      <c r="V16"/>
    </row>
    <row r="17" spans="1:24" s="34" customFormat="1" ht="15.95" customHeight="1" x14ac:dyDescent="0.2">
      <c r="A17" s="111" t="s">
        <v>265</v>
      </c>
      <c r="B17" s="23">
        <v>4316980</v>
      </c>
      <c r="C17" s="23">
        <v>998091</v>
      </c>
      <c r="D17" s="23">
        <v>1267396</v>
      </c>
      <c r="E17" s="31">
        <v>0.26982008654521483</v>
      </c>
      <c r="F17" s="31">
        <v>0.62790868195239891</v>
      </c>
      <c r="G17" s="355"/>
      <c r="H17" s="355"/>
      <c r="I17" s="355"/>
      <c r="J17" s="355"/>
      <c r="K17" s="355"/>
      <c r="L17" s="355"/>
      <c r="M17" s="33"/>
      <c r="N17" s="33"/>
      <c r="O17" s="33"/>
      <c r="P17" s="33"/>
      <c r="Q17" s="33"/>
      <c r="R17"/>
      <c r="S17"/>
      <c r="T17"/>
      <c r="U17"/>
      <c r="V17"/>
    </row>
    <row r="18" spans="1:24" s="34" customFormat="1" ht="15.95" customHeight="1" x14ac:dyDescent="0.2">
      <c r="A18" s="111" t="s">
        <v>266</v>
      </c>
      <c r="B18" s="23">
        <v>2110724</v>
      </c>
      <c r="C18" s="23">
        <v>530824</v>
      </c>
      <c r="D18" s="23">
        <v>640890</v>
      </c>
      <c r="E18" s="31">
        <v>0.20734932859102076</v>
      </c>
      <c r="F18" s="31">
        <v>0.31751748875369096</v>
      </c>
      <c r="G18" s="355"/>
      <c r="H18" s="355"/>
      <c r="I18" s="355"/>
      <c r="J18" s="355"/>
      <c r="K18" s="355"/>
      <c r="L18" s="355"/>
      <c r="M18" s="33"/>
      <c r="N18" s="33"/>
      <c r="O18" s="33"/>
      <c r="P18" s="33"/>
      <c r="Q18" s="33"/>
      <c r="R18"/>
      <c r="S18"/>
      <c r="T18"/>
      <c r="U18"/>
      <c r="V18"/>
    </row>
    <row r="19" spans="1:24" s="34" customFormat="1" ht="15.95" customHeight="1" x14ac:dyDescent="0.2">
      <c r="A19" s="324" t="s">
        <v>267</v>
      </c>
      <c r="B19" s="330">
        <v>213634</v>
      </c>
      <c r="C19" s="330">
        <v>53671</v>
      </c>
      <c r="D19" s="330">
        <v>110154</v>
      </c>
      <c r="E19" s="326">
        <v>1.0523932850142534</v>
      </c>
      <c r="F19" s="326">
        <v>5.457382929391015E-2</v>
      </c>
      <c r="G19" s="355"/>
      <c r="H19" s="355"/>
      <c r="I19" s="355"/>
      <c r="J19" s="355"/>
      <c r="K19" s="355"/>
      <c r="L19" s="355"/>
      <c r="M19" s="33"/>
      <c r="N19" s="33"/>
      <c r="O19" s="33"/>
      <c r="P19" s="33"/>
      <c r="Q19" s="33"/>
      <c r="R19"/>
      <c r="S19"/>
      <c r="T19"/>
      <c r="U19"/>
      <c r="V19"/>
    </row>
    <row r="20" spans="1:24" s="34" customFormat="1" ht="15.95" customHeight="1" x14ac:dyDescent="0.2">
      <c r="A20" s="367" t="s">
        <v>144</v>
      </c>
      <c r="B20" s="367"/>
      <c r="C20" s="367"/>
      <c r="D20" s="367"/>
      <c r="E20" s="367"/>
      <c r="F20" s="367"/>
      <c r="G20" s="355"/>
      <c r="H20" s="355"/>
      <c r="I20" s="355"/>
      <c r="J20" s="355"/>
      <c r="K20" s="355"/>
      <c r="L20" s="355"/>
      <c r="S20" s="30"/>
      <c r="T20" s="30"/>
      <c r="U20" s="30"/>
    </row>
    <row r="21" spans="1:24" s="34" customFormat="1" ht="15.95" customHeight="1" x14ac:dyDescent="0.2">
      <c r="A21" s="335" t="s">
        <v>242</v>
      </c>
      <c r="B21" s="336">
        <v>9109710</v>
      </c>
      <c r="C21" s="336">
        <v>3233947</v>
      </c>
      <c r="D21" s="336">
        <v>2983599</v>
      </c>
      <c r="E21" s="329">
        <v>-7.7412524076615974E-2</v>
      </c>
      <c r="F21" s="337"/>
      <c r="G21" s="355"/>
      <c r="H21" s="355"/>
      <c r="I21" s="355"/>
      <c r="J21" s="355"/>
      <c r="K21" s="355"/>
      <c r="L21" s="355"/>
      <c r="M21" s="33"/>
      <c r="N21" s="33"/>
      <c r="O21" s="33"/>
      <c r="P21" s="33"/>
      <c r="Q21" s="33"/>
    </row>
    <row r="22" spans="1:24" s="34" customFormat="1" ht="15.95" customHeight="1" x14ac:dyDescent="0.2">
      <c r="A22" s="111" t="s">
        <v>265</v>
      </c>
      <c r="B22" s="23">
        <v>5467678</v>
      </c>
      <c r="C22" s="23">
        <v>2425436</v>
      </c>
      <c r="D22" s="23">
        <v>2296261</v>
      </c>
      <c r="E22" s="31">
        <v>-5.3258465694415356E-2</v>
      </c>
      <c r="F22" s="31">
        <v>0.76962788900251</v>
      </c>
      <c r="G22" s="355"/>
      <c r="H22" s="355"/>
      <c r="I22" s="355"/>
      <c r="J22" s="355"/>
      <c r="K22" s="355"/>
      <c r="L22" s="355"/>
      <c r="M22" s="33"/>
      <c r="N22" s="33"/>
      <c r="O22" s="33"/>
      <c r="P22" s="33"/>
      <c r="Q22" s="33"/>
    </row>
    <row r="23" spans="1:24" s="34" customFormat="1" ht="15.95" customHeight="1" x14ac:dyDescent="0.2">
      <c r="A23" s="111" t="s">
        <v>266</v>
      </c>
      <c r="B23" s="23">
        <v>-450859</v>
      </c>
      <c r="C23" s="23">
        <v>-123006</v>
      </c>
      <c r="D23" s="23">
        <v>-243755</v>
      </c>
      <c r="E23" s="31">
        <v>-0.98165130156252545</v>
      </c>
      <c r="F23" s="31">
        <v>-8.1698311334733653E-2</v>
      </c>
      <c r="G23" s="355"/>
      <c r="H23" s="355"/>
      <c r="I23" s="355"/>
      <c r="J23" s="355"/>
      <c r="K23" s="355"/>
      <c r="L23" s="355"/>
      <c r="M23" s="33"/>
      <c r="N23" s="33"/>
      <c r="O23" s="33"/>
      <c r="P23" s="33"/>
      <c r="Q23" s="33"/>
    </row>
    <row r="24" spans="1:24" s="34" customFormat="1" ht="15.95" customHeight="1" thickBot="1" x14ac:dyDescent="0.25">
      <c r="A24" s="112" t="s">
        <v>267</v>
      </c>
      <c r="B24" s="64">
        <v>4092891</v>
      </c>
      <c r="C24" s="64">
        <v>931517</v>
      </c>
      <c r="D24" s="64">
        <v>931093</v>
      </c>
      <c r="E24" s="65">
        <v>-4.5517151055750994E-4</v>
      </c>
      <c r="F24" s="65">
        <v>0.3120704223322236</v>
      </c>
      <c r="G24" s="355"/>
      <c r="H24" s="355"/>
      <c r="I24" s="355"/>
      <c r="J24" s="355"/>
      <c r="K24" s="355"/>
      <c r="L24" s="355"/>
      <c r="M24" s="33"/>
      <c r="N24" s="33"/>
      <c r="O24" s="33"/>
      <c r="P24" s="33"/>
      <c r="Q24" s="33"/>
    </row>
    <row r="25" spans="1:24" ht="27" customHeight="1" thickTop="1" x14ac:dyDescent="0.2">
      <c r="A25" s="368" t="s">
        <v>442</v>
      </c>
      <c r="B25" s="368"/>
      <c r="C25" s="368"/>
      <c r="D25" s="368"/>
      <c r="E25" s="368"/>
      <c r="F25" s="368"/>
      <c r="G25" s="356"/>
      <c r="H25" s="355"/>
      <c r="I25" s="355"/>
      <c r="J25" s="355"/>
      <c r="K25" s="355"/>
      <c r="L25" s="355"/>
      <c r="M25" s="33"/>
      <c r="N25" s="33"/>
      <c r="O25" s="33"/>
      <c r="P25" s="33"/>
      <c r="Q25" s="33"/>
      <c r="R25" s="37"/>
      <c r="S25" s="198"/>
      <c r="T25" s="25"/>
      <c r="U25" s="217" t="s">
        <v>371</v>
      </c>
    </row>
    <row r="26" spans="1:24" ht="33" customHeight="1" x14ac:dyDescent="0.2">
      <c r="H26" s="355"/>
      <c r="I26" s="355"/>
      <c r="J26" s="355"/>
      <c r="K26" s="355"/>
      <c r="L26" s="355"/>
      <c r="M26" s="33"/>
      <c r="N26" s="33"/>
      <c r="O26" s="33"/>
      <c r="P26" s="33"/>
      <c r="Q26" s="33"/>
      <c r="R26" s="34"/>
      <c r="S26" s="197"/>
      <c r="U26" s="105" t="s">
        <v>195</v>
      </c>
    </row>
    <row r="27" spans="1:24" x14ac:dyDescent="0.2">
      <c r="A27" s="7"/>
      <c r="B27" s="7"/>
      <c r="C27" s="7"/>
      <c r="D27" s="7"/>
      <c r="E27" s="7"/>
      <c r="F27" s="7"/>
      <c r="G27" s="7"/>
      <c r="H27" s="355"/>
      <c r="I27" s="355"/>
      <c r="J27" s="355"/>
      <c r="K27" s="355"/>
      <c r="L27" s="355"/>
      <c r="M27" s="33"/>
      <c r="N27" s="33"/>
      <c r="O27" s="33"/>
      <c r="P27" s="33"/>
      <c r="Q27" s="33"/>
      <c r="R27" s="34"/>
      <c r="S27" s="197"/>
      <c r="U27" s="192" t="s">
        <v>265</v>
      </c>
      <c r="V27" s="192" t="s">
        <v>266</v>
      </c>
      <c r="W27" s="192" t="s">
        <v>267</v>
      </c>
      <c r="X27" s="192" t="s">
        <v>192</v>
      </c>
    </row>
    <row r="28" spans="1:24" ht="15" x14ac:dyDescent="0.25">
      <c r="A28" s="7"/>
      <c r="B28" s="7"/>
      <c r="C28" s="7"/>
      <c r="D28" s="7"/>
      <c r="E28" s="7"/>
      <c r="F28" s="7"/>
      <c r="G28" s="7"/>
      <c r="H28" s="355"/>
      <c r="I28" s="355"/>
      <c r="J28" s="355"/>
      <c r="K28" s="355"/>
      <c r="L28" s="355"/>
      <c r="M28" s="33"/>
      <c r="N28" s="33"/>
      <c r="O28" s="33"/>
      <c r="P28" s="33"/>
      <c r="Q28" s="33"/>
      <c r="R28">
        <v>4</v>
      </c>
      <c r="S28" s="197" t="s">
        <v>512</v>
      </c>
      <c r="T28" s="110" t="s">
        <v>513</v>
      </c>
      <c r="U28" s="138">
        <v>1886565</v>
      </c>
      <c r="V28" s="138">
        <v>-141795</v>
      </c>
      <c r="W28" s="138">
        <v>1124669</v>
      </c>
      <c r="X28" s="138">
        <v>2869439</v>
      </c>
    </row>
    <row r="29" spans="1:24" ht="15" x14ac:dyDescent="0.25">
      <c r="A29" s="7"/>
      <c r="B29" s="7"/>
      <c r="C29" s="7"/>
      <c r="D29" s="7"/>
      <c r="E29" s="7"/>
      <c r="F29" s="7"/>
      <c r="G29" s="7"/>
      <c r="H29" s="355"/>
      <c r="I29" s="355"/>
      <c r="J29" s="355"/>
      <c r="K29" s="355"/>
      <c r="L29" s="355"/>
      <c r="M29" s="33"/>
      <c r="N29" s="33"/>
      <c r="O29" s="33"/>
      <c r="P29" s="33"/>
      <c r="Q29" s="33"/>
      <c r="R29">
        <v>3</v>
      </c>
      <c r="S29" s="197"/>
      <c r="T29" s="110" t="s">
        <v>514</v>
      </c>
      <c r="U29" s="138">
        <v>2453328</v>
      </c>
      <c r="V29" s="138">
        <v>-147950</v>
      </c>
      <c r="W29" s="138">
        <v>1429548</v>
      </c>
      <c r="X29" s="138">
        <v>3734926</v>
      </c>
    </row>
    <row r="30" spans="1:24" ht="15" x14ac:dyDescent="0.25">
      <c r="A30" s="7"/>
      <c r="B30" s="7"/>
      <c r="C30" s="7"/>
      <c r="D30" s="7"/>
      <c r="E30" s="7"/>
      <c r="F30" s="7"/>
      <c r="G30" s="7"/>
      <c r="H30" s="355"/>
      <c r="I30" s="355"/>
      <c r="J30" s="355"/>
      <c r="K30" s="355"/>
      <c r="L30" s="355"/>
      <c r="M30" s="33"/>
      <c r="R30">
        <v>2</v>
      </c>
      <c r="S30" s="197"/>
      <c r="T30" s="110" t="s">
        <v>515</v>
      </c>
      <c r="U30" s="138">
        <v>2607854</v>
      </c>
      <c r="V30" s="138">
        <v>-133164</v>
      </c>
      <c r="W30" s="138">
        <v>1338965</v>
      </c>
      <c r="X30" s="138">
        <v>3813655</v>
      </c>
    </row>
    <row r="31" spans="1:24" ht="15" x14ac:dyDescent="0.25">
      <c r="A31" s="7"/>
      <c r="B31" s="7"/>
      <c r="C31" s="7"/>
      <c r="D31" s="7"/>
      <c r="E31" s="7"/>
      <c r="F31" s="7"/>
      <c r="G31" s="7"/>
      <c r="H31" s="355"/>
      <c r="I31" s="355"/>
      <c r="J31" s="355"/>
      <c r="K31" s="355"/>
      <c r="L31" s="355"/>
      <c r="M31" s="33"/>
      <c r="R31">
        <v>1</v>
      </c>
      <c r="S31" s="197"/>
      <c r="T31" s="110" t="s">
        <v>516</v>
      </c>
      <c r="U31" s="138">
        <v>2425436</v>
      </c>
      <c r="V31" s="138">
        <v>-123006</v>
      </c>
      <c r="W31" s="138">
        <v>931517</v>
      </c>
      <c r="X31" s="138">
        <v>3233947</v>
      </c>
    </row>
    <row r="32" spans="1:24" ht="15" x14ac:dyDescent="0.25">
      <c r="A32" s="7"/>
      <c r="B32" s="7"/>
      <c r="C32" s="7"/>
      <c r="D32" s="7"/>
      <c r="E32" s="7"/>
      <c r="F32" s="7"/>
      <c r="G32" s="7"/>
      <c r="H32" s="355"/>
      <c r="I32" s="355"/>
      <c r="J32" s="355"/>
      <c r="K32" s="355"/>
      <c r="L32" s="355"/>
      <c r="M32" s="33"/>
      <c r="R32">
        <v>0</v>
      </c>
      <c r="S32" s="197"/>
      <c r="T32" s="110" t="s">
        <v>517</v>
      </c>
      <c r="U32" s="138">
        <v>2296261</v>
      </c>
      <c r="V32" s="138">
        <v>-243755</v>
      </c>
      <c r="W32" s="138">
        <v>931093</v>
      </c>
      <c r="X32" s="138">
        <v>2983599</v>
      </c>
    </row>
    <row r="33" spans="1:18" x14ac:dyDescent="0.2">
      <c r="A33" s="7"/>
      <c r="B33" s="7"/>
      <c r="C33" s="7"/>
      <c r="D33" s="7"/>
      <c r="E33" s="7"/>
      <c r="F33" s="7"/>
      <c r="G33" s="7"/>
      <c r="H33" s="355"/>
      <c r="I33" s="355"/>
      <c r="J33" s="355"/>
      <c r="K33" s="355"/>
      <c r="L33" s="355"/>
      <c r="M33" s="33"/>
    </row>
    <row r="34" spans="1:18" x14ac:dyDescent="0.2">
      <c r="A34" s="7"/>
      <c r="B34" s="7"/>
      <c r="C34" s="7"/>
      <c r="D34" s="7"/>
      <c r="E34" s="7"/>
      <c r="F34" s="7"/>
      <c r="G34" s="7"/>
      <c r="H34" s="355"/>
      <c r="I34" s="355"/>
      <c r="J34" s="355"/>
      <c r="K34" s="355"/>
      <c r="L34" s="355"/>
      <c r="M34" s="33"/>
    </row>
    <row r="35" spans="1:18" x14ac:dyDescent="0.2">
      <c r="A35" s="7"/>
      <c r="B35" s="7"/>
      <c r="C35" s="7"/>
      <c r="D35" s="7"/>
      <c r="E35" s="7"/>
      <c r="F35" s="7"/>
      <c r="G35" s="7"/>
      <c r="H35" s="355"/>
      <c r="I35" s="355"/>
      <c r="J35" s="355"/>
      <c r="K35" s="355"/>
      <c r="L35" s="355"/>
      <c r="M35" s="33"/>
      <c r="R35" s="6"/>
    </row>
    <row r="36" spans="1:18" x14ac:dyDescent="0.2">
      <c r="A36" s="7"/>
      <c r="B36" s="7"/>
      <c r="C36" s="7"/>
      <c r="D36" s="7"/>
      <c r="E36" s="7"/>
      <c r="F36" s="7"/>
      <c r="G36" s="7"/>
      <c r="H36" s="355"/>
      <c r="I36" s="355"/>
      <c r="J36" s="355"/>
      <c r="K36" s="355"/>
      <c r="L36" s="355"/>
      <c r="M36" s="33"/>
      <c r="R36" s="6"/>
    </row>
    <row r="37" spans="1:18" x14ac:dyDescent="0.2">
      <c r="A37" s="7"/>
      <c r="B37" s="7"/>
      <c r="C37" s="7"/>
      <c r="D37" s="7"/>
      <c r="E37" s="7"/>
      <c r="F37" s="7"/>
      <c r="G37" s="7"/>
      <c r="H37" s="355"/>
      <c r="I37" s="355"/>
      <c r="J37" s="355"/>
      <c r="K37" s="355"/>
      <c r="L37" s="355"/>
      <c r="M37" s="33"/>
      <c r="R37" s="6"/>
    </row>
    <row r="38" spans="1:18" x14ac:dyDescent="0.2">
      <c r="A38" s="7"/>
      <c r="B38" s="7"/>
      <c r="C38" s="7"/>
      <c r="D38" s="7"/>
      <c r="E38" s="7"/>
      <c r="F38" s="7"/>
      <c r="G38" s="7"/>
      <c r="H38" s="355"/>
      <c r="I38" s="355"/>
      <c r="J38" s="355"/>
      <c r="K38" s="355"/>
      <c r="L38" s="355"/>
      <c r="M38" s="33"/>
    </row>
    <row r="39" spans="1:18" x14ac:dyDescent="0.2">
      <c r="A39" s="7"/>
      <c r="B39" s="7"/>
      <c r="C39" s="7"/>
      <c r="D39" s="7"/>
      <c r="E39" s="7"/>
      <c r="F39" s="7"/>
      <c r="G39" s="7"/>
      <c r="H39" s="355"/>
      <c r="I39" s="355"/>
      <c r="J39" s="355"/>
      <c r="K39" s="355"/>
      <c r="L39" s="355"/>
      <c r="M39" s="33"/>
      <c r="R39" s="6"/>
    </row>
    <row r="40" spans="1:18" x14ac:dyDescent="0.2">
      <c r="A40" s="7"/>
      <c r="B40" s="7"/>
      <c r="C40" s="7"/>
      <c r="D40" s="7"/>
      <c r="E40" s="7"/>
      <c r="F40" s="7"/>
      <c r="G40" s="7"/>
      <c r="H40" s="355"/>
      <c r="I40" s="355"/>
      <c r="J40" s="355"/>
      <c r="K40" s="355"/>
      <c r="L40" s="355"/>
      <c r="M40" s="33"/>
      <c r="R40" s="6"/>
    </row>
    <row r="41" spans="1:18" x14ac:dyDescent="0.2">
      <c r="A41" s="7"/>
      <c r="B41" s="7"/>
      <c r="C41" s="7"/>
      <c r="D41" s="7"/>
      <c r="E41" s="7"/>
      <c r="F41" s="7"/>
      <c r="G41" s="7"/>
      <c r="H41" s="355"/>
      <c r="I41" s="355"/>
      <c r="J41" s="355"/>
      <c r="K41" s="355"/>
      <c r="L41" s="355"/>
      <c r="M41" s="33"/>
      <c r="R41" s="6"/>
    </row>
    <row r="42" spans="1:18" x14ac:dyDescent="0.2">
      <c r="A42" s="7"/>
      <c r="B42" s="7"/>
      <c r="C42" s="7"/>
      <c r="D42" s="7"/>
      <c r="E42" s="7"/>
      <c r="F42" s="7"/>
      <c r="G42" s="7"/>
      <c r="H42" s="355"/>
      <c r="I42" s="355"/>
      <c r="J42" s="355"/>
      <c r="K42" s="355"/>
      <c r="L42" s="355"/>
      <c r="M42" s="33"/>
      <c r="R42" s="6"/>
    </row>
    <row r="43" spans="1:18" x14ac:dyDescent="0.2">
      <c r="A43" s="7"/>
      <c r="B43" s="7"/>
      <c r="C43" s="7"/>
      <c r="D43" s="7"/>
      <c r="E43" s="7"/>
      <c r="F43" s="7"/>
      <c r="G43" s="7"/>
      <c r="H43" s="355"/>
      <c r="I43" s="355"/>
      <c r="J43" s="355"/>
      <c r="K43" s="355"/>
      <c r="L43" s="355"/>
      <c r="M43" s="33"/>
    </row>
    <row r="44" spans="1:18" x14ac:dyDescent="0.2">
      <c r="A44" s="7"/>
      <c r="B44" s="7"/>
      <c r="C44" s="7"/>
      <c r="D44" s="7"/>
      <c r="E44" s="7"/>
      <c r="F44" s="7"/>
      <c r="G44" s="7"/>
      <c r="H44" s="355"/>
      <c r="I44" s="355"/>
      <c r="J44" s="355"/>
      <c r="K44" s="355"/>
      <c r="L44" s="355"/>
      <c r="M44" s="33"/>
      <c r="R44" s="6"/>
    </row>
    <row r="45" spans="1:18" x14ac:dyDescent="0.2">
      <c r="A45" s="7"/>
      <c r="B45" s="7"/>
      <c r="C45" s="7"/>
      <c r="D45" s="7"/>
      <c r="E45" s="7"/>
      <c r="F45" s="7"/>
      <c r="G45" s="7"/>
      <c r="H45" s="355"/>
      <c r="I45" s="355"/>
      <c r="J45" s="355"/>
      <c r="K45" s="355"/>
      <c r="L45" s="355"/>
      <c r="M45" s="33"/>
      <c r="R45" s="6"/>
    </row>
    <row r="46" spans="1:18" x14ac:dyDescent="0.2">
      <c r="A46" s="7"/>
      <c r="B46" s="7"/>
      <c r="C46" s="7"/>
      <c r="D46" s="7"/>
      <c r="E46" s="7"/>
      <c r="F46" s="7"/>
      <c r="G46" s="7"/>
      <c r="H46" s="355"/>
      <c r="I46" s="355"/>
      <c r="J46" s="355"/>
      <c r="K46" s="355"/>
      <c r="L46" s="355"/>
      <c r="M46" s="33"/>
      <c r="R46" s="6"/>
    </row>
    <row r="47" spans="1:18" x14ac:dyDescent="0.2">
      <c r="A47" s="7"/>
      <c r="B47" s="7"/>
      <c r="C47" s="7"/>
      <c r="D47" s="7"/>
      <c r="E47" s="7"/>
      <c r="F47" s="7"/>
      <c r="G47" s="7"/>
      <c r="H47" s="355"/>
      <c r="I47" s="355"/>
      <c r="J47" s="355"/>
      <c r="K47" s="355"/>
      <c r="L47" s="355"/>
      <c r="M47" s="33"/>
      <c r="R47" s="6"/>
    </row>
    <row r="48" spans="1:18" x14ac:dyDescent="0.2">
      <c r="A48" s="7"/>
      <c r="B48" s="7"/>
      <c r="C48" s="7"/>
      <c r="D48" s="7"/>
      <c r="E48" s="7"/>
      <c r="F48" s="7"/>
      <c r="G48" s="7"/>
      <c r="H48" s="355"/>
      <c r="I48" s="355"/>
      <c r="J48" s="355"/>
      <c r="K48" s="355"/>
      <c r="L48" s="355"/>
      <c r="M48" s="33"/>
    </row>
    <row r="49" spans="1:18" x14ac:dyDescent="0.2">
      <c r="A49" s="7"/>
      <c r="B49" s="7"/>
      <c r="C49" s="7"/>
      <c r="D49" s="7"/>
      <c r="E49" s="7"/>
      <c r="F49" s="7"/>
      <c r="G49" s="7"/>
      <c r="H49" s="355"/>
      <c r="I49" s="355"/>
      <c r="J49" s="355"/>
      <c r="K49" s="355"/>
      <c r="L49" s="355"/>
      <c r="M49" s="33"/>
      <c r="R49" s="6"/>
    </row>
    <row r="50" spans="1:18" x14ac:dyDescent="0.2">
      <c r="A50" s="7"/>
      <c r="B50" s="7"/>
      <c r="C50" s="7"/>
      <c r="D50" s="7"/>
      <c r="E50" s="7"/>
      <c r="F50" s="7"/>
      <c r="G50" s="7"/>
      <c r="H50" s="355"/>
      <c r="I50" s="355"/>
      <c r="J50" s="355"/>
      <c r="K50" s="355"/>
      <c r="L50" s="355"/>
      <c r="M50" s="33"/>
      <c r="R50" s="6"/>
    </row>
    <row r="51" spans="1:18" x14ac:dyDescent="0.2">
      <c r="A51" s="7"/>
      <c r="B51" s="7"/>
      <c r="C51" s="7"/>
      <c r="D51" s="7"/>
      <c r="E51" s="7"/>
      <c r="F51" s="7"/>
      <c r="G51" s="7"/>
      <c r="H51" s="355"/>
      <c r="I51" s="355"/>
      <c r="J51" s="355"/>
      <c r="K51" s="355"/>
      <c r="L51" s="355"/>
      <c r="M51" s="33"/>
      <c r="R51" s="6"/>
    </row>
    <row r="52" spans="1:18" x14ac:dyDescent="0.2">
      <c r="H52" s="355"/>
      <c r="I52" s="355"/>
      <c r="J52" s="355"/>
      <c r="K52" s="355"/>
      <c r="L52" s="355"/>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topLeftCell="A13" workbookViewId="0">
      <selection sqref="A1:H1"/>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9" t="s">
        <v>135</v>
      </c>
      <c r="B1" s="369"/>
      <c r="C1" s="369"/>
      <c r="D1" s="369"/>
      <c r="E1" s="369"/>
      <c r="F1" s="369"/>
      <c r="G1" s="369"/>
      <c r="H1" s="369"/>
      <c r="I1" s="355"/>
      <c r="J1" s="355"/>
      <c r="K1" s="355"/>
      <c r="L1" s="355"/>
      <c r="M1" s="355"/>
      <c r="N1" s="355"/>
      <c r="O1" s="132"/>
      <c r="P1" s="133"/>
    </row>
    <row r="2" spans="1:29" s="34" customFormat="1" ht="15.95" customHeight="1" x14ac:dyDescent="0.2">
      <c r="A2" s="367" t="s">
        <v>439</v>
      </c>
      <c r="B2" s="367"/>
      <c r="C2" s="367"/>
      <c r="D2" s="367"/>
      <c r="E2" s="367"/>
      <c r="F2" s="367"/>
      <c r="G2" s="367"/>
      <c r="H2" s="367"/>
      <c r="I2" s="355"/>
      <c r="J2" s="355"/>
      <c r="K2" s="355"/>
      <c r="L2" s="355"/>
      <c r="M2" s="355"/>
      <c r="N2" s="355"/>
      <c r="O2" s="132"/>
      <c r="P2" s="287"/>
      <c r="Q2" s="29"/>
      <c r="R2" s="29"/>
      <c r="S2" s="29"/>
      <c r="T2" s="29"/>
      <c r="U2" s="29"/>
      <c r="V2" s="29"/>
      <c r="W2" s="29"/>
      <c r="X2" s="29"/>
      <c r="Y2" s="29"/>
      <c r="Z2" s="29"/>
      <c r="AA2" s="29"/>
      <c r="AB2" s="29"/>
      <c r="AC2" s="29"/>
    </row>
    <row r="3" spans="1:29" s="34" customFormat="1" ht="15.95" customHeight="1" x14ac:dyDescent="0.2">
      <c r="A3" s="367" t="s">
        <v>127</v>
      </c>
      <c r="B3" s="367"/>
      <c r="C3" s="367"/>
      <c r="D3" s="367"/>
      <c r="E3" s="367"/>
      <c r="F3" s="367"/>
      <c r="G3" s="367"/>
      <c r="H3" s="367"/>
      <c r="I3" s="355"/>
      <c r="J3" s="355"/>
      <c r="K3" s="355"/>
      <c r="L3" s="355"/>
      <c r="M3" s="355"/>
      <c r="N3" s="355"/>
      <c r="O3" s="132"/>
      <c r="P3" s="340"/>
      <c r="Q3" s="340"/>
      <c r="R3" s="340"/>
      <c r="S3" s="340"/>
      <c r="T3" s="340"/>
      <c r="U3" s="340"/>
      <c r="V3" s="340"/>
      <c r="W3" s="340"/>
      <c r="X3" s="340"/>
      <c r="Y3" s="340"/>
      <c r="Z3" s="29"/>
      <c r="AA3" s="29"/>
      <c r="AB3" s="29"/>
      <c r="AC3" s="29"/>
    </row>
    <row r="4" spans="1:29" s="34" customFormat="1" ht="15.95" customHeight="1" thickBot="1" x14ac:dyDescent="0.25">
      <c r="A4" s="367" t="s">
        <v>237</v>
      </c>
      <c r="B4" s="367"/>
      <c r="C4" s="367"/>
      <c r="D4" s="367"/>
      <c r="E4" s="367"/>
      <c r="F4" s="367"/>
      <c r="G4" s="367"/>
      <c r="H4" s="367"/>
      <c r="I4" s="355"/>
      <c r="J4" s="355"/>
      <c r="K4" s="355"/>
      <c r="L4" s="355"/>
      <c r="M4" s="355"/>
      <c r="N4" s="355"/>
      <c r="O4" s="357"/>
      <c r="P4" s="288"/>
      <c r="Q4" s="283"/>
      <c r="R4" s="283"/>
      <c r="S4" s="283"/>
      <c r="T4" s="283"/>
      <c r="U4" s="283"/>
      <c r="V4" s="283"/>
      <c r="W4" s="283"/>
      <c r="X4" s="283"/>
      <c r="Y4" s="283"/>
      <c r="Z4" s="29"/>
      <c r="AA4" s="29"/>
      <c r="AB4" s="29"/>
      <c r="AC4" s="29"/>
    </row>
    <row r="5" spans="1:29" s="34" customFormat="1" ht="13.5" thickTop="1" x14ac:dyDescent="0.2">
      <c r="A5" s="38" t="s">
        <v>128</v>
      </c>
      <c r="B5" s="372">
        <v>2016</v>
      </c>
      <c r="C5" s="372">
        <v>2017</v>
      </c>
      <c r="D5" s="372">
        <v>2018</v>
      </c>
      <c r="E5" s="372">
        <v>2019</v>
      </c>
      <c r="F5" s="372">
        <v>2020</v>
      </c>
      <c r="G5" s="62" t="s">
        <v>142</v>
      </c>
      <c r="H5" s="62" t="s">
        <v>134</v>
      </c>
      <c r="I5" s="282"/>
      <c r="J5" s="282"/>
      <c r="K5" s="282"/>
      <c r="L5" s="282"/>
      <c r="M5" s="282"/>
      <c r="N5" s="282"/>
      <c r="O5" s="36"/>
      <c r="P5" s="283"/>
      <c r="Q5" s="283"/>
      <c r="R5" s="283"/>
      <c r="S5" s="283"/>
      <c r="T5" s="283"/>
      <c r="U5" s="283"/>
      <c r="V5" s="283"/>
      <c r="W5" s="283"/>
      <c r="X5" s="283"/>
      <c r="Y5" s="283"/>
      <c r="Z5" s="29"/>
      <c r="AA5" s="29"/>
      <c r="AB5" s="29"/>
      <c r="AC5" s="29"/>
    </row>
    <row r="6" spans="1:29" s="34" customFormat="1" ht="13.5" thickBot="1" x14ac:dyDescent="0.25">
      <c r="A6" s="284"/>
      <c r="B6" s="373"/>
      <c r="C6" s="373"/>
      <c r="D6" s="373"/>
      <c r="E6" s="373"/>
      <c r="F6" s="373"/>
      <c r="G6" s="285" t="s">
        <v>518</v>
      </c>
      <c r="H6" s="286">
        <v>2020</v>
      </c>
      <c r="I6" s="282"/>
      <c r="J6" s="282"/>
      <c r="K6" s="282"/>
      <c r="L6" s="282"/>
      <c r="M6" s="282"/>
      <c r="N6" s="282"/>
      <c r="P6" s="283"/>
      <c r="Q6" s="283"/>
      <c r="R6" s="283"/>
      <c r="S6" s="283"/>
      <c r="T6" s="283"/>
      <c r="U6" s="283"/>
      <c r="V6" s="283"/>
      <c r="W6" s="283"/>
      <c r="X6" s="283"/>
      <c r="Y6" s="283"/>
      <c r="Z6" s="29"/>
      <c r="AA6" s="29"/>
      <c r="AB6" s="29"/>
      <c r="AC6" s="29"/>
    </row>
    <row r="7" spans="1:29" s="34" customFormat="1" ht="13.5" thickTop="1" x14ac:dyDescent="0.2">
      <c r="A7" s="36" t="s">
        <v>437</v>
      </c>
      <c r="B7" s="109">
        <v>60718332.353969805</v>
      </c>
      <c r="C7" s="109">
        <v>68823195.5098975</v>
      </c>
      <c r="D7" s="109">
        <v>74708370.904220402</v>
      </c>
      <c r="E7" s="109">
        <v>68762563.590578899</v>
      </c>
      <c r="F7" s="109">
        <v>73485136.68607381</v>
      </c>
      <c r="G7" s="27">
        <v>6.8679421605246066E-2</v>
      </c>
      <c r="H7" s="282"/>
      <c r="I7" s="282"/>
      <c r="J7" s="282"/>
      <c r="K7" s="282"/>
      <c r="L7" s="282"/>
      <c r="M7" s="282"/>
      <c r="N7" s="282"/>
      <c r="P7" s="289"/>
    </row>
    <row r="8" spans="1:29" s="34" customFormat="1" x14ac:dyDescent="0.2">
      <c r="A8" s="36" t="s">
        <v>438</v>
      </c>
      <c r="B8" s="109">
        <v>30697544.7045395</v>
      </c>
      <c r="C8" s="109">
        <v>37139236.240640603</v>
      </c>
      <c r="D8" s="109">
        <v>39130378.801938199</v>
      </c>
      <c r="E8" s="109">
        <v>35339672.676475801</v>
      </c>
      <c r="F8" s="109">
        <v>41770466.080254003</v>
      </c>
      <c r="G8" s="27">
        <v>0.18197093851576399</v>
      </c>
      <c r="H8" s="282"/>
      <c r="I8" s="282"/>
      <c r="J8" s="282"/>
      <c r="K8" s="282"/>
      <c r="L8" s="282"/>
      <c r="M8" s="282"/>
      <c r="N8" s="282"/>
    </row>
    <row r="9" spans="1:29" s="34" customFormat="1" ht="15.95" customHeight="1" x14ac:dyDescent="0.2">
      <c r="A9" s="367" t="s">
        <v>130</v>
      </c>
      <c r="B9" s="367"/>
      <c r="C9" s="367"/>
      <c r="D9" s="367"/>
      <c r="E9" s="367"/>
      <c r="F9" s="367"/>
      <c r="G9" s="367"/>
      <c r="H9" s="367"/>
      <c r="I9" s="355"/>
      <c r="J9" s="355"/>
      <c r="K9" s="355"/>
      <c r="L9" s="355"/>
      <c r="M9" s="355"/>
      <c r="N9" s="355"/>
      <c r="P9" s="290"/>
      <c r="Q9" s="30"/>
      <c r="R9" s="289"/>
    </row>
    <row r="10" spans="1:29" s="34" customFormat="1" ht="15.95" customHeight="1" x14ac:dyDescent="0.2">
      <c r="A10" s="26" t="s">
        <v>242</v>
      </c>
      <c r="B10" s="113">
        <v>15210095</v>
      </c>
      <c r="C10" s="113">
        <v>15381835</v>
      </c>
      <c r="D10" s="113">
        <v>17900757</v>
      </c>
      <c r="E10" s="113">
        <v>16865125</v>
      </c>
      <c r="F10" s="113">
        <v>15751048</v>
      </c>
      <c r="G10" s="27">
        <v>-6.6058033960613993E-2</v>
      </c>
      <c r="H10" s="27">
        <v>0.21434331771454657</v>
      </c>
      <c r="I10" s="27"/>
      <c r="J10" s="27"/>
      <c r="K10" s="27"/>
      <c r="L10" s="27"/>
      <c r="M10" s="27"/>
      <c r="N10" s="27"/>
      <c r="O10" s="30"/>
      <c r="P10" s="290"/>
      <c r="Q10" s="30"/>
      <c r="R10" s="289"/>
    </row>
    <row r="11" spans="1:29" s="34" customFormat="1" ht="15.95" customHeight="1" x14ac:dyDescent="0.2">
      <c r="A11" s="111" t="s">
        <v>265</v>
      </c>
      <c r="B11" s="109">
        <v>9250572</v>
      </c>
      <c r="C11" s="109">
        <v>9238481</v>
      </c>
      <c r="D11" s="109">
        <v>10212418</v>
      </c>
      <c r="E11" s="109">
        <v>10391183</v>
      </c>
      <c r="F11" s="109">
        <v>9784658</v>
      </c>
      <c r="G11" s="31">
        <v>-5.8369196269568151E-2</v>
      </c>
      <c r="H11" s="31">
        <v>0.6212067920813904</v>
      </c>
      <c r="I11" s="31"/>
      <c r="J11" s="31"/>
      <c r="K11" s="31"/>
      <c r="L11" s="31"/>
      <c r="M11" s="31"/>
      <c r="N11" s="31"/>
      <c r="O11" s="289"/>
      <c r="P11" s="133"/>
    </row>
    <row r="12" spans="1:29" s="34" customFormat="1" ht="15.95" customHeight="1" x14ac:dyDescent="0.2">
      <c r="A12" s="111" t="s">
        <v>266</v>
      </c>
      <c r="B12" s="109">
        <v>1236616</v>
      </c>
      <c r="C12" s="109">
        <v>1182554</v>
      </c>
      <c r="D12" s="109">
        <v>1380778</v>
      </c>
      <c r="E12" s="109">
        <v>1458529</v>
      </c>
      <c r="F12" s="109">
        <v>1659865</v>
      </c>
      <c r="G12" s="31">
        <v>0.13804045034414811</v>
      </c>
      <c r="H12" s="31">
        <v>0.10538124193387005</v>
      </c>
      <c r="I12" s="31"/>
      <c r="J12" s="31"/>
      <c r="K12" s="31"/>
      <c r="L12" s="31"/>
      <c r="M12" s="31"/>
      <c r="N12" s="31"/>
      <c r="O12" s="33"/>
    </row>
    <row r="13" spans="1:29" s="34" customFormat="1" ht="15.95" customHeight="1" x14ac:dyDescent="0.2">
      <c r="A13" s="111" t="s">
        <v>267</v>
      </c>
      <c r="B13" s="109">
        <v>4722907</v>
      </c>
      <c r="C13" s="109">
        <v>4960800</v>
      </c>
      <c r="D13" s="109">
        <v>6307561</v>
      </c>
      <c r="E13" s="109">
        <v>5015413</v>
      </c>
      <c r="F13" s="109">
        <v>4306525</v>
      </c>
      <c r="G13" s="31">
        <v>-0.14134189946072237</v>
      </c>
      <c r="H13" s="31">
        <v>0.27341196598473955</v>
      </c>
      <c r="I13" s="31"/>
      <c r="J13" s="31"/>
      <c r="K13" s="31"/>
      <c r="L13" s="31"/>
      <c r="M13" s="31"/>
      <c r="N13" s="31"/>
      <c r="O13" s="33"/>
    </row>
    <row r="14" spans="1:29" s="34" customFormat="1" ht="15.95" customHeight="1" x14ac:dyDescent="0.2">
      <c r="A14" s="367" t="s">
        <v>132</v>
      </c>
      <c r="B14" s="367"/>
      <c r="C14" s="367"/>
      <c r="D14" s="367"/>
      <c r="E14" s="367"/>
      <c r="F14" s="367"/>
      <c r="G14" s="367"/>
      <c r="H14" s="367"/>
      <c r="I14" s="355"/>
      <c r="J14" s="355"/>
      <c r="K14" s="355"/>
      <c r="L14" s="355"/>
      <c r="M14" s="355"/>
      <c r="N14" s="355"/>
    </row>
    <row r="15" spans="1:29" s="34" customFormat="1" ht="15.95" customHeight="1" x14ac:dyDescent="0.2">
      <c r="A15" s="32" t="s">
        <v>242</v>
      </c>
      <c r="B15" s="113">
        <v>5142751</v>
      </c>
      <c r="C15" s="113">
        <v>5844993</v>
      </c>
      <c r="D15" s="113">
        <v>6560187</v>
      </c>
      <c r="E15" s="113">
        <v>6345556</v>
      </c>
      <c r="F15" s="113">
        <v>6641338</v>
      </c>
      <c r="G15" s="27">
        <v>4.6612463903872255E-2</v>
      </c>
      <c r="H15" s="28"/>
      <c r="I15" s="28"/>
      <c r="J15" s="28"/>
      <c r="K15" s="28"/>
      <c r="L15" s="28"/>
      <c r="M15" s="28"/>
      <c r="N15" s="28"/>
      <c r="O15" s="28"/>
    </row>
    <row r="16" spans="1:29" s="34" customFormat="1" ht="15.95" customHeight="1" x14ac:dyDescent="0.2">
      <c r="A16" s="111" t="s">
        <v>265</v>
      </c>
      <c r="B16" s="23">
        <v>3325911</v>
      </c>
      <c r="C16" s="23">
        <v>3619177</v>
      </c>
      <c r="D16" s="23">
        <v>4085984</v>
      </c>
      <c r="E16" s="23">
        <v>3945236</v>
      </c>
      <c r="F16" s="23">
        <v>4316980</v>
      </c>
      <c r="G16" s="31">
        <v>9.4226048834594428E-2</v>
      </c>
      <c r="H16" s="31">
        <v>0.65001660809915107</v>
      </c>
      <c r="I16" s="31"/>
      <c r="J16" s="31"/>
      <c r="K16" s="31"/>
      <c r="L16" s="31"/>
      <c r="M16" s="31"/>
      <c r="N16" s="31"/>
      <c r="O16" s="33"/>
    </row>
    <row r="17" spans="1:24" s="34" customFormat="1" ht="15.95" customHeight="1" x14ac:dyDescent="0.2">
      <c r="A17" s="111" t="s">
        <v>266</v>
      </c>
      <c r="B17" s="23">
        <v>1562037</v>
      </c>
      <c r="C17" s="23">
        <v>1965208</v>
      </c>
      <c r="D17" s="23">
        <v>2142776</v>
      </c>
      <c r="E17" s="23">
        <v>2140240</v>
      </c>
      <c r="F17" s="23">
        <v>2110724</v>
      </c>
      <c r="G17" s="31">
        <v>-1.3790976712892013E-2</v>
      </c>
      <c r="H17" s="31">
        <v>0.31781607862752959</v>
      </c>
      <c r="I17" s="31"/>
      <c r="J17" s="31"/>
      <c r="K17" s="31"/>
      <c r="L17" s="31"/>
      <c r="M17" s="31"/>
      <c r="N17" s="31"/>
      <c r="O17" s="33"/>
    </row>
    <row r="18" spans="1:24" s="34" customFormat="1" ht="15.95" customHeight="1" x14ac:dyDescent="0.2">
      <c r="A18" s="111" t="s">
        <v>267</v>
      </c>
      <c r="B18" s="23">
        <v>254803</v>
      </c>
      <c r="C18" s="23">
        <v>260608</v>
      </c>
      <c r="D18" s="23">
        <v>331427</v>
      </c>
      <c r="E18" s="23">
        <v>260080</v>
      </c>
      <c r="F18" s="23">
        <v>213634</v>
      </c>
      <c r="G18" s="31">
        <v>-0.17858351276530299</v>
      </c>
      <c r="H18" s="31">
        <v>3.2167313273319321E-2</v>
      </c>
      <c r="I18" s="31"/>
      <c r="J18" s="31"/>
      <c r="K18" s="31"/>
      <c r="L18" s="31"/>
      <c r="M18" s="31"/>
      <c r="N18" s="31"/>
      <c r="O18" s="33"/>
    </row>
    <row r="19" spans="1:24" s="34" customFormat="1" ht="15.95" customHeight="1" x14ac:dyDescent="0.2">
      <c r="A19" s="367" t="s">
        <v>144</v>
      </c>
      <c r="B19" s="367"/>
      <c r="C19" s="367"/>
      <c r="D19" s="367"/>
      <c r="E19" s="367"/>
      <c r="F19" s="367"/>
      <c r="G19" s="367"/>
      <c r="H19" s="367"/>
      <c r="I19" s="355"/>
      <c r="J19" s="31"/>
      <c r="K19" s="31"/>
      <c r="L19" s="31"/>
      <c r="M19" s="31"/>
      <c r="N19" s="355"/>
    </row>
    <row r="20" spans="1:24" s="34" customFormat="1" ht="15.95" customHeight="1" x14ac:dyDescent="0.2">
      <c r="A20" s="32" t="s">
        <v>242</v>
      </c>
      <c r="B20" s="113">
        <v>10067344</v>
      </c>
      <c r="C20" s="113">
        <v>9536842</v>
      </c>
      <c r="D20" s="113">
        <v>11340570</v>
      </c>
      <c r="E20" s="113">
        <v>10519569</v>
      </c>
      <c r="F20" s="113">
        <v>9109710</v>
      </c>
      <c r="G20" s="27">
        <v>-0.13402250605514351</v>
      </c>
      <c r="H20" s="33"/>
      <c r="I20" s="33"/>
      <c r="J20" s="31"/>
      <c r="K20" s="31"/>
      <c r="L20" s="31"/>
      <c r="M20" s="31"/>
      <c r="N20" s="33"/>
      <c r="O20" s="33"/>
    </row>
    <row r="21" spans="1:24" s="34" customFormat="1" ht="15.95" customHeight="1" x14ac:dyDescent="0.2">
      <c r="A21" s="111" t="s">
        <v>265</v>
      </c>
      <c r="B21" s="23">
        <v>5924661</v>
      </c>
      <c r="C21" s="23">
        <v>5619304</v>
      </c>
      <c r="D21" s="23">
        <v>6126434</v>
      </c>
      <c r="E21" s="23">
        <v>6445947</v>
      </c>
      <c r="F21" s="23">
        <v>5467678</v>
      </c>
      <c r="G21" s="31">
        <v>-0.15176497727952154</v>
      </c>
      <c r="H21" s="31">
        <v>0.6002032995561879</v>
      </c>
      <c r="I21" s="31"/>
      <c r="J21" s="31"/>
      <c r="K21" s="31"/>
      <c r="L21" s="31"/>
      <c r="M21" s="31"/>
      <c r="N21" s="33"/>
      <c r="O21" s="33"/>
    </row>
    <row r="22" spans="1:24" s="34" customFormat="1" ht="15.95" customHeight="1" x14ac:dyDescent="0.2">
      <c r="A22" s="111" t="s">
        <v>266</v>
      </c>
      <c r="B22" s="23">
        <v>-325421</v>
      </c>
      <c r="C22" s="23">
        <v>-782654</v>
      </c>
      <c r="D22" s="23">
        <v>-761998</v>
      </c>
      <c r="E22" s="23">
        <v>-681711</v>
      </c>
      <c r="F22" s="23">
        <v>-450859</v>
      </c>
      <c r="G22" s="31">
        <v>0.33863616693877613</v>
      </c>
      <c r="H22" s="31">
        <v>-4.9492135314955138E-2</v>
      </c>
      <c r="I22" s="31"/>
      <c r="J22" s="31"/>
      <c r="K22" s="31"/>
      <c r="L22" s="31"/>
      <c r="M22" s="31"/>
      <c r="N22" s="33"/>
      <c r="O22" s="33"/>
      <c r="P22" s="289"/>
    </row>
    <row r="23" spans="1:24" s="34" customFormat="1" ht="15.95" customHeight="1" thickBot="1" x14ac:dyDescent="0.25">
      <c r="A23" s="112" t="s">
        <v>267</v>
      </c>
      <c r="B23" s="64">
        <v>4468104</v>
      </c>
      <c r="C23" s="64">
        <v>4700192</v>
      </c>
      <c r="D23" s="64">
        <v>5976134</v>
      </c>
      <c r="E23" s="64">
        <v>4755333</v>
      </c>
      <c r="F23" s="64">
        <v>4092891</v>
      </c>
      <c r="G23" s="65">
        <v>-0.13930507074898857</v>
      </c>
      <c r="H23" s="65">
        <v>0.44928883575876727</v>
      </c>
      <c r="I23" s="31"/>
      <c r="J23" s="31"/>
      <c r="K23" s="31"/>
      <c r="L23" s="31"/>
      <c r="M23" s="31"/>
      <c r="N23" s="33"/>
      <c r="O23" s="33"/>
    </row>
    <row r="24" spans="1:24" ht="27" customHeight="1" thickTop="1" x14ac:dyDescent="0.2">
      <c r="A24" s="368" t="s">
        <v>441</v>
      </c>
      <c r="B24" s="368"/>
      <c r="C24" s="368"/>
      <c r="D24" s="368"/>
      <c r="E24" s="368"/>
      <c r="F24" s="368"/>
      <c r="G24" s="368"/>
      <c r="H24" s="368"/>
      <c r="I24" s="356"/>
      <c r="J24" s="31"/>
      <c r="K24" s="31"/>
      <c r="L24" s="31"/>
      <c r="M24" s="31"/>
      <c r="N24" s="33"/>
      <c r="O24" s="33"/>
      <c r="T24" s="25"/>
      <c r="U24" s="217" t="s">
        <v>371</v>
      </c>
    </row>
    <row r="25" spans="1:24" ht="33" customHeight="1" x14ac:dyDescent="0.2">
      <c r="J25" s="31"/>
      <c r="K25" s="31"/>
      <c r="L25" s="31"/>
      <c r="M25" s="31"/>
      <c r="N25" s="33"/>
      <c r="O25" s="33"/>
      <c r="U25" s="105" t="s">
        <v>195</v>
      </c>
    </row>
    <row r="26" spans="1:24" x14ac:dyDescent="0.2">
      <c r="A26" s="7"/>
      <c r="B26" s="7"/>
      <c r="C26" s="7"/>
      <c r="D26" s="7"/>
      <c r="E26" s="7"/>
      <c r="F26" s="7"/>
      <c r="G26" s="7"/>
      <c r="H26" s="7"/>
      <c r="I26" s="7"/>
      <c r="J26" s="31"/>
      <c r="K26" s="31"/>
      <c r="L26" s="31"/>
      <c r="M26" s="31"/>
      <c r="N26" s="33"/>
      <c r="O26" s="33"/>
      <c r="U26" s="192" t="s">
        <v>265</v>
      </c>
      <c r="V26" s="192" t="s">
        <v>266</v>
      </c>
      <c r="W26" s="192" t="s">
        <v>267</v>
      </c>
      <c r="X26" s="192" t="s">
        <v>192</v>
      </c>
    </row>
    <row r="27" spans="1:24" ht="15" x14ac:dyDescent="0.25">
      <c r="A27" s="7"/>
      <c r="B27" s="7"/>
      <c r="C27" s="7"/>
      <c r="D27" s="7"/>
      <c r="E27" s="7"/>
      <c r="F27" s="7"/>
      <c r="G27" s="7"/>
      <c r="H27" s="7"/>
      <c r="I27" s="7"/>
      <c r="J27" s="31"/>
      <c r="K27" s="31"/>
      <c r="L27" s="31"/>
      <c r="M27" s="31"/>
      <c r="N27" s="33"/>
      <c r="O27" s="33"/>
      <c r="T27" s="268">
        <v>2016</v>
      </c>
      <c r="U27" s="138">
        <v>5924661</v>
      </c>
      <c r="V27" s="138">
        <v>-325421</v>
      </c>
      <c r="W27" s="138">
        <v>4468104</v>
      </c>
      <c r="X27" s="138">
        <v>10067344</v>
      </c>
    </row>
    <row r="28" spans="1:24" ht="15" x14ac:dyDescent="0.25">
      <c r="A28" s="7"/>
      <c r="B28" s="7"/>
      <c r="C28" s="7"/>
      <c r="D28" s="7"/>
      <c r="E28" s="7"/>
      <c r="F28" s="7"/>
      <c r="G28" s="7"/>
      <c r="H28" s="7"/>
      <c r="I28" s="7"/>
      <c r="J28" s="31"/>
      <c r="K28" s="31"/>
      <c r="L28" s="31"/>
      <c r="M28" s="31"/>
      <c r="N28" s="33"/>
      <c r="O28" s="33"/>
      <c r="T28" s="268">
        <v>2017</v>
      </c>
      <c r="U28" s="138">
        <v>5619304</v>
      </c>
      <c r="V28" s="138">
        <v>-782654</v>
      </c>
      <c r="W28" s="138">
        <v>4700192</v>
      </c>
      <c r="X28" s="138">
        <v>9536842</v>
      </c>
    </row>
    <row r="29" spans="1:24" ht="15" x14ac:dyDescent="0.25">
      <c r="A29" s="7"/>
      <c r="B29" s="7"/>
      <c r="C29" s="7"/>
      <c r="D29" s="7"/>
      <c r="E29" s="7"/>
      <c r="F29" s="7"/>
      <c r="G29" s="7"/>
      <c r="H29" s="7"/>
      <c r="I29" s="7"/>
      <c r="J29" s="31"/>
      <c r="K29" s="31"/>
      <c r="L29" s="31"/>
      <c r="M29" s="31"/>
      <c r="N29" s="33"/>
      <c r="T29" s="268">
        <v>2018</v>
      </c>
      <c r="U29" s="138">
        <v>6126434</v>
      </c>
      <c r="V29" s="138">
        <v>-761998</v>
      </c>
      <c r="W29" s="138">
        <v>5976134</v>
      </c>
      <c r="X29" s="138">
        <v>11340570</v>
      </c>
    </row>
    <row r="30" spans="1:24" ht="15" x14ac:dyDescent="0.25">
      <c r="A30" s="7"/>
      <c r="B30" s="7"/>
      <c r="C30" s="7"/>
      <c r="D30" s="7"/>
      <c r="E30" s="7"/>
      <c r="F30" s="7"/>
      <c r="G30" s="7"/>
      <c r="H30" s="7"/>
      <c r="I30" s="7"/>
      <c r="J30" s="31"/>
      <c r="K30" s="31"/>
      <c r="L30" s="31"/>
      <c r="M30" s="31"/>
      <c r="N30" s="33"/>
      <c r="T30" s="268">
        <v>2019</v>
      </c>
      <c r="U30" s="138">
        <v>6445947</v>
      </c>
      <c r="V30" s="138">
        <v>-681711</v>
      </c>
      <c r="W30" s="138">
        <v>4755333</v>
      </c>
      <c r="X30" s="138">
        <v>10519569</v>
      </c>
    </row>
    <row r="31" spans="1:24" ht="15" x14ac:dyDescent="0.25">
      <c r="A31" s="7"/>
      <c r="B31" s="7"/>
      <c r="C31" s="7"/>
      <c r="D31" s="7"/>
      <c r="E31" s="7"/>
      <c r="F31" s="7"/>
      <c r="G31" s="7"/>
      <c r="H31" s="7"/>
      <c r="I31" s="7"/>
      <c r="J31" s="31"/>
      <c r="K31" s="31"/>
      <c r="L31" s="31"/>
      <c r="M31" s="31"/>
      <c r="N31" s="33"/>
      <c r="T31" s="268">
        <v>2020</v>
      </c>
      <c r="U31" s="138">
        <v>5467678</v>
      </c>
      <c r="V31" s="138">
        <v>-450859</v>
      </c>
      <c r="W31" s="138">
        <v>4092891</v>
      </c>
      <c r="X31" s="138">
        <v>9109710</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9" t="s">
        <v>193</v>
      </c>
      <c r="B1" s="369"/>
      <c r="C1" s="369"/>
      <c r="D1" s="369"/>
      <c r="E1" s="369"/>
      <c r="F1" s="369"/>
      <c r="G1" s="355"/>
      <c r="H1" s="355"/>
      <c r="I1" s="355"/>
      <c r="J1" s="355"/>
      <c r="K1" s="355"/>
      <c r="L1" s="355"/>
      <c r="M1" s="355"/>
      <c r="N1" s="355"/>
      <c r="O1" s="355"/>
      <c r="P1" s="355"/>
      <c r="Q1" s="32" t="s">
        <v>194</v>
      </c>
      <c r="R1" s="32"/>
      <c r="S1" s="32"/>
      <c r="T1" s="32"/>
      <c r="U1" s="32"/>
      <c r="V1" s="29"/>
      <c r="W1" s="29"/>
      <c r="X1" s="29"/>
      <c r="AA1" s="30"/>
      <c r="AB1" s="30"/>
      <c r="AC1" s="30"/>
      <c r="AD1" s="29"/>
    </row>
    <row r="2" spans="1:30" ht="13.5" customHeight="1" x14ac:dyDescent="0.2">
      <c r="A2" s="367" t="s">
        <v>243</v>
      </c>
      <c r="B2" s="367"/>
      <c r="C2" s="367"/>
      <c r="D2" s="367"/>
      <c r="E2" s="367"/>
      <c r="F2" s="367"/>
      <c r="G2" s="355"/>
      <c r="H2" s="355"/>
      <c r="I2" s="355"/>
      <c r="J2" s="355"/>
      <c r="K2" s="355"/>
      <c r="L2" s="355"/>
      <c r="M2" s="355"/>
      <c r="N2" s="355"/>
      <c r="O2" s="355"/>
      <c r="P2" s="355"/>
      <c r="Q2" s="22" t="s">
        <v>128</v>
      </c>
      <c r="R2" s="36" t="s">
        <v>265</v>
      </c>
      <c r="S2" s="36" t="s">
        <v>266</v>
      </c>
      <c r="T2" s="36" t="s">
        <v>267</v>
      </c>
      <c r="U2" s="36" t="s">
        <v>192</v>
      </c>
    </row>
    <row r="3" spans="1:30" s="34" customFormat="1" ht="15.95" customHeight="1" x14ac:dyDescent="0.2">
      <c r="A3" s="367" t="s">
        <v>127</v>
      </c>
      <c r="B3" s="367"/>
      <c r="C3" s="367"/>
      <c r="D3" s="367"/>
      <c r="E3" s="367"/>
      <c r="F3" s="367"/>
      <c r="G3" s="355"/>
      <c r="H3" s="355"/>
      <c r="I3" s="355"/>
      <c r="J3" s="355"/>
      <c r="K3" s="355"/>
      <c r="L3" s="355"/>
      <c r="M3" s="355"/>
      <c r="N3" s="355"/>
      <c r="O3" s="355"/>
      <c r="P3" s="355"/>
      <c r="Q3" s="244" t="s">
        <v>513</v>
      </c>
      <c r="R3" s="184">
        <v>2752616</v>
      </c>
      <c r="S3" s="184">
        <v>276961</v>
      </c>
      <c r="T3" s="184">
        <v>1187824</v>
      </c>
      <c r="U3" s="212">
        <v>4217401</v>
      </c>
      <c r="V3" s="29"/>
      <c r="W3" s="29"/>
      <c r="X3" s="29"/>
      <c r="Z3" s="35"/>
      <c r="AA3" s="30"/>
      <c r="AB3" s="30"/>
      <c r="AC3" s="30"/>
      <c r="AD3" s="29"/>
    </row>
    <row r="4" spans="1:30" s="34" customFormat="1" ht="15.95" customHeight="1" x14ac:dyDescent="0.2">
      <c r="A4" s="367" t="s">
        <v>237</v>
      </c>
      <c r="B4" s="367"/>
      <c r="C4" s="367"/>
      <c r="D4" s="367"/>
      <c r="E4" s="367"/>
      <c r="F4" s="367"/>
      <c r="G4" s="355"/>
      <c r="H4" s="355"/>
      <c r="I4" s="355"/>
      <c r="J4" s="355"/>
      <c r="K4" s="355"/>
      <c r="L4" s="355"/>
      <c r="M4" s="355"/>
      <c r="N4" s="355"/>
      <c r="O4" s="355"/>
      <c r="P4" s="355"/>
      <c r="Q4" s="244" t="s">
        <v>514</v>
      </c>
      <c r="R4" s="184">
        <v>3402459</v>
      </c>
      <c r="S4" s="184">
        <v>353570</v>
      </c>
      <c r="T4" s="184">
        <v>1513784</v>
      </c>
      <c r="U4" s="212">
        <v>5269813</v>
      </c>
      <c r="V4" s="29"/>
      <c r="W4" s="29"/>
      <c r="X4" s="29"/>
      <c r="AD4" s="29"/>
    </row>
    <row r="5" spans="1:30" ht="13.5" thickBot="1" x14ac:dyDescent="0.25">
      <c r="B5" s="41"/>
      <c r="C5" s="41"/>
      <c r="D5" s="41"/>
      <c r="E5" s="41"/>
      <c r="F5" s="41"/>
      <c r="G5" s="41"/>
      <c r="H5" s="41"/>
      <c r="I5" s="41"/>
      <c r="J5" s="41"/>
      <c r="K5" s="41"/>
      <c r="L5" s="41"/>
      <c r="M5" s="41"/>
      <c r="N5" s="41"/>
      <c r="O5" s="41"/>
      <c r="P5" s="41"/>
      <c r="Q5" s="244" t="s">
        <v>515</v>
      </c>
      <c r="R5" s="184">
        <v>3595512</v>
      </c>
      <c r="S5" s="184">
        <v>339813</v>
      </c>
      <c r="T5" s="184">
        <v>1408089</v>
      </c>
      <c r="U5" s="212">
        <v>5343414</v>
      </c>
    </row>
    <row r="6" spans="1:30" ht="15" customHeight="1" thickTop="1" x14ac:dyDescent="0.2">
      <c r="A6" s="53" t="s">
        <v>128</v>
      </c>
      <c r="B6" s="374" t="s">
        <v>510</v>
      </c>
      <c r="C6" s="374"/>
      <c r="D6" s="374"/>
      <c r="E6" s="374"/>
      <c r="F6" s="374"/>
      <c r="G6" s="106"/>
      <c r="H6" s="106"/>
      <c r="I6" s="106"/>
      <c r="J6" s="106"/>
      <c r="K6" s="106"/>
      <c r="L6" s="106"/>
      <c r="M6" s="106"/>
      <c r="N6" s="106"/>
      <c r="O6" s="106"/>
      <c r="P6" s="106"/>
      <c r="Q6" s="244" t="s">
        <v>516</v>
      </c>
      <c r="R6" s="184">
        <v>3423527</v>
      </c>
      <c r="S6" s="184">
        <v>407818</v>
      </c>
      <c r="T6" s="184">
        <v>985188</v>
      </c>
      <c r="U6" s="212">
        <v>4816533</v>
      </c>
    </row>
    <row r="7" spans="1:30" ht="15" customHeight="1" x14ac:dyDescent="0.2">
      <c r="A7" s="55"/>
      <c r="B7" s="54">
        <v>2017</v>
      </c>
      <c r="C7" s="54">
        <v>2018</v>
      </c>
      <c r="D7" s="54">
        <v>2019</v>
      </c>
      <c r="E7" s="54">
        <v>2020</v>
      </c>
      <c r="F7" s="54">
        <v>2021</v>
      </c>
      <c r="G7" s="106"/>
      <c r="H7" s="106"/>
      <c r="I7" s="106"/>
      <c r="J7" s="106"/>
      <c r="K7" s="106"/>
      <c r="L7" s="106"/>
      <c r="M7" s="106"/>
      <c r="N7" s="106"/>
      <c r="O7" s="106"/>
      <c r="P7" s="106"/>
      <c r="Q7" s="244" t="s">
        <v>517</v>
      </c>
      <c r="R7" s="184">
        <v>3563657</v>
      </c>
      <c r="S7" s="184">
        <v>397135</v>
      </c>
      <c r="T7" s="184">
        <v>1041247</v>
      </c>
      <c r="U7" s="212">
        <v>5002039</v>
      </c>
    </row>
    <row r="8" spans="1:30" s="105" customFormat="1" ht="20.100000000000001" customHeight="1" x14ac:dyDescent="0.2">
      <c r="A8" s="114" t="s">
        <v>265</v>
      </c>
      <c r="B8" s="168">
        <v>2752616</v>
      </c>
      <c r="C8" s="168">
        <v>3402459</v>
      </c>
      <c r="D8" s="168">
        <v>3595512</v>
      </c>
      <c r="E8" s="168">
        <v>3423527</v>
      </c>
      <c r="F8" s="168">
        <v>3563657</v>
      </c>
      <c r="G8" s="168"/>
      <c r="H8" s="168"/>
      <c r="I8" s="168"/>
      <c r="J8" s="168"/>
      <c r="K8" s="168"/>
      <c r="L8" s="168"/>
      <c r="M8" s="168"/>
      <c r="N8" s="168"/>
      <c r="O8" s="139"/>
      <c r="P8" s="139"/>
    </row>
    <row r="9" spans="1:30" s="105" customFormat="1" ht="20.100000000000001" customHeight="1" x14ac:dyDescent="0.2">
      <c r="A9" s="114" t="s">
        <v>266</v>
      </c>
      <c r="B9" s="168">
        <v>276961</v>
      </c>
      <c r="C9" s="168">
        <v>353570</v>
      </c>
      <c r="D9" s="168">
        <v>339813</v>
      </c>
      <c r="E9" s="168">
        <v>407818</v>
      </c>
      <c r="F9" s="168">
        <v>397135</v>
      </c>
      <c r="G9" s="168"/>
      <c r="H9" s="168"/>
      <c r="I9" s="168"/>
      <c r="J9" s="168"/>
      <c r="K9" s="168"/>
      <c r="L9" s="168"/>
      <c r="M9" s="168"/>
      <c r="N9" s="168"/>
      <c r="O9" s="139"/>
      <c r="P9" s="139"/>
    </row>
    <row r="10" spans="1:30" s="105" customFormat="1" ht="20.100000000000001" customHeight="1" x14ac:dyDescent="0.2">
      <c r="A10" s="114" t="s">
        <v>267</v>
      </c>
      <c r="B10" s="168">
        <v>1187824</v>
      </c>
      <c r="C10" s="168">
        <v>1513784</v>
      </c>
      <c r="D10" s="168">
        <v>1408089</v>
      </c>
      <c r="E10" s="168">
        <v>985188</v>
      </c>
      <c r="F10" s="168">
        <v>1041247</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4217401</v>
      </c>
      <c r="C11" s="187">
        <v>5269813</v>
      </c>
      <c r="D11" s="187">
        <v>5343414</v>
      </c>
      <c r="E11" s="187">
        <v>4816533</v>
      </c>
      <c r="F11" s="187">
        <v>5002039</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75" t="s">
        <v>413</v>
      </c>
      <c r="B12" s="376"/>
      <c r="C12" s="376"/>
      <c r="D12" s="376"/>
      <c r="E12" s="376"/>
      <c r="Q12" s="244" t="s">
        <v>513</v>
      </c>
      <c r="R12" s="216">
        <v>866051</v>
      </c>
      <c r="S12" s="216">
        <v>418756</v>
      </c>
      <c r="T12" s="216">
        <v>63155</v>
      </c>
      <c r="U12" s="213">
        <v>1347962</v>
      </c>
    </row>
    <row r="13" spans="1:30" x14ac:dyDescent="0.2">
      <c r="A13" s="6"/>
      <c r="B13" s="24"/>
      <c r="C13" s="25"/>
      <c r="D13" s="25"/>
      <c r="E13" s="25"/>
      <c r="Q13" s="244" t="s">
        <v>514</v>
      </c>
      <c r="R13" s="216">
        <v>949131</v>
      </c>
      <c r="S13" s="216">
        <v>501520</v>
      </c>
      <c r="T13" s="216">
        <v>84236</v>
      </c>
      <c r="U13" s="213">
        <v>1534887</v>
      </c>
    </row>
    <row r="14" spans="1:30" x14ac:dyDescent="0.2">
      <c r="A14" s="6"/>
      <c r="B14" s="24"/>
      <c r="C14" s="25"/>
      <c r="D14" s="25"/>
      <c r="E14" s="25"/>
      <c r="Q14" s="244" t="s">
        <v>515</v>
      </c>
      <c r="R14" s="216">
        <v>987658</v>
      </c>
      <c r="S14" s="216">
        <v>472977</v>
      </c>
      <c r="T14" s="216">
        <v>69124</v>
      </c>
      <c r="U14" s="213">
        <v>1529759</v>
      </c>
    </row>
    <row r="15" spans="1:30" x14ac:dyDescent="0.2">
      <c r="A15" s="6"/>
      <c r="B15" s="24"/>
      <c r="C15" s="25"/>
      <c r="D15" s="25"/>
      <c r="E15" s="25"/>
      <c r="Q15" s="244" t="s">
        <v>516</v>
      </c>
      <c r="R15" s="216">
        <v>998091</v>
      </c>
      <c r="S15" s="216">
        <v>530824</v>
      </c>
      <c r="T15" s="216">
        <v>53671</v>
      </c>
      <c r="U15" s="213">
        <v>1582586</v>
      </c>
    </row>
    <row r="16" spans="1:30" x14ac:dyDescent="0.2">
      <c r="Q16" s="244" t="s">
        <v>517</v>
      </c>
      <c r="R16" s="216">
        <v>1267396</v>
      </c>
      <c r="S16" s="216">
        <v>640890</v>
      </c>
      <c r="T16" s="216">
        <v>110154</v>
      </c>
      <c r="U16" s="213">
        <v>2018440</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9" t="s">
        <v>196</v>
      </c>
      <c r="B37" s="369"/>
      <c r="C37" s="369"/>
      <c r="D37" s="369"/>
      <c r="E37" s="369"/>
      <c r="F37" s="369"/>
      <c r="G37" s="355"/>
      <c r="H37" s="355"/>
      <c r="I37" s="355"/>
      <c r="J37" s="355"/>
      <c r="K37" s="355"/>
      <c r="L37" s="355"/>
      <c r="M37" s="355"/>
      <c r="N37" s="355"/>
      <c r="O37" s="355"/>
      <c r="P37" s="355"/>
      <c r="Q37" s="215"/>
      <c r="R37" s="214"/>
      <c r="S37" s="214"/>
      <c r="T37" s="214"/>
      <c r="U37" s="214"/>
      <c r="V37" s="40"/>
      <c r="W37" s="29"/>
      <c r="X37" s="29"/>
      <c r="AA37" s="30"/>
      <c r="AB37" s="30"/>
      <c r="AC37" s="30"/>
      <c r="AD37" s="29"/>
    </row>
    <row r="38" spans="1:30" ht="13.5" customHeight="1" x14ac:dyDescent="0.2">
      <c r="A38" s="367" t="s">
        <v>244</v>
      </c>
      <c r="B38" s="367"/>
      <c r="C38" s="367"/>
      <c r="D38" s="367"/>
      <c r="E38" s="367"/>
      <c r="F38" s="367"/>
      <c r="G38" s="355"/>
      <c r="H38" s="355"/>
      <c r="I38" s="355"/>
      <c r="J38" s="355"/>
      <c r="K38" s="355"/>
      <c r="L38" s="355"/>
      <c r="M38" s="355"/>
      <c r="N38" s="355"/>
      <c r="O38" s="355"/>
      <c r="P38" s="355"/>
      <c r="R38" s="214"/>
      <c r="S38" s="214"/>
      <c r="T38" s="214"/>
      <c r="U38" s="214"/>
      <c r="V38" s="40"/>
    </row>
    <row r="39" spans="1:30" s="34" customFormat="1" ht="15.95" customHeight="1" x14ac:dyDescent="0.2">
      <c r="A39" s="367" t="s">
        <v>127</v>
      </c>
      <c r="B39" s="367"/>
      <c r="C39" s="367"/>
      <c r="D39" s="367"/>
      <c r="E39" s="367"/>
      <c r="F39" s="367"/>
      <c r="G39" s="355"/>
      <c r="H39" s="355"/>
      <c r="I39" s="355"/>
      <c r="J39" s="355"/>
      <c r="K39" s="355"/>
      <c r="L39" s="355"/>
      <c r="M39" s="355"/>
      <c r="N39" s="355"/>
      <c r="O39" s="355"/>
      <c r="P39" s="355"/>
      <c r="Q39" s="105"/>
      <c r="R39" s="214"/>
      <c r="S39" s="214"/>
      <c r="T39" s="214"/>
      <c r="U39" s="214"/>
      <c r="V39" s="40"/>
      <c r="W39" s="29"/>
      <c r="X39" s="29"/>
      <c r="Z39" s="35"/>
      <c r="AA39" s="30"/>
      <c r="AB39" s="30"/>
      <c r="AC39" s="30"/>
      <c r="AD39" s="29"/>
    </row>
    <row r="40" spans="1:30" s="34" customFormat="1" ht="15.95" customHeight="1" x14ac:dyDescent="0.2">
      <c r="A40" s="367" t="s">
        <v>237</v>
      </c>
      <c r="B40" s="367"/>
      <c r="C40" s="367"/>
      <c r="D40" s="367"/>
      <c r="E40" s="367"/>
      <c r="F40" s="367"/>
      <c r="G40" s="355"/>
      <c r="H40" s="355"/>
      <c r="I40" s="355"/>
      <c r="J40" s="355"/>
      <c r="K40" s="355"/>
      <c r="L40" s="355"/>
      <c r="M40" s="355"/>
      <c r="N40" s="355"/>
      <c r="O40" s="355"/>
      <c r="P40" s="355"/>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377" t="s">
        <v>510</v>
      </c>
      <c r="C42" s="377"/>
      <c r="D42" s="377"/>
      <c r="E42" s="377"/>
      <c r="F42" s="377"/>
      <c r="G42" s="106"/>
      <c r="H42" s="106"/>
      <c r="I42" s="106"/>
      <c r="J42" s="106"/>
      <c r="K42" s="106"/>
      <c r="L42" s="106"/>
      <c r="M42" s="106"/>
      <c r="N42" s="106"/>
      <c r="O42" s="106"/>
      <c r="P42" s="106"/>
      <c r="V42" s="40"/>
    </row>
    <row r="43" spans="1:30" ht="15" customHeight="1" x14ac:dyDescent="0.2">
      <c r="A43" s="55"/>
      <c r="B43" s="54">
        <v>2017</v>
      </c>
      <c r="C43" s="54">
        <v>2018</v>
      </c>
      <c r="D43" s="54">
        <v>2019</v>
      </c>
      <c r="E43" s="54">
        <v>2020</v>
      </c>
      <c r="F43" s="54">
        <v>2021</v>
      </c>
      <c r="G43" s="106"/>
      <c r="H43" s="106"/>
      <c r="I43" s="106"/>
      <c r="J43" s="106"/>
      <c r="K43" s="106"/>
      <c r="L43" s="106"/>
      <c r="M43" s="106"/>
      <c r="N43" s="106"/>
      <c r="O43" s="106"/>
      <c r="P43" s="106"/>
    </row>
    <row r="44" spans="1:30" ht="20.100000000000001" customHeight="1" x14ac:dyDescent="0.2">
      <c r="A44" s="114" t="s">
        <v>265</v>
      </c>
      <c r="B44" s="168">
        <v>866051</v>
      </c>
      <c r="C44" s="168">
        <v>949131</v>
      </c>
      <c r="D44" s="168">
        <v>987658</v>
      </c>
      <c r="E44" s="168">
        <v>998091</v>
      </c>
      <c r="F44" s="168">
        <v>1267396</v>
      </c>
      <c r="G44" s="168"/>
      <c r="H44" s="168"/>
      <c r="I44" s="168"/>
      <c r="J44" s="168"/>
      <c r="K44" s="168"/>
      <c r="L44" s="168"/>
      <c r="M44" s="168"/>
      <c r="N44" s="168"/>
      <c r="O44" s="52"/>
      <c r="P44" s="52"/>
    </row>
    <row r="45" spans="1:30" ht="20.100000000000001" customHeight="1" x14ac:dyDescent="0.2">
      <c r="A45" s="114" t="s">
        <v>266</v>
      </c>
      <c r="B45" s="168">
        <v>418756</v>
      </c>
      <c r="C45" s="168">
        <v>501520</v>
      </c>
      <c r="D45" s="168">
        <v>472977</v>
      </c>
      <c r="E45" s="168">
        <v>530824</v>
      </c>
      <c r="F45" s="168">
        <v>640890</v>
      </c>
      <c r="G45" s="168"/>
      <c r="H45" s="168"/>
      <c r="I45" s="168"/>
      <c r="J45" s="168"/>
      <c r="K45" s="168"/>
      <c r="L45" s="168"/>
      <c r="M45" s="168"/>
      <c r="N45" s="168"/>
      <c r="O45" s="42"/>
      <c r="P45" s="42"/>
    </row>
    <row r="46" spans="1:30" ht="20.100000000000001" customHeight="1" x14ac:dyDescent="0.2">
      <c r="A46" s="114" t="s">
        <v>267</v>
      </c>
      <c r="B46" s="168">
        <v>63155</v>
      </c>
      <c r="C46" s="168">
        <v>84236</v>
      </c>
      <c r="D46" s="168">
        <v>69124</v>
      </c>
      <c r="E46" s="168">
        <v>53671</v>
      </c>
      <c r="F46" s="168">
        <v>110154</v>
      </c>
      <c r="G46" s="168"/>
      <c r="H46" s="168"/>
      <c r="I46" s="168"/>
      <c r="J46" s="168"/>
      <c r="K46" s="168"/>
      <c r="L46" s="168"/>
      <c r="M46" s="168"/>
      <c r="N46" s="168"/>
      <c r="O46" s="42"/>
      <c r="P46" s="42"/>
    </row>
    <row r="47" spans="1:30" s="2" customFormat="1" ht="20.100000000000001" customHeight="1" thickBot="1" x14ac:dyDescent="0.25">
      <c r="A47" s="190" t="s">
        <v>192</v>
      </c>
      <c r="B47" s="191">
        <v>1347962</v>
      </c>
      <c r="C47" s="191">
        <v>1534887</v>
      </c>
      <c r="D47" s="191">
        <v>1529759</v>
      </c>
      <c r="E47" s="191">
        <v>1582586</v>
      </c>
      <c r="F47" s="191">
        <v>2018440</v>
      </c>
      <c r="G47" s="224"/>
      <c r="H47" s="224"/>
      <c r="I47" s="224"/>
      <c r="J47" s="224"/>
      <c r="K47" s="224"/>
      <c r="L47" s="224"/>
      <c r="M47" s="224"/>
      <c r="N47" s="224"/>
      <c r="O47" s="189"/>
      <c r="P47" s="189"/>
    </row>
    <row r="48" spans="1:30" ht="30.75" customHeight="1" thickTop="1" x14ac:dyDescent="0.2">
      <c r="A48" s="375" t="s">
        <v>414</v>
      </c>
      <c r="B48" s="376"/>
      <c r="C48" s="376"/>
      <c r="D48" s="376"/>
      <c r="E48" s="376"/>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9" t="s">
        <v>423</v>
      </c>
      <c r="B1" s="369"/>
      <c r="C1" s="369"/>
      <c r="D1" s="369"/>
      <c r="E1" s="369"/>
      <c r="F1" s="369"/>
      <c r="U1" s="32"/>
    </row>
    <row r="2" spans="1:21" ht="15.95" customHeight="1" x14ac:dyDescent="0.2">
      <c r="A2" s="367" t="s">
        <v>136</v>
      </c>
      <c r="B2" s="367"/>
      <c r="C2" s="367"/>
      <c r="D2" s="367"/>
      <c r="E2" s="367"/>
      <c r="F2" s="367"/>
      <c r="G2" s="357"/>
      <c r="H2" s="357"/>
      <c r="U2" s="29"/>
    </row>
    <row r="3" spans="1:21" ht="15.95" customHeight="1" x14ac:dyDescent="0.2">
      <c r="A3" s="367" t="s">
        <v>127</v>
      </c>
      <c r="B3" s="367"/>
      <c r="C3" s="367"/>
      <c r="D3" s="367"/>
      <c r="E3" s="367"/>
      <c r="F3" s="367"/>
      <c r="G3" s="357"/>
      <c r="H3" s="357"/>
      <c r="R3" s="35" t="s">
        <v>123</v>
      </c>
      <c r="U3" s="56"/>
    </row>
    <row r="4" spans="1:21" ht="15.95" customHeight="1" thickBot="1" x14ac:dyDescent="0.25">
      <c r="A4" s="367" t="s">
        <v>237</v>
      </c>
      <c r="B4" s="367"/>
      <c r="C4" s="367"/>
      <c r="D4" s="367"/>
      <c r="E4" s="367"/>
      <c r="F4" s="367"/>
      <c r="G4" s="357"/>
      <c r="H4" s="357"/>
      <c r="M4" s="36"/>
      <c r="N4" s="383"/>
      <c r="O4" s="383"/>
      <c r="R4" s="35"/>
      <c r="U4" s="29"/>
    </row>
    <row r="5" spans="1:21" ht="18" customHeight="1" thickTop="1" x14ac:dyDescent="0.2">
      <c r="A5" s="61" t="s">
        <v>137</v>
      </c>
      <c r="B5" s="372">
        <v>2020</v>
      </c>
      <c r="C5" s="378" t="s">
        <v>510</v>
      </c>
      <c r="D5" s="378"/>
      <c r="E5" s="62" t="s">
        <v>142</v>
      </c>
      <c r="F5" s="62" t="s">
        <v>134</v>
      </c>
      <c r="G5" s="36"/>
      <c r="H5" s="36"/>
      <c r="M5" s="36"/>
      <c r="N5" s="36"/>
      <c r="O5" s="36"/>
      <c r="S5" s="30">
        <v>5002039</v>
      </c>
      <c r="U5" s="29"/>
    </row>
    <row r="6" spans="1:21" ht="18" customHeight="1" thickBot="1" x14ac:dyDescent="0.25">
      <c r="A6" s="63"/>
      <c r="B6" s="382"/>
      <c r="C6" s="50">
        <v>2020</v>
      </c>
      <c r="D6" s="50">
        <v>2021</v>
      </c>
      <c r="E6" s="50" t="s">
        <v>511</v>
      </c>
      <c r="F6" s="51">
        <v>2021</v>
      </c>
      <c r="G6" s="36"/>
      <c r="H6" s="36"/>
      <c r="M6" s="23"/>
      <c r="N6" s="23"/>
      <c r="O6" s="23"/>
      <c r="R6" s="34" t="s">
        <v>6</v>
      </c>
      <c r="S6" s="30">
        <v>2790798</v>
      </c>
      <c r="T6" s="57">
        <v>55.79320752996928</v>
      </c>
      <c r="U6" s="32"/>
    </row>
    <row r="7" spans="1:21" ht="18" customHeight="1" thickTop="1" x14ac:dyDescent="0.2">
      <c r="A7" s="367" t="s">
        <v>140</v>
      </c>
      <c r="B7" s="367"/>
      <c r="C7" s="367"/>
      <c r="D7" s="367"/>
      <c r="E7" s="367"/>
      <c r="F7" s="367"/>
      <c r="G7" s="36"/>
      <c r="H7" s="36"/>
      <c r="M7" s="23"/>
      <c r="N7" s="23"/>
      <c r="O7" s="23"/>
      <c r="R7" s="34" t="s">
        <v>7</v>
      </c>
      <c r="S7" s="30">
        <v>2211241</v>
      </c>
      <c r="T7" s="57">
        <v>44.20679247003072</v>
      </c>
      <c r="U7" s="29"/>
    </row>
    <row r="8" spans="1:21" ht="18" customHeight="1" x14ac:dyDescent="0.2">
      <c r="A8" s="58" t="s">
        <v>129</v>
      </c>
      <c r="B8" s="23">
        <v>15751048</v>
      </c>
      <c r="C8" s="23">
        <v>4816533</v>
      </c>
      <c r="D8" s="23">
        <v>5002039</v>
      </c>
      <c r="E8" s="31">
        <v>3.851442521000064E-2</v>
      </c>
      <c r="F8" s="58"/>
      <c r="G8" s="28"/>
      <c r="H8" s="28"/>
      <c r="M8" s="23"/>
      <c r="N8" s="23"/>
      <c r="O8" s="23"/>
      <c r="T8" s="57">
        <v>100</v>
      </c>
      <c r="U8" s="29"/>
    </row>
    <row r="9" spans="1:21" s="35" customFormat="1" ht="18" customHeight="1" x14ac:dyDescent="0.2">
      <c r="A9" s="26" t="s">
        <v>139</v>
      </c>
      <c r="B9" s="22">
        <v>6530007</v>
      </c>
      <c r="C9" s="22">
        <v>2724674</v>
      </c>
      <c r="D9" s="22">
        <v>2790798</v>
      </c>
      <c r="E9" s="27">
        <v>2.4268591398457211E-2</v>
      </c>
      <c r="F9" s="27">
        <v>0.5579320752996928</v>
      </c>
      <c r="G9" s="28"/>
      <c r="H9" s="28"/>
      <c r="M9" s="22"/>
      <c r="N9" s="22"/>
      <c r="O9" s="22"/>
      <c r="P9" s="32"/>
      <c r="Q9" s="32"/>
      <c r="R9" s="35" t="s">
        <v>122</v>
      </c>
      <c r="S9" s="30">
        <v>5002039</v>
      </c>
      <c r="T9" s="57"/>
      <c r="U9" s="29"/>
    </row>
    <row r="10" spans="1:21" ht="18" customHeight="1" x14ac:dyDescent="0.2">
      <c r="A10" s="111" t="s">
        <v>268</v>
      </c>
      <c r="B10" s="23">
        <v>6095616</v>
      </c>
      <c r="C10" s="23">
        <v>2581130</v>
      </c>
      <c r="D10" s="23">
        <v>2712364</v>
      </c>
      <c r="E10" s="31">
        <v>5.0843622754375019E-2</v>
      </c>
      <c r="F10" s="31">
        <v>0.97189549369033512</v>
      </c>
      <c r="G10" s="58"/>
      <c r="H10" s="23"/>
      <c r="I10" s="23"/>
      <c r="J10" s="23"/>
      <c r="M10" s="23"/>
      <c r="N10" s="23"/>
      <c r="O10" s="23"/>
      <c r="R10" s="34" t="s">
        <v>8</v>
      </c>
      <c r="S10" s="30">
        <v>3563657</v>
      </c>
      <c r="T10" s="57">
        <v>71.244086661459463</v>
      </c>
      <c r="U10" s="32"/>
    </row>
    <row r="11" spans="1:21" ht="18" customHeight="1" x14ac:dyDescent="0.2">
      <c r="A11" s="111" t="s">
        <v>269</v>
      </c>
      <c r="B11" s="23">
        <v>80726</v>
      </c>
      <c r="C11" s="23">
        <v>14814</v>
      </c>
      <c r="D11" s="23">
        <v>17696</v>
      </c>
      <c r="E11" s="31">
        <v>0.19454570001350074</v>
      </c>
      <c r="F11" s="31">
        <v>6.3408387135149161E-3</v>
      </c>
      <c r="G11" s="58"/>
      <c r="H11" s="23"/>
      <c r="I11" s="23"/>
      <c r="J11" s="23"/>
      <c r="M11" s="23"/>
      <c r="N11" s="23"/>
      <c r="O11" s="23"/>
      <c r="R11" s="34" t="s">
        <v>9</v>
      </c>
      <c r="S11" s="30">
        <v>397135</v>
      </c>
      <c r="T11" s="57">
        <v>7.9394622872792473</v>
      </c>
      <c r="U11" s="29"/>
    </row>
    <row r="12" spans="1:21" ht="18" customHeight="1" x14ac:dyDescent="0.2">
      <c r="A12" s="111" t="s">
        <v>270</v>
      </c>
      <c r="B12" s="23">
        <v>353665</v>
      </c>
      <c r="C12" s="23">
        <v>128730</v>
      </c>
      <c r="D12" s="23">
        <v>60738</v>
      </c>
      <c r="E12" s="31">
        <v>-0.52817525052435332</v>
      </c>
      <c r="F12" s="31">
        <v>2.1763667596149918E-2</v>
      </c>
      <c r="G12" s="28"/>
      <c r="H12" s="33"/>
      <c r="M12" s="23"/>
      <c r="N12" s="23"/>
      <c r="O12" s="23"/>
      <c r="R12" s="34" t="s">
        <v>10</v>
      </c>
      <c r="S12" s="30">
        <v>1041247</v>
      </c>
      <c r="T12" s="57">
        <v>20.816451051261296</v>
      </c>
      <c r="U12" s="29"/>
    </row>
    <row r="13" spans="1:21" s="35" customFormat="1" ht="18" customHeight="1" x14ac:dyDescent="0.2">
      <c r="A13" s="26" t="s">
        <v>138</v>
      </c>
      <c r="B13" s="22">
        <v>9221043</v>
      </c>
      <c r="C13" s="22">
        <v>2091859</v>
      </c>
      <c r="D13" s="22">
        <v>2211241</v>
      </c>
      <c r="E13" s="27">
        <v>5.7069812066683268E-2</v>
      </c>
      <c r="F13" s="27">
        <v>0.4420679247003072</v>
      </c>
      <c r="G13" s="28"/>
      <c r="H13" s="28"/>
      <c r="M13" s="22"/>
      <c r="N13" s="22"/>
      <c r="O13" s="22"/>
      <c r="P13" s="32"/>
      <c r="Q13" s="32"/>
      <c r="R13" s="34"/>
      <c r="S13" s="34"/>
      <c r="T13" s="57">
        <v>100</v>
      </c>
      <c r="U13" s="29"/>
    </row>
    <row r="14" spans="1:21" ht="18" customHeight="1" x14ac:dyDescent="0.2">
      <c r="A14" s="111" t="s">
        <v>268</v>
      </c>
      <c r="B14" s="23">
        <v>3689042</v>
      </c>
      <c r="C14" s="23">
        <v>842397</v>
      </c>
      <c r="D14" s="23">
        <v>851293</v>
      </c>
      <c r="E14" s="31">
        <v>1.0560341501691007E-2</v>
      </c>
      <c r="F14" s="31">
        <v>0.38498426901454885</v>
      </c>
      <c r="G14" s="28"/>
      <c r="H14" s="33"/>
      <c r="M14" s="23"/>
      <c r="N14" s="23"/>
      <c r="O14" s="23"/>
      <c r="T14" s="57"/>
      <c r="U14" s="29"/>
    </row>
    <row r="15" spans="1:21" ht="18" customHeight="1" x14ac:dyDescent="0.2">
      <c r="A15" s="111" t="s">
        <v>269</v>
      </c>
      <c r="B15" s="23">
        <v>1579140</v>
      </c>
      <c r="C15" s="23">
        <v>393004</v>
      </c>
      <c r="D15" s="23">
        <v>379439</v>
      </c>
      <c r="E15" s="31">
        <v>-3.4516188130400707E-2</v>
      </c>
      <c r="F15" s="31">
        <v>0.17159549773181665</v>
      </c>
      <c r="G15" s="28"/>
      <c r="H15" s="33"/>
      <c r="J15" s="30"/>
      <c r="U15" s="29"/>
    </row>
    <row r="16" spans="1:21" ht="18" customHeight="1" x14ac:dyDescent="0.2">
      <c r="A16" s="111" t="s">
        <v>270</v>
      </c>
      <c r="B16" s="23">
        <v>3952861</v>
      </c>
      <c r="C16" s="23">
        <v>856458</v>
      </c>
      <c r="D16" s="23">
        <v>980509</v>
      </c>
      <c r="E16" s="31">
        <v>0.14484189534104416</v>
      </c>
      <c r="F16" s="31">
        <v>0.4434202332536345</v>
      </c>
      <c r="G16" s="28"/>
      <c r="H16" s="33"/>
      <c r="M16" s="23"/>
      <c r="N16" s="23"/>
      <c r="O16" s="23"/>
    </row>
    <row r="17" spans="1:15" ht="18" customHeight="1" x14ac:dyDescent="0.2">
      <c r="A17" s="367" t="s">
        <v>141</v>
      </c>
      <c r="B17" s="367"/>
      <c r="C17" s="367"/>
      <c r="D17" s="367"/>
      <c r="E17" s="367"/>
      <c r="F17" s="367"/>
      <c r="G17" s="28"/>
      <c r="H17" s="33"/>
      <c r="M17" s="23"/>
      <c r="N17" s="23"/>
      <c r="O17" s="23"/>
    </row>
    <row r="18" spans="1:15" ht="18" customHeight="1" x14ac:dyDescent="0.2">
      <c r="A18" s="58" t="s">
        <v>129</v>
      </c>
      <c r="B18" s="23">
        <v>6641338</v>
      </c>
      <c r="C18" s="23">
        <v>1582586</v>
      </c>
      <c r="D18" s="23">
        <v>2018440</v>
      </c>
      <c r="E18" s="31">
        <v>0.2754062022537796</v>
      </c>
      <c r="F18" s="59"/>
      <c r="G18" s="28"/>
      <c r="K18" s="115"/>
      <c r="M18" s="23"/>
      <c r="N18" s="23"/>
      <c r="O18" s="23"/>
    </row>
    <row r="19" spans="1:15" ht="18" customHeight="1" x14ac:dyDescent="0.2">
      <c r="A19" s="26" t="s">
        <v>139</v>
      </c>
      <c r="B19" s="22">
        <v>1621717</v>
      </c>
      <c r="C19" s="22">
        <v>342531</v>
      </c>
      <c r="D19" s="22">
        <v>430308</v>
      </c>
      <c r="E19" s="27">
        <v>0.25626001734149612</v>
      </c>
      <c r="F19" s="27">
        <v>0.21318840292503122</v>
      </c>
      <c r="G19" s="28"/>
      <c r="H19" s="22"/>
      <c r="I19" s="30"/>
      <c r="K19" s="223"/>
      <c r="L19" s="34"/>
      <c r="M19" s="23"/>
      <c r="N19" s="23"/>
      <c r="O19" s="23"/>
    </row>
    <row r="20" spans="1:15" ht="18" customHeight="1" x14ac:dyDescent="0.2">
      <c r="A20" s="111" t="s">
        <v>268</v>
      </c>
      <c r="B20" s="23">
        <v>1526282</v>
      </c>
      <c r="C20" s="23">
        <v>319862</v>
      </c>
      <c r="D20" s="23">
        <v>411732</v>
      </c>
      <c r="E20" s="31">
        <v>0.28721761259543177</v>
      </c>
      <c r="F20" s="31">
        <v>0.95683092110767176</v>
      </c>
      <c r="G20" s="28"/>
      <c r="H20" s="23"/>
      <c r="M20" s="23"/>
      <c r="N20" s="23"/>
      <c r="O20" s="23"/>
    </row>
    <row r="21" spans="1:15" ht="18" customHeight="1" x14ac:dyDescent="0.2">
      <c r="A21" s="111" t="s">
        <v>269</v>
      </c>
      <c r="B21" s="23">
        <v>77959</v>
      </c>
      <c r="C21" s="23">
        <v>18893</v>
      </c>
      <c r="D21" s="23">
        <v>12994</v>
      </c>
      <c r="E21" s="31">
        <v>-0.31223204361403695</v>
      </c>
      <c r="F21" s="31">
        <v>3.0196975189864004E-2</v>
      </c>
      <c r="G21" s="28"/>
      <c r="H21" s="23"/>
      <c r="J21" s="115"/>
      <c r="K21" s="30"/>
      <c r="M21" s="23"/>
      <c r="N21" s="23"/>
      <c r="O21" s="23"/>
    </row>
    <row r="22" spans="1:15" ht="18" customHeight="1" x14ac:dyDescent="0.2">
      <c r="A22" s="111" t="s">
        <v>270</v>
      </c>
      <c r="B22" s="23">
        <v>17476</v>
      </c>
      <c r="C22" s="23">
        <v>3776</v>
      </c>
      <c r="D22" s="23">
        <v>5582</v>
      </c>
      <c r="E22" s="31">
        <v>0.47828389830508472</v>
      </c>
      <c r="F22" s="31">
        <v>1.2972103702464282E-2</v>
      </c>
      <c r="G22" s="28"/>
      <c r="H22" s="23"/>
      <c r="J22" s="115"/>
      <c r="K22" s="30"/>
      <c r="M22" s="23"/>
      <c r="N22" s="23"/>
      <c r="O22" s="23"/>
    </row>
    <row r="23" spans="1:15" ht="18" customHeight="1" x14ac:dyDescent="0.2">
      <c r="A23" s="26" t="s">
        <v>138</v>
      </c>
      <c r="B23" s="22">
        <v>5019621</v>
      </c>
      <c r="C23" s="22">
        <v>1240054</v>
      </c>
      <c r="D23" s="22">
        <v>1588132</v>
      </c>
      <c r="E23" s="27">
        <v>0.2806958406650033</v>
      </c>
      <c r="F23" s="27">
        <v>0.78681159707496884</v>
      </c>
      <c r="G23" s="28"/>
      <c r="H23" s="22"/>
      <c r="J23" s="115"/>
      <c r="K23" s="30"/>
      <c r="M23" s="23"/>
      <c r="N23" s="23"/>
      <c r="O23" s="23"/>
    </row>
    <row r="24" spans="1:15" ht="18" customHeight="1" x14ac:dyDescent="0.2">
      <c r="A24" s="111" t="s">
        <v>268</v>
      </c>
      <c r="B24" s="23">
        <v>2790698</v>
      </c>
      <c r="C24" s="23">
        <v>678229</v>
      </c>
      <c r="D24" s="23">
        <v>855664</v>
      </c>
      <c r="E24" s="31">
        <v>0.26161517717467109</v>
      </c>
      <c r="F24" s="31">
        <v>0.53878644848161239</v>
      </c>
      <c r="G24" s="28"/>
      <c r="H24" s="23"/>
      <c r="M24" s="23"/>
      <c r="N24" s="23"/>
      <c r="O24" s="23"/>
    </row>
    <row r="25" spans="1:15" ht="18" customHeight="1" x14ac:dyDescent="0.2">
      <c r="A25" s="111" t="s">
        <v>269</v>
      </c>
      <c r="B25" s="23">
        <v>2032765</v>
      </c>
      <c r="C25" s="23">
        <v>511931</v>
      </c>
      <c r="D25" s="23">
        <v>627896</v>
      </c>
      <c r="E25" s="31">
        <v>0.22652466836350993</v>
      </c>
      <c r="F25" s="31">
        <v>0.39536763946573711</v>
      </c>
      <c r="G25" s="28"/>
      <c r="H25" s="23"/>
    </row>
    <row r="26" spans="1:15" ht="18" customHeight="1" x14ac:dyDescent="0.2">
      <c r="A26" s="111" t="s">
        <v>270</v>
      </c>
      <c r="B26" s="23">
        <v>196158</v>
      </c>
      <c r="C26" s="23">
        <v>49894</v>
      </c>
      <c r="D26" s="23">
        <v>104572</v>
      </c>
      <c r="E26" s="31">
        <v>1.0958832725377801</v>
      </c>
      <c r="F26" s="31">
        <v>6.5845912052650529E-2</v>
      </c>
      <c r="G26" s="28"/>
      <c r="H26" s="23"/>
      <c r="M26" s="23"/>
      <c r="N26" s="23"/>
      <c r="O26" s="23"/>
    </row>
    <row r="27" spans="1:15" ht="18" customHeight="1" x14ac:dyDescent="0.2">
      <c r="A27" s="367" t="s">
        <v>131</v>
      </c>
      <c r="B27" s="367"/>
      <c r="C27" s="367"/>
      <c r="D27" s="367"/>
      <c r="E27" s="367"/>
      <c r="F27" s="367"/>
      <c r="G27" s="28"/>
      <c r="H27" s="33"/>
      <c r="M27" s="23"/>
      <c r="N27" s="23"/>
      <c r="O27" s="23"/>
    </row>
    <row r="28" spans="1:15" ht="18" customHeight="1" x14ac:dyDescent="0.2">
      <c r="A28" s="58" t="s">
        <v>129</v>
      </c>
      <c r="B28" s="23">
        <v>9109710</v>
      </c>
      <c r="C28" s="23">
        <v>3233947</v>
      </c>
      <c r="D28" s="23">
        <v>2983599</v>
      </c>
      <c r="E28" s="31">
        <v>-7.7412524076615974E-2</v>
      </c>
      <c r="F28" s="28"/>
      <c r="G28" s="28"/>
      <c r="H28" s="28"/>
      <c r="M28" s="23"/>
      <c r="N28" s="23"/>
      <c r="O28" s="23"/>
    </row>
    <row r="29" spans="1:15" ht="18" customHeight="1" x14ac:dyDescent="0.2">
      <c r="A29" s="26" t="s">
        <v>320</v>
      </c>
      <c r="B29" s="22">
        <v>4908290</v>
      </c>
      <c r="C29" s="22">
        <v>2382143</v>
      </c>
      <c r="D29" s="22">
        <v>2360490</v>
      </c>
      <c r="E29" s="27">
        <v>-9.0897145973184643E-3</v>
      </c>
      <c r="F29" s="27">
        <v>0.79115524572839713</v>
      </c>
      <c r="G29" s="28"/>
      <c r="H29" s="33"/>
      <c r="M29" s="23"/>
      <c r="N29" s="23"/>
      <c r="O29" s="23"/>
    </row>
    <row r="30" spans="1:15" ht="18" customHeight="1" x14ac:dyDescent="0.2">
      <c r="A30" s="111" t="s">
        <v>321</v>
      </c>
      <c r="B30" s="23">
        <v>4569334</v>
      </c>
      <c r="C30" s="23">
        <v>2261268</v>
      </c>
      <c r="D30" s="23">
        <v>2300632</v>
      </c>
      <c r="E30" s="31">
        <v>1.7407932186720019E-2</v>
      </c>
      <c r="F30" s="31">
        <v>0.9746417057475355</v>
      </c>
      <c r="G30" s="28"/>
      <c r="H30" s="33"/>
      <c r="M30" s="23"/>
      <c r="N30" s="23"/>
      <c r="O30" s="23"/>
    </row>
    <row r="31" spans="1:15" ht="18" customHeight="1" x14ac:dyDescent="0.2">
      <c r="A31" s="111" t="s">
        <v>322</v>
      </c>
      <c r="B31" s="23">
        <v>2767</v>
      </c>
      <c r="C31" s="23">
        <v>-4079</v>
      </c>
      <c r="D31" s="23">
        <v>4702</v>
      </c>
      <c r="E31" s="31">
        <v>-2.15273351311596</v>
      </c>
      <c r="F31" s="31">
        <v>1.9919592965867258E-3</v>
      </c>
      <c r="G31" s="28"/>
      <c r="H31" s="33"/>
      <c r="M31" s="23"/>
      <c r="N31" s="23"/>
      <c r="O31" s="23"/>
    </row>
    <row r="32" spans="1:15" ht="18" customHeight="1" x14ac:dyDescent="0.2">
      <c r="A32" s="111" t="s">
        <v>323</v>
      </c>
      <c r="B32" s="23">
        <v>336189</v>
      </c>
      <c r="C32" s="23">
        <v>124954</v>
      </c>
      <c r="D32" s="23">
        <v>55156</v>
      </c>
      <c r="E32" s="31">
        <v>-0.55858956095843271</v>
      </c>
      <c r="F32" s="31">
        <v>2.3366334955877806E-2</v>
      </c>
      <c r="G32" s="28"/>
      <c r="H32" s="33"/>
      <c r="M32" s="23"/>
      <c r="N32" s="23"/>
      <c r="O32" s="23"/>
    </row>
    <row r="33" spans="1:15" ht="18" customHeight="1" x14ac:dyDescent="0.2">
      <c r="A33" s="26" t="s">
        <v>324</v>
      </c>
      <c r="B33" s="22">
        <v>4201422</v>
      </c>
      <c r="C33" s="22">
        <v>851805</v>
      </c>
      <c r="D33" s="22">
        <v>623109</v>
      </c>
      <c r="E33" s="27">
        <v>-0.26848398401042495</v>
      </c>
      <c r="F33" s="27">
        <v>0.20884475427160284</v>
      </c>
      <c r="G33" s="28"/>
      <c r="H33" s="33"/>
      <c r="M33" s="23"/>
      <c r="N33" s="23"/>
      <c r="O33" s="23"/>
    </row>
    <row r="34" spans="1:15" ht="18" customHeight="1" x14ac:dyDescent="0.2">
      <c r="A34" s="111" t="s">
        <v>321</v>
      </c>
      <c r="B34" s="23">
        <v>898344</v>
      </c>
      <c r="C34" s="23">
        <v>164168</v>
      </c>
      <c r="D34" s="23">
        <v>-4371</v>
      </c>
      <c r="E34" s="31">
        <v>-1.0266251644656692</v>
      </c>
      <c r="F34" s="31">
        <v>-7.0148240516506744E-3</v>
      </c>
      <c r="G34" s="28"/>
      <c r="H34" s="33"/>
      <c r="M34" s="23"/>
      <c r="N34" s="23"/>
      <c r="O34" s="23"/>
    </row>
    <row r="35" spans="1:15" ht="18" customHeight="1" x14ac:dyDescent="0.2">
      <c r="A35" s="111" t="s">
        <v>322</v>
      </c>
      <c r="B35" s="23">
        <v>-453625</v>
      </c>
      <c r="C35" s="23">
        <v>-118927</v>
      </c>
      <c r="D35" s="23">
        <v>-248457</v>
      </c>
      <c r="E35" s="31">
        <v>-1.089155532385413</v>
      </c>
      <c r="F35" s="31">
        <v>-0.39873762054472012</v>
      </c>
      <c r="G35" s="33"/>
      <c r="H35" s="33"/>
      <c r="M35" s="23"/>
      <c r="N35" s="23"/>
      <c r="O35" s="23"/>
    </row>
    <row r="36" spans="1:15" ht="18" customHeight="1" thickBot="1" x14ac:dyDescent="0.25">
      <c r="A36" s="64" t="s">
        <v>323</v>
      </c>
      <c r="B36" s="64">
        <v>3756703</v>
      </c>
      <c r="C36" s="64">
        <v>806564</v>
      </c>
      <c r="D36" s="64">
        <v>875937</v>
      </c>
      <c r="E36" s="65">
        <v>8.60105335720414E-2</v>
      </c>
      <c r="F36" s="65">
        <v>1.4057524445963707</v>
      </c>
      <c r="G36" s="28"/>
      <c r="H36" s="33"/>
      <c r="M36" s="23"/>
      <c r="N36" s="23"/>
      <c r="O36" s="23"/>
    </row>
    <row r="37" spans="1:15" ht="25.5" customHeight="1" thickTop="1" x14ac:dyDescent="0.2">
      <c r="A37" s="375" t="s">
        <v>413</v>
      </c>
      <c r="B37" s="376"/>
      <c r="C37" s="376"/>
      <c r="D37" s="376"/>
      <c r="E37" s="376"/>
      <c r="F37" s="58"/>
      <c r="G37" s="58"/>
      <c r="H37" s="58"/>
      <c r="M37" s="23"/>
      <c r="N37" s="23"/>
      <c r="O37" s="23"/>
    </row>
    <row r="39" spans="1:15" ht="15.95" customHeight="1" x14ac:dyDescent="0.2">
      <c r="A39" s="381"/>
      <c r="B39" s="381"/>
      <c r="C39" s="381"/>
      <c r="D39" s="381"/>
      <c r="E39" s="381"/>
      <c r="F39" s="357"/>
      <c r="G39" s="357"/>
      <c r="H39" s="357"/>
    </row>
    <row r="40" spans="1:15" ht="15.95" customHeight="1" x14ac:dyDescent="0.2"/>
    <row r="41" spans="1:15" ht="15.95" customHeight="1" x14ac:dyDescent="0.2">
      <c r="G41" s="357"/>
    </row>
    <row r="42" spans="1:15" ht="15.95" customHeight="1" x14ac:dyDescent="0.2">
      <c r="H42" s="60"/>
      <c r="I42" s="30"/>
      <c r="J42" s="30"/>
      <c r="K42" s="30"/>
    </row>
    <row r="43" spans="1:15" ht="15.95" customHeight="1" x14ac:dyDescent="0.2">
      <c r="G43" s="357"/>
      <c r="I43" s="30"/>
      <c r="J43" s="30"/>
      <c r="K43" s="30"/>
    </row>
    <row r="44" spans="1:15" ht="15.95" customHeight="1" x14ac:dyDescent="0.2">
      <c r="I44" s="30"/>
      <c r="J44" s="30"/>
      <c r="K44" s="30"/>
    </row>
    <row r="45" spans="1:15" ht="15.95" customHeight="1" x14ac:dyDescent="0.2">
      <c r="G45" s="357"/>
      <c r="I45" s="30"/>
      <c r="J45" s="30"/>
      <c r="K45" s="30"/>
    </row>
    <row r="46" spans="1:15" ht="15.95" customHeight="1" x14ac:dyDescent="0.2">
      <c r="I46" s="30"/>
      <c r="J46" s="30"/>
      <c r="K46" s="30"/>
    </row>
    <row r="47" spans="1:15" ht="15.95" customHeight="1" x14ac:dyDescent="0.2">
      <c r="G47" s="357"/>
      <c r="I47" s="30"/>
      <c r="J47" s="30"/>
      <c r="K47" s="30"/>
    </row>
    <row r="48" spans="1:15" ht="15.95" customHeight="1" x14ac:dyDescent="0.2">
      <c r="I48" s="30"/>
      <c r="J48" s="30"/>
      <c r="K48" s="30"/>
    </row>
    <row r="49" spans="7:11" ht="15.95" customHeight="1" x14ac:dyDescent="0.2">
      <c r="G49" s="357"/>
      <c r="I49" s="30"/>
      <c r="J49" s="30"/>
      <c r="K49" s="30"/>
    </row>
    <row r="50" spans="7:11" ht="15.95" customHeight="1" x14ac:dyDescent="0.2">
      <c r="I50" s="30"/>
      <c r="J50" s="30"/>
      <c r="K50" s="30"/>
    </row>
    <row r="51" spans="7:11" ht="15.95" customHeight="1" x14ac:dyDescent="0.2">
      <c r="G51" s="357"/>
    </row>
    <row r="52" spans="7:11" ht="15.95" customHeight="1" x14ac:dyDescent="0.2">
      <c r="I52" s="30"/>
      <c r="J52" s="30"/>
      <c r="K52" s="30"/>
    </row>
    <row r="53" spans="7:11" ht="15.95" customHeight="1" x14ac:dyDescent="0.2">
      <c r="G53" s="357"/>
      <c r="I53" s="30"/>
      <c r="J53" s="30"/>
      <c r="K53" s="30"/>
    </row>
    <row r="54" spans="7:11" ht="15.95" customHeight="1" x14ac:dyDescent="0.2">
      <c r="I54" s="30"/>
      <c r="J54" s="30"/>
      <c r="K54" s="30"/>
    </row>
    <row r="55" spans="7:11" ht="15.95" customHeight="1" x14ac:dyDescent="0.2">
      <c r="G55" s="357"/>
      <c r="I55" s="30"/>
      <c r="J55" s="30"/>
      <c r="K55" s="30"/>
    </row>
    <row r="56" spans="7:11" ht="15.95" customHeight="1" x14ac:dyDescent="0.2">
      <c r="I56" s="30"/>
      <c r="J56" s="30"/>
      <c r="K56" s="30"/>
    </row>
    <row r="57" spans="7:11" ht="15.95" customHeight="1" x14ac:dyDescent="0.2">
      <c r="G57" s="357"/>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7"/>
      <c r="I60" s="30"/>
      <c r="J60" s="30"/>
      <c r="K60" s="30"/>
    </row>
    <row r="61" spans="7:11" ht="15.95" customHeight="1" x14ac:dyDescent="0.2"/>
    <row r="62" spans="7:11" ht="15.95" customHeight="1" x14ac:dyDescent="0.2">
      <c r="G62" s="357"/>
      <c r="I62" s="30"/>
      <c r="J62" s="30"/>
      <c r="K62" s="30"/>
    </row>
    <row r="63" spans="7:11" ht="15.95" customHeight="1" x14ac:dyDescent="0.2">
      <c r="I63" s="30"/>
      <c r="J63" s="30"/>
      <c r="K63" s="30"/>
    </row>
    <row r="64" spans="7:11" ht="15.95" customHeight="1" x14ac:dyDescent="0.2">
      <c r="G64" s="357"/>
      <c r="I64" s="30"/>
      <c r="J64" s="30"/>
      <c r="K64" s="30"/>
    </row>
    <row r="65" spans="1:11" ht="15.95" customHeight="1" x14ac:dyDescent="0.2">
      <c r="I65" s="30"/>
      <c r="J65" s="30"/>
      <c r="K65" s="30"/>
    </row>
    <row r="66" spans="1:11" ht="15.95" customHeight="1" x14ac:dyDescent="0.2">
      <c r="G66" s="357"/>
      <c r="I66" s="30"/>
      <c r="J66" s="30"/>
      <c r="K66" s="30"/>
    </row>
    <row r="67" spans="1:11" ht="15.95" customHeight="1" x14ac:dyDescent="0.2">
      <c r="I67" s="30"/>
      <c r="J67" s="30"/>
      <c r="K67" s="30"/>
    </row>
    <row r="68" spans="1:11" ht="15.95" customHeight="1" x14ac:dyDescent="0.2">
      <c r="G68" s="357"/>
      <c r="I68" s="30"/>
      <c r="J68" s="30"/>
      <c r="K68" s="30"/>
    </row>
    <row r="69" spans="1:11" ht="15.95" customHeight="1" x14ac:dyDescent="0.2">
      <c r="I69" s="30"/>
      <c r="J69" s="30"/>
      <c r="K69" s="30"/>
    </row>
    <row r="70" spans="1:11" ht="15.95" customHeight="1" x14ac:dyDescent="0.2">
      <c r="G70" s="357"/>
      <c r="I70" s="30"/>
      <c r="J70" s="30"/>
      <c r="K70" s="30"/>
    </row>
    <row r="71" spans="1:11" ht="15.95" customHeight="1" x14ac:dyDescent="0.2"/>
    <row r="72" spans="1:11" ht="15.95" customHeight="1" x14ac:dyDescent="0.2">
      <c r="G72" s="357"/>
    </row>
    <row r="73" spans="1:11" ht="15.95" customHeight="1" x14ac:dyDescent="0.2"/>
    <row r="74" spans="1:11" ht="15.95" customHeight="1" x14ac:dyDescent="0.2">
      <c r="G74" s="357"/>
    </row>
    <row r="75" spans="1:11" ht="15.95" customHeight="1" x14ac:dyDescent="0.2"/>
    <row r="76" spans="1:11" ht="15.95" customHeight="1" x14ac:dyDescent="0.2">
      <c r="G76" s="357"/>
    </row>
    <row r="77" spans="1:11" ht="15.95" customHeight="1" x14ac:dyDescent="0.2"/>
    <row r="78" spans="1:11" ht="15.95" customHeight="1" x14ac:dyDescent="0.2">
      <c r="G78" s="357"/>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9"/>
      <c r="B81" s="380"/>
      <c r="C81" s="380"/>
      <c r="D81" s="380"/>
      <c r="E81" s="380"/>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9" t="s">
        <v>424</v>
      </c>
      <c r="B1" s="369"/>
      <c r="C1" s="369"/>
      <c r="D1" s="369"/>
      <c r="U1" s="67"/>
      <c r="V1" s="67"/>
      <c r="W1" s="67"/>
      <c r="X1" s="67"/>
      <c r="Y1" s="67"/>
      <c r="Z1" s="67"/>
    </row>
    <row r="2" spans="1:256" ht="15.95" customHeight="1" x14ac:dyDescent="0.2">
      <c r="A2" s="367" t="s">
        <v>145</v>
      </c>
      <c r="B2" s="367"/>
      <c r="C2" s="367"/>
      <c r="D2" s="367"/>
      <c r="E2" s="67"/>
      <c r="F2" s="67"/>
      <c r="G2" s="67"/>
      <c r="H2" s="67"/>
      <c r="I2" s="67"/>
      <c r="J2" s="67"/>
      <c r="K2" s="67"/>
      <c r="L2" s="67"/>
      <c r="M2" s="67"/>
      <c r="N2" s="67"/>
      <c r="O2" s="67"/>
      <c r="P2" s="67"/>
      <c r="Q2" s="384"/>
      <c r="R2" s="384"/>
      <c r="S2" s="384"/>
      <c r="T2" s="384"/>
      <c r="U2" s="67"/>
      <c r="V2" s="67" t="s">
        <v>164</v>
      </c>
      <c r="W2" s="67"/>
      <c r="X2" s="67"/>
      <c r="Y2" s="67"/>
      <c r="Z2" s="67"/>
      <c r="AA2" s="358"/>
      <c r="AB2" s="358"/>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4"/>
      <c r="DV2" s="384"/>
      <c r="DW2" s="384"/>
      <c r="DX2" s="384"/>
      <c r="DY2" s="384"/>
      <c r="DZ2" s="384"/>
      <c r="EA2" s="384"/>
      <c r="EB2" s="384"/>
      <c r="EC2" s="384"/>
      <c r="ED2" s="384"/>
      <c r="EE2" s="384"/>
      <c r="EF2" s="384"/>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4"/>
      <c r="FJ2" s="384"/>
      <c r="FK2" s="384"/>
      <c r="FL2" s="384"/>
      <c r="FM2" s="384"/>
      <c r="FN2" s="384"/>
      <c r="FO2" s="384"/>
      <c r="FP2" s="384"/>
      <c r="FQ2" s="384"/>
      <c r="FR2" s="384"/>
      <c r="FS2" s="384"/>
      <c r="FT2" s="384"/>
      <c r="FU2" s="384"/>
      <c r="FV2" s="384"/>
      <c r="FW2" s="384"/>
      <c r="FX2" s="384"/>
      <c r="FY2" s="384"/>
      <c r="FZ2" s="384"/>
      <c r="GA2" s="384"/>
      <c r="GB2" s="384"/>
      <c r="GC2" s="384"/>
      <c r="GD2" s="384"/>
      <c r="GE2" s="384"/>
      <c r="GF2" s="384"/>
      <c r="GG2" s="384"/>
      <c r="GH2" s="384"/>
      <c r="GI2" s="384"/>
      <c r="GJ2" s="384"/>
      <c r="GK2" s="384"/>
      <c r="GL2" s="384"/>
      <c r="GM2" s="384"/>
      <c r="GN2" s="384"/>
      <c r="GO2" s="384"/>
      <c r="GP2" s="384"/>
      <c r="GQ2" s="384"/>
      <c r="GR2" s="384"/>
      <c r="GS2" s="384"/>
      <c r="GT2" s="384"/>
      <c r="GU2" s="384"/>
      <c r="GV2" s="384"/>
      <c r="GW2" s="384"/>
      <c r="GX2" s="384"/>
      <c r="GY2" s="384"/>
      <c r="GZ2" s="384"/>
      <c r="HA2" s="384"/>
      <c r="HB2" s="384"/>
      <c r="HC2" s="384"/>
      <c r="HD2" s="384"/>
      <c r="HE2" s="384"/>
      <c r="HF2" s="384"/>
      <c r="HG2" s="384"/>
      <c r="HH2" s="384"/>
      <c r="HI2" s="384"/>
      <c r="HJ2" s="384"/>
      <c r="HK2" s="384"/>
      <c r="HL2" s="384"/>
      <c r="HM2" s="384"/>
      <c r="HN2" s="384"/>
      <c r="HO2" s="384"/>
      <c r="HP2" s="384"/>
      <c r="HQ2" s="384"/>
      <c r="HR2" s="384"/>
      <c r="HS2" s="384"/>
      <c r="HT2" s="384"/>
      <c r="HU2" s="384"/>
      <c r="HV2" s="384"/>
      <c r="HW2" s="384"/>
      <c r="HX2" s="384"/>
      <c r="HY2" s="384"/>
      <c r="HZ2" s="384"/>
      <c r="IA2" s="384"/>
      <c r="IB2" s="384"/>
      <c r="IC2" s="384"/>
      <c r="ID2" s="384"/>
      <c r="IE2" s="384"/>
      <c r="IF2" s="384"/>
      <c r="IG2" s="384"/>
      <c r="IH2" s="384"/>
      <c r="II2" s="384"/>
      <c r="IJ2" s="384"/>
      <c r="IK2" s="384"/>
      <c r="IL2" s="384"/>
      <c r="IM2" s="384"/>
      <c r="IN2" s="384"/>
      <c r="IO2" s="384"/>
      <c r="IP2" s="384"/>
      <c r="IQ2" s="384"/>
      <c r="IR2" s="384"/>
      <c r="IS2" s="384"/>
      <c r="IT2" s="384"/>
      <c r="IU2" s="384"/>
      <c r="IV2" s="384"/>
    </row>
    <row r="3" spans="1:256" ht="15.95" customHeight="1" thickBot="1" x14ac:dyDescent="0.25">
      <c r="A3" s="385" t="s">
        <v>237</v>
      </c>
      <c r="B3" s="385"/>
      <c r="C3" s="385"/>
      <c r="D3" s="385"/>
      <c r="E3" s="67"/>
      <c r="F3" s="67"/>
      <c r="M3" s="67"/>
      <c r="N3" s="67"/>
      <c r="O3" s="67"/>
      <c r="P3" s="67"/>
      <c r="Q3" s="384"/>
      <c r="R3" s="384"/>
      <c r="S3" s="384"/>
      <c r="T3" s="384"/>
      <c r="U3" s="67"/>
      <c r="V3" s="67"/>
      <c r="W3" s="67"/>
      <c r="X3" s="67"/>
      <c r="Y3" s="67"/>
      <c r="Z3" s="67"/>
      <c r="AA3" s="358"/>
      <c r="AB3" s="358"/>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384"/>
      <c r="ED3" s="384"/>
      <c r="EE3" s="384"/>
      <c r="EF3" s="384"/>
      <c r="EG3" s="384"/>
      <c r="EH3" s="384"/>
      <c r="EI3" s="384"/>
      <c r="EJ3" s="384"/>
      <c r="EK3" s="384"/>
      <c r="EL3" s="384"/>
      <c r="EM3" s="384"/>
      <c r="EN3" s="384"/>
      <c r="EO3" s="384"/>
      <c r="EP3" s="384"/>
      <c r="EQ3" s="384"/>
      <c r="ER3" s="384"/>
      <c r="ES3" s="384"/>
      <c r="ET3" s="384"/>
      <c r="EU3" s="384"/>
      <c r="EV3" s="384"/>
      <c r="EW3" s="384"/>
      <c r="EX3" s="384"/>
      <c r="EY3" s="384"/>
      <c r="EZ3" s="384"/>
      <c r="FA3" s="384"/>
      <c r="FB3" s="384"/>
      <c r="FC3" s="384"/>
      <c r="FD3" s="384"/>
      <c r="FE3" s="384"/>
      <c r="FF3" s="384"/>
      <c r="FG3" s="384"/>
      <c r="FH3" s="384"/>
      <c r="FI3" s="384"/>
      <c r="FJ3" s="384"/>
      <c r="FK3" s="384"/>
      <c r="FL3" s="384"/>
      <c r="FM3" s="384"/>
      <c r="FN3" s="384"/>
      <c r="FO3" s="384"/>
      <c r="FP3" s="384"/>
      <c r="FQ3" s="384"/>
      <c r="FR3" s="384"/>
      <c r="FS3" s="384"/>
      <c r="FT3" s="384"/>
      <c r="FU3" s="384"/>
      <c r="FV3" s="384"/>
      <c r="FW3" s="384"/>
      <c r="FX3" s="384"/>
      <c r="FY3" s="384"/>
      <c r="FZ3" s="384"/>
      <c r="GA3" s="384"/>
      <c r="GB3" s="384"/>
      <c r="GC3" s="384"/>
      <c r="GD3" s="384"/>
      <c r="GE3" s="384"/>
      <c r="GF3" s="384"/>
      <c r="GG3" s="384"/>
      <c r="GH3" s="384"/>
      <c r="GI3" s="384"/>
      <c r="GJ3" s="384"/>
      <c r="GK3" s="384"/>
      <c r="GL3" s="384"/>
      <c r="GM3" s="384"/>
      <c r="GN3" s="384"/>
      <c r="GO3" s="384"/>
      <c r="GP3" s="384"/>
      <c r="GQ3" s="384"/>
      <c r="GR3" s="384"/>
      <c r="GS3" s="384"/>
      <c r="GT3" s="384"/>
      <c r="GU3" s="384"/>
      <c r="GV3" s="384"/>
      <c r="GW3" s="384"/>
      <c r="GX3" s="384"/>
      <c r="GY3" s="384"/>
      <c r="GZ3" s="384"/>
      <c r="HA3" s="384"/>
      <c r="HB3" s="384"/>
      <c r="HC3" s="384"/>
      <c r="HD3" s="384"/>
      <c r="HE3" s="384"/>
      <c r="HF3" s="384"/>
      <c r="HG3" s="384"/>
      <c r="HH3" s="384"/>
      <c r="HI3" s="384"/>
      <c r="HJ3" s="384"/>
      <c r="HK3" s="384"/>
      <c r="HL3" s="384"/>
      <c r="HM3" s="384"/>
      <c r="HN3" s="384"/>
      <c r="HO3" s="384"/>
      <c r="HP3" s="384"/>
      <c r="HQ3" s="384"/>
      <c r="HR3" s="384"/>
      <c r="HS3" s="384"/>
      <c r="HT3" s="384"/>
      <c r="HU3" s="384"/>
      <c r="HV3" s="384"/>
      <c r="HW3" s="384"/>
      <c r="HX3" s="384"/>
      <c r="HY3" s="384"/>
      <c r="HZ3" s="384"/>
      <c r="IA3" s="384"/>
      <c r="IB3" s="384"/>
      <c r="IC3" s="384"/>
      <c r="ID3" s="384"/>
      <c r="IE3" s="384"/>
      <c r="IF3" s="384"/>
      <c r="IG3" s="384"/>
      <c r="IH3" s="384"/>
      <c r="II3" s="384"/>
      <c r="IJ3" s="384"/>
      <c r="IK3" s="384"/>
      <c r="IL3" s="384"/>
      <c r="IM3" s="384"/>
      <c r="IN3" s="384"/>
      <c r="IO3" s="384"/>
      <c r="IP3" s="384"/>
      <c r="IQ3" s="384"/>
      <c r="IR3" s="384"/>
      <c r="IS3" s="384"/>
      <c r="IT3" s="384"/>
      <c r="IU3" s="384"/>
      <c r="IV3" s="384"/>
    </row>
    <row r="4" spans="1:256" s="67" customFormat="1" ht="14.1" customHeight="1" thickTop="1" x14ac:dyDescent="0.2">
      <c r="A4" s="38" t="s">
        <v>146</v>
      </c>
      <c r="B4" s="62" t="s">
        <v>4</v>
      </c>
      <c r="C4" s="62" t="s">
        <v>5</v>
      </c>
      <c r="D4" s="62" t="s">
        <v>33</v>
      </c>
      <c r="U4" s="66"/>
      <c r="V4" s="66" t="s">
        <v>32</v>
      </c>
      <c r="W4" s="68">
        <v>5002038.9999999991</v>
      </c>
      <c r="X4" s="69">
        <v>100.00000000000001</v>
      </c>
      <c r="Y4" s="66"/>
      <c r="Z4" s="66"/>
    </row>
    <row r="5" spans="1:256" s="67" customFormat="1" ht="14.1" customHeight="1" thickBot="1" x14ac:dyDescent="0.25">
      <c r="A5" s="63"/>
      <c r="B5" s="39"/>
      <c r="C5" s="245"/>
      <c r="D5" s="39"/>
      <c r="E5" s="71"/>
      <c r="F5" s="71"/>
      <c r="U5" s="66"/>
      <c r="V5" s="66" t="s">
        <v>38</v>
      </c>
      <c r="W5" s="68">
        <v>2669640.8558900012</v>
      </c>
      <c r="X5" s="72">
        <v>53.371052402630234</v>
      </c>
      <c r="Y5" s="66"/>
      <c r="Z5" s="66"/>
    </row>
    <row r="6" spans="1:256" ht="14.1" customHeight="1" thickTop="1" x14ac:dyDescent="0.2">
      <c r="A6" s="386" t="s">
        <v>35</v>
      </c>
      <c r="B6" s="386"/>
      <c r="C6" s="386"/>
      <c r="D6" s="386"/>
      <c r="E6" s="67"/>
      <c r="F6" s="67"/>
      <c r="V6" s="66" t="s">
        <v>36</v>
      </c>
      <c r="W6" s="68">
        <v>115668.33391000007</v>
      </c>
      <c r="X6" s="72">
        <v>2.3124236718266311</v>
      </c>
    </row>
    <row r="7" spans="1:256" ht="14.1" customHeight="1" x14ac:dyDescent="0.2">
      <c r="A7" s="246">
        <v>2020</v>
      </c>
      <c r="B7" s="247">
        <v>6946043.2244199989</v>
      </c>
      <c r="C7" s="167">
        <v>499955.49908999965</v>
      </c>
      <c r="D7" s="247">
        <v>6446087.7253299989</v>
      </c>
      <c r="E7" s="73"/>
      <c r="F7" s="73"/>
      <c r="V7" s="66" t="s">
        <v>37</v>
      </c>
      <c r="W7" s="68">
        <v>1260118.6981499994</v>
      </c>
      <c r="X7" s="72">
        <v>25.192100624365377</v>
      </c>
    </row>
    <row r="8" spans="1:256" ht="14.1" customHeight="1" x14ac:dyDescent="0.2">
      <c r="A8" s="248" t="s">
        <v>519</v>
      </c>
      <c r="B8" s="247">
        <v>2404847.352959998</v>
      </c>
      <c r="C8" s="167">
        <v>111309.28293000007</v>
      </c>
      <c r="D8" s="247">
        <v>2293538.0700299977</v>
      </c>
      <c r="E8" s="73"/>
      <c r="F8" s="73"/>
      <c r="V8" s="66" t="s">
        <v>39</v>
      </c>
      <c r="W8" s="68">
        <v>505823.26832999982</v>
      </c>
      <c r="X8" s="72">
        <v>10.112341553714394</v>
      </c>
    </row>
    <row r="9" spans="1:256" ht="14.1" customHeight="1" x14ac:dyDescent="0.2">
      <c r="A9" s="248" t="s">
        <v>520</v>
      </c>
      <c r="B9" s="247">
        <v>2669640.8558900012</v>
      </c>
      <c r="C9" s="167">
        <v>165110.23663999987</v>
      </c>
      <c r="D9" s="247">
        <v>2504530.6192500014</v>
      </c>
      <c r="E9" s="73"/>
      <c r="F9" s="73"/>
      <c r="V9" s="66" t="s">
        <v>40</v>
      </c>
      <c r="W9" s="68">
        <v>450787.84371999931</v>
      </c>
      <c r="X9" s="72">
        <v>9.0120817474633732</v>
      </c>
    </row>
    <row r="10" spans="1:256" ht="14.1" customHeight="1" x14ac:dyDescent="0.2">
      <c r="A10" s="166" t="s">
        <v>521</v>
      </c>
      <c r="B10" s="251">
        <v>11.01082372667368</v>
      </c>
      <c r="C10" s="251">
        <v>48.334651247222581</v>
      </c>
      <c r="D10" s="251">
        <v>9.1994352296600024</v>
      </c>
      <c r="E10" s="75"/>
      <c r="F10" s="75"/>
      <c r="V10" s="67" t="s">
        <v>165</v>
      </c>
    </row>
    <row r="11" spans="1:256" ht="14.1" customHeight="1" x14ac:dyDescent="0.2">
      <c r="A11" s="166"/>
      <c r="B11" s="249"/>
      <c r="C11" s="250"/>
      <c r="D11" s="249"/>
      <c r="E11" s="75"/>
      <c r="F11" s="75"/>
      <c r="G11"/>
      <c r="H11" s="307"/>
      <c r="I11" s="307"/>
      <c r="J11" s="351"/>
      <c r="K11" s="351"/>
      <c r="L11" s="351"/>
      <c r="M11" s="351"/>
      <c r="V11" s="66" t="s">
        <v>34</v>
      </c>
      <c r="W11" s="68">
        <v>2018440</v>
      </c>
      <c r="X11" s="69">
        <v>99.999999999999986</v>
      </c>
    </row>
    <row r="12" spans="1:256" ht="14.1" customHeight="1" x14ac:dyDescent="0.2">
      <c r="A12" s="386" t="s">
        <v>503</v>
      </c>
      <c r="B12" s="386"/>
      <c r="C12" s="386"/>
      <c r="D12" s="386"/>
      <c r="E12" s="67"/>
      <c r="F12" s="67"/>
      <c r="G12"/>
      <c r="H12" s="307"/>
      <c r="I12" s="307"/>
      <c r="J12" s="351"/>
      <c r="K12" s="351"/>
      <c r="L12" s="351"/>
      <c r="M12" s="351"/>
      <c r="V12" s="66" t="s">
        <v>38</v>
      </c>
      <c r="W12" s="68">
        <v>165110.23663999987</v>
      </c>
      <c r="X12" s="72">
        <v>8.1800913893898191</v>
      </c>
    </row>
    <row r="13" spans="1:256" ht="14.1" customHeight="1" x14ac:dyDescent="0.2">
      <c r="A13" s="246">
        <v>2020</v>
      </c>
      <c r="B13" s="247">
        <v>2074703.1029000001</v>
      </c>
      <c r="C13" s="167">
        <v>699161.67784999998</v>
      </c>
      <c r="D13" s="247">
        <v>1375541.4250500002</v>
      </c>
      <c r="E13" s="73"/>
      <c r="F13" s="73"/>
      <c r="G13"/>
      <c r="H13" s="307"/>
      <c r="I13" s="307"/>
      <c r="J13" s="351"/>
      <c r="K13" s="351"/>
      <c r="L13" s="351"/>
      <c r="M13" s="351"/>
      <c r="V13" s="66" t="s">
        <v>36</v>
      </c>
      <c r="W13" s="68">
        <v>970492.54750000034</v>
      </c>
      <c r="X13" s="72">
        <v>48.081317626483838</v>
      </c>
    </row>
    <row r="14" spans="1:256" ht="14.1" customHeight="1" x14ac:dyDescent="0.2">
      <c r="A14" s="248" t="s">
        <v>519</v>
      </c>
      <c r="B14" s="247">
        <v>497975.86845999997</v>
      </c>
      <c r="C14" s="167">
        <v>164486.43467000002</v>
      </c>
      <c r="D14" s="247">
        <v>333489.43378999992</v>
      </c>
      <c r="E14" s="73"/>
      <c r="F14" s="73"/>
      <c r="G14"/>
      <c r="H14" s="307"/>
      <c r="I14" s="307"/>
      <c r="J14" s="351"/>
      <c r="K14" s="351"/>
      <c r="L14" s="351"/>
      <c r="M14" s="351"/>
      <c r="V14" s="66" t="s">
        <v>37</v>
      </c>
      <c r="W14" s="68">
        <v>424971.0578699999</v>
      </c>
      <c r="X14" s="72">
        <v>21.054431039317485</v>
      </c>
    </row>
    <row r="15" spans="1:256" ht="14.1" customHeight="1" x14ac:dyDescent="0.2">
      <c r="A15" s="248" t="s">
        <v>520</v>
      </c>
      <c r="B15" s="247">
        <v>505823.26832999982</v>
      </c>
      <c r="C15" s="167">
        <v>255364.57855999997</v>
      </c>
      <c r="D15" s="247">
        <v>250458.68976999985</v>
      </c>
      <c r="E15" s="73"/>
      <c r="F15" s="73"/>
      <c r="G15"/>
      <c r="H15"/>
      <c r="I15"/>
      <c r="J15"/>
      <c r="K15"/>
      <c r="V15" s="66" t="s">
        <v>39</v>
      </c>
      <c r="W15" s="68">
        <v>255364.57855999997</v>
      </c>
      <c r="X15" s="72">
        <v>12.6515813479717</v>
      </c>
    </row>
    <row r="16" spans="1:256" ht="14.1" customHeight="1" x14ac:dyDescent="0.2">
      <c r="A16" s="246" t="s">
        <v>521</v>
      </c>
      <c r="B16" s="251">
        <v>1.5758594677023341</v>
      </c>
      <c r="C16" s="251">
        <v>55.249628379582603</v>
      </c>
      <c r="D16" s="251">
        <v>-24.897563642836428</v>
      </c>
      <c r="E16" s="75"/>
      <c r="F16" s="75"/>
      <c r="G16"/>
      <c r="H16" s="307"/>
      <c r="I16" s="307"/>
      <c r="J16" s="307"/>
      <c r="K16" s="307"/>
      <c r="L16" s="351"/>
      <c r="M16" s="351"/>
      <c r="V16" s="66" t="s">
        <v>40</v>
      </c>
      <c r="W16" s="68">
        <v>202501.57942999993</v>
      </c>
      <c r="X16" s="72">
        <v>10.032578596837158</v>
      </c>
    </row>
    <row r="17" spans="1:13" ht="14.1" customHeight="1" x14ac:dyDescent="0.2">
      <c r="A17" s="166"/>
      <c r="B17" s="251"/>
      <c r="C17" s="252"/>
      <c r="D17" s="251"/>
      <c r="E17" s="75"/>
      <c r="F17" s="75"/>
      <c r="G17" s="40"/>
      <c r="H17" s="40"/>
      <c r="I17" s="40"/>
      <c r="J17" s="307"/>
      <c r="K17" s="307"/>
      <c r="L17" s="351"/>
      <c r="M17" s="351"/>
    </row>
    <row r="18" spans="1:13" ht="14.1" customHeight="1" x14ac:dyDescent="0.2">
      <c r="A18" s="386" t="s">
        <v>36</v>
      </c>
      <c r="B18" s="386"/>
      <c r="C18" s="386"/>
      <c r="D18" s="386"/>
      <c r="E18" s="67"/>
      <c r="F18" s="67"/>
      <c r="G18" s="40"/>
      <c r="H18" s="40"/>
      <c r="I18" s="40"/>
      <c r="J18" s="307"/>
      <c r="K18" s="307"/>
      <c r="L18" s="351"/>
      <c r="M18" s="351"/>
    </row>
    <row r="19" spans="1:13" ht="14.1" customHeight="1" x14ac:dyDescent="0.2">
      <c r="A19" s="246">
        <v>2020</v>
      </c>
      <c r="B19" s="247">
        <v>644698.57365000015</v>
      </c>
      <c r="C19" s="167">
        <v>3419716.925559999</v>
      </c>
      <c r="D19" s="247">
        <v>-2775018.3519099988</v>
      </c>
      <c r="E19" s="73"/>
      <c r="F19" s="73"/>
      <c r="G19" s="221"/>
      <c r="H19" s="307"/>
      <c r="I19" s="307"/>
      <c r="J19" s="307"/>
      <c r="K19" s="307"/>
      <c r="L19" s="351"/>
      <c r="M19" s="351"/>
    </row>
    <row r="20" spans="1:13" ht="14.1" customHeight="1" x14ac:dyDescent="0.2">
      <c r="A20" s="248" t="s">
        <v>519</v>
      </c>
      <c r="B20" s="247">
        <v>135860.47252000007</v>
      </c>
      <c r="C20" s="167">
        <v>833676.3236</v>
      </c>
      <c r="D20" s="247">
        <v>-697815.85107999993</v>
      </c>
      <c r="E20" s="73"/>
      <c r="F20" s="73"/>
      <c r="G20"/>
      <c r="H20"/>
      <c r="I20"/>
      <c r="J20"/>
      <c r="K20"/>
    </row>
    <row r="21" spans="1:13" ht="14.1" customHeight="1" x14ac:dyDescent="0.2">
      <c r="A21" s="248" t="s">
        <v>520</v>
      </c>
      <c r="B21" s="247">
        <v>115668.33391000007</v>
      </c>
      <c r="C21" s="167">
        <v>970492.54750000034</v>
      </c>
      <c r="D21" s="247">
        <v>-854824.21359000029</v>
      </c>
      <c r="E21" s="73"/>
      <c r="F21" s="73"/>
      <c r="G21"/>
      <c r="H21"/>
      <c r="I21"/>
      <c r="J21"/>
      <c r="K21"/>
    </row>
    <row r="22" spans="1:13" ht="14.1" customHeight="1" x14ac:dyDescent="0.2">
      <c r="A22" s="246" t="s">
        <v>521</v>
      </c>
      <c r="B22" s="251">
        <v>-14.862408642828395</v>
      </c>
      <c r="C22" s="251">
        <v>16.411192212967919</v>
      </c>
      <c r="D22" s="251">
        <v>22.499970768362545</v>
      </c>
      <c r="E22" s="75"/>
      <c r="F22" s="75"/>
      <c r="G22"/>
      <c r="H22"/>
      <c r="I22"/>
      <c r="J22"/>
      <c r="K22"/>
    </row>
    <row r="23" spans="1:13" ht="14.1" customHeight="1" x14ac:dyDescent="0.2">
      <c r="A23" s="166"/>
      <c r="B23" s="251"/>
      <c r="C23" s="252"/>
      <c r="D23" s="251"/>
      <c r="E23" s="75"/>
      <c r="F23" s="75"/>
      <c r="G23"/>
      <c r="H23"/>
      <c r="I23"/>
      <c r="J23"/>
      <c r="K23"/>
    </row>
    <row r="24" spans="1:13" ht="14.1" customHeight="1" x14ac:dyDescent="0.2">
      <c r="A24" s="386" t="s">
        <v>37</v>
      </c>
      <c r="B24" s="386"/>
      <c r="C24" s="386"/>
      <c r="D24" s="386"/>
      <c r="E24" s="67"/>
      <c r="F24" s="67"/>
      <c r="G24"/>
      <c r="H24"/>
      <c r="I24"/>
      <c r="J24"/>
      <c r="K24"/>
    </row>
    <row r="25" spans="1:13" ht="14.1" customHeight="1" x14ac:dyDescent="0.2">
      <c r="A25" s="246">
        <v>2020</v>
      </c>
      <c r="B25" s="247">
        <v>4084959.8255199995</v>
      </c>
      <c r="C25" s="167">
        <v>1382414.0633000003</v>
      </c>
      <c r="D25" s="247">
        <v>2702545.762219999</v>
      </c>
      <c r="E25" s="73"/>
      <c r="F25" s="73"/>
      <c r="G25" s="68"/>
      <c r="H25" s="68"/>
      <c r="I25" s="68"/>
      <c r="J25" s="68"/>
    </row>
    <row r="26" spans="1:13" ht="14.1" customHeight="1" x14ac:dyDescent="0.2">
      <c r="A26" s="248" t="s">
        <v>519</v>
      </c>
      <c r="B26" s="247">
        <v>1291986.7215400005</v>
      </c>
      <c r="C26" s="167">
        <v>321693.96609999996</v>
      </c>
      <c r="D26" s="247">
        <v>970292.75544000056</v>
      </c>
      <c r="E26" s="73"/>
      <c r="F26" s="73"/>
    </row>
    <row r="27" spans="1:13" ht="14.1" customHeight="1" x14ac:dyDescent="0.2">
      <c r="A27" s="248" t="s">
        <v>520</v>
      </c>
      <c r="B27" s="247">
        <v>1260118.6981499994</v>
      </c>
      <c r="C27" s="167">
        <v>424971.0578699999</v>
      </c>
      <c r="D27" s="247">
        <v>835147.64027999947</v>
      </c>
      <c r="E27" s="73"/>
      <c r="F27" s="73"/>
    </row>
    <row r="28" spans="1:13" ht="14.1" customHeight="1" x14ac:dyDescent="0.2">
      <c r="A28" s="246" t="s">
        <v>521</v>
      </c>
      <c r="B28" s="251">
        <v>-2.466590628115406</v>
      </c>
      <c r="C28" s="251">
        <v>32.104143270718289</v>
      </c>
      <c r="D28" s="251">
        <v>-13.928282407789039</v>
      </c>
      <c r="E28" s="70"/>
      <c r="F28" s="75"/>
    </row>
    <row r="29" spans="1:13" ht="14.1" customHeight="1" x14ac:dyDescent="0.2">
      <c r="A29" s="166"/>
      <c r="B29" s="251"/>
      <c r="C29" s="252"/>
      <c r="D29" s="251"/>
      <c r="E29" s="75"/>
      <c r="F29" s="76"/>
      <c r="G29" s="77"/>
      <c r="H29" s="78"/>
    </row>
    <row r="30" spans="1:13" ht="14.1" customHeight="1" x14ac:dyDescent="0.2">
      <c r="A30" s="386" t="s">
        <v>147</v>
      </c>
      <c r="B30" s="386"/>
      <c r="C30" s="386"/>
      <c r="D30" s="386"/>
      <c r="E30" s="67"/>
      <c r="F30" s="67"/>
    </row>
    <row r="31" spans="1:13" ht="14.1" customHeight="1" x14ac:dyDescent="0.2">
      <c r="A31" s="246">
        <v>2020</v>
      </c>
      <c r="B31" s="247">
        <v>2000643.2735100016</v>
      </c>
      <c r="C31" s="167">
        <v>640089.83420000039</v>
      </c>
      <c r="D31" s="247">
        <v>1360553.4393100012</v>
      </c>
      <c r="E31" s="79"/>
      <c r="F31" s="73"/>
      <c r="G31" s="73"/>
      <c r="H31" s="73"/>
    </row>
    <row r="32" spans="1:13" ht="14.1" customHeight="1" x14ac:dyDescent="0.2">
      <c r="A32" s="248" t="s">
        <v>519</v>
      </c>
      <c r="B32" s="247">
        <v>485862.5845200019</v>
      </c>
      <c r="C32" s="167">
        <v>151419.99269999983</v>
      </c>
      <c r="D32" s="247">
        <v>334442.59182000207</v>
      </c>
      <c r="E32" s="80"/>
      <c r="F32" s="73"/>
      <c r="G32" s="73"/>
      <c r="H32" s="73"/>
    </row>
    <row r="33" spans="1:8" ht="14.1" customHeight="1" x14ac:dyDescent="0.2">
      <c r="A33" s="248" t="s">
        <v>520</v>
      </c>
      <c r="B33" s="247">
        <v>450787.84371999931</v>
      </c>
      <c r="C33" s="167">
        <v>202501.57942999993</v>
      </c>
      <c r="D33" s="247">
        <v>248286.26428999938</v>
      </c>
      <c r="E33" s="80"/>
      <c r="F33" s="73"/>
      <c r="G33" s="73"/>
      <c r="H33" s="73"/>
    </row>
    <row r="34" spans="1:8" ht="14.1" customHeight="1" x14ac:dyDescent="0.2">
      <c r="A34" s="246" t="s">
        <v>521</v>
      </c>
      <c r="B34" s="251">
        <v>-7.2190660317369311</v>
      </c>
      <c r="C34" s="251">
        <v>33.735034468800464</v>
      </c>
      <c r="D34" s="251">
        <v>-25.761170866769344</v>
      </c>
      <c r="E34" s="75"/>
      <c r="F34" s="73"/>
      <c r="G34" s="73"/>
      <c r="H34" s="73"/>
    </row>
    <row r="35" spans="1:8" ht="14.1" customHeight="1" x14ac:dyDescent="0.2">
      <c r="A35" s="166"/>
      <c r="B35" s="247"/>
      <c r="C35" s="167"/>
      <c r="D35" s="115"/>
      <c r="E35" s="75"/>
      <c r="F35" s="81"/>
      <c r="G35" s="81"/>
      <c r="H35" s="73"/>
    </row>
    <row r="36" spans="1:8" ht="14.1" customHeight="1" x14ac:dyDescent="0.2">
      <c r="A36" s="367" t="s">
        <v>131</v>
      </c>
      <c r="B36" s="367"/>
      <c r="C36" s="367"/>
      <c r="D36" s="367"/>
      <c r="E36" s="77"/>
      <c r="F36" s="77"/>
      <c r="G36" s="77"/>
      <c r="H36" s="78"/>
    </row>
    <row r="37" spans="1:8" ht="14.1" customHeight="1" x14ac:dyDescent="0.2">
      <c r="A37" s="246">
        <v>2020</v>
      </c>
      <c r="B37" s="247">
        <v>15751048</v>
      </c>
      <c r="C37" s="167">
        <v>6641338</v>
      </c>
      <c r="D37" s="247">
        <v>9109710</v>
      </c>
      <c r="E37" s="79"/>
      <c r="F37" s="73"/>
      <c r="G37" s="73"/>
      <c r="H37" s="73"/>
    </row>
    <row r="38" spans="1:8" ht="14.1" customHeight="1" x14ac:dyDescent="0.2">
      <c r="A38" s="248" t="s">
        <v>519</v>
      </c>
      <c r="B38" s="247">
        <v>4816533</v>
      </c>
      <c r="C38" s="167">
        <v>1582586</v>
      </c>
      <c r="D38" s="247">
        <v>3233947</v>
      </c>
      <c r="E38" s="81"/>
      <c r="F38" s="73"/>
      <c r="G38" s="73"/>
      <c r="H38" s="73"/>
    </row>
    <row r="39" spans="1:8" ht="14.1" customHeight="1" x14ac:dyDescent="0.2">
      <c r="A39" s="248" t="s">
        <v>520</v>
      </c>
      <c r="B39" s="247">
        <v>5002039</v>
      </c>
      <c r="C39" s="167">
        <v>2018440</v>
      </c>
      <c r="D39" s="247">
        <v>2983599</v>
      </c>
      <c r="E39" s="81"/>
      <c r="F39" s="73"/>
      <c r="G39" s="73"/>
      <c r="H39" s="73"/>
    </row>
    <row r="40" spans="1:8" ht="14.1" customHeight="1" thickBot="1" x14ac:dyDescent="0.25">
      <c r="A40" s="253" t="s">
        <v>521</v>
      </c>
      <c r="B40" s="253">
        <v>3.8514425210000702</v>
      </c>
      <c r="C40" s="253">
        <v>27.540620225377953</v>
      </c>
      <c r="D40" s="253">
        <v>-7.7412524076616034</v>
      </c>
      <c r="E40" s="75"/>
      <c r="F40" s="73"/>
      <c r="G40" s="73"/>
      <c r="H40" s="73"/>
    </row>
    <row r="41" spans="1:8" ht="26.25" customHeight="1" thickTop="1" x14ac:dyDescent="0.2">
      <c r="A41" s="389" t="s">
        <v>415</v>
      </c>
      <c r="B41" s="390"/>
      <c r="C41" s="390"/>
      <c r="D41" s="390"/>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7"/>
      <c r="B83" s="388"/>
      <c r="C83" s="388"/>
      <c r="D83" s="388"/>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91" t="s">
        <v>425</v>
      </c>
      <c r="B1" s="391"/>
      <c r="C1" s="391"/>
      <c r="D1" s="391"/>
      <c r="E1" s="391"/>
      <c r="F1" s="391"/>
    </row>
    <row r="2" spans="1:6" ht="15.95" customHeight="1" x14ac:dyDescent="0.2">
      <c r="A2" s="396" t="s">
        <v>148</v>
      </c>
      <c r="B2" s="396"/>
      <c r="C2" s="396"/>
      <c r="D2" s="396"/>
      <c r="E2" s="396"/>
      <c r="F2" s="396"/>
    </row>
    <row r="3" spans="1:6" ht="15.95" customHeight="1" thickBot="1" x14ac:dyDescent="0.25">
      <c r="A3" s="396" t="s">
        <v>238</v>
      </c>
      <c r="B3" s="396"/>
      <c r="C3" s="396"/>
      <c r="D3" s="396"/>
      <c r="E3" s="396"/>
      <c r="F3" s="396"/>
    </row>
    <row r="4" spans="1:6" ht="12.75" customHeight="1" thickTop="1" x14ac:dyDescent="0.2">
      <c r="A4" s="394" t="s">
        <v>22</v>
      </c>
      <c r="B4" s="398">
        <v>2020</v>
      </c>
      <c r="C4" s="392" t="s">
        <v>510</v>
      </c>
      <c r="D4" s="392"/>
      <c r="E4" s="99" t="s">
        <v>143</v>
      </c>
      <c r="F4" s="100" t="s">
        <v>134</v>
      </c>
    </row>
    <row r="5" spans="1:6" ht="13.5" customHeight="1" thickBot="1" x14ac:dyDescent="0.25">
      <c r="A5" s="395"/>
      <c r="B5" s="399"/>
      <c r="C5" s="362">
        <v>2020</v>
      </c>
      <c r="D5" s="362">
        <v>2021</v>
      </c>
      <c r="E5" s="48" t="s">
        <v>511</v>
      </c>
      <c r="F5" s="49">
        <v>2021</v>
      </c>
    </row>
    <row r="6" spans="1:6" ht="12" thickTop="1" x14ac:dyDescent="0.2">
      <c r="A6" s="46"/>
      <c r="B6" s="44"/>
      <c r="C6" s="44"/>
      <c r="D6" s="44"/>
      <c r="E6" s="44"/>
      <c r="F6" s="47"/>
    </row>
    <row r="7" spans="1:6" ht="12.75" customHeight="1" x14ac:dyDescent="0.2">
      <c r="A7" s="43" t="s">
        <v>16</v>
      </c>
      <c r="B7" s="44">
        <v>4422382.1807200015</v>
      </c>
      <c r="C7" s="44">
        <v>1720533.5962999996</v>
      </c>
      <c r="D7" s="44">
        <v>2022972.2252100001</v>
      </c>
      <c r="E7" s="3">
        <v>0.17578187927303102</v>
      </c>
      <c r="F7" s="45">
        <v>0.40442951868428056</v>
      </c>
    </row>
    <row r="8" spans="1:6" x14ac:dyDescent="0.2">
      <c r="A8" s="43" t="s">
        <v>12</v>
      </c>
      <c r="B8" s="44">
        <v>3266593.9268199997</v>
      </c>
      <c r="C8" s="44">
        <v>1049062.7811000005</v>
      </c>
      <c r="D8" s="44">
        <v>1021846.8253899994</v>
      </c>
      <c r="E8" s="3">
        <v>-2.5943114368678317E-2</v>
      </c>
      <c r="F8" s="45">
        <v>0.204286057223864</v>
      </c>
    </row>
    <row r="9" spans="1:6" x14ac:dyDescent="0.2">
      <c r="A9" s="43" t="s">
        <v>526</v>
      </c>
      <c r="B9" s="44">
        <v>680812.53943000012</v>
      </c>
      <c r="C9" s="44">
        <v>228382.75679000004</v>
      </c>
      <c r="D9" s="44">
        <v>214426.1385899999</v>
      </c>
      <c r="E9" s="3">
        <v>-6.1110647739633761E-2</v>
      </c>
      <c r="F9" s="45">
        <v>4.2867746251078788E-2</v>
      </c>
    </row>
    <row r="10" spans="1:6" x14ac:dyDescent="0.2">
      <c r="A10" s="43" t="s">
        <v>13</v>
      </c>
      <c r="B10" s="44">
        <v>824714.31505000009</v>
      </c>
      <c r="C10" s="44">
        <v>246643.41094000015</v>
      </c>
      <c r="D10" s="44">
        <v>177419.44509000005</v>
      </c>
      <c r="E10" s="3">
        <v>-0.28066416040134923</v>
      </c>
      <c r="F10" s="45">
        <v>3.5469424586653572E-2</v>
      </c>
    </row>
    <row r="11" spans="1:6" x14ac:dyDescent="0.2">
      <c r="A11" s="43" t="s">
        <v>101</v>
      </c>
      <c r="B11" s="44">
        <v>529432.7260299999</v>
      </c>
      <c r="C11" s="44">
        <v>168645.21995000012</v>
      </c>
      <c r="D11" s="44">
        <v>175063.54693999983</v>
      </c>
      <c r="E11" s="3">
        <v>3.8058161339542346E-2</v>
      </c>
      <c r="F11" s="45">
        <v>3.4998437025381017E-2</v>
      </c>
    </row>
    <row r="12" spans="1:6" x14ac:dyDescent="0.2">
      <c r="A12" s="43" t="s">
        <v>14</v>
      </c>
      <c r="B12" s="44">
        <v>512273.10523000016</v>
      </c>
      <c r="C12" s="44">
        <v>149563.62500000009</v>
      </c>
      <c r="D12" s="44">
        <v>149173.56026</v>
      </c>
      <c r="E12" s="3">
        <v>-2.6080187612468522E-3</v>
      </c>
      <c r="F12" s="45">
        <v>2.9822550415940379E-2</v>
      </c>
    </row>
    <row r="13" spans="1:6" x14ac:dyDescent="0.2">
      <c r="A13" s="43" t="s">
        <v>15</v>
      </c>
      <c r="B13" s="44">
        <v>499871.80944999988</v>
      </c>
      <c r="C13" s="44">
        <v>152843.85317999998</v>
      </c>
      <c r="D13" s="44">
        <v>132879.29337999996</v>
      </c>
      <c r="E13" s="3">
        <v>-0.1306206261136868</v>
      </c>
      <c r="F13" s="45">
        <v>2.6565025458617969E-2</v>
      </c>
    </row>
    <row r="14" spans="1:6" x14ac:dyDescent="0.2">
      <c r="A14" s="43" t="s">
        <v>18</v>
      </c>
      <c r="B14" s="44">
        <v>306092.79346999968</v>
      </c>
      <c r="C14" s="44">
        <v>93360.315439999933</v>
      </c>
      <c r="D14" s="44">
        <v>89098.3125</v>
      </c>
      <c r="E14" s="3">
        <v>-4.5651119749472176E-2</v>
      </c>
      <c r="F14" s="45">
        <v>1.7812398603849349E-2</v>
      </c>
    </row>
    <row r="15" spans="1:6" x14ac:dyDescent="0.2">
      <c r="A15" s="43" t="s">
        <v>26</v>
      </c>
      <c r="B15" s="44">
        <v>442884.34692000021</v>
      </c>
      <c r="C15" s="44">
        <v>93955.443650000059</v>
      </c>
      <c r="D15" s="44">
        <v>74148.356190000079</v>
      </c>
      <c r="E15" s="3">
        <v>-0.21081362282514185</v>
      </c>
      <c r="F15" s="45">
        <v>1.4823626163250642E-2</v>
      </c>
    </row>
    <row r="16" spans="1:6" x14ac:dyDescent="0.2">
      <c r="A16" s="43" t="s">
        <v>17</v>
      </c>
      <c r="B16" s="44">
        <v>314455.90281999996</v>
      </c>
      <c r="C16" s="44">
        <v>72923.76801</v>
      </c>
      <c r="D16" s="44">
        <v>69966.542650000003</v>
      </c>
      <c r="E16" s="3">
        <v>-4.0552284127645104E-2</v>
      </c>
      <c r="F16" s="45">
        <v>1.3987604384931825E-2</v>
      </c>
    </row>
    <row r="17" spans="1:9" x14ac:dyDescent="0.2">
      <c r="A17" s="43" t="s">
        <v>19</v>
      </c>
      <c r="B17" s="44">
        <v>275575.31407000008</v>
      </c>
      <c r="C17" s="44">
        <v>69083.622579999981</v>
      </c>
      <c r="D17" s="44">
        <v>67099.53025999997</v>
      </c>
      <c r="E17" s="3">
        <v>-2.8720154588048691E-2</v>
      </c>
      <c r="F17" s="45">
        <v>1.3414435645143904E-2</v>
      </c>
    </row>
    <row r="18" spans="1:9" x14ac:dyDescent="0.2">
      <c r="A18" s="43" t="s">
        <v>166</v>
      </c>
      <c r="B18" s="44">
        <v>316217.10150000016</v>
      </c>
      <c r="C18" s="44">
        <v>66782.348269999988</v>
      </c>
      <c r="D18" s="44">
        <v>64454.687510000011</v>
      </c>
      <c r="E18" s="3">
        <v>-3.4854431152814232E-2</v>
      </c>
      <c r="F18" s="45">
        <v>1.2885682720586548E-2</v>
      </c>
    </row>
    <row r="19" spans="1:9" x14ac:dyDescent="0.2">
      <c r="A19" s="43" t="s">
        <v>316</v>
      </c>
      <c r="B19" s="44">
        <v>326230.20299000002</v>
      </c>
      <c r="C19" s="44">
        <v>42603.890839999985</v>
      </c>
      <c r="D19" s="44">
        <v>58930.188829999999</v>
      </c>
      <c r="E19" s="3">
        <v>0.38321143135292146</v>
      </c>
      <c r="F19" s="45">
        <v>1.1781233379028032E-2</v>
      </c>
    </row>
    <row r="20" spans="1:9" x14ac:dyDescent="0.2">
      <c r="A20" s="43" t="s">
        <v>349</v>
      </c>
      <c r="B20" s="44">
        <v>218796.25475999998</v>
      </c>
      <c r="C20" s="44">
        <v>52296.500440000018</v>
      </c>
      <c r="D20" s="44">
        <v>55467.774599999982</v>
      </c>
      <c r="E20" s="3">
        <v>6.0640274842833505E-2</v>
      </c>
      <c r="F20" s="45">
        <v>1.1089032812419092E-2</v>
      </c>
    </row>
    <row r="21" spans="1:9" x14ac:dyDescent="0.2">
      <c r="A21" s="43" t="s">
        <v>348</v>
      </c>
      <c r="B21" s="44">
        <v>165257.87863999992</v>
      </c>
      <c r="C21" s="44">
        <v>42570.300609999991</v>
      </c>
      <c r="D21" s="44">
        <v>41531.876399999986</v>
      </c>
      <c r="E21" s="3">
        <v>-2.4393161314817526E-2</v>
      </c>
      <c r="F21" s="45">
        <v>8.3029893209549122E-3</v>
      </c>
    </row>
    <row r="22" spans="1:9" x14ac:dyDescent="0.2">
      <c r="A22" s="46" t="s">
        <v>20</v>
      </c>
      <c r="B22" s="44">
        <v>2649457.6020999998</v>
      </c>
      <c r="C22" s="44">
        <v>567281.56689999811</v>
      </c>
      <c r="D22" s="44">
        <v>587560.69619999919</v>
      </c>
      <c r="E22" s="3">
        <v>3.5747908064102385E-2</v>
      </c>
      <c r="F22" s="45">
        <v>0.1174642373240191</v>
      </c>
      <c r="I22" s="5"/>
    </row>
    <row r="23" spans="1:9" ht="12" thickBot="1" x14ac:dyDescent="0.25">
      <c r="A23" s="101" t="s">
        <v>21</v>
      </c>
      <c r="B23" s="102">
        <v>15751048</v>
      </c>
      <c r="C23" s="102">
        <v>4816533</v>
      </c>
      <c r="D23" s="102">
        <v>5002039</v>
      </c>
      <c r="E23" s="103">
        <v>3.851442521000064E-2</v>
      </c>
      <c r="F23" s="104">
        <v>1</v>
      </c>
    </row>
    <row r="24" spans="1:9" s="46" customFormat="1" ht="31.5" customHeight="1" thickTop="1" x14ac:dyDescent="0.2">
      <c r="A24" s="393" t="s">
        <v>416</v>
      </c>
      <c r="B24" s="393"/>
      <c r="C24" s="393"/>
      <c r="D24" s="393"/>
      <c r="E24" s="393"/>
      <c r="F24" s="393"/>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91" t="s">
        <v>168</v>
      </c>
      <c r="B49" s="391"/>
      <c r="C49" s="391"/>
      <c r="D49" s="391"/>
      <c r="E49" s="391"/>
      <c r="F49" s="391"/>
    </row>
    <row r="50" spans="1:9" ht="15.95" customHeight="1" x14ac:dyDescent="0.2">
      <c r="A50" s="396" t="s">
        <v>163</v>
      </c>
      <c r="B50" s="396"/>
      <c r="C50" s="396"/>
      <c r="D50" s="396"/>
      <c r="E50" s="396"/>
      <c r="F50" s="396"/>
    </row>
    <row r="51" spans="1:9" ht="15.95" customHeight="1" thickBot="1" x14ac:dyDescent="0.25">
      <c r="A51" s="397" t="s">
        <v>239</v>
      </c>
      <c r="B51" s="397"/>
      <c r="C51" s="397"/>
      <c r="D51" s="397"/>
      <c r="E51" s="397"/>
      <c r="F51" s="397"/>
    </row>
    <row r="52" spans="1:9" ht="12.75" customHeight="1" thickTop="1" x14ac:dyDescent="0.2">
      <c r="A52" s="394" t="s">
        <v>22</v>
      </c>
      <c r="B52" s="398">
        <v>2020</v>
      </c>
      <c r="C52" s="392" t="s">
        <v>510</v>
      </c>
      <c r="D52" s="392"/>
      <c r="E52" s="99" t="s">
        <v>143</v>
      </c>
      <c r="F52" s="100" t="s">
        <v>134</v>
      </c>
    </row>
    <row r="53" spans="1:9" ht="13.5" customHeight="1" thickBot="1" x14ac:dyDescent="0.25">
      <c r="A53" s="395"/>
      <c r="B53" s="399"/>
      <c r="C53" s="362">
        <v>2020</v>
      </c>
      <c r="D53" s="362">
        <v>2021</v>
      </c>
      <c r="E53" s="48" t="s">
        <v>511</v>
      </c>
      <c r="F53" s="49">
        <v>2021</v>
      </c>
    </row>
    <row r="54" spans="1:9" ht="12" thickTop="1" x14ac:dyDescent="0.2">
      <c r="A54" s="46"/>
      <c r="B54" s="44"/>
      <c r="C54" s="44"/>
      <c r="D54" s="44"/>
      <c r="E54" s="44"/>
      <c r="F54" s="47"/>
    </row>
    <row r="55" spans="1:9" ht="12.75" customHeight="1" x14ac:dyDescent="0.2">
      <c r="A55" s="46" t="s">
        <v>25</v>
      </c>
      <c r="B55" s="44">
        <v>1677340.8275699995</v>
      </c>
      <c r="C55" s="44">
        <v>423785.16107000009</v>
      </c>
      <c r="D55" s="44">
        <v>397145.60550000006</v>
      </c>
      <c r="E55" s="3">
        <v>-6.2860991882629294E-2</v>
      </c>
      <c r="F55" s="45">
        <v>0.19675868764986826</v>
      </c>
      <c r="I55" s="44"/>
    </row>
    <row r="56" spans="1:9" x14ac:dyDescent="0.2">
      <c r="A56" s="46" t="s">
        <v>12</v>
      </c>
      <c r="B56" s="44">
        <v>932489.92264</v>
      </c>
      <c r="C56" s="44">
        <v>244676.66096000001</v>
      </c>
      <c r="D56" s="44">
        <v>320131.94952999993</v>
      </c>
      <c r="E56" s="3">
        <v>0.30838776479108249</v>
      </c>
      <c r="F56" s="45">
        <v>0.15860364912011252</v>
      </c>
      <c r="I56" s="44"/>
    </row>
    <row r="57" spans="1:9" x14ac:dyDescent="0.2">
      <c r="A57" s="46" t="s">
        <v>26</v>
      </c>
      <c r="B57" s="44">
        <v>939522.19731999945</v>
      </c>
      <c r="C57" s="44">
        <v>236011.98272999999</v>
      </c>
      <c r="D57" s="44">
        <v>277654.84895000019</v>
      </c>
      <c r="E57" s="3">
        <v>0.17644386415599941</v>
      </c>
      <c r="F57" s="45">
        <v>0.13755912930282801</v>
      </c>
      <c r="I57" s="44"/>
    </row>
    <row r="58" spans="1:9" x14ac:dyDescent="0.2">
      <c r="A58" s="46" t="s">
        <v>27</v>
      </c>
      <c r="B58" s="44">
        <v>742209.52336000011</v>
      </c>
      <c r="C58" s="44">
        <v>159569.57824000003</v>
      </c>
      <c r="D58" s="44">
        <v>273922.41457000008</v>
      </c>
      <c r="E58" s="3">
        <v>0.71663306747610811</v>
      </c>
      <c r="F58" s="45">
        <v>0.13570996144051847</v>
      </c>
      <c r="I58" s="44"/>
    </row>
    <row r="59" spans="1:9" x14ac:dyDescent="0.2">
      <c r="A59" s="46" t="s">
        <v>16</v>
      </c>
      <c r="B59" s="44">
        <v>186547.32441999982</v>
      </c>
      <c r="C59" s="44">
        <v>37593.837890000032</v>
      </c>
      <c r="D59" s="44">
        <v>64894.069090000005</v>
      </c>
      <c r="E59" s="3">
        <v>0.72618899086283073</v>
      </c>
      <c r="F59" s="45">
        <v>3.2150605958066625E-2</v>
      </c>
      <c r="I59" s="44"/>
    </row>
    <row r="60" spans="1:9" x14ac:dyDescent="0.2">
      <c r="A60" s="46" t="s">
        <v>17</v>
      </c>
      <c r="B60" s="44">
        <v>133491.86705000003</v>
      </c>
      <c r="C60" s="44">
        <v>32613.299159999991</v>
      </c>
      <c r="D60" s="44">
        <v>63484.294959999999</v>
      </c>
      <c r="E60" s="3">
        <v>0.94657690559141872</v>
      </c>
      <c r="F60" s="45">
        <v>3.1452158577911657E-2</v>
      </c>
      <c r="I60" s="44"/>
    </row>
    <row r="61" spans="1:9" x14ac:dyDescent="0.2">
      <c r="A61" s="46" t="s">
        <v>14</v>
      </c>
      <c r="B61" s="44">
        <v>122710.77264000002</v>
      </c>
      <c r="C61" s="44">
        <v>24752.524899999997</v>
      </c>
      <c r="D61" s="44">
        <v>57354.264070000005</v>
      </c>
      <c r="E61" s="3">
        <v>1.3171076204027983</v>
      </c>
      <c r="F61" s="45">
        <v>2.8415144403598821E-2</v>
      </c>
      <c r="I61" s="44"/>
    </row>
    <row r="62" spans="1:9" x14ac:dyDescent="0.2">
      <c r="A62" s="46" t="s">
        <v>166</v>
      </c>
      <c r="B62" s="44">
        <v>152257.37748999987</v>
      </c>
      <c r="C62" s="44">
        <v>30555.806549999987</v>
      </c>
      <c r="D62" s="44">
        <v>49000.259169999998</v>
      </c>
      <c r="E62" s="3">
        <v>0.60363167274993823</v>
      </c>
      <c r="F62" s="45">
        <v>2.4276302079824022E-2</v>
      </c>
      <c r="I62" s="44"/>
    </row>
    <row r="63" spans="1:9" x14ac:dyDescent="0.2">
      <c r="A63" s="46" t="s">
        <v>18</v>
      </c>
      <c r="B63" s="44">
        <v>327213.36802000011</v>
      </c>
      <c r="C63" s="44">
        <v>52264.780239999971</v>
      </c>
      <c r="D63" s="44">
        <v>47484.844269999994</v>
      </c>
      <c r="E63" s="3">
        <v>-9.145615743624104E-2</v>
      </c>
      <c r="F63" s="45">
        <v>2.3525516869463543E-2</v>
      </c>
      <c r="I63" s="44"/>
    </row>
    <row r="64" spans="1:9" x14ac:dyDescent="0.2">
      <c r="A64" s="46" t="s">
        <v>19</v>
      </c>
      <c r="B64" s="44">
        <v>114374.52805999997</v>
      </c>
      <c r="C64" s="44">
        <v>30512.56129999999</v>
      </c>
      <c r="D64" s="44">
        <v>45786.07612000002</v>
      </c>
      <c r="E64" s="3">
        <v>0.50056482213441822</v>
      </c>
      <c r="F64" s="45">
        <v>2.2683892570499999E-2</v>
      </c>
      <c r="I64" s="44"/>
    </row>
    <row r="65" spans="1:9" x14ac:dyDescent="0.2">
      <c r="A65" s="46" t="s">
        <v>526</v>
      </c>
      <c r="B65" s="44">
        <v>121106.77738000001</v>
      </c>
      <c r="C65" s="44">
        <v>28270.15938999999</v>
      </c>
      <c r="D65" s="44">
        <v>41910.194159999985</v>
      </c>
      <c r="E65" s="3">
        <v>0.48248878196367323</v>
      </c>
      <c r="F65" s="45">
        <v>2.0763656170111562E-2</v>
      </c>
      <c r="I65" s="44"/>
    </row>
    <row r="66" spans="1:9" x14ac:dyDescent="0.2">
      <c r="A66" s="46" t="s">
        <v>29</v>
      </c>
      <c r="B66" s="44">
        <v>139624.31775000005</v>
      </c>
      <c r="C66" s="44">
        <v>31780.367339999997</v>
      </c>
      <c r="D66" s="44">
        <v>39443.206450000005</v>
      </c>
      <c r="E66" s="3">
        <v>0.24111864498039526</v>
      </c>
      <c r="F66" s="45">
        <v>1.9541431229067995E-2</v>
      </c>
      <c r="I66" s="44"/>
    </row>
    <row r="67" spans="1:9" x14ac:dyDescent="0.2">
      <c r="A67" s="46" t="s">
        <v>347</v>
      </c>
      <c r="B67" s="44">
        <v>94147.453340000051</v>
      </c>
      <c r="C67" s="44">
        <v>21677.945249999993</v>
      </c>
      <c r="D67" s="44">
        <v>38183.532750000006</v>
      </c>
      <c r="E67" s="3">
        <v>0.76139999938416758</v>
      </c>
      <c r="F67" s="45">
        <v>1.8917348422544146E-2</v>
      </c>
      <c r="I67" s="44"/>
    </row>
    <row r="68" spans="1:9" x14ac:dyDescent="0.2">
      <c r="A68" s="46" t="s">
        <v>348</v>
      </c>
      <c r="B68" s="44">
        <v>130145.88817000001</v>
      </c>
      <c r="C68" s="44">
        <v>32264.818400000022</v>
      </c>
      <c r="D68" s="44">
        <v>37923.319550000007</v>
      </c>
      <c r="E68" s="3">
        <v>0.17537681693568688</v>
      </c>
      <c r="F68" s="45">
        <v>1.8788430446285254E-2</v>
      </c>
      <c r="I68" s="44"/>
    </row>
    <row r="69" spans="1:9" x14ac:dyDescent="0.2">
      <c r="A69" s="46" t="s">
        <v>28</v>
      </c>
      <c r="B69" s="44">
        <v>92805.930250000019</v>
      </c>
      <c r="C69" s="44">
        <v>22944.418109999999</v>
      </c>
      <c r="D69" s="44">
        <v>37679.322629999995</v>
      </c>
      <c r="E69" s="3">
        <v>0.6421999655584204</v>
      </c>
      <c r="F69" s="45">
        <v>1.8667546535938644E-2</v>
      </c>
      <c r="I69" s="44"/>
    </row>
    <row r="70" spans="1:9" x14ac:dyDescent="0.2">
      <c r="A70" s="46" t="s">
        <v>20</v>
      </c>
      <c r="B70" s="44">
        <v>735349.92454000004</v>
      </c>
      <c r="C70" s="44">
        <v>173312.09846999962</v>
      </c>
      <c r="D70" s="44">
        <v>226441.79822999961</v>
      </c>
      <c r="E70" s="3">
        <v>0.30655505431547675</v>
      </c>
      <c r="F70" s="45">
        <v>0.11218653922336042</v>
      </c>
      <c r="I70" s="44"/>
    </row>
    <row r="71" spans="1:9" ht="12.75" customHeight="1" thickBot="1" x14ac:dyDescent="0.25">
      <c r="A71" s="101" t="s">
        <v>21</v>
      </c>
      <c r="B71" s="102">
        <v>6641338</v>
      </c>
      <c r="C71" s="102">
        <v>1582586</v>
      </c>
      <c r="D71" s="102">
        <v>2018440</v>
      </c>
      <c r="E71" s="103">
        <v>0.2754062022537796</v>
      </c>
      <c r="F71" s="104">
        <v>1</v>
      </c>
      <c r="I71" s="5"/>
    </row>
    <row r="72" spans="1:9" ht="22.5" customHeight="1" thickTop="1" x14ac:dyDescent="0.2">
      <c r="A72" s="393" t="s">
        <v>417</v>
      </c>
      <c r="B72" s="393"/>
      <c r="C72" s="393"/>
      <c r="D72" s="393"/>
      <c r="E72" s="393"/>
      <c r="F72" s="393"/>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8" bestFit="1" customWidth="1"/>
    <col min="2" max="4" width="10.42578125" style="238" bestFit="1" customWidth="1"/>
    <col min="5" max="5" width="10.85546875" style="238" bestFit="1" customWidth="1"/>
    <col min="6" max="6" width="11.7109375" style="238" bestFit="1" customWidth="1"/>
    <col min="7" max="7" width="11" style="238"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401" t="s">
        <v>152</v>
      </c>
      <c r="B1" s="401"/>
      <c r="C1" s="401"/>
      <c r="D1" s="401"/>
      <c r="E1" s="401"/>
      <c r="F1" s="401"/>
      <c r="G1" s="401"/>
      <c r="H1" s="4"/>
      <c r="I1" s="4"/>
      <c r="J1" s="4"/>
    </row>
    <row r="2" spans="1:20" s="10" customFormat="1" ht="15.95" customHeight="1" x14ac:dyDescent="0.2">
      <c r="A2" s="402" t="s">
        <v>149</v>
      </c>
      <c r="B2" s="402"/>
      <c r="C2" s="402"/>
      <c r="D2" s="402"/>
      <c r="E2" s="402"/>
      <c r="F2" s="402"/>
      <c r="G2" s="402"/>
      <c r="H2" s="4"/>
      <c r="I2" s="4"/>
      <c r="J2" s="4"/>
    </row>
    <row r="3" spans="1:20" s="10" customFormat="1" ht="15.95" customHeight="1" thickBot="1" x14ac:dyDescent="0.25">
      <c r="A3" s="402" t="s">
        <v>240</v>
      </c>
      <c r="B3" s="402"/>
      <c r="C3" s="402"/>
      <c r="D3" s="402"/>
      <c r="E3" s="402"/>
      <c r="F3" s="402"/>
      <c r="G3" s="402"/>
      <c r="H3" s="4"/>
      <c r="I3" s="4"/>
      <c r="J3" s="4"/>
    </row>
    <row r="4" spans="1:20" ht="12.75" customHeight="1" thickTop="1" x14ac:dyDescent="0.2">
      <c r="A4" s="404" t="s">
        <v>24</v>
      </c>
      <c r="B4" s="233" t="s">
        <v>91</v>
      </c>
      <c r="C4" s="234">
        <f>+'prin paises exp e imp'!B4</f>
        <v>2020</v>
      </c>
      <c r="D4" s="400" t="str">
        <f>+'prin paises exp e imp'!C4</f>
        <v>enero - marzo</v>
      </c>
      <c r="E4" s="400"/>
      <c r="F4" s="233" t="s">
        <v>143</v>
      </c>
      <c r="G4" s="233" t="s">
        <v>134</v>
      </c>
    </row>
    <row r="5" spans="1:20" ht="12.75" customHeight="1" thickBot="1" x14ac:dyDescent="0.25">
      <c r="A5" s="405"/>
      <c r="B5" s="235" t="s">
        <v>31</v>
      </c>
      <c r="C5" s="236" t="s">
        <v>133</v>
      </c>
      <c r="D5" s="237">
        <f>+balanza_periodos!C6</f>
        <v>2020</v>
      </c>
      <c r="E5" s="237">
        <f>+balanza_periodos!D6</f>
        <v>2021</v>
      </c>
      <c r="F5" s="236" t="str">
        <f>+'prin paises exp e imp'!E5</f>
        <v>2021-2020</v>
      </c>
      <c r="G5" s="236">
        <f>+'prin paises exp e imp'!F5</f>
        <v>2021</v>
      </c>
      <c r="O5" s="5"/>
      <c r="P5" s="5"/>
      <c r="R5" s="5"/>
      <c r="S5" s="5"/>
    </row>
    <row r="6" spans="1:20" ht="12" thickTop="1" x14ac:dyDescent="0.2">
      <c r="C6" s="231"/>
      <c r="D6" s="231"/>
      <c r="E6" s="231"/>
      <c r="F6" s="231"/>
      <c r="G6" s="231"/>
      <c r="Q6" s="5"/>
      <c r="T6" s="5"/>
    </row>
    <row r="7" spans="1:20" ht="12.75" customHeight="1" x14ac:dyDescent="0.2">
      <c r="A7" s="227" t="e">
        <f>VLOOKUP(B7,#REF!,2,FALSE)</f>
        <v>#REF!</v>
      </c>
      <c r="B7" s="254" t="e">
        <f>#REF!</f>
        <v>#REF!</v>
      </c>
      <c r="C7" s="228" t="e">
        <f>#REF!/1000</f>
        <v>#REF!</v>
      </c>
      <c r="D7" s="232" t="e">
        <f>#REF!/1000</f>
        <v>#REF!</v>
      </c>
      <c r="E7" s="228" t="e">
        <f>#REF!/1000</f>
        <v>#REF!</v>
      </c>
      <c r="F7" s="229" t="str">
        <f>IFERROR(((E7-D7)/D7),"")</f>
        <v/>
      </c>
      <c r="G7" s="239" t="str">
        <f>IFERROR((E7/$E$23),"")</f>
        <v/>
      </c>
      <c r="N7" s="5"/>
      <c r="O7" s="5"/>
      <c r="Q7" s="5"/>
      <c r="R7" s="5"/>
      <c r="T7" s="5"/>
    </row>
    <row r="8" spans="1:20" ht="12.75" customHeight="1" x14ac:dyDescent="0.2">
      <c r="A8" s="227" t="e">
        <f>VLOOKUP(B8,#REF!,2,FALSE)</f>
        <v>#REF!</v>
      </c>
      <c r="B8" s="254" t="e">
        <f>#REF!</f>
        <v>#REF!</v>
      </c>
      <c r="C8" s="228" t="e">
        <f>#REF!/1000</f>
        <v>#REF!</v>
      </c>
      <c r="D8" s="232" t="e">
        <f>#REF!/1000</f>
        <v>#REF!</v>
      </c>
      <c r="E8" s="228" t="e">
        <f>#REF!/1000</f>
        <v>#REF!</v>
      </c>
      <c r="F8" s="229" t="str">
        <f t="shared" ref="F8:F23" si="0">IFERROR(((E8-D8)/D8),"")</f>
        <v/>
      </c>
      <c r="G8" s="239" t="str">
        <f t="shared" ref="G8:G23" si="1">IFERROR((E8/$E$23),"")</f>
        <v/>
      </c>
      <c r="O8" s="182"/>
      <c r="P8" s="182"/>
      <c r="Q8" s="182"/>
      <c r="R8" s="183"/>
      <c r="S8" s="183"/>
      <c r="T8" s="183"/>
    </row>
    <row r="9" spans="1:20" ht="12.75" customHeight="1" x14ac:dyDescent="0.2">
      <c r="A9" s="227" t="e">
        <f>VLOOKUP(B9,#REF!,2,FALSE)</f>
        <v>#REF!</v>
      </c>
      <c r="B9" s="254" t="e">
        <f>#REF!</f>
        <v>#REF!</v>
      </c>
      <c r="C9" s="228" t="e">
        <f>#REF!/1000</f>
        <v>#REF!</v>
      </c>
      <c r="D9" s="232" t="e">
        <f>#REF!/1000</f>
        <v>#REF!</v>
      </c>
      <c r="E9" s="228" t="e">
        <f>#REF!/1000</f>
        <v>#REF!</v>
      </c>
      <c r="F9" s="229" t="str">
        <f t="shared" si="0"/>
        <v/>
      </c>
      <c r="G9" s="239" t="str">
        <f t="shared" si="1"/>
        <v/>
      </c>
    </row>
    <row r="10" spans="1:20" x14ac:dyDescent="0.2">
      <c r="A10" s="227" t="e">
        <f>VLOOKUP(B10,#REF!,2,FALSE)</f>
        <v>#REF!</v>
      </c>
      <c r="B10" s="254" t="e">
        <f>#REF!</f>
        <v>#REF!</v>
      </c>
      <c r="C10" s="228" t="e">
        <f>#REF!/1000</f>
        <v>#REF!</v>
      </c>
      <c r="D10" s="232" t="e">
        <f>#REF!/1000</f>
        <v>#REF!</v>
      </c>
      <c r="E10" s="228" t="e">
        <f>#REF!/1000</f>
        <v>#REF!</v>
      </c>
      <c r="F10" s="229" t="str">
        <f t="shared" si="0"/>
        <v/>
      </c>
      <c r="G10" s="239" t="str">
        <f t="shared" si="1"/>
        <v/>
      </c>
    </row>
    <row r="11" spans="1:20" ht="12" customHeight="1" x14ac:dyDescent="0.2">
      <c r="A11" s="227" t="e">
        <f>VLOOKUP(B11,#REF!,2,FALSE)</f>
        <v>#REF!</v>
      </c>
      <c r="B11" s="254" t="e">
        <f>#REF!</f>
        <v>#REF!</v>
      </c>
      <c r="C11" s="228" t="e">
        <f>#REF!/1000</f>
        <v>#REF!</v>
      </c>
      <c r="D11" s="232" t="e">
        <f>#REF!/1000</f>
        <v>#REF!</v>
      </c>
      <c r="E11" s="228" t="e">
        <f>#REF!/1000</f>
        <v>#REF!</v>
      </c>
      <c r="F11" s="229" t="str">
        <f t="shared" si="0"/>
        <v/>
      </c>
      <c r="G11" s="239" t="str">
        <f t="shared" si="1"/>
        <v/>
      </c>
    </row>
    <row r="12" spans="1:20" x14ac:dyDescent="0.2">
      <c r="A12" s="227" t="e">
        <f>VLOOKUP(B12,#REF!,2,FALSE)</f>
        <v>#REF!</v>
      </c>
      <c r="B12" s="254" t="e">
        <f>#REF!</f>
        <v>#REF!</v>
      </c>
      <c r="C12" s="228" t="e">
        <f>#REF!/1000</f>
        <v>#REF!</v>
      </c>
      <c r="D12" s="232" t="e">
        <f>#REF!/1000</f>
        <v>#REF!</v>
      </c>
      <c r="E12" s="228" t="e">
        <f>#REF!/1000</f>
        <v>#REF!</v>
      </c>
      <c r="F12" s="229" t="str">
        <f t="shared" si="0"/>
        <v/>
      </c>
      <c r="G12" s="239" t="str">
        <f t="shared" si="1"/>
        <v/>
      </c>
    </row>
    <row r="13" spans="1:20" ht="12.75" customHeight="1" x14ac:dyDescent="0.2">
      <c r="A13" s="227" t="e">
        <f>VLOOKUP(B13,#REF!,2,FALSE)</f>
        <v>#REF!</v>
      </c>
      <c r="B13" s="254" t="e">
        <f>#REF!</f>
        <v>#REF!</v>
      </c>
      <c r="C13" s="228" t="e">
        <f>#REF!/1000</f>
        <v>#REF!</v>
      </c>
      <c r="D13" s="232" t="e">
        <f>#REF!/1000</f>
        <v>#REF!</v>
      </c>
      <c r="E13" s="228" t="e">
        <f>#REF!/1000</f>
        <v>#REF!</v>
      </c>
      <c r="F13" s="229" t="str">
        <f t="shared" si="0"/>
        <v/>
      </c>
      <c r="G13" s="239" t="str">
        <f t="shared" si="1"/>
        <v/>
      </c>
    </row>
    <row r="14" spans="1:20" ht="12.75" customHeight="1" x14ac:dyDescent="0.2">
      <c r="A14" s="227" t="e">
        <f>VLOOKUP(B14,#REF!,2,FALSE)</f>
        <v>#REF!</v>
      </c>
      <c r="B14" s="254" t="e">
        <f>#REF!</f>
        <v>#REF!</v>
      </c>
      <c r="C14" s="228" t="e">
        <f>#REF!/1000</f>
        <v>#REF!</v>
      </c>
      <c r="D14" s="232" t="e">
        <f>#REF!/1000</f>
        <v>#REF!</v>
      </c>
      <c r="E14" s="228" t="e">
        <f>#REF!/1000</f>
        <v>#REF!</v>
      </c>
      <c r="F14" s="229" t="str">
        <f t="shared" si="0"/>
        <v/>
      </c>
      <c r="G14" s="239" t="str">
        <f t="shared" si="1"/>
        <v/>
      </c>
      <c r="S14" s="10"/>
      <c r="T14" s="93"/>
    </row>
    <row r="15" spans="1:20" ht="12.75" customHeight="1" x14ac:dyDescent="0.2">
      <c r="A15" s="227" t="e">
        <f>VLOOKUP(B15,#REF!,2,FALSE)</f>
        <v>#REF!</v>
      </c>
      <c r="B15" s="254" t="e">
        <f>#REF!</f>
        <v>#REF!</v>
      </c>
      <c r="C15" s="228" t="e">
        <f>#REF!/1000</f>
        <v>#REF!</v>
      </c>
      <c r="D15" s="232" t="e">
        <f>#REF!/1000</f>
        <v>#REF!</v>
      </c>
      <c r="E15" s="228" t="e">
        <f>#REF!/1000</f>
        <v>#REF!</v>
      </c>
      <c r="F15" s="229" t="str">
        <f t="shared" si="0"/>
        <v/>
      </c>
      <c r="G15" s="239" t="str">
        <f t="shared" si="1"/>
        <v/>
      </c>
    </row>
    <row r="16" spans="1:20" x14ac:dyDescent="0.2">
      <c r="A16" s="227" t="e">
        <f>VLOOKUP(B16,#REF!,2,FALSE)</f>
        <v>#REF!</v>
      </c>
      <c r="B16" s="254" t="e">
        <f>#REF!</f>
        <v>#REF!</v>
      </c>
      <c r="C16" s="228" t="e">
        <f>#REF!/1000</f>
        <v>#REF!</v>
      </c>
      <c r="D16" s="232" t="e">
        <f>#REF!/1000</f>
        <v>#REF!</v>
      </c>
      <c r="E16" s="228" t="e">
        <f>#REF!/1000</f>
        <v>#REF!</v>
      </c>
      <c r="F16" s="229" t="str">
        <f t="shared" si="0"/>
        <v/>
      </c>
      <c r="G16" s="239" t="str">
        <f t="shared" si="1"/>
        <v/>
      </c>
      <c r="S16" s="5"/>
    </row>
    <row r="17" spans="1:20" ht="12.75" customHeight="1" x14ac:dyDescent="0.2">
      <c r="A17" s="227" t="e">
        <f>VLOOKUP(B17,#REF!,2,FALSE)</f>
        <v>#REF!</v>
      </c>
      <c r="B17" s="254" t="e">
        <f>#REF!</f>
        <v>#REF!</v>
      </c>
      <c r="C17" s="228" t="e">
        <f>#REF!/1000</f>
        <v>#REF!</v>
      </c>
      <c r="D17" s="232" t="e">
        <f>#REF!/1000</f>
        <v>#REF!</v>
      </c>
      <c r="E17" s="228" t="e">
        <f>#REF!/1000</f>
        <v>#REF!</v>
      </c>
      <c r="F17" s="229" t="str">
        <f t="shared" si="0"/>
        <v/>
      </c>
      <c r="G17" s="239" t="str">
        <f t="shared" si="1"/>
        <v/>
      </c>
      <c r="T17" s="5"/>
    </row>
    <row r="18" spans="1:20" ht="12.75" customHeight="1" x14ac:dyDescent="0.2">
      <c r="A18" s="227" t="e">
        <f>VLOOKUP(B18,#REF!,2,FALSE)</f>
        <v>#REF!</v>
      </c>
      <c r="B18" s="254" t="e">
        <f>#REF!</f>
        <v>#REF!</v>
      </c>
      <c r="C18" s="228" t="e">
        <f>#REF!/1000</f>
        <v>#REF!</v>
      </c>
      <c r="D18" s="232" t="e">
        <f>#REF!/1000</f>
        <v>#REF!</v>
      </c>
      <c r="E18" s="228" t="e">
        <f>#REF!/1000</f>
        <v>#REF!</v>
      </c>
      <c r="F18" s="229" t="str">
        <f t="shared" si="0"/>
        <v/>
      </c>
      <c r="G18" s="239" t="str">
        <f t="shared" si="1"/>
        <v/>
      </c>
      <c r="T18" s="5"/>
    </row>
    <row r="19" spans="1:20" ht="12.75" customHeight="1" x14ac:dyDescent="0.2">
      <c r="A19" s="227" t="e">
        <f>VLOOKUP(B19,#REF!,2,FALSE)</f>
        <v>#REF!</v>
      </c>
      <c r="B19" s="254" t="e">
        <f>#REF!</f>
        <v>#REF!</v>
      </c>
      <c r="C19" s="228" t="e">
        <f>#REF!/1000</f>
        <v>#REF!</v>
      </c>
      <c r="D19" s="232" t="e">
        <f>#REF!/1000</f>
        <v>#REF!</v>
      </c>
      <c r="E19" s="228" t="e">
        <f>#REF!/1000</f>
        <v>#REF!</v>
      </c>
      <c r="F19" s="229" t="str">
        <f t="shared" si="0"/>
        <v/>
      </c>
      <c r="G19" s="239" t="str">
        <f t="shared" si="1"/>
        <v/>
      </c>
      <c r="N19" s="5"/>
      <c r="O19" s="5"/>
      <c r="Q19" s="5"/>
      <c r="R19" s="5"/>
      <c r="T19" s="5"/>
    </row>
    <row r="20" spans="1:20" ht="12.75" customHeight="1" x14ac:dyDescent="0.2">
      <c r="A20" s="227" t="e">
        <f>VLOOKUP(B20,#REF!,2,FALSE)</f>
        <v>#REF!</v>
      </c>
      <c r="B20" s="254" t="e">
        <f>#REF!</f>
        <v>#REF!</v>
      </c>
      <c r="C20" s="228" t="e">
        <f>#REF!/1000</f>
        <v>#REF!</v>
      </c>
      <c r="D20" s="232" t="e">
        <f>#REF!/1000</f>
        <v>#REF!</v>
      </c>
      <c r="E20" s="228" t="e">
        <f>#REF!/1000</f>
        <v>#REF!</v>
      </c>
      <c r="F20" s="229" t="str">
        <f t="shared" si="0"/>
        <v/>
      </c>
      <c r="G20" s="239" t="str">
        <f t="shared" si="1"/>
        <v/>
      </c>
      <c r="Q20" s="5"/>
      <c r="T20" s="5"/>
    </row>
    <row r="21" spans="1:20" ht="12.75" customHeight="1" x14ac:dyDescent="0.2">
      <c r="A21" s="227" t="e">
        <f>VLOOKUP(B21,#REF!,2,FALSE)</f>
        <v>#REF!</v>
      </c>
      <c r="B21" s="254" t="e">
        <f>#REF!</f>
        <v>#REF!</v>
      </c>
      <c r="C21" s="228" t="e">
        <f>#REF!/1000</f>
        <v>#REF!</v>
      </c>
      <c r="D21" s="232" t="e">
        <f>#REF!/1000</f>
        <v>#REF!</v>
      </c>
      <c r="E21" s="228" t="e">
        <f>#REF!/1000</f>
        <v>#REF!</v>
      </c>
      <c r="F21" s="229" t="str">
        <f t="shared" si="0"/>
        <v/>
      </c>
      <c r="G21" s="239" t="str">
        <f t="shared" si="1"/>
        <v/>
      </c>
      <c r="I21" s="5"/>
      <c r="O21" s="182"/>
      <c r="P21" s="182"/>
      <c r="Q21" s="182"/>
      <c r="R21" s="183"/>
      <c r="S21" s="183"/>
      <c r="T21" s="183"/>
    </row>
    <row r="22" spans="1:20" ht="12.75" customHeight="1" x14ac:dyDescent="0.2">
      <c r="A22" s="227" t="s">
        <v>23</v>
      </c>
      <c r="B22" s="227"/>
      <c r="C22" s="231" t="e">
        <f>C23-SUM(C7:C21)</f>
        <v>#REF!</v>
      </c>
      <c r="D22" s="231" t="e">
        <f t="shared" ref="D22:E22" si="2">D23-SUM(D7:D21)</f>
        <v>#REF!</v>
      </c>
      <c r="E22" s="231" t="e">
        <f t="shared" si="2"/>
        <v>#REF!</v>
      </c>
      <c r="F22" s="229" t="str">
        <f t="shared" si="0"/>
        <v/>
      </c>
      <c r="G22" s="239" t="str">
        <f t="shared" si="1"/>
        <v/>
      </c>
      <c r="I22" s="5"/>
    </row>
    <row r="23" spans="1:20" ht="12.75" customHeight="1" x14ac:dyDescent="0.2">
      <c r="A23" s="227" t="s">
        <v>21</v>
      </c>
      <c r="B23" s="227"/>
      <c r="C23" s="231">
        <f>+balanza_periodos!B11</f>
        <v>15751048</v>
      </c>
      <c r="D23" s="231">
        <f>+balanza_periodos!C11</f>
        <v>4816533</v>
      </c>
      <c r="E23" s="231">
        <f>+balanza_periodos!D11</f>
        <v>5002039</v>
      </c>
      <c r="F23" s="229">
        <f t="shared" si="0"/>
        <v>3.851442521000064E-2</v>
      </c>
      <c r="G23" s="239">
        <f t="shared" si="1"/>
        <v>1</v>
      </c>
    </row>
    <row r="24" spans="1:20" ht="12" thickBot="1" x14ac:dyDescent="0.25">
      <c r="A24" s="240"/>
      <c r="B24" s="240"/>
      <c r="C24" s="241"/>
      <c r="D24" s="241"/>
      <c r="E24" s="241"/>
      <c r="F24" s="240"/>
      <c r="G24" s="240"/>
    </row>
    <row r="25" spans="1:20" ht="33.75" customHeight="1" thickTop="1" x14ac:dyDescent="0.2">
      <c r="A25" s="403" t="s">
        <v>416</v>
      </c>
      <c r="B25" s="403"/>
      <c r="C25" s="403"/>
      <c r="D25" s="403"/>
      <c r="E25" s="403"/>
      <c r="F25" s="403"/>
      <c r="G25" s="403"/>
    </row>
    <row r="50" spans="1:20" ht="15.95" customHeight="1" x14ac:dyDescent="0.2">
      <c r="A50" s="401" t="s">
        <v>252</v>
      </c>
      <c r="B50" s="401"/>
      <c r="C50" s="401"/>
      <c r="D50" s="401"/>
      <c r="E50" s="401"/>
      <c r="F50" s="401"/>
      <c r="G50" s="401"/>
    </row>
    <row r="51" spans="1:20" ht="15.95" customHeight="1" x14ac:dyDescent="0.2">
      <c r="A51" s="402" t="s">
        <v>150</v>
      </c>
      <c r="B51" s="402"/>
      <c r="C51" s="402"/>
      <c r="D51" s="402"/>
      <c r="E51" s="402"/>
      <c r="F51" s="402"/>
      <c r="G51" s="402"/>
    </row>
    <row r="52" spans="1:20" ht="15.95" customHeight="1" thickBot="1" x14ac:dyDescent="0.25">
      <c r="A52" s="402" t="s">
        <v>241</v>
      </c>
      <c r="B52" s="402"/>
      <c r="C52" s="402"/>
      <c r="D52" s="402"/>
      <c r="E52" s="402"/>
      <c r="F52" s="402"/>
      <c r="G52" s="402"/>
    </row>
    <row r="53" spans="1:20" ht="12.75" customHeight="1" thickTop="1" x14ac:dyDescent="0.2">
      <c r="A53" s="404" t="s">
        <v>24</v>
      </c>
      <c r="B53" s="233" t="s">
        <v>91</v>
      </c>
      <c r="C53" s="234">
        <f>+C4</f>
        <v>2020</v>
      </c>
      <c r="D53" s="400" t="str">
        <f>+D4</f>
        <v>enero - marzo</v>
      </c>
      <c r="E53" s="400"/>
      <c r="F53" s="233" t="s">
        <v>143</v>
      </c>
      <c r="G53" s="233" t="s">
        <v>134</v>
      </c>
      <c r="Q53" s="5"/>
      <c r="T53" s="5"/>
    </row>
    <row r="54" spans="1:20" ht="12.75" customHeight="1" thickBot="1" x14ac:dyDescent="0.25">
      <c r="A54" s="405"/>
      <c r="B54" s="235" t="s">
        <v>31</v>
      </c>
      <c r="C54" s="236" t="s">
        <v>133</v>
      </c>
      <c r="D54" s="237">
        <f>+balanza_periodos!C6</f>
        <v>2020</v>
      </c>
      <c r="E54" s="237">
        <f>+E5</f>
        <v>2021</v>
      </c>
      <c r="F54" s="236" t="str">
        <f>+F5</f>
        <v>2021-2020</v>
      </c>
      <c r="G54" s="236">
        <f>+G5</f>
        <v>2021</v>
      </c>
      <c r="O54" s="5"/>
      <c r="P54" s="5"/>
      <c r="Q54" s="5"/>
      <c r="R54" s="5"/>
      <c r="S54" s="5"/>
      <c r="T54" s="5"/>
    </row>
    <row r="55" spans="1:20" ht="12" thickTop="1" x14ac:dyDescent="0.2">
      <c r="C55" s="231"/>
      <c r="D55" s="231"/>
      <c r="E55" s="231"/>
      <c r="F55" s="231"/>
      <c r="G55" s="231"/>
      <c r="Q55" s="5"/>
      <c r="R55" s="5"/>
      <c r="T55" s="5"/>
    </row>
    <row r="56" spans="1:20" ht="12.75" customHeight="1" x14ac:dyDescent="0.2">
      <c r="A56" s="227" t="e">
        <f>VLOOKUP(B56,#REF!,2,FALSE)</f>
        <v>#REF!</v>
      </c>
      <c r="B56" s="254" t="e">
        <f>#REF!</f>
        <v>#REF!</v>
      </c>
      <c r="C56" s="228" t="e">
        <f>#REF!/1000</f>
        <v>#REF!</v>
      </c>
      <c r="D56" s="228" t="e">
        <f>#REF!/1000</f>
        <v>#REF!</v>
      </c>
      <c r="E56" s="228" t="e">
        <f>#REF!/1000</f>
        <v>#REF!</v>
      </c>
      <c r="F56" s="229" t="str">
        <f>IFERROR((E56-D56)/D56,"")</f>
        <v/>
      </c>
      <c r="G56" s="230" t="e">
        <f t="shared" ref="G56:G72" si="3">+E56/$E$72</f>
        <v>#REF!</v>
      </c>
      <c r="Q56" s="5"/>
      <c r="T56" s="5"/>
    </row>
    <row r="57" spans="1:20" ht="12.75" customHeight="1" x14ac:dyDescent="0.2">
      <c r="A57" s="227" t="e">
        <f>VLOOKUP(B57,#REF!,2,FALSE)</f>
        <v>#REF!</v>
      </c>
      <c r="B57" s="254" t="e">
        <f>#REF!</f>
        <v>#REF!</v>
      </c>
      <c r="C57" s="228" t="e">
        <f>#REF!/1000</f>
        <v>#REF!</v>
      </c>
      <c r="D57" s="228" t="e">
        <f>#REF!/1000</f>
        <v>#REF!</v>
      </c>
      <c r="E57" s="228" t="e">
        <f>#REF!/1000</f>
        <v>#REF!</v>
      </c>
      <c r="F57" s="229" t="str">
        <f t="shared" ref="F57:F72" si="4">IFERROR((E57-D57)/D57,"")</f>
        <v/>
      </c>
      <c r="G57" s="230" t="e">
        <f t="shared" si="3"/>
        <v>#REF!</v>
      </c>
      <c r="O57" s="5"/>
      <c r="P57" s="5"/>
      <c r="Q57" s="5"/>
      <c r="R57" s="5"/>
      <c r="S57" s="5"/>
      <c r="T57" s="5"/>
    </row>
    <row r="58" spans="1:20" ht="12.75" customHeight="1" x14ac:dyDescent="0.2">
      <c r="A58" s="227" t="e">
        <f>VLOOKUP(B58,#REF!,2,FALSE)</f>
        <v>#REF!</v>
      </c>
      <c r="B58" s="254" t="e">
        <f>#REF!</f>
        <v>#REF!</v>
      </c>
      <c r="C58" s="228" t="e">
        <f>#REF!/1000</f>
        <v>#REF!</v>
      </c>
      <c r="D58" s="228" t="e">
        <f>#REF!/1000</f>
        <v>#REF!</v>
      </c>
      <c r="E58" s="228" t="e">
        <f>#REF!/1000</f>
        <v>#REF!</v>
      </c>
      <c r="F58" s="229" t="str">
        <f t="shared" si="4"/>
        <v/>
      </c>
      <c r="G58" s="230" t="e">
        <f t="shared" si="3"/>
        <v>#REF!</v>
      </c>
      <c r="Q58" s="5"/>
      <c r="R58" s="182"/>
      <c r="S58" s="182"/>
      <c r="T58" s="182"/>
    </row>
    <row r="59" spans="1:20" ht="12.75" customHeight="1" x14ac:dyDescent="0.2">
      <c r="A59" s="227" t="e">
        <f>VLOOKUP(B59,#REF!,2,FALSE)</f>
        <v>#REF!</v>
      </c>
      <c r="B59" s="254" t="e">
        <f>#REF!</f>
        <v>#REF!</v>
      </c>
      <c r="C59" s="228" t="e">
        <f>#REF!/1000</f>
        <v>#REF!</v>
      </c>
      <c r="D59" s="228" t="e">
        <f>#REF!/1000</f>
        <v>#REF!</v>
      </c>
      <c r="E59" s="228" t="e">
        <f>#REF!/1000</f>
        <v>#REF!</v>
      </c>
      <c r="F59" s="229" t="str">
        <f t="shared" si="4"/>
        <v/>
      </c>
      <c r="G59" s="230" t="e">
        <f t="shared" si="3"/>
        <v>#REF!</v>
      </c>
      <c r="O59" s="5"/>
      <c r="Q59" s="5"/>
      <c r="R59" s="5"/>
      <c r="T59" s="5"/>
    </row>
    <row r="60" spans="1:20" ht="12.75" customHeight="1" x14ac:dyDescent="0.2">
      <c r="A60" s="227" t="e">
        <f>VLOOKUP(B60,#REF!,2,FALSE)</f>
        <v>#REF!</v>
      </c>
      <c r="B60" s="254" t="e">
        <f>#REF!</f>
        <v>#REF!</v>
      </c>
      <c r="C60" s="228" t="e">
        <f>#REF!/1000</f>
        <v>#REF!</v>
      </c>
      <c r="D60" s="228" t="e">
        <f>#REF!/1000</f>
        <v>#REF!</v>
      </c>
      <c r="E60" s="228" t="e">
        <f>#REF!/1000</f>
        <v>#REF!</v>
      </c>
      <c r="F60" s="229" t="str">
        <f t="shared" si="4"/>
        <v/>
      </c>
      <c r="G60" s="230" t="e">
        <f t="shared" si="3"/>
        <v>#REF!</v>
      </c>
      <c r="O60" s="5"/>
      <c r="Q60" s="5"/>
      <c r="R60" s="5"/>
      <c r="T60" s="5"/>
    </row>
    <row r="61" spans="1:20" ht="12.75" customHeight="1" x14ac:dyDescent="0.2">
      <c r="A61" s="227" t="e">
        <f>VLOOKUP(B61,#REF!,2,FALSE)</f>
        <v>#REF!</v>
      </c>
      <c r="B61" s="254" t="e">
        <f>#REF!</f>
        <v>#REF!</v>
      </c>
      <c r="C61" s="228" t="e">
        <f>#REF!/1000</f>
        <v>#REF!</v>
      </c>
      <c r="D61" s="228" t="e">
        <f>#REF!/1000</f>
        <v>#REF!</v>
      </c>
      <c r="E61" s="228" t="e">
        <f>#REF!/1000</f>
        <v>#REF!</v>
      </c>
      <c r="F61" s="229" t="str">
        <f t="shared" si="4"/>
        <v/>
      </c>
      <c r="G61" s="230" t="e">
        <f t="shared" si="3"/>
        <v>#REF!</v>
      </c>
      <c r="Q61" s="5"/>
      <c r="R61" s="5"/>
      <c r="T61" s="5"/>
    </row>
    <row r="62" spans="1:20" ht="12.75" customHeight="1" x14ac:dyDescent="0.2">
      <c r="A62" s="227" t="e">
        <f>VLOOKUP(B62,#REF!,2,FALSE)</f>
        <v>#REF!</v>
      </c>
      <c r="B62" s="254" t="e">
        <f>#REF!</f>
        <v>#REF!</v>
      </c>
      <c r="C62" s="228" t="e">
        <f>#REF!/1000</f>
        <v>#REF!</v>
      </c>
      <c r="D62" s="228" t="e">
        <f>#REF!/1000</f>
        <v>#REF!</v>
      </c>
      <c r="E62" s="228" t="e">
        <f>#REF!/1000</f>
        <v>#REF!</v>
      </c>
      <c r="F62" s="229" t="str">
        <f t="shared" si="4"/>
        <v/>
      </c>
      <c r="G62" s="230" t="e">
        <f t="shared" si="3"/>
        <v>#REF!</v>
      </c>
      <c r="I62" s="5"/>
      <c r="M62" s="5"/>
      <c r="N62" s="5"/>
      <c r="P62" s="5"/>
      <c r="Q62" s="5"/>
      <c r="R62" s="5"/>
      <c r="T62" s="5"/>
    </row>
    <row r="63" spans="1:20" ht="12.75" customHeight="1" x14ac:dyDescent="0.2">
      <c r="A63" s="227" t="e">
        <f>VLOOKUP(B63,#REF!,2,FALSE)</f>
        <v>#REF!</v>
      </c>
      <c r="B63" s="254" t="e">
        <f>#REF!</f>
        <v>#REF!</v>
      </c>
      <c r="C63" s="228" t="e">
        <f>#REF!/1000</f>
        <v>#REF!</v>
      </c>
      <c r="D63" s="228" t="e">
        <f>#REF!/1000</f>
        <v>#REF!</v>
      </c>
      <c r="E63" s="228" t="e">
        <f>#REF!/1000</f>
        <v>#REF!</v>
      </c>
      <c r="F63" s="229" t="str">
        <f t="shared" si="4"/>
        <v/>
      </c>
      <c r="G63" s="230" t="e">
        <f t="shared" si="3"/>
        <v>#REF!</v>
      </c>
      <c r="P63" s="182"/>
      <c r="Q63" s="182"/>
      <c r="R63" s="182"/>
      <c r="T63" s="5"/>
    </row>
    <row r="64" spans="1:20" ht="12.75" customHeight="1" x14ac:dyDescent="0.2">
      <c r="A64" s="227" t="e">
        <f>VLOOKUP(B64,#REF!,2,FALSE)</f>
        <v>#REF!</v>
      </c>
      <c r="B64" s="254" t="e">
        <f>#REF!</f>
        <v>#REF!</v>
      </c>
      <c r="C64" s="228" t="e">
        <f>#REF!/1000</f>
        <v>#REF!</v>
      </c>
      <c r="D64" s="228" t="e">
        <f>#REF!/1000</f>
        <v>#REF!</v>
      </c>
      <c r="E64" s="228" t="e">
        <f>#REF!/1000</f>
        <v>#REF!</v>
      </c>
      <c r="F64" s="229" t="str">
        <f t="shared" si="4"/>
        <v/>
      </c>
      <c r="G64" s="230" t="e">
        <f t="shared" si="3"/>
        <v>#REF!</v>
      </c>
      <c r="Q64" s="5"/>
      <c r="T64" s="5"/>
    </row>
    <row r="65" spans="1:20" ht="12.75" customHeight="1" x14ac:dyDescent="0.2">
      <c r="A65" s="227" t="e">
        <f>VLOOKUP(B65,#REF!,2,FALSE)</f>
        <v>#REF!</v>
      </c>
      <c r="B65" s="254" t="e">
        <f>#REF!</f>
        <v>#REF!</v>
      </c>
      <c r="C65" s="228" t="e">
        <f>#REF!/1000</f>
        <v>#REF!</v>
      </c>
      <c r="D65" s="228" t="e">
        <f>#REF!/1000</f>
        <v>#REF!</v>
      </c>
      <c r="E65" s="228" t="e">
        <f>#REF!/1000</f>
        <v>#REF!</v>
      </c>
      <c r="F65" s="229" t="str">
        <f t="shared" si="4"/>
        <v/>
      </c>
      <c r="G65" s="230" t="e">
        <f t="shared" si="3"/>
        <v>#REF!</v>
      </c>
      <c r="Q65" s="5"/>
      <c r="T65" s="5"/>
    </row>
    <row r="66" spans="1:20" ht="12.75" customHeight="1" x14ac:dyDescent="0.2">
      <c r="A66" s="227" t="e">
        <f>VLOOKUP(B66,#REF!,2,FALSE)</f>
        <v>#REF!</v>
      </c>
      <c r="B66" s="254" t="e">
        <f>#REF!</f>
        <v>#REF!</v>
      </c>
      <c r="C66" s="228" t="e">
        <f>#REF!/1000</f>
        <v>#REF!</v>
      </c>
      <c r="D66" s="228" t="e">
        <f>#REF!/1000</f>
        <v>#REF!</v>
      </c>
      <c r="E66" s="228" t="e">
        <f>#REF!/1000</f>
        <v>#REF!</v>
      </c>
      <c r="F66" s="229" t="str">
        <f t="shared" si="4"/>
        <v/>
      </c>
      <c r="G66" s="230" t="e">
        <f t="shared" si="3"/>
        <v>#REF!</v>
      </c>
      <c r="Q66" s="5"/>
      <c r="T66" s="5"/>
    </row>
    <row r="67" spans="1:20" ht="12.75" customHeight="1" x14ac:dyDescent="0.2">
      <c r="A67" s="227" t="e">
        <f>VLOOKUP(B67,#REF!,2,FALSE)</f>
        <v>#REF!</v>
      </c>
      <c r="B67" s="254" t="e">
        <f>#REF!</f>
        <v>#REF!</v>
      </c>
      <c r="C67" s="228" t="e">
        <f>#REF!/1000</f>
        <v>#REF!</v>
      </c>
      <c r="D67" s="228" t="e">
        <f>#REF!/1000</f>
        <v>#REF!</v>
      </c>
      <c r="E67" s="228" t="e">
        <f>#REF!/1000</f>
        <v>#REF!</v>
      </c>
      <c r="F67" s="229" t="str">
        <f t="shared" si="4"/>
        <v/>
      </c>
      <c r="G67" s="230" t="e">
        <f t="shared" si="3"/>
        <v>#REF!</v>
      </c>
    </row>
    <row r="68" spans="1:20" ht="12.75" customHeight="1" x14ac:dyDescent="0.2">
      <c r="A68" s="227" t="e">
        <f>VLOOKUP(B68,#REF!,2,FALSE)</f>
        <v>#REF!</v>
      </c>
      <c r="B68" s="254" t="e">
        <f>#REF!</f>
        <v>#REF!</v>
      </c>
      <c r="C68" s="228" t="e">
        <f>#REF!/1000</f>
        <v>#REF!</v>
      </c>
      <c r="D68" s="228" t="e">
        <f>#REF!/1000</f>
        <v>#REF!</v>
      </c>
      <c r="E68" s="228" t="e">
        <f>#REF!/1000</f>
        <v>#REF!</v>
      </c>
      <c r="F68" s="229" t="str">
        <f t="shared" si="4"/>
        <v/>
      </c>
      <c r="G68" s="230" t="e">
        <f t="shared" si="3"/>
        <v>#REF!</v>
      </c>
      <c r="O68" s="5"/>
      <c r="P68" s="5"/>
      <c r="R68" s="5"/>
      <c r="S68" s="5"/>
    </row>
    <row r="69" spans="1:20" ht="12.75" customHeight="1" x14ac:dyDescent="0.2">
      <c r="A69" s="227" t="e">
        <f>VLOOKUP(B69,#REF!,2,FALSE)</f>
        <v>#REF!</v>
      </c>
      <c r="B69" s="254" t="e">
        <f>#REF!</f>
        <v>#REF!</v>
      </c>
      <c r="C69" s="228" t="e">
        <f>#REF!/1000</f>
        <v>#REF!</v>
      </c>
      <c r="D69" s="228" t="e">
        <f>#REF!/1000</f>
        <v>#REF!</v>
      </c>
      <c r="E69" s="228" t="e">
        <f>#REF!/1000</f>
        <v>#REF!</v>
      </c>
      <c r="F69" s="229" t="str">
        <f t="shared" si="4"/>
        <v/>
      </c>
      <c r="G69" s="230" t="e">
        <f t="shared" si="3"/>
        <v>#REF!</v>
      </c>
      <c r="Q69" s="5"/>
      <c r="T69" s="5"/>
    </row>
    <row r="70" spans="1:20" ht="12.75" customHeight="1" x14ac:dyDescent="0.2">
      <c r="A70" s="227" t="e">
        <f>VLOOKUP(B70,#REF!,2,FALSE)</f>
        <v>#REF!</v>
      </c>
      <c r="B70" s="254" t="e">
        <f>#REF!</f>
        <v>#REF!</v>
      </c>
      <c r="C70" s="228" t="e">
        <f>#REF!/1000</f>
        <v>#REF!</v>
      </c>
      <c r="D70" s="228" t="e">
        <f>#REF!/1000</f>
        <v>#REF!</v>
      </c>
      <c r="E70" s="228" t="e">
        <f>#REF!/1000</f>
        <v>#REF!</v>
      </c>
      <c r="F70" s="229" t="str">
        <f t="shared" si="4"/>
        <v/>
      </c>
      <c r="G70" s="230" t="e">
        <f t="shared" si="3"/>
        <v>#REF!</v>
      </c>
      <c r="Q70" s="5"/>
      <c r="T70" s="5"/>
    </row>
    <row r="71" spans="1:20" ht="12.75" customHeight="1" x14ac:dyDescent="0.2">
      <c r="A71" s="227" t="s">
        <v>23</v>
      </c>
      <c r="B71" s="227"/>
      <c r="C71" s="231" t="e">
        <f>C72-SUM(C56:C70)</f>
        <v>#REF!</v>
      </c>
      <c r="D71" s="231" t="e">
        <f t="shared" ref="D71:E71" si="5">D72-SUM(D56:D70)</f>
        <v>#REF!</v>
      </c>
      <c r="E71" s="231" t="e">
        <f t="shared" si="5"/>
        <v>#REF!</v>
      </c>
      <c r="F71" s="229" t="str">
        <f t="shared" si="4"/>
        <v/>
      </c>
      <c r="G71" s="230" t="e">
        <f t="shared" si="3"/>
        <v>#REF!</v>
      </c>
      <c r="Q71" s="5"/>
      <c r="T71" s="5"/>
    </row>
    <row r="72" spans="1:20" ht="12.75" customHeight="1" x14ac:dyDescent="0.2">
      <c r="A72" s="227" t="s">
        <v>21</v>
      </c>
      <c r="B72" s="227"/>
      <c r="C72" s="231">
        <f>+balanza_periodos!B16</f>
        <v>6641338</v>
      </c>
      <c r="D72" s="231">
        <f>+balanza_periodos!C16</f>
        <v>1582586</v>
      </c>
      <c r="E72" s="231">
        <f>+balanza_periodos!D16</f>
        <v>2018440</v>
      </c>
      <c r="F72" s="229">
        <f t="shared" si="4"/>
        <v>0.2754062022537796</v>
      </c>
      <c r="G72" s="230">
        <f t="shared" si="3"/>
        <v>1</v>
      </c>
    </row>
    <row r="73" spans="1:20" ht="12" thickBot="1" x14ac:dyDescent="0.25">
      <c r="A73" s="242"/>
      <c r="B73" s="242"/>
      <c r="C73" s="243"/>
      <c r="D73" s="243"/>
      <c r="E73" s="243"/>
      <c r="F73" s="242"/>
      <c r="G73" s="242"/>
    </row>
    <row r="74" spans="1:20" ht="12.75" customHeight="1" thickTop="1" x14ac:dyDescent="0.2">
      <c r="A74" s="403" t="s">
        <v>417</v>
      </c>
      <c r="B74" s="403"/>
      <c r="C74" s="403"/>
      <c r="D74" s="403"/>
      <c r="E74" s="403"/>
      <c r="F74" s="403"/>
      <c r="G74" s="403"/>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2021-04-07T22:27:06Z</cp:lastPrinted>
  <dcterms:created xsi:type="dcterms:W3CDTF">2004-11-22T15:10:56Z</dcterms:created>
  <dcterms:modified xsi:type="dcterms:W3CDTF">2021-04-07T22:30:40Z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