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'BUSHEL'!$A$2:$M$43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<sst xmlns="http://schemas.openxmlformats.org/spreadsheetml/2006/main" count="287" uniqueCount="152">
  <si>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</si>
  <si>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</si>
  <si>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</si>
  <si>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</si>
  <si>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</si>
  <si>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</si>
  <si>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</si>
  <si>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</si>
  <si>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</si>
  <si>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</si>
  <si>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</si>
  <si>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</si>
  <si>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</si>
  <si>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</si>
  <si>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</si>
  <si>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</si>
  <si>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</si>
  <si>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</si>
  <si>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</si>
  <si>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</si>
  <si>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</si>
  <si>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</si>
  <si>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</si>
  <si>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</si>
  <si>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</si>
  <si>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</si>
  <si>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</si>
  <si>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</si>
  <si>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</si>
  <si>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</si>
  <si>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</si>
  <si>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</si>
  <si>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</si>
  <si>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</si>
  <si>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</si>
  <si>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</si>
  <si>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</si>
  <si>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</si>
  <si>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</si>
  <si>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</si>
  <si>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</si>
  <si>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</si>
  <si>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</si>
  <si>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</si>
  <si>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</si>
  <si>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</si>
  <si>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</si>
  <si>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</si>
  <si>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</si>
  <si>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</si>
  <si>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</si>
  <si>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</si>
  <si>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</si>
  <si>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</si>
  <si>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</si>
  <si>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</si>
  <si>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</si>
  <si>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</si>
  <si>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</si>
  <si>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</si>
  <si>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</si>
  <si>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</si>
  <si>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</si>
  <si>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</si>
  <si>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</si>
  <si>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</si>
  <si>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</si>
  <si>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</si>
  <si>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</si>
  <si>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</si>
  <si>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</si>
  <si>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</si>
  <si>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</si>
  <si>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</si>
  <si>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</si>
  <si>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</si>
  <si>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</si>
  <si>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</si>
  <si>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</si>
  <si>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</si>
  <si>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</si>
  <si>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</si>
  <si>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</si>
  <si>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</si>
  <si>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</si>
  <si>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</si>
  <si>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</si>
  <si>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</si>
  <si>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</si>
  <si>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</si>
  <si>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</si>
  <si>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</si>
  <si>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</si>
  <si>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</si>
  <si>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</si>
  <si>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</si>
  <si>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</si>
  <si>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</si>
  <si>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</si>
  <si>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</si>
  <si>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</si>
  <si>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</si>
  <si>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</si>
  <si>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</si>
  <si>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</si>
  <si>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</si>
  <si>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</si>
  <si>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</si>
  <si>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</si>
  <si>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</si>
  <si>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</si>
  <si>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</si>
  <si>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</si>
  <si>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</si>
  <si>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</si>
  <si>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</si>
  <si>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</si>
  <si>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</si>
  <si>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</si>
  <si>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</si>
  <si>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</si>
  <si>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</si>
  <si>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</si>
  <si>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</si>
  <si>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</si>
  <si>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</si>
  <si>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</si>
  <si>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</si>
  <si>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</si>
  <si>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</si>
  <si>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</si>
  <si>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</si>
  <si>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</si>
  <si>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</si>
  <si>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</si>
  <si>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</si>
  <si>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</si>
  <si>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</si>
  <si>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</si>
  <si>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</si>
  <si>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</si>
  <si>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</si>
  <si>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</si>
  <si>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</si>
  <si>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</si>
  <si>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</si>
  <si>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</si>
  <si>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</si>
  <si>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</si>
  <si>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</si>
  <si>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*Primas USWheat.org del 19 de marzo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</si>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</sst>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="80" zoomScaleNormal="80" zoomScalePageLayoutView="0" workbookViewId="0" topLeftCell="A1">
      <selection activeCell="C23" sqref="C2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51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2" t="str">
        <f>Datos!G23</f>
        <v>Marzo</v>
      </c>
      <c r="G6" s="62"/>
      <c r="H6" s="96">
        <f>Datos!I23</f>
        <v>2021</v>
      </c>
      <c r="I6" s="4"/>
      <c r="J6" s="3"/>
      <c r="K6" s="3"/>
      <c r="L6" s="4" t="str">
        <f>Datos!D23</f>
        <v>Miércoles</v>
      </c>
      <c r="M6" s="4">
        <f>Datos!E23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1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91" t="s">
        <v>10</v>
      </c>
      <c r="L13" s="125" t="s">
        <v>5</v>
      </c>
      <c r="M13" s="144" t="s">
        <v>6</v>
      </c>
      <c r="N13" s="145"/>
    </row>
    <row r="14" spans="1:17" ht="19.5" customHeight="1">
      <c r="A14" s="16">
        <v>2020</v>
      </c>
      <c r="B14" s="128" t="s">
        <v>20</v>
      </c>
      <c r="C14" s="128" t="s">
        <v>123</v>
      </c>
      <c r="D14" s="129" t="s">
        <v>124</v>
      </c>
      <c r="E14" s="128" t="s">
        <v>20</v>
      </c>
      <c r="F14" s="128" t="s">
        <v>123</v>
      </c>
      <c r="G14" s="129" t="s">
        <v>124</v>
      </c>
      <c r="H14" s="17"/>
      <c r="I14" s="128" t="s">
        <v>123</v>
      </c>
      <c r="J14" s="128" t="s">
        <v>123</v>
      </c>
      <c r="K14" s="128" t="s">
        <v>123</v>
      </c>
      <c r="L14" s="128" t="s">
        <v>20</v>
      </c>
      <c r="M14" s="128" t="s">
        <v>123</v>
      </c>
      <c r="N14" s="129" t="s">
        <v>124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1" t="s">
        <v>42</v>
      </c>
      <c r="B16" s="52"/>
      <c r="C16" s="81"/>
      <c r="D16" s="126"/>
      <c r="E16" s="87"/>
      <c r="F16" s="82"/>
      <c r="G16" s="82"/>
      <c r="H16" s="82"/>
      <c r="I16" s="97"/>
      <c r="J16" s="97"/>
      <c r="K16" s="98"/>
      <c r="L16" s="87"/>
      <c r="M16" s="82"/>
      <c r="N16" s="82"/>
      <c r="O16"/>
      <c r="P16"/>
      <c r="Q16"/>
    </row>
    <row r="17" spans="1:17" ht="19.5" customHeight="1">
      <c r="A17" s="76" t="s">
        <v>43</v>
      </c>
      <c r="B17" s="75"/>
      <c r="C17" s="79"/>
      <c r="D17" s="124"/>
      <c r="E17" s="114"/>
      <c r="F17" s="80"/>
      <c r="G17" s="80"/>
      <c r="H17" s="80"/>
      <c r="I17" s="115"/>
      <c r="J17" s="115"/>
      <c r="K17" s="113"/>
      <c r="L17" s="114"/>
      <c r="M17" s="80"/>
      <c r="N17" s="80"/>
      <c r="O17"/>
      <c r="P17"/>
      <c r="Q17"/>
    </row>
    <row r="18" spans="1:17" ht="19.5" customHeight="1">
      <c r="A18" s="16" t="s">
        <v>11</v>
      </c>
      <c r="B18" s="55"/>
      <c r="C18" s="23"/>
      <c r="D18" s="126"/>
      <c r="E18" s="56"/>
      <c r="F18" s="24"/>
      <c r="G18" s="63"/>
      <c r="H18" s="24"/>
      <c r="I18" s="92"/>
      <c r="J18" s="92"/>
      <c r="K18" s="99"/>
      <c r="L18" s="56"/>
      <c r="M18" s="24"/>
      <c r="N18" s="24"/>
      <c r="O18"/>
      <c r="P18" s="137" t="s">
        <v>142</v>
      </c>
      <c r="Q18" s="137" t="s">
        <v>130</v>
      </c>
    </row>
    <row r="19" spans="1:17" ht="19.5" customHeight="1">
      <c r="A19" s="76" t="s">
        <v>45</v>
      </c>
      <c r="B19" s="75"/>
      <c r="C19" s="79">
        <f>B20+'Primas SRW'!B8</f>
        <v>764.75</v>
      </c>
      <c r="D19" s="124">
        <f>ROUND((C19*$B$45),2)</f>
        <v>281</v>
      </c>
      <c r="E19" s="78"/>
      <c r="F19" s="79">
        <f>E20+'Primas HRW'!B8</f>
        <v>726.25</v>
      </c>
      <c r="G19" s="79">
        <f aca="true" t="shared" si="0" ref="G19:G24">F19*$B$45</f>
        <v>266.8533</v>
      </c>
      <c r="H19" s="79"/>
      <c r="I19" s="113">
        <f>E20+'Primas HRW'!E8</f>
        <v>731.25</v>
      </c>
      <c r="J19" s="113">
        <f>E20+'Primas HRW'!F8</f>
        <v>721.25</v>
      </c>
      <c r="K19" s="113">
        <f>E20+'Primas HRW'!G8</f>
        <v>716.25</v>
      </c>
      <c r="L19" s="78"/>
      <c r="M19" s="80">
        <f>L20+'Primas maíz'!B10</f>
        <v>641.25</v>
      </c>
      <c r="N19" s="80">
        <f>M19*$F$45</f>
        <v>252.44729999999998</v>
      </c>
      <c r="O19"/>
      <c r="P19" s="137" t="s">
        <v>143</v>
      </c>
      <c r="Q19" s="137" t="s">
        <v>134</v>
      </c>
    </row>
    <row r="20" spans="1:17" ht="19.5" customHeight="1">
      <c r="A20" s="51" t="s">
        <v>12</v>
      </c>
      <c r="B20" s="52">
        <f>Datos!E7</f>
        <v>624.75</v>
      </c>
      <c r="C20" s="23">
        <f>B20+'Primas SRW'!B9</f>
        <v>754.75</v>
      </c>
      <c r="D20" s="126">
        <f>ROUND((C20*$B$45),2)</f>
        <v>277.33</v>
      </c>
      <c r="E20" s="57">
        <f>Datos!K7</f>
        <v>576.25</v>
      </c>
      <c r="F20" s="63">
        <f>E20+'Primas HRW'!B9</f>
        <v>726.25</v>
      </c>
      <c r="G20" s="63">
        <f t="shared" si="0"/>
        <v>266.8533</v>
      </c>
      <c r="H20" s="63"/>
      <c r="I20" s="73">
        <f>E20+'Primas HRW'!E9</f>
        <v>731.25</v>
      </c>
      <c r="J20" s="73">
        <f>E20+'Primas HRW'!F9</f>
        <v>721.25</v>
      </c>
      <c r="K20" s="73">
        <f>E20+'Primas HRW'!G9</f>
        <v>716.25</v>
      </c>
      <c r="L20" s="57">
        <f>Datos!O7</f>
        <v>553.25</v>
      </c>
      <c r="M20" s="52">
        <f>L20+'Primas maíz'!B11</f>
        <v>638.25</v>
      </c>
      <c r="N20" s="24">
        <f>M20*$F$45</f>
        <v>251.26626</v>
      </c>
      <c r="O20"/>
      <c r="P20" s="137" t="s">
        <v>144</v>
      </c>
      <c r="Q20" s="137" t="s">
        <v>136</v>
      </c>
    </row>
    <row r="21" spans="1:17" ht="19.5" customHeight="1">
      <c r="A21" s="76" t="s">
        <v>46</v>
      </c>
      <c r="B21" s="75"/>
      <c r="C21" s="77">
        <f>B22+'Primas SRW'!B10</f>
        <v>703.75</v>
      </c>
      <c r="D21" s="124">
        <f>ROUND((C21*$B$45),2)</f>
        <v>258.59</v>
      </c>
      <c r="E21" s="78"/>
      <c r="F21" s="77">
        <f>E22+'Primas HRW'!B10</f>
        <v>732.25</v>
      </c>
      <c r="G21" s="77">
        <f t="shared" si="0"/>
        <v>269.05794</v>
      </c>
      <c r="H21" s="77"/>
      <c r="I21" s="111">
        <f>E22+'Primas HRW'!E10</f>
        <v>737.25</v>
      </c>
      <c r="J21" s="111">
        <f>E22+'Primas HRW'!F10</f>
        <v>727.25</v>
      </c>
      <c r="K21" s="111">
        <f>E22+'Primas HRW'!G10</f>
        <v>722.25</v>
      </c>
      <c r="L21" s="78"/>
      <c r="M21" s="75">
        <f>L22+'Primas maíz'!B12</f>
        <v>637.25</v>
      </c>
      <c r="N21" s="75">
        <f>M21*$F$45</f>
        <v>250.87257999999997</v>
      </c>
      <c r="O21"/>
      <c r="P21" s="137" t="s">
        <v>145</v>
      </c>
      <c r="Q21" s="137" t="s">
        <v>141</v>
      </c>
    </row>
    <row r="22" spans="1:17" ht="19.5" customHeight="1">
      <c r="A22" s="16" t="s">
        <v>13</v>
      </c>
      <c r="B22" s="55">
        <f>Datos!E8</f>
        <v>618.75</v>
      </c>
      <c r="C22" s="23">
        <f>B22+'Primas SRW'!B11</f>
        <v>698.75</v>
      </c>
      <c r="D22" s="126">
        <f>C22*$B$45</f>
        <v>256.7487</v>
      </c>
      <c r="E22" s="56">
        <f>Datos!K8</f>
        <v>582.25</v>
      </c>
      <c r="F22" s="24">
        <f>E22+'Primas HRW'!B11</f>
        <v>732.25</v>
      </c>
      <c r="G22" s="24">
        <f t="shared" si="0"/>
        <v>269.05794</v>
      </c>
      <c r="H22" s="24"/>
      <c r="I22" s="92">
        <f>E22+'Primas HRW'!E11</f>
        <v>737.25</v>
      </c>
      <c r="J22" s="92">
        <f>E22+'Primas HRW'!F11</f>
        <v>727.25</v>
      </c>
      <c r="K22" s="99">
        <f>E22+'Primas HRW'!G11</f>
        <v>722.25</v>
      </c>
      <c r="L22" s="56">
        <f>Datos!O8</f>
        <v>537.25</v>
      </c>
      <c r="M22" s="24">
        <f>L22+'Primas maíz'!B13</f>
        <v>636.25</v>
      </c>
      <c r="N22" s="24">
        <f>M22*$F$45</f>
        <v>250.47889999999998</v>
      </c>
      <c r="O22"/>
      <c r="P22" s="137" t="s">
        <v>146</v>
      </c>
      <c r="Q22" s="137" t="s">
        <v>147</v>
      </c>
    </row>
    <row r="23" spans="1:17" ht="19.5" customHeight="1">
      <c r="A23" s="76" t="s">
        <v>47</v>
      </c>
      <c r="B23" s="75"/>
      <c r="C23" s="79">
        <f>B24+'Primas SRW'!B12</f>
        <v>703.5</v>
      </c>
      <c r="D23" s="124">
        <f>C23*$B$45</f>
        <v>258.49404</v>
      </c>
      <c r="E23" s="78"/>
      <c r="F23" s="79">
        <f>E24+'Primas HRW'!B12</f>
        <v>743.5</v>
      </c>
      <c r="G23" s="79">
        <f t="shared" si="0"/>
        <v>273.19164</v>
      </c>
      <c r="H23" s="79"/>
      <c r="I23" s="113">
        <f>E24+'Primas HRW'!E12</f>
        <v>743.5</v>
      </c>
      <c r="J23" s="113">
        <f>E24+'Primas HRW'!F12</f>
        <v>733.5</v>
      </c>
      <c r="K23" s="113">
        <f>E24+'Primas HRW'!G12</f>
        <v>728.5</v>
      </c>
      <c r="L23" s="78"/>
      <c r="M23" s="80"/>
      <c r="N23" s="80"/>
      <c r="O23"/>
      <c r="P23"/>
      <c r="Q23"/>
    </row>
    <row r="24" spans="1:17" ht="19.5" customHeight="1">
      <c r="A24" s="51" t="s">
        <v>14</v>
      </c>
      <c r="B24" s="52">
        <f>Datos!E9</f>
        <v>618.5</v>
      </c>
      <c r="C24" s="81"/>
      <c r="D24" s="126"/>
      <c r="E24" s="57">
        <f>Datos!K9</f>
        <v>588.5</v>
      </c>
      <c r="F24" s="81">
        <f>E24+'Primas HRW'!B13</f>
        <v>743.5</v>
      </c>
      <c r="G24" s="24">
        <f t="shared" si="0"/>
        <v>273.19164</v>
      </c>
      <c r="H24" s="81"/>
      <c r="I24" s="98">
        <f>E24+'Primas HRW'!E13</f>
        <v>743.5</v>
      </c>
      <c r="J24" s="98">
        <f>E24+'Primas HRW'!F13</f>
        <v>733.5</v>
      </c>
      <c r="K24" s="98">
        <f>E24+'Primas HRW'!G13</f>
        <v>728.5</v>
      </c>
      <c r="L24" s="57">
        <f>Datos!O9</f>
        <v>486.75</v>
      </c>
      <c r="M24" s="82"/>
      <c r="N24" s="82"/>
      <c r="O24"/>
      <c r="P24"/>
      <c r="Q24"/>
    </row>
    <row r="25" spans="1:17" ht="19.5" customHeight="1">
      <c r="A25" s="76" t="s">
        <v>48</v>
      </c>
      <c r="B25" s="75"/>
      <c r="C25" s="79"/>
      <c r="D25" s="124"/>
      <c r="E25" s="78"/>
      <c r="F25" s="79"/>
      <c r="G25" s="79"/>
      <c r="H25" s="79"/>
      <c r="I25" s="79"/>
      <c r="J25" s="79"/>
      <c r="K25" s="79"/>
      <c r="L25" s="78"/>
      <c r="M25" s="80"/>
      <c r="N25" s="80"/>
      <c r="O25"/>
      <c r="P25"/>
      <c r="Q25"/>
    </row>
    <row r="26" spans="1:17" ht="19.5" customHeight="1">
      <c r="A26" s="51" t="s">
        <v>37</v>
      </c>
      <c r="B26" s="52"/>
      <c r="C26" s="81"/>
      <c r="D26" s="126"/>
      <c r="E26" s="57"/>
      <c r="F26" s="81"/>
      <c r="G26" s="81"/>
      <c r="H26" s="81"/>
      <c r="I26" s="81"/>
      <c r="J26" s="81"/>
      <c r="K26" s="81"/>
      <c r="L26" s="57"/>
      <c r="M26" s="82"/>
      <c r="N26" s="82"/>
      <c r="O26"/>
      <c r="P26"/>
      <c r="Q26"/>
    </row>
    <row r="27" spans="1:17" ht="19.5" customHeight="1">
      <c r="A27" s="76" t="s">
        <v>15</v>
      </c>
      <c r="B27" s="75">
        <f>Datos!E10</f>
        <v>624.5</v>
      </c>
      <c r="C27" s="77"/>
      <c r="D27" s="109"/>
      <c r="E27" s="78">
        <f>Datos!K10</f>
        <v>597.25</v>
      </c>
      <c r="F27" s="77"/>
      <c r="G27" s="77"/>
      <c r="H27" s="77"/>
      <c r="I27" s="77"/>
      <c r="J27" s="77"/>
      <c r="K27" s="77"/>
      <c r="L27" s="78">
        <f>Datos!O10</f>
        <v>469</v>
      </c>
      <c r="M27" s="75"/>
      <c r="N27" s="75"/>
      <c r="O27"/>
      <c r="P27"/>
      <c r="Q27"/>
    </row>
    <row r="28" spans="1:17" ht="19.5" customHeight="1">
      <c r="A28" s="16">
        <v>2022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5">
        <f>Datos!E11</f>
        <v>629.5</v>
      </c>
      <c r="C29" s="23"/>
      <c r="D29" s="126"/>
      <c r="E29" s="56">
        <f>Datos!K11</f>
        <v>604.75</v>
      </c>
      <c r="F29" s="24"/>
      <c r="G29" s="24"/>
      <c r="H29" s="24"/>
      <c r="I29" s="24"/>
      <c r="J29" s="24"/>
      <c r="K29" s="23"/>
      <c r="L29" s="56">
        <f>Datos!O11</f>
        <v>476.75</v>
      </c>
      <c r="M29" s="24"/>
      <c r="N29" s="24"/>
      <c r="O29"/>
      <c r="P29"/>
      <c r="Q29"/>
    </row>
    <row r="30" spans="1:17" ht="19.5" customHeight="1">
      <c r="A30" s="76" t="s">
        <v>12</v>
      </c>
      <c r="B30" s="75">
        <f>Datos!E12</f>
        <v>631.25</v>
      </c>
      <c r="C30" s="77"/>
      <c r="D30" s="109"/>
      <c r="E30" s="78">
        <f>Datos!K12</f>
        <v>609.25</v>
      </c>
      <c r="F30" s="77"/>
      <c r="G30" s="77"/>
      <c r="H30" s="77"/>
      <c r="I30" s="77"/>
      <c r="J30" s="77"/>
      <c r="K30" s="77"/>
      <c r="L30" s="78">
        <f>Datos!O12</f>
        <v>481.5</v>
      </c>
      <c r="M30" s="75"/>
      <c r="N30" s="75"/>
      <c r="O30"/>
      <c r="P30"/>
      <c r="Q30"/>
    </row>
    <row r="31" spans="1:17" ht="19.5" customHeight="1">
      <c r="A31" s="16" t="s">
        <v>13</v>
      </c>
      <c r="B31" s="55">
        <f>Datos!E13</f>
        <v>609.75</v>
      </c>
      <c r="C31" s="23"/>
      <c r="D31" s="126"/>
      <c r="E31" s="56">
        <f>Datos!K13</f>
        <v>589.5</v>
      </c>
      <c r="F31" s="24"/>
      <c r="G31" s="24"/>
      <c r="H31" s="24"/>
      <c r="I31" s="24"/>
      <c r="J31" s="24"/>
      <c r="K31" s="23"/>
      <c r="L31" s="56">
        <f>Datos!O13</f>
        <v>483.25</v>
      </c>
      <c r="M31" s="24"/>
      <c r="N31" s="24"/>
      <c r="O31"/>
      <c r="P31"/>
      <c r="Q31"/>
    </row>
    <row r="32" spans="1:17" ht="19.5" customHeight="1">
      <c r="A32" s="76" t="s">
        <v>14</v>
      </c>
      <c r="B32" s="75">
        <f>Datos!E14</f>
        <v>612.25</v>
      </c>
      <c r="C32" s="79"/>
      <c r="D32" s="124"/>
      <c r="E32" s="78">
        <f>Datos!K14</f>
        <v>594</v>
      </c>
      <c r="F32" s="79"/>
      <c r="G32" s="79"/>
      <c r="H32" s="79"/>
      <c r="I32" s="79"/>
      <c r="J32" s="79"/>
      <c r="K32" s="79"/>
      <c r="L32" s="78">
        <f>Datos!O14</f>
        <v>445.5</v>
      </c>
      <c r="M32" s="80"/>
      <c r="N32" s="80"/>
      <c r="O32"/>
      <c r="P32"/>
      <c r="Q32"/>
    </row>
    <row r="33" spans="1:17" ht="19.5" customHeight="1">
      <c r="A33" s="51" t="s">
        <v>15</v>
      </c>
      <c r="B33" s="55">
        <f>Datos!E15</f>
        <v>618</v>
      </c>
      <c r="C33" s="63"/>
      <c r="D33" s="68"/>
      <c r="E33" s="56">
        <f>Datos!K15</f>
        <v>603</v>
      </c>
      <c r="F33" s="63"/>
      <c r="G33" s="63"/>
      <c r="H33" s="63"/>
      <c r="I33" s="63"/>
      <c r="J33" s="63"/>
      <c r="K33" s="63"/>
      <c r="L33" s="56">
        <f>Datos!O15</f>
        <v>435.75</v>
      </c>
      <c r="M33" s="52"/>
      <c r="N33" s="52"/>
      <c r="O33"/>
      <c r="P33"/>
      <c r="Q33"/>
    </row>
    <row r="34" spans="1:17" ht="19.5" customHeight="1">
      <c r="A34" s="16">
        <v>2023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5">
        <f>Datos!E16</f>
        <v>619.75</v>
      </c>
      <c r="C35" s="23"/>
      <c r="D35" s="126"/>
      <c r="E35" s="56">
        <f>Datos!K16</f>
        <v>617</v>
      </c>
      <c r="F35" s="24"/>
      <c r="G35" s="24"/>
      <c r="H35" s="24"/>
      <c r="I35" s="24"/>
      <c r="J35" s="24"/>
      <c r="K35" s="23"/>
      <c r="L35" s="56"/>
      <c r="M35" s="24"/>
      <c r="N35" s="24"/>
      <c r="O35"/>
      <c r="P35"/>
      <c r="Q35"/>
    </row>
    <row r="36" spans="1:17" ht="19.5" customHeight="1">
      <c r="A36" s="76" t="s">
        <v>12</v>
      </c>
      <c r="B36" s="75">
        <f>Datos!E17</f>
        <v>620</v>
      </c>
      <c r="C36" s="79"/>
      <c r="D36" s="124"/>
      <c r="E36" s="78">
        <f>Datos!K17</f>
        <v>612.25</v>
      </c>
      <c r="F36" s="79"/>
      <c r="G36" s="79"/>
      <c r="H36" s="79"/>
      <c r="I36" s="79"/>
      <c r="J36" s="79"/>
      <c r="K36" s="79"/>
      <c r="L36" s="78"/>
      <c r="M36" s="80"/>
      <c r="N36" s="80"/>
      <c r="O36"/>
      <c r="P36"/>
      <c r="Q36"/>
    </row>
    <row r="37" spans="1:17" ht="19.5" customHeight="1">
      <c r="A37" s="16" t="s">
        <v>13</v>
      </c>
      <c r="B37" s="55">
        <f>Datos!E18</f>
        <v>584.5</v>
      </c>
      <c r="C37" s="23"/>
      <c r="D37" s="126"/>
      <c r="E37" s="56">
        <f>Datos!J18</f>
        <v>553.75</v>
      </c>
      <c r="F37" s="24"/>
      <c r="G37" s="24"/>
      <c r="H37" s="24"/>
      <c r="I37" s="24"/>
      <c r="J37" s="24"/>
      <c r="K37" s="23"/>
      <c r="L37" s="56">
        <f>Datos!O16</f>
        <v>450</v>
      </c>
      <c r="M37" s="24"/>
      <c r="N37" s="24"/>
      <c r="O37"/>
      <c r="P37"/>
      <c r="Q37"/>
    </row>
    <row r="38" spans="1:17" ht="19.5" customHeight="1">
      <c r="A38" s="76" t="s">
        <v>14</v>
      </c>
      <c r="B38" s="75"/>
      <c r="C38" s="79"/>
      <c r="D38" s="124"/>
      <c r="E38" s="78"/>
      <c r="F38" s="79"/>
      <c r="G38" s="79"/>
      <c r="H38" s="79"/>
      <c r="I38" s="79"/>
      <c r="J38" s="79"/>
      <c r="K38" s="79"/>
      <c r="L38" s="78"/>
      <c r="M38" s="80"/>
      <c r="N38" s="80"/>
      <c r="O38"/>
      <c r="P38"/>
      <c r="Q38"/>
    </row>
    <row r="39" spans="1:17" ht="19.5" customHeight="1">
      <c r="A39" s="51" t="s">
        <v>15</v>
      </c>
      <c r="B39" s="55"/>
      <c r="C39" s="100"/>
      <c r="D39" s="127"/>
      <c r="E39" s="56"/>
      <c r="F39" s="100"/>
      <c r="G39" s="100"/>
      <c r="H39" s="100"/>
      <c r="I39" s="100"/>
      <c r="J39" s="100"/>
      <c r="K39" s="100"/>
      <c r="L39" s="56">
        <f>Datos!O17</f>
        <v>411.25</v>
      </c>
      <c r="M39" s="55"/>
      <c r="N39" s="55"/>
      <c r="O39"/>
      <c r="P39"/>
      <c r="Q39"/>
    </row>
    <row r="40" spans="1:17" ht="19.5" customHeight="1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/>
      <c r="O40"/>
      <c r="P40"/>
      <c r="Q40"/>
    </row>
    <row r="41" spans="1:17" ht="19.5" customHeight="1">
      <c r="A41" s="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/>
      <c r="O41"/>
      <c r="P41"/>
      <c r="Q41"/>
    </row>
    <row r="42" spans="1:17" ht="19.5" customHeight="1">
      <c r="A42" s="5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/>
      <c r="O42"/>
      <c r="P42"/>
      <c r="Q42"/>
    </row>
    <row r="43" spans="1:17" ht="19.5" customHeight="1">
      <c r="A43" s="26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/>
      <c r="O43"/>
      <c r="P43"/>
      <c r="Q43"/>
    </row>
    <row r="44" spans="1:17" ht="19.5" customHeight="1">
      <c r="A44" s="29" t="s">
        <v>16</v>
      </c>
      <c r="N44"/>
      <c r="O44"/>
      <c r="P44"/>
      <c r="Q44"/>
    </row>
    <row r="45" spans="1:17" ht="19.5" customHeight="1">
      <c r="A45" s="37" t="s">
        <v>18</v>
      </c>
      <c r="B45" s="38">
        <v>0.36744</v>
      </c>
      <c r="E45" s="37" t="s">
        <v>19</v>
      </c>
      <c r="F45" s="1">
        <v>0.39368</v>
      </c>
      <c r="N45"/>
      <c r="O45"/>
      <c r="P45"/>
      <c r="Q45"/>
    </row>
    <row r="46" spans="1:17" ht="19.5" customHeight="1">
      <c r="A46" s="28" t="s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/>
      <c r="O46"/>
      <c r="P46"/>
      <c r="Q46"/>
    </row>
    <row r="47" spans="14:17" ht="19.5" customHeight="1">
      <c r="N47"/>
      <c r="O47"/>
      <c r="P47"/>
      <c r="Q47"/>
    </row>
    <row r="48" spans="14:17" ht="19.5" customHeight="1">
      <c r="N48"/>
      <c r="O48"/>
      <c r="P48"/>
      <c r="Q48"/>
    </row>
    <row r="49" spans="14:17" ht="19.5" customHeight="1">
      <c r="N49"/>
      <c r="O49"/>
      <c r="P49"/>
      <c r="Q49" s="25"/>
    </row>
    <row r="50" spans="1:17" ht="19.5" customHeight="1">
      <c r="A50" s="32"/>
      <c r="B50" s="30"/>
      <c r="N50"/>
      <c r="O50"/>
      <c r="P50"/>
      <c r="Q50" s="25"/>
    </row>
    <row r="51" spans="1:17" ht="19.5" customHeight="1">
      <c r="A51" s="35"/>
      <c r="B51" s="31"/>
      <c r="N51"/>
      <c r="O51"/>
      <c r="P51"/>
      <c r="Q51" s="25"/>
    </row>
    <row r="52" spans="1:17" ht="19.5" customHeight="1">
      <c r="A52" s="35"/>
      <c r="B52" s="31"/>
      <c r="N52"/>
      <c r="O52"/>
      <c r="P52"/>
      <c r="Q52" s="25"/>
    </row>
    <row r="53" spans="1:2" ht="19.5" customHeight="1">
      <c r="A53" s="35"/>
      <c r="B53" s="33"/>
    </row>
    <row r="54" spans="1:2" ht="19.5" customHeight="1">
      <c r="A54" s="34"/>
      <c r="B54" s="33"/>
    </row>
    <row r="55" ht="19.5" customHeight="1"/>
    <row r="56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4"/>
      <c r="B1" s="64"/>
      <c r="C1" s="64"/>
      <c r="D1" s="64"/>
      <c r="E1" s="64"/>
      <c r="F1" s="2"/>
      <c r="G1" s="2"/>
      <c r="H1" s="2"/>
      <c r="I1" s="2"/>
      <c r="J1" s="2"/>
      <c r="K1" s="2"/>
    </row>
    <row r="2" spans="1:11" ht="18">
      <c r="A2" s="64"/>
      <c r="B2" s="64"/>
      <c r="C2" s="64"/>
      <c r="D2" s="64"/>
      <c r="E2" s="64"/>
      <c r="F2" s="2"/>
      <c r="G2" s="2"/>
      <c r="H2" s="2"/>
      <c r="I2" s="2"/>
      <c r="J2" s="2"/>
      <c r="K2" s="2"/>
    </row>
    <row r="3" spans="1:11" ht="18">
      <c r="A3" s="64"/>
      <c r="B3" s="64"/>
      <c r="C3" s="64"/>
      <c r="D3" s="64"/>
      <c r="E3" s="64"/>
      <c r="F3" s="2"/>
      <c r="G3" s="2"/>
      <c r="H3" s="2"/>
      <c r="I3" s="2"/>
      <c r="J3" s="2"/>
      <c r="K3" s="2"/>
    </row>
    <row r="4" spans="1:11" ht="18">
      <c r="A4" s="64"/>
      <c r="B4" s="64"/>
      <c r="C4" s="64"/>
      <c r="D4" s="64"/>
      <c r="E4" s="64"/>
      <c r="F4" s="2"/>
      <c r="G4" s="2"/>
      <c r="H4" s="2"/>
      <c r="I4" s="2"/>
      <c r="J4" s="2"/>
      <c r="K4" s="2"/>
    </row>
    <row r="5" spans="1:11" ht="20.25" customHeight="1">
      <c r="A5" s="65"/>
      <c r="B5" s="65"/>
      <c r="C5" s="65"/>
      <c r="D5" s="65"/>
      <c r="E5" s="65"/>
      <c r="F5" s="3"/>
      <c r="G5" s="3"/>
      <c r="H5" s="3"/>
      <c r="I5" s="3"/>
      <c r="J5" s="3"/>
      <c r="K5" s="3"/>
    </row>
    <row r="6" spans="1:11" ht="21" customHeight="1">
      <c r="A6" s="65"/>
      <c r="B6" s="65"/>
      <c r="C6" s="65"/>
      <c r="D6" s="65"/>
      <c r="E6" s="65"/>
      <c r="F6" s="3"/>
      <c r="G6" s="3"/>
      <c r="H6" s="3"/>
      <c r="I6" s="3"/>
      <c r="J6" s="3"/>
      <c r="K6" s="3"/>
    </row>
    <row r="7" spans="1:11" ht="15.75">
      <c r="A7" s="66"/>
      <c r="B7" s="66"/>
      <c r="C7" s="66"/>
      <c r="D7" s="66"/>
      <c r="E7" s="67" t="str">
        <f>Datos!G23</f>
        <v>Marzo</v>
      </c>
      <c r="F7" s="3">
        <f>Datos!I23</f>
        <v>2021</v>
      </c>
      <c r="G7" s="3"/>
      <c r="H7" s="3"/>
      <c r="I7" s="3"/>
      <c r="J7" s="4" t="str">
        <f>Datos!D23</f>
        <v>Miércoles</v>
      </c>
      <c r="K7" s="3">
        <f>Datos!E23</f>
        <v>24</v>
      </c>
    </row>
    <row r="8" spans="1:11" ht="6" customHeight="1">
      <c r="A8" s="65"/>
      <c r="B8" s="65"/>
      <c r="C8" s="65"/>
      <c r="D8" s="65"/>
      <c r="E8" s="3"/>
      <c r="F8" s="3"/>
      <c r="G8" s="3"/>
      <c r="H8" s="3"/>
      <c r="I8" s="3"/>
      <c r="J8" s="3"/>
      <c r="K8" s="3"/>
    </row>
    <row r="9" spans="1:11" ht="15.75">
      <c r="A9" s="148" t="s">
        <v>49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9" t="s">
        <v>0</v>
      </c>
      <c r="C11" s="149"/>
      <c r="D11" s="150" t="s">
        <v>0</v>
      </c>
      <c r="E11" s="150"/>
      <c r="F11" s="150"/>
      <c r="G11" s="150"/>
      <c r="H11" s="150"/>
      <c r="I11" s="150"/>
      <c r="J11" s="151" t="s">
        <v>1</v>
      </c>
      <c r="K11" s="151"/>
    </row>
    <row r="12" spans="1:11" ht="15.75">
      <c r="A12" s="8"/>
      <c r="B12" s="152" t="s">
        <v>2</v>
      </c>
      <c r="C12" s="152"/>
      <c r="D12" s="153" t="s">
        <v>3</v>
      </c>
      <c r="E12" s="153"/>
      <c r="F12" s="153"/>
      <c r="G12" s="153"/>
      <c r="H12" s="153"/>
      <c r="I12" s="153"/>
      <c r="J12" s="154" t="s">
        <v>4</v>
      </c>
      <c r="K12" s="15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1" t="s">
        <v>42</v>
      </c>
      <c r="B15" s="52"/>
      <c r="C15" s="68"/>
      <c r="D15" s="53"/>
      <c r="E15" s="63"/>
      <c r="F15" s="24"/>
      <c r="G15" s="73"/>
      <c r="H15" s="73"/>
      <c r="I15" s="74"/>
      <c r="J15" s="53"/>
      <c r="K15" s="72"/>
    </row>
    <row r="16" spans="1:11" ht="19.5" customHeight="1">
      <c r="A16" s="76" t="s">
        <v>43</v>
      </c>
      <c r="B16" s="75"/>
      <c r="C16" s="109"/>
      <c r="D16" s="110"/>
      <c r="E16" s="77"/>
      <c r="F16" s="77"/>
      <c r="G16" s="111"/>
      <c r="H16" s="111"/>
      <c r="I16" s="111"/>
      <c r="J16" s="78"/>
      <c r="K16" s="75"/>
    </row>
    <row r="17" spans="1:11" ht="19.5" customHeight="1">
      <c r="A17" s="16" t="s">
        <v>11</v>
      </c>
      <c r="B17" s="55"/>
      <c r="C17" s="23"/>
      <c r="D17" s="56"/>
      <c r="E17" s="24"/>
      <c r="F17" s="24"/>
      <c r="G17" s="92"/>
      <c r="H17" s="92"/>
      <c r="I17" s="134"/>
      <c r="J17" s="133"/>
      <c r="K17" s="24"/>
    </row>
    <row r="18" spans="1:11" ht="19.5" customHeight="1">
      <c r="A18" s="76" t="s">
        <v>45</v>
      </c>
      <c r="B18" s="75"/>
      <c r="C18" s="109">
        <v>281</v>
      </c>
      <c r="D18" s="110"/>
      <c r="E18" s="77">
        <v>266.8</v>
      </c>
      <c r="F18" s="111" t="s">
        <v>44</v>
      </c>
      <c r="G18" s="115">
        <f>BUSHEL!I19*TONELADA!$B$50</f>
        <v>268.6905</v>
      </c>
      <c r="H18" s="115">
        <f>BUSHEL!J19*TONELADA!$B$50</f>
        <v>265.0161</v>
      </c>
      <c r="I18" s="135">
        <f>BUSHEL!K19*TONELADA!$B$50</f>
        <v>263.1789</v>
      </c>
      <c r="J18" s="110"/>
      <c r="K18" s="75">
        <f>BUSHEL!M19*$E$50</f>
        <v>252.44729999999998</v>
      </c>
    </row>
    <row r="19" spans="1:11" ht="19.5" customHeight="1">
      <c r="A19" s="51" t="s">
        <v>12</v>
      </c>
      <c r="B19" s="52">
        <f>BUSHEL!B20*TONELADA!$B$50</f>
        <v>229.55813999999998</v>
      </c>
      <c r="C19" s="63">
        <v>277.3</v>
      </c>
      <c r="D19" s="57">
        <f>IF(BUSHEL!E20&gt;0,BUSHEL!E20*TONELADA!$B$50,"")</f>
        <v>211.7373</v>
      </c>
      <c r="E19" s="63">
        <v>266.8</v>
      </c>
      <c r="F19" s="63"/>
      <c r="G19" s="73">
        <f>BUSHEL!I20*TONELADA!$B$50</f>
        <v>268.6905</v>
      </c>
      <c r="H19" s="73">
        <f>BUSHEL!J20*TONELADA!$B$50</f>
        <v>265.0161</v>
      </c>
      <c r="I19" s="74">
        <f>BUSHEL!K20*TONELADA!$B$50</f>
        <v>263.1789</v>
      </c>
      <c r="J19" s="53">
        <f>BUSHEL!L20*BUSHEL!F45</f>
        <v>217.80345999999997</v>
      </c>
      <c r="K19" s="52">
        <f>BUSHEL!M20*$E$50</f>
        <v>251.26626</v>
      </c>
    </row>
    <row r="20" spans="1:11" ht="19.5" customHeight="1">
      <c r="A20" s="76" t="s">
        <v>46</v>
      </c>
      <c r="B20" s="75"/>
      <c r="C20" s="109">
        <v>258.5</v>
      </c>
      <c r="D20" s="110"/>
      <c r="E20" s="77">
        <v>269</v>
      </c>
      <c r="F20" s="111"/>
      <c r="G20" s="111">
        <f>BUSHEL!I21*TONELADA!$B$50</f>
        <v>270.89513999999997</v>
      </c>
      <c r="H20" s="111">
        <f>BUSHEL!J21*TONELADA!$B$50</f>
        <v>267.22074</v>
      </c>
      <c r="I20" s="112">
        <f>BUSHEL!K21*TONELADA!$B$50</f>
        <v>265.38354</v>
      </c>
      <c r="J20" s="110"/>
      <c r="K20" s="75">
        <f>BUSHEL!M21*$E$50</f>
        <v>250.87257999999997</v>
      </c>
    </row>
    <row r="21" spans="1:11" ht="19.5" customHeight="1">
      <c r="A21" s="16" t="s">
        <v>13</v>
      </c>
      <c r="B21" s="55">
        <f>BUSHEL!B22*TONELADA!$B$50</f>
        <v>227.3535</v>
      </c>
      <c r="C21" s="23">
        <v>256.7</v>
      </c>
      <c r="D21" s="56">
        <f>IF(BUSHEL!E22&gt;0,BUSHEL!E22*TONELADA!$B$50,"")</f>
        <v>213.94194</v>
      </c>
      <c r="E21" s="24">
        <v>269</v>
      </c>
      <c r="F21" s="24"/>
      <c r="G21" s="92">
        <f>BUSHEL!I22*TONELADA!$B$50</f>
        <v>270.89513999999997</v>
      </c>
      <c r="H21" s="92">
        <f>BUSHEL!J22*TONELADA!$B$50</f>
        <v>267.22074</v>
      </c>
      <c r="I21" s="99">
        <f>BUSHEL!K22*TONELADA!$B$50</f>
        <v>265.38354</v>
      </c>
      <c r="J21" s="56">
        <f>BUSHEL!L22*$E$50</f>
        <v>211.50457999999998</v>
      </c>
      <c r="K21" s="24">
        <f>BUSHEL!M22*$E$50</f>
        <v>250.47889999999998</v>
      </c>
    </row>
    <row r="22" spans="1:11" ht="19.5" customHeight="1">
      <c r="A22" s="76" t="s">
        <v>47</v>
      </c>
      <c r="B22" s="75"/>
      <c r="C22" s="79">
        <v>258.6</v>
      </c>
      <c r="D22" s="78"/>
      <c r="E22" s="79">
        <v>273.1</v>
      </c>
      <c r="F22" s="79"/>
      <c r="G22" s="113">
        <f>BUSHEL!I23*TONELADA!$B$50</f>
        <v>273.19164</v>
      </c>
      <c r="H22" s="113">
        <f>BUSHEL!J23*TONELADA!$B$50</f>
        <v>269.51724</v>
      </c>
      <c r="I22" s="113">
        <f>BUSHEL!K23*TONELADA!$B$50</f>
        <v>267.68004</v>
      </c>
      <c r="J22" s="78"/>
      <c r="K22" s="80"/>
    </row>
    <row r="23" spans="1:11" ht="19.5" customHeight="1">
      <c r="A23" s="51" t="s">
        <v>14</v>
      </c>
      <c r="B23" s="52">
        <f>BUSHEL!B24*TONELADA!$B$50</f>
        <v>227.26164</v>
      </c>
      <c r="C23" s="81"/>
      <c r="D23" s="57">
        <f>IF(BUSHEL!E24&gt;0,BUSHEL!E24*TONELADA!$B$50,"")</f>
        <v>216.23844</v>
      </c>
      <c r="E23" s="81">
        <v>273.1</v>
      </c>
      <c r="F23" s="81"/>
      <c r="G23" s="98">
        <f>BUSHEL!I24*TONELADA!$B$50</f>
        <v>273.19164</v>
      </c>
      <c r="H23" s="98">
        <f>BUSHEL!J24*TONELADA!$B$50</f>
        <v>269.51724</v>
      </c>
      <c r="I23" s="98">
        <f>BUSHEL!K24*TONELADA!$B$50</f>
        <v>267.68004</v>
      </c>
      <c r="J23" s="57">
        <f>BUSHEL!L24*BUSHEL!F45</f>
        <v>191.62374</v>
      </c>
      <c r="K23" s="82"/>
    </row>
    <row r="24" spans="1:11" ht="19.5" customHeight="1">
      <c r="A24" s="76" t="s">
        <v>48</v>
      </c>
      <c r="B24" s="75"/>
      <c r="C24" s="79"/>
      <c r="D24" s="78"/>
      <c r="E24" s="79"/>
      <c r="F24" s="79"/>
      <c r="G24" s="79"/>
      <c r="H24" s="79"/>
      <c r="I24" s="79"/>
      <c r="J24" s="78"/>
      <c r="K24" s="80"/>
    </row>
    <row r="25" spans="1:11" ht="19.5" customHeight="1">
      <c r="A25" s="51" t="s">
        <v>37</v>
      </c>
      <c r="B25" s="52"/>
      <c r="C25" s="81"/>
      <c r="D25" s="57"/>
      <c r="E25" s="81"/>
      <c r="F25" s="81"/>
      <c r="G25" s="81"/>
      <c r="H25" s="81"/>
      <c r="I25" s="81"/>
      <c r="J25" s="57"/>
      <c r="K25" s="82"/>
    </row>
    <row r="26" spans="1:11" ht="19.5" customHeight="1">
      <c r="A26" s="76" t="s">
        <v>15</v>
      </c>
      <c r="B26" s="75">
        <f>BUSHEL!B27*TONELADA!$B$50</f>
        <v>229.46627999999998</v>
      </c>
      <c r="C26" s="77"/>
      <c r="D26" s="78">
        <f>IF(BUSHEL!E27&gt;0,BUSHEL!E27*TONELADA!$B$50,"")</f>
        <v>219.45354</v>
      </c>
      <c r="E26" s="77"/>
      <c r="F26" s="77"/>
      <c r="G26" s="77"/>
      <c r="H26" s="77"/>
      <c r="I26" s="77"/>
      <c r="J26" s="78">
        <f>BUSHEL!L27*$E$50</f>
        <v>184.63592</v>
      </c>
      <c r="K26" s="75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1" t="s">
        <v>42</v>
      </c>
      <c r="B28" s="52"/>
      <c r="C28" s="68"/>
      <c r="D28" s="53"/>
      <c r="E28" s="63"/>
      <c r="F28" s="24"/>
      <c r="G28" s="73"/>
      <c r="H28" s="73"/>
      <c r="I28" s="74"/>
      <c r="J28" s="53"/>
      <c r="K28" s="72"/>
    </row>
    <row r="29" spans="1:11" ht="19.5" customHeight="1">
      <c r="A29" s="76" t="s">
        <v>43</v>
      </c>
      <c r="B29" s="75"/>
      <c r="C29" s="109"/>
      <c r="D29" s="110"/>
      <c r="E29" s="77"/>
      <c r="F29" s="77"/>
      <c r="G29" s="111"/>
      <c r="H29" s="111"/>
      <c r="I29" s="111"/>
      <c r="J29" s="78"/>
      <c r="K29" s="75"/>
    </row>
    <row r="30" spans="1:11" ht="19.5" customHeight="1">
      <c r="A30" s="16" t="s">
        <v>11</v>
      </c>
      <c r="B30" s="55">
        <f>BUSHEL!B29*TONELADA!$B$50</f>
        <v>231.30347999999998</v>
      </c>
      <c r="C30" s="23"/>
      <c r="D30" s="56">
        <f>BUSHEL!E29*TONELADA!$B$50</f>
        <v>222.20934</v>
      </c>
      <c r="E30" s="24"/>
      <c r="F30" s="24"/>
      <c r="G30" s="24"/>
      <c r="H30" s="24"/>
      <c r="I30" s="23"/>
      <c r="J30" s="56">
        <f>BUSHEL!L29*TONELADA!$B$50</f>
        <v>175.17702</v>
      </c>
      <c r="K30" s="24"/>
    </row>
    <row r="31" spans="1:11" ht="19.5" customHeight="1">
      <c r="A31" s="76" t="s">
        <v>45</v>
      </c>
      <c r="B31" s="75"/>
      <c r="C31" s="109"/>
      <c r="D31" s="110"/>
      <c r="E31" s="77"/>
      <c r="F31" s="77"/>
      <c r="G31" s="111"/>
      <c r="H31" s="111"/>
      <c r="I31" s="111"/>
      <c r="J31" s="78"/>
      <c r="K31" s="75"/>
    </row>
    <row r="32" spans="1:11" ht="19.5" customHeight="1">
      <c r="A32" s="136" t="s">
        <v>12</v>
      </c>
      <c r="B32" s="55">
        <f>BUSHEL!B30*TONELADA!$B$50</f>
        <v>231.9465</v>
      </c>
      <c r="C32" s="100"/>
      <c r="D32" s="56">
        <f>BUSHEL!E30*TONELADA!$B$50</f>
        <v>223.86282</v>
      </c>
      <c r="E32" s="100"/>
      <c r="F32" s="100"/>
      <c r="G32" s="100"/>
      <c r="H32" s="100"/>
      <c r="I32" s="100"/>
      <c r="J32" s="56">
        <f>BUSHEL!L30*TONELADA!$B$50</f>
        <v>176.92236</v>
      </c>
      <c r="K32" s="55"/>
    </row>
    <row r="33" spans="1:11" ht="19.5" customHeight="1">
      <c r="A33" s="76" t="s">
        <v>46</v>
      </c>
      <c r="B33" s="75"/>
      <c r="C33" s="77"/>
      <c r="D33" s="78"/>
      <c r="E33" s="77"/>
      <c r="F33" s="77"/>
      <c r="G33" s="77"/>
      <c r="H33" s="77"/>
      <c r="I33" s="77"/>
      <c r="J33" s="78"/>
      <c r="K33" s="75"/>
    </row>
    <row r="34" spans="1:11" ht="19.5" customHeight="1">
      <c r="A34" s="16" t="s">
        <v>13</v>
      </c>
      <c r="B34" s="55">
        <f>BUSHEL!B31*TONELADA!$B$50</f>
        <v>224.04654</v>
      </c>
      <c r="C34" s="23"/>
      <c r="D34" s="56">
        <f>BUSHEL!E31*TONELADA!$B$50</f>
        <v>216.60587999999998</v>
      </c>
      <c r="E34" s="24"/>
      <c r="F34" s="24"/>
      <c r="G34" s="24"/>
      <c r="H34" s="24"/>
      <c r="I34" s="23"/>
      <c r="J34" s="56">
        <f>BUSHEL!L31*TONELADA!$B$50</f>
        <v>177.56538</v>
      </c>
      <c r="K34" s="24"/>
    </row>
    <row r="35" spans="1:11" ht="19.5" customHeight="1">
      <c r="A35" s="76" t="s">
        <v>47</v>
      </c>
      <c r="B35" s="75"/>
      <c r="C35" s="79"/>
      <c r="D35" s="78"/>
      <c r="E35" s="79"/>
      <c r="F35" s="79"/>
      <c r="G35" s="79"/>
      <c r="H35" s="79"/>
      <c r="I35" s="79"/>
      <c r="J35" s="78"/>
      <c r="K35" s="80"/>
    </row>
    <row r="36" spans="1:11" ht="19.5" customHeight="1">
      <c r="A36" s="136" t="s">
        <v>14</v>
      </c>
      <c r="B36" s="55">
        <f>BUSHEL!B32*TONELADA!$B$50</f>
        <v>224.96514</v>
      </c>
      <c r="C36" s="100"/>
      <c r="D36" s="56">
        <f>BUSHEL!E32*TONELADA!$B$50</f>
        <v>218.25936</v>
      </c>
      <c r="E36" s="100"/>
      <c r="F36" s="100"/>
      <c r="G36" s="100"/>
      <c r="H36" s="100"/>
      <c r="I36" s="100"/>
      <c r="J36" s="56">
        <f>BUSHEL!L32*TONELADA!$B$50</f>
        <v>163.69451999999998</v>
      </c>
      <c r="K36" s="55"/>
    </row>
    <row r="37" spans="1:11" ht="19.5" customHeight="1">
      <c r="A37" s="76" t="s">
        <v>48</v>
      </c>
      <c r="B37" s="75"/>
      <c r="C37" s="79"/>
      <c r="D37" s="78"/>
      <c r="E37" s="79"/>
      <c r="F37" s="79"/>
      <c r="G37" s="79"/>
      <c r="H37" s="79"/>
      <c r="I37" s="79"/>
      <c r="J37" s="78"/>
      <c r="K37" s="80"/>
    </row>
    <row r="38" spans="1:11" ht="19.5" customHeight="1">
      <c r="A38" s="136" t="s">
        <v>37</v>
      </c>
      <c r="B38" s="55"/>
      <c r="C38" s="100"/>
      <c r="D38" s="56"/>
      <c r="E38" s="100"/>
      <c r="F38" s="100"/>
      <c r="G38" s="100"/>
      <c r="H38" s="100"/>
      <c r="I38" s="100"/>
      <c r="J38" s="56"/>
      <c r="K38" s="55"/>
    </row>
    <row r="39" spans="1:11" ht="19.5" customHeight="1">
      <c r="A39" s="76" t="s">
        <v>15</v>
      </c>
      <c r="B39" s="75">
        <f>BUSHEL!B33*TONELADA!$B$50</f>
        <v>227.07792</v>
      </c>
      <c r="C39" s="77"/>
      <c r="D39" s="78">
        <f>BUSHEL!E33*TONELADA!$B$50</f>
        <v>221.56632</v>
      </c>
      <c r="E39" s="77"/>
      <c r="F39" s="77"/>
      <c r="G39" s="77"/>
      <c r="H39" s="77"/>
      <c r="I39" s="77"/>
      <c r="J39" s="78">
        <f>BUSHEL!L33*TONELADA!$B$50</f>
        <v>160.11198</v>
      </c>
      <c r="K39" s="75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07">
        <f>BUSHEL!B35*TONELADA!$B$50</f>
        <v>227.72093999999998</v>
      </c>
      <c r="C41" s="116"/>
      <c r="D41" s="120">
        <f>BUSHEL!E35*TONELADA!$B$50</f>
        <v>226.71048</v>
      </c>
      <c r="E41" s="106"/>
      <c r="F41" s="106"/>
      <c r="G41" s="106"/>
      <c r="H41" s="106"/>
      <c r="I41" s="121"/>
      <c r="J41" s="118"/>
      <c r="K41" s="106"/>
    </row>
    <row r="42" spans="1:11" ht="19.5" customHeight="1">
      <c r="A42" s="22" t="s">
        <v>12</v>
      </c>
      <c r="B42" s="108">
        <f>BUSHEL!B36*TONELADA!$B$50</f>
        <v>227.81279999999998</v>
      </c>
      <c r="C42" s="117"/>
      <c r="D42" s="122">
        <f>BUSHEL!E36*TONELADA!$B$50</f>
        <v>224.96514</v>
      </c>
      <c r="E42" s="36"/>
      <c r="F42" s="36"/>
      <c r="G42" s="36"/>
      <c r="H42" s="36"/>
      <c r="I42" s="123"/>
      <c r="J42" s="119"/>
      <c r="K42" s="36"/>
    </row>
    <row r="43" spans="1:11" ht="19.5" customHeight="1">
      <c r="A43" s="76" t="s">
        <v>13</v>
      </c>
      <c r="B43" s="75">
        <f>BUSHEL!B37*TONELADA!$B$50</f>
        <v>214.76868</v>
      </c>
      <c r="C43" s="79"/>
      <c r="D43" s="78">
        <f>BUSHEL!E37*TONELADA!$B$50</f>
        <v>203.4699</v>
      </c>
      <c r="E43" s="80"/>
      <c r="F43" s="80"/>
      <c r="G43" s="80"/>
      <c r="H43" s="80"/>
      <c r="I43" s="124"/>
      <c r="J43" s="110">
        <f>BUSHEL!L37*TONELADA!$B$50</f>
        <v>165.34799999999998</v>
      </c>
      <c r="K43" s="80"/>
    </row>
    <row r="44" spans="1:11" ht="19.5" customHeight="1">
      <c r="A44" s="16" t="s">
        <v>14</v>
      </c>
      <c r="B44" s="55"/>
      <c r="C44" s="23"/>
      <c r="D44" s="56"/>
      <c r="E44" s="23"/>
      <c r="F44" s="23"/>
      <c r="G44" s="23"/>
      <c r="H44" s="23"/>
      <c r="I44" s="23"/>
      <c r="J44" s="56"/>
      <c r="K44" s="24"/>
    </row>
    <row r="45" spans="1:11" ht="19.5" customHeight="1">
      <c r="A45" s="76" t="s">
        <v>15</v>
      </c>
      <c r="B45" s="75"/>
      <c r="C45" s="79"/>
      <c r="D45" s="78"/>
      <c r="E45" s="79"/>
      <c r="F45" s="79"/>
      <c r="G45" s="79"/>
      <c r="H45" s="79"/>
      <c r="I45" s="79"/>
      <c r="J45" s="78">
        <f>BUSHEL!L39*TONELADA!$B$50</f>
        <v>151.1097</v>
      </c>
      <c r="K45" s="80"/>
    </row>
    <row r="46" spans="1:11" ht="19.5" customHeight="1">
      <c r="A46" s="70"/>
      <c r="B46" s="71"/>
      <c r="C46" s="71"/>
      <c r="D46" s="71"/>
      <c r="E46" s="71"/>
      <c r="F46" s="71"/>
      <c r="G46" s="71"/>
      <c r="H46" s="71"/>
      <c r="I46" s="71"/>
      <c r="J46" s="59"/>
      <c r="K46" s="71"/>
    </row>
    <row r="47" spans="1:11" ht="19.5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9.5" customHeight="1">
      <c r="A48" s="26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ht="15">
      <c r="A49" s="29" t="s">
        <v>16</v>
      </c>
    </row>
    <row r="50" spans="1:5" ht="15">
      <c r="A50" s="37" t="s">
        <v>18</v>
      </c>
      <c r="B50" s="38">
        <v>0.36744</v>
      </c>
      <c r="D50" s="37" t="s">
        <v>19</v>
      </c>
      <c r="E50" s="1">
        <v>0.39368</v>
      </c>
    </row>
    <row r="51" spans="1:11" ht="15.75">
      <c r="A51" s="28" t="s">
        <v>17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5" spans="1:2" ht="15">
      <c r="A55" s="35"/>
      <c r="B55" s="31"/>
    </row>
    <row r="56" spans="1:2" ht="15">
      <c r="A56" s="35"/>
      <c r="B56" s="33"/>
    </row>
    <row r="57" spans="1:2" ht="15">
      <c r="A57" s="34"/>
      <c r="B57" s="33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0" sqref="C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9" t="s">
        <v>20</v>
      </c>
    </row>
    <row r="4" spans="2:3" ht="15.75">
      <c r="B4" s="40">
        <v>0.12</v>
      </c>
      <c r="C4" s="41" t="s">
        <v>21</v>
      </c>
    </row>
    <row r="5" spans="1:3" ht="15.75">
      <c r="A5" s="84">
        <v>2021</v>
      </c>
      <c r="B5" s="85"/>
      <c r="C5" s="86"/>
    </row>
    <row r="6" spans="1:3" ht="15">
      <c r="A6" s="45" t="s">
        <v>129</v>
      </c>
      <c r="B6" s="69"/>
      <c r="C6" s="83"/>
    </row>
    <row r="7" spans="1:3" ht="15">
      <c r="A7" s="42" t="s">
        <v>130</v>
      </c>
      <c r="B7" s="46"/>
      <c r="C7" s="46"/>
    </row>
    <row r="8" spans="1:3" ht="15">
      <c r="A8" s="45" t="s">
        <v>131</v>
      </c>
      <c r="B8" s="69">
        <v>140</v>
      </c>
      <c r="C8" s="83" t="s">
        <v>132</v>
      </c>
    </row>
    <row r="9" spans="1:3" ht="15">
      <c r="A9" s="42" t="s">
        <v>134</v>
      </c>
      <c r="B9" s="46">
        <v>130</v>
      </c>
      <c r="C9" s="46" t="s">
        <v>132</v>
      </c>
    </row>
    <row r="10" spans="1:3" ht="15">
      <c r="A10" s="45" t="s">
        <v>135</v>
      </c>
      <c r="B10" s="69">
        <v>85</v>
      </c>
      <c r="C10" s="83" t="s">
        <v>140</v>
      </c>
    </row>
    <row r="11" spans="1:3" ht="15">
      <c r="A11" s="42" t="s">
        <v>136</v>
      </c>
      <c r="B11" s="46">
        <v>80</v>
      </c>
      <c r="C11" s="46" t="s">
        <v>140</v>
      </c>
    </row>
    <row r="12" spans="1:3" ht="15">
      <c r="A12" s="45" t="s">
        <v>139</v>
      </c>
      <c r="B12" s="69">
        <v>85</v>
      </c>
      <c r="C12" s="83" t="s">
        <v>140</v>
      </c>
    </row>
    <row r="15" spans="1:3" ht="15.75">
      <c r="A15" s="105" t="s">
        <v>105</v>
      </c>
      <c r="B15" s="104"/>
      <c r="C15" s="103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5"/>
      <c r="C1" s="155"/>
      <c r="D1" s="155"/>
      <c r="E1" s="155"/>
      <c r="F1" s="155"/>
      <c r="G1" s="155"/>
    </row>
    <row r="2" spans="1:7" ht="15.75">
      <c r="A2" s="44"/>
      <c r="B2" s="156" t="s">
        <v>0</v>
      </c>
      <c r="C2" s="156"/>
      <c r="D2" s="156"/>
      <c r="E2" s="156"/>
      <c r="F2" s="156"/>
      <c r="G2" s="156"/>
    </row>
    <row r="3" spans="1:7" ht="15.75">
      <c r="A3" s="44"/>
      <c r="B3" s="156" t="s">
        <v>27</v>
      </c>
      <c r="C3" s="156"/>
      <c r="D3" s="156"/>
      <c r="E3" s="156"/>
      <c r="F3" s="156"/>
      <c r="G3" s="156"/>
    </row>
    <row r="4" spans="1:8" ht="15.75">
      <c r="A4" s="44"/>
      <c r="B4" s="47">
        <v>0.12</v>
      </c>
      <c r="C4" s="47" t="s">
        <v>148</v>
      </c>
      <c r="D4" s="48">
        <v>0.13</v>
      </c>
      <c r="E4" s="48">
        <v>0.125</v>
      </c>
      <c r="F4" s="48">
        <v>0.115</v>
      </c>
      <c r="G4" s="48">
        <v>0.11</v>
      </c>
      <c r="H4" s="138" t="s">
        <v>149</v>
      </c>
    </row>
    <row r="5" spans="1:8" ht="15.75">
      <c r="A5" s="93">
        <v>2021</v>
      </c>
      <c r="B5" s="94"/>
      <c r="C5" s="94"/>
      <c r="D5" s="94"/>
      <c r="E5" s="94"/>
      <c r="F5" s="94"/>
      <c r="G5" s="94"/>
      <c r="H5" s="95"/>
    </row>
    <row r="6" spans="1:8" ht="15">
      <c r="A6" s="88" t="s">
        <v>129</v>
      </c>
      <c r="B6" s="89"/>
      <c r="C6" s="89"/>
      <c r="D6" s="89"/>
      <c r="E6" s="89"/>
      <c r="F6" s="90"/>
      <c r="G6" s="90"/>
      <c r="H6" s="89"/>
    </row>
    <row r="7" spans="1:8" ht="15">
      <c r="A7" s="42" t="s">
        <v>130</v>
      </c>
      <c r="B7" s="46"/>
      <c r="C7" s="46"/>
      <c r="D7" s="46"/>
      <c r="E7" s="46"/>
      <c r="F7" s="43"/>
      <c r="G7" s="43"/>
      <c r="H7" s="46"/>
    </row>
    <row r="8" spans="1:8" ht="15">
      <c r="A8" s="88" t="s">
        <v>131</v>
      </c>
      <c r="B8" s="89">
        <v>150</v>
      </c>
      <c r="C8" s="89" t="s">
        <v>132</v>
      </c>
      <c r="D8" s="89"/>
      <c r="E8" s="89">
        <v>155</v>
      </c>
      <c r="F8" s="90">
        <v>145</v>
      </c>
      <c r="G8" s="90">
        <v>140</v>
      </c>
      <c r="H8" s="89" t="s">
        <v>132</v>
      </c>
    </row>
    <row r="9" spans="1:8" ht="15">
      <c r="A9" s="42" t="s">
        <v>134</v>
      </c>
      <c r="B9" s="46">
        <v>150</v>
      </c>
      <c r="C9" s="46" t="s">
        <v>132</v>
      </c>
      <c r="D9" s="46"/>
      <c r="E9" s="46">
        <v>155</v>
      </c>
      <c r="F9" s="43">
        <v>145</v>
      </c>
      <c r="G9" s="43">
        <v>140</v>
      </c>
      <c r="H9" s="46" t="s">
        <v>132</v>
      </c>
    </row>
    <row r="10" spans="1:8" ht="15">
      <c r="A10" s="88" t="s">
        <v>137</v>
      </c>
      <c r="B10" s="89">
        <v>150</v>
      </c>
      <c r="C10" s="89" t="s">
        <v>138</v>
      </c>
      <c r="D10" s="89"/>
      <c r="E10" s="89">
        <v>155</v>
      </c>
      <c r="F10" s="90">
        <v>145</v>
      </c>
      <c r="G10" s="90">
        <v>140</v>
      </c>
      <c r="H10" s="89" t="s">
        <v>138</v>
      </c>
    </row>
    <row r="11" spans="1:8" ht="15">
      <c r="A11" s="42" t="s">
        <v>136</v>
      </c>
      <c r="B11" s="46">
        <v>150</v>
      </c>
      <c r="C11" s="46" t="s">
        <v>138</v>
      </c>
      <c r="D11" s="46"/>
      <c r="E11" s="46">
        <v>155</v>
      </c>
      <c r="F11" s="43">
        <v>145</v>
      </c>
      <c r="G11" s="43">
        <v>140</v>
      </c>
      <c r="H11" s="46" t="s">
        <v>138</v>
      </c>
    </row>
    <row r="12" spans="1:8" ht="15">
      <c r="A12" s="88" t="s">
        <v>139</v>
      </c>
      <c r="B12" s="89">
        <v>155</v>
      </c>
      <c r="C12" s="89" t="s">
        <v>140</v>
      </c>
      <c r="D12" s="89"/>
      <c r="E12" s="89">
        <v>155</v>
      </c>
      <c r="F12" s="90">
        <v>145</v>
      </c>
      <c r="G12" s="90">
        <v>140</v>
      </c>
      <c r="H12" s="89" t="s">
        <v>140</v>
      </c>
    </row>
    <row r="13" spans="1:8" ht="15">
      <c r="A13" s="42" t="s">
        <v>141</v>
      </c>
      <c r="B13" s="46">
        <v>155</v>
      </c>
      <c r="C13" s="46" t="s">
        <v>140</v>
      </c>
      <c r="D13" s="46"/>
      <c r="E13" s="46">
        <v>155</v>
      </c>
      <c r="F13" s="43">
        <v>145</v>
      </c>
      <c r="G13" s="43">
        <v>140</v>
      </c>
      <c r="H13" s="46" t="s">
        <v>140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94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9" t="s">
        <v>20</v>
      </c>
    </row>
    <row r="5" spans="2:3" ht="15.75">
      <c r="B5" s="40" t="s">
        <v>29</v>
      </c>
      <c r="C5" s="41" t="s">
        <v>21</v>
      </c>
    </row>
    <row r="6" spans="1:3" ht="15.75">
      <c r="A6" s="157">
        <v>2021</v>
      </c>
      <c r="B6" s="158"/>
      <c r="C6" s="159"/>
    </row>
    <row r="7" spans="1:3" ht="15">
      <c r="A7" s="42" t="s">
        <v>122</v>
      </c>
      <c r="B7" s="43"/>
      <c r="C7" s="43"/>
    </row>
    <row r="8" spans="1:3" ht="15">
      <c r="A8" s="44" t="s">
        <v>129</v>
      </c>
      <c r="B8" s="36"/>
      <c r="C8" s="36"/>
    </row>
    <row r="9" spans="1:3" ht="15">
      <c r="A9" s="42" t="s">
        <v>130</v>
      </c>
      <c r="B9" s="43"/>
      <c r="C9" s="43"/>
    </row>
    <row r="10" spans="1:3" ht="15">
      <c r="A10" s="44" t="s">
        <v>131</v>
      </c>
      <c r="B10" s="36">
        <v>88</v>
      </c>
      <c r="C10" s="36" t="s">
        <v>132</v>
      </c>
    </row>
    <row r="11" spans="1:3" ht="15">
      <c r="A11" s="42" t="s">
        <v>134</v>
      </c>
      <c r="B11" s="43">
        <v>85</v>
      </c>
      <c r="C11" s="43" t="s">
        <v>132</v>
      </c>
    </row>
    <row r="12" spans="1:3" ht="15">
      <c r="A12" s="44" t="s">
        <v>135</v>
      </c>
      <c r="B12" s="36">
        <v>100</v>
      </c>
      <c r="C12" s="36" t="s">
        <v>138</v>
      </c>
    </row>
    <row r="13" spans="1:3" ht="15">
      <c r="A13" s="42" t="s">
        <v>136</v>
      </c>
      <c r="B13" s="43">
        <v>99</v>
      </c>
      <c r="C13" s="43" t="s">
        <v>138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9" customWidth="1"/>
    <col min="2" max="2" width="6.4453125" style="49" customWidth="1"/>
    <col min="3" max="3" width="22.10546875" style="49" customWidth="1"/>
    <col min="4" max="4" width="11.6640625" style="49" customWidth="1"/>
    <col min="5" max="5" width="8.3359375" style="49" customWidth="1"/>
    <col min="6" max="6" width="7.6640625" style="49" customWidth="1"/>
    <col min="7" max="7" width="10.10546875" style="49" customWidth="1"/>
    <col min="8" max="8" width="18.88671875" style="49" customWidth="1"/>
    <col min="9" max="9" width="10.6640625" style="49" customWidth="1"/>
    <col min="10" max="10" width="7.77734375" style="49" customWidth="1"/>
    <col min="11" max="11" width="10.88671875" style="49" customWidth="1"/>
    <col min="12" max="12" width="7.21484375" style="49" customWidth="1"/>
    <col min="13" max="13" width="15.5546875" style="49" customWidth="1"/>
    <col min="14" max="14" width="12.4453125" style="49" customWidth="1"/>
    <col min="15" max="15" width="7.99609375" style="49" customWidth="1"/>
    <col min="16" max="16384" width="12.4453125" style="49" customWidth="1"/>
  </cols>
  <sheetData>
    <row r="1" ht="15">
      <c r="A1" s="49" t="s">
        <v>30</v>
      </c>
    </row>
    <row r="2" spans="3:15" ht="15">
      <c r="C2" s="49" t="s">
        <v>31</v>
      </c>
      <c r="D2" s="49" t="s">
        <v>65</v>
      </c>
      <c r="E2" s="49" t="s">
        <v>64</v>
      </c>
      <c r="H2" s="49" t="s">
        <v>32</v>
      </c>
      <c r="I2" s="49" t="s">
        <v>65</v>
      </c>
      <c r="J2" s="49" t="s">
        <v>64</v>
      </c>
      <c r="M2" s="49" t="s">
        <v>33</v>
      </c>
      <c r="N2" s="49" t="s">
        <v>65</v>
      </c>
      <c r="O2" s="49" t="s">
        <v>64</v>
      </c>
    </row>
    <row r="3" spans="2:13" ht="15">
      <c r="B3"/>
      <c r="C3"/>
      <c r="D3" s="54"/>
      <c r="E3" s="25"/>
      <c r="F3"/>
      <c r="G3"/>
      <c r="H3" s="54"/>
      <c r="I3" s="25"/>
      <c r="J3"/>
      <c r="K3"/>
      <c r="L3" s="54"/>
      <c r="M3" s="25"/>
    </row>
    <row r="4" spans="2:15" ht="15">
      <c r="B4"/>
      <c r="C4"/>
      <c r="D4" s="54"/>
      <c r="E4"/>
      <c r="F4"/>
      <c r="G4"/>
      <c r="H4"/>
      <c r="I4" s="54"/>
      <c r="J4"/>
      <c r="K4"/>
      <c r="L4"/>
      <c r="M4"/>
      <c r="N4" s="54"/>
      <c r="O4"/>
    </row>
    <row r="5" spans="2:16" ht="15">
      <c r="B5"/>
      <c r="C5"/>
      <c r="D5" s="54"/>
      <c r="E5" s="25"/>
      <c r="F5" s="25"/>
      <c r="G5"/>
      <c r="H5"/>
      <c r="I5" s="54"/>
      <c r="J5"/>
      <c r="K5"/>
      <c r="L5"/>
      <c r="M5"/>
      <c r="N5" s="54"/>
      <c r="O5"/>
      <c r="P5"/>
    </row>
    <row r="6" spans="2:16" ht="15">
      <c r="B6" s="130"/>
      <c r="C6" s="130"/>
      <c r="D6" s="131"/>
      <c r="E6" s="130"/>
      <c r="F6" s="130"/>
      <c r="G6" s="130"/>
      <c r="H6" s="130"/>
      <c r="I6" s="131"/>
      <c r="J6" s="132"/>
      <c r="K6" s="132"/>
      <c r="L6" s="130"/>
      <c r="M6" s="130"/>
      <c r="N6" s="131"/>
      <c r="O6" s="130"/>
      <c r="P6" s="130"/>
    </row>
    <row r="7" spans="2:17" ht="15">
      <c r="B7" t="s">
        <v>56</v>
      </c>
      <c r="C7" t="s">
        <v>57</v>
      </c>
      <c r="D7" s="54">
        <v>44279</v>
      </c>
      <c r="E7">
        <v>624.75</v>
      </c>
      <c r="F7">
        <v>624.75</v>
      </c>
      <c r="G7" t="s">
        <v>52</v>
      </c>
      <c r="H7" t="s">
        <v>53</v>
      </c>
      <c r="I7" s="54">
        <v>44279</v>
      </c>
      <c r="J7">
        <v>576.25</v>
      </c>
      <c r="K7">
        <v>576.25</v>
      </c>
      <c r="L7" t="s">
        <v>66</v>
      </c>
      <c r="M7" t="s">
        <v>67</v>
      </c>
      <c r="N7" s="54">
        <v>44279</v>
      </c>
      <c r="O7">
        <v>553.25</v>
      </c>
      <c r="P7">
        <v>553.25</v>
      </c>
      <c r="Q7" s="49" t="s">
        <v>133</v>
      </c>
    </row>
    <row r="8" spans="2:17" ht="15">
      <c r="B8" t="s">
        <v>58</v>
      </c>
      <c r="C8" t="s">
        <v>59</v>
      </c>
      <c r="D8" s="54">
        <v>44279</v>
      </c>
      <c r="E8">
        <v>618.75</v>
      </c>
      <c r="F8">
        <v>618.75</v>
      </c>
      <c r="G8" t="s">
        <v>54</v>
      </c>
      <c r="H8" t="s">
        <v>55</v>
      </c>
      <c r="I8" s="54">
        <v>44279</v>
      </c>
      <c r="J8">
        <v>582.25</v>
      </c>
      <c r="K8">
        <v>582.25</v>
      </c>
      <c r="L8" t="s">
        <v>60</v>
      </c>
      <c r="M8" t="s">
        <v>61</v>
      </c>
      <c r="N8" s="54">
        <v>44279</v>
      </c>
      <c r="O8">
        <v>537.25</v>
      </c>
      <c r="P8">
        <v>537.25</v>
      </c>
      <c r="Q8" s="49" t="s">
        <v>133</v>
      </c>
    </row>
    <row r="9" spans="2:17" ht="15">
      <c r="B9" t="s">
        <v>68</v>
      </c>
      <c r="C9" t="s">
        <v>69</v>
      </c>
      <c r="D9" s="54">
        <v>44279</v>
      </c>
      <c r="E9">
        <v>618.5</v>
      </c>
      <c r="F9">
        <v>618.5</v>
      </c>
      <c r="G9" t="s">
        <v>70</v>
      </c>
      <c r="H9" t="s">
        <v>71</v>
      </c>
      <c r="I9" s="54">
        <v>44279</v>
      </c>
      <c r="J9">
        <v>588.5</v>
      </c>
      <c r="K9">
        <v>588.5</v>
      </c>
      <c r="L9" t="s">
        <v>72</v>
      </c>
      <c r="M9" t="s">
        <v>73</v>
      </c>
      <c r="N9" s="54">
        <v>44279</v>
      </c>
      <c r="O9">
        <v>486.75</v>
      </c>
      <c r="P9">
        <v>486.75</v>
      </c>
      <c r="Q9" s="49" t="s">
        <v>133</v>
      </c>
    </row>
    <row r="10" spans="2:17" ht="15">
      <c r="B10" t="s">
        <v>74</v>
      </c>
      <c r="C10" t="s">
        <v>75</v>
      </c>
      <c r="D10" s="54">
        <v>44279</v>
      </c>
      <c r="E10">
        <v>624.5</v>
      </c>
      <c r="F10">
        <v>624.5</v>
      </c>
      <c r="G10" t="s">
        <v>76</v>
      </c>
      <c r="H10" t="s">
        <v>77</v>
      </c>
      <c r="I10" s="54">
        <v>44279</v>
      </c>
      <c r="J10">
        <v>597.25</v>
      </c>
      <c r="K10">
        <v>597.25</v>
      </c>
      <c r="L10" t="s">
        <v>62</v>
      </c>
      <c r="M10" t="s">
        <v>63</v>
      </c>
      <c r="N10" s="54">
        <v>44279</v>
      </c>
      <c r="O10">
        <v>469</v>
      </c>
      <c r="P10">
        <v>469</v>
      </c>
      <c r="Q10" s="49" t="s">
        <v>133</v>
      </c>
    </row>
    <row r="11" spans="2:17" ht="15">
      <c r="B11" t="s">
        <v>78</v>
      </c>
      <c r="C11" t="s">
        <v>79</v>
      </c>
      <c r="D11" s="54">
        <v>44279</v>
      </c>
      <c r="E11">
        <v>629.5</v>
      </c>
      <c r="F11">
        <v>629.5</v>
      </c>
      <c r="G11" t="s">
        <v>80</v>
      </c>
      <c r="H11" t="s">
        <v>81</v>
      </c>
      <c r="I11" s="54">
        <v>44279</v>
      </c>
      <c r="J11">
        <v>604.75</v>
      </c>
      <c r="K11">
        <v>604.75</v>
      </c>
      <c r="L11" t="s">
        <v>95</v>
      </c>
      <c r="M11" t="s">
        <v>96</v>
      </c>
      <c r="N11" s="54">
        <v>44279</v>
      </c>
      <c r="O11">
        <v>476.75</v>
      </c>
      <c r="P11">
        <v>476.75</v>
      </c>
      <c r="Q11" s="49" t="s">
        <v>133</v>
      </c>
    </row>
    <row r="12" spans="2:17" ht="15">
      <c r="B12" t="s">
        <v>84</v>
      </c>
      <c r="C12" t="s">
        <v>85</v>
      </c>
      <c r="D12" s="54">
        <v>44279</v>
      </c>
      <c r="E12">
        <v>631.25</v>
      </c>
      <c r="F12">
        <v>631.25</v>
      </c>
      <c r="G12" t="s">
        <v>86</v>
      </c>
      <c r="H12" t="s">
        <v>87</v>
      </c>
      <c r="I12" s="54">
        <v>44279</v>
      </c>
      <c r="J12">
        <v>609.25</v>
      </c>
      <c r="K12">
        <v>609.25</v>
      </c>
      <c r="L12" t="s">
        <v>97</v>
      </c>
      <c r="M12" t="s">
        <v>98</v>
      </c>
      <c r="N12" s="54">
        <v>44279</v>
      </c>
      <c r="O12">
        <v>481.5</v>
      </c>
      <c r="P12">
        <v>481.5</v>
      </c>
      <c r="Q12" s="49" t="s">
        <v>133</v>
      </c>
    </row>
    <row r="13" spans="2:17" ht="15">
      <c r="B13" t="s">
        <v>90</v>
      </c>
      <c r="C13" t="s">
        <v>91</v>
      </c>
      <c r="D13" s="54">
        <v>44279</v>
      </c>
      <c r="E13">
        <v>609.75</v>
      </c>
      <c r="F13">
        <v>609.75</v>
      </c>
      <c r="G13" t="s">
        <v>92</v>
      </c>
      <c r="H13" t="s">
        <v>93</v>
      </c>
      <c r="I13" s="54">
        <v>44279</v>
      </c>
      <c r="J13">
        <v>589.5</v>
      </c>
      <c r="K13">
        <v>589.5</v>
      </c>
      <c r="L13" t="s">
        <v>82</v>
      </c>
      <c r="M13" t="s">
        <v>83</v>
      </c>
      <c r="N13" s="54">
        <v>44279</v>
      </c>
      <c r="O13">
        <v>483.25</v>
      </c>
      <c r="P13">
        <v>483.25</v>
      </c>
      <c r="Q13" s="49" t="s">
        <v>133</v>
      </c>
    </row>
    <row r="14" spans="2:17" ht="15">
      <c r="B14" t="s">
        <v>106</v>
      </c>
      <c r="C14" t="s">
        <v>107</v>
      </c>
      <c r="D14" s="54">
        <v>44279</v>
      </c>
      <c r="E14">
        <v>612.25</v>
      </c>
      <c r="F14">
        <v>612.25</v>
      </c>
      <c r="G14" t="s">
        <v>108</v>
      </c>
      <c r="H14" t="s">
        <v>109</v>
      </c>
      <c r="I14" s="54">
        <v>44279</v>
      </c>
      <c r="J14">
        <v>594</v>
      </c>
      <c r="K14">
        <v>594</v>
      </c>
      <c r="L14" t="s">
        <v>99</v>
      </c>
      <c r="M14" t="s">
        <v>100</v>
      </c>
      <c r="N14" s="54">
        <v>44279</v>
      </c>
      <c r="O14">
        <v>445.5</v>
      </c>
      <c r="P14">
        <v>445.5</v>
      </c>
      <c r="Q14" s="49" t="s">
        <v>133</v>
      </c>
    </row>
    <row r="15" spans="2:17" ht="15">
      <c r="B15" t="s">
        <v>110</v>
      </c>
      <c r="C15" t="s">
        <v>111</v>
      </c>
      <c r="D15" s="54">
        <v>44279</v>
      </c>
      <c r="E15">
        <v>618</v>
      </c>
      <c r="F15">
        <v>618</v>
      </c>
      <c r="G15" t="s">
        <v>112</v>
      </c>
      <c r="H15" t="s">
        <v>113</v>
      </c>
      <c r="I15" s="54">
        <v>44279</v>
      </c>
      <c r="J15">
        <v>603</v>
      </c>
      <c r="K15">
        <v>603</v>
      </c>
      <c r="L15" t="s">
        <v>88</v>
      </c>
      <c r="M15" t="s">
        <v>89</v>
      </c>
      <c r="N15" s="54">
        <v>44279</v>
      </c>
      <c r="O15">
        <v>435.75</v>
      </c>
      <c r="P15">
        <v>435.75</v>
      </c>
      <c r="Q15" s="49" t="s">
        <v>133</v>
      </c>
    </row>
    <row r="16" spans="2:17" ht="15">
      <c r="B16" t="s">
        <v>114</v>
      </c>
      <c r="C16" t="s">
        <v>115</v>
      </c>
      <c r="D16" s="54">
        <v>44279</v>
      </c>
      <c r="E16">
        <v>619.75</v>
      </c>
      <c r="F16">
        <v>619.75</v>
      </c>
      <c r="G16" t="s">
        <v>116</v>
      </c>
      <c r="H16" t="s">
        <v>117</v>
      </c>
      <c r="I16" s="54">
        <v>44279</v>
      </c>
      <c r="J16">
        <v>617</v>
      </c>
      <c r="K16">
        <v>617</v>
      </c>
      <c r="L16" t="s">
        <v>101</v>
      </c>
      <c r="M16" t="s">
        <v>102</v>
      </c>
      <c r="N16" s="54">
        <v>44279</v>
      </c>
      <c r="O16">
        <v>450</v>
      </c>
      <c r="P16">
        <v>450</v>
      </c>
      <c r="Q16" s="49" t="s">
        <v>133</v>
      </c>
    </row>
    <row r="17" spans="2:17" ht="15">
      <c r="B17" t="s">
        <v>118</v>
      </c>
      <c r="C17" t="s">
        <v>119</v>
      </c>
      <c r="D17" s="54">
        <v>44279</v>
      </c>
      <c r="E17">
        <v>620</v>
      </c>
      <c r="F17">
        <v>620</v>
      </c>
      <c r="G17" t="s">
        <v>120</v>
      </c>
      <c r="H17" t="s">
        <v>121</v>
      </c>
      <c r="I17" s="54">
        <v>44279</v>
      </c>
      <c r="J17">
        <v>612.25</v>
      </c>
      <c r="K17">
        <v>612.25</v>
      </c>
      <c r="L17" t="s">
        <v>103</v>
      </c>
      <c r="M17" t="s">
        <v>104</v>
      </c>
      <c r="N17" s="54">
        <v>44279</v>
      </c>
      <c r="O17">
        <v>411.25</v>
      </c>
      <c r="P17">
        <v>411.25</v>
      </c>
      <c r="Q17" s="49" t="s">
        <v>133</v>
      </c>
    </row>
    <row r="18" spans="2:16" ht="15">
      <c r="B18" t="s">
        <v>125</v>
      </c>
      <c r="C18" t="s">
        <v>126</v>
      </c>
      <c r="D18" s="54">
        <v>44279</v>
      </c>
      <c r="E18">
        <v>584.5</v>
      </c>
      <c r="F18">
        <v>584.5</v>
      </c>
      <c r="G18" t="s">
        <v>127</v>
      </c>
      <c r="H18" t="s">
        <v>128</v>
      </c>
      <c r="I18" s="54">
        <v>44279</v>
      </c>
      <c r="J18">
        <v>553.75</v>
      </c>
      <c r="K18">
        <v>553.75</v>
      </c>
      <c r="L18"/>
      <c r="M18"/>
      <c r="N18" s="54"/>
      <c r="O18" s="25"/>
      <c r="P18" s="25"/>
    </row>
    <row r="20" spans="4:15" ht="15">
      <c r="D20"/>
      <c r="E20"/>
      <c r="F20" s="54"/>
      <c r="G20"/>
      <c r="H20"/>
      <c r="I20"/>
      <c r="J20" s="54"/>
      <c r="K20"/>
      <c r="L20"/>
      <c r="M20"/>
      <c r="N20" s="54"/>
      <c r="O20"/>
    </row>
    <row r="21" spans="4:15" ht="15">
      <c r="D21"/>
      <c r="E21"/>
      <c r="F21" s="54"/>
      <c r="G21"/>
      <c r="H21"/>
      <c r="I21"/>
      <c r="J21" s="54"/>
      <c r="K21"/>
      <c r="L21"/>
      <c r="M21"/>
      <c r="N21" s="54"/>
      <c r="O21"/>
    </row>
    <row r="22" spans="3:15" ht="15.75">
      <c r="C22" s="50" t="s">
        <v>39</v>
      </c>
      <c r="D22"/>
      <c r="E22"/>
      <c r="F22" s="54"/>
      <c r="J22" s="54"/>
      <c r="K22"/>
      <c r="L22"/>
      <c r="M22"/>
      <c r="N22" s="54"/>
      <c r="O22"/>
    </row>
    <row r="23" spans="4:15" ht="15">
      <c r="D23" t="s">
        <v>151</v>
      </c>
      <c r="E23">
        <v>24</v>
      </c>
      <c r="F23" s="54" t="s">
        <v>40</v>
      </c>
      <c r="G23" s="49" t="s">
        <v>130</v>
      </c>
      <c r="H23" s="49" t="s">
        <v>41</v>
      </c>
      <c r="I23" s="49">
        <v>2021</v>
      </c>
      <c r="J23" s="54"/>
      <c r="K23"/>
      <c r="L23"/>
      <c r="M23"/>
      <c r="N23" s="54"/>
      <c r="O23"/>
    </row>
    <row r="24" spans="4:15" ht="15">
      <c r="D24"/>
      <c r="E24"/>
      <c r="F24" s="54"/>
      <c r="G24"/>
      <c r="H24"/>
      <c r="I24"/>
      <c r="J24" s="54"/>
      <c r="K24"/>
      <c r="L24"/>
      <c r="M24"/>
      <c r="N24" s="54"/>
      <c r="O24"/>
    </row>
    <row r="25" spans="4:15" ht="15">
      <c r="D25"/>
      <c r="E25"/>
      <c r="F25" s="54"/>
      <c r="G25"/>
      <c r="H25"/>
      <c r="I25"/>
      <c r="J25" s="54"/>
      <c r="K25"/>
      <c r="L25"/>
      <c r="M25"/>
      <c r="N25" s="54"/>
      <c r="O25"/>
    </row>
    <row r="26" spans="4:15" ht="15">
      <c r="D26"/>
      <c r="E26"/>
      <c r="F26" s="54"/>
      <c r="G26"/>
      <c r="H26"/>
      <c r="I26"/>
      <c r="J26" s="54"/>
      <c r="K26"/>
      <c r="L26"/>
      <c r="M26"/>
      <c r="N26" s="54"/>
      <c r="O26"/>
    </row>
    <row r="27" spans="4:15" ht="15">
      <c r="D27"/>
      <c r="E27"/>
      <c r="F27" s="54"/>
      <c r="G27"/>
      <c r="H27"/>
      <c r="I27"/>
      <c r="J27" s="54"/>
      <c r="K27"/>
      <c r="L27"/>
      <c r="M27"/>
      <c r="N27" s="54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4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4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4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4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2021-03-25T12:40:21Z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