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<sst xmlns="http://schemas.openxmlformats.org/spreadsheetml/2006/main" count="279" uniqueCount="151">
  <si>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</si>
  <si>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</si>
  <si>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</si>
  <si>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</si>
  <si>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</si>
  <si>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</si>
  <si>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</si>
  <si>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</si>
  <si>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</si>
  <si>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</si>
  <si>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</si>
  <si>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</si>
  <si>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</si>
  <si>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</si>
  <si>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</si>
  <si>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</si>
  <si>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</si>
  <si>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</si>
  <si>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</si>
  <si>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</si>
  <si>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</si>
  <si>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</si>
  <si>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</si>
  <si>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</si>
  <si>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</si>
  <si>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</si>
  <si>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</si>
  <si>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</si>
  <si>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</si>
  <si>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</si>
  <si>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</si>
  <si>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</si>
  <si>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</si>
  <si>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</si>
  <si>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</si>
  <si>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</si>
  <si>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</si>
  <si>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</si>
  <si>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</si>
  <si>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</si>
  <si>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</si>
  <si>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</si>
  <si>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</si>
  <si>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</si>
  <si>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</si>
  <si>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</si>
  <si>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</si>
  <si>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</si>
  <si>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</si>
  <si>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</si>
  <si>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</si>
  <si>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</si>
  <si>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</si>
  <si>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</si>
  <si>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</si>
  <si>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</si>
  <si>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</si>
  <si>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</si>
  <si>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</si>
  <si>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</si>
  <si>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</si>
  <si>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</si>
  <si>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</si>
  <si>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</si>
  <si>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</si>
  <si>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</si>
  <si>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</si>
  <si>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</si>
  <si>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</si>
  <si>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</si>
  <si>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</si>
  <si>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</si>
  <si>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</si>
  <si>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</si>
  <si>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</si>
  <si>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</si>
  <si>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</si>
  <si>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</si>
  <si>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</si>
  <si>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</si>
  <si>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</si>
  <si>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</si>
  <si>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</si>
  <si>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</si>
  <si>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</si>
  <si>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</si>
  <si>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</si>
  <si>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</si>
  <si>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</si>
  <si>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</si>
  <si>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</si>
  <si>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</si>
  <si>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</si>
  <si>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</si>
  <si>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</si>
  <si>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</si>
  <si>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</si>
  <si>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</si>
  <si>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</si>
  <si>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</si>
  <si>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</si>
  <si>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</si>
  <si>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</si>
  <si>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</si>
  <si>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</si>
  <si>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</si>
  <si>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</si>
  <si>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</si>
  <si>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</si>
  <si>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</si>
  <si>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</si>
  <si>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</si>
  <si>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</si>
  <si>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</si>
  <si>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</si>
  <si>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</si>
  <si>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</si>
  <si>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</si>
  <si>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</si>
  <si>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</si>
  <si>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</si>
  <si>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</si>
  <si>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</si>
  <si>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</si>
  <si>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</si>
  <si>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</si>
  <si>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</si>
  <si>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</si>
  <si>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</si>
  <si>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</si>
  <si>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</si>
  <si>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</si>
  <si>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</si>
  <si>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</si>
  <si>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</si>
  <si>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</si>
  <si>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</si>
  <si>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</si>
  <si>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</si>
  <si>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</si>
  <si>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</si>
  <si>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</si>
  <si>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</si>
  <si>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</si>
  <si>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</si>
  <si>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</si>
  <si>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</si>
  <si>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</si>
  <si>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</si>
  <si>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*Primas USWheat.org del 26 de febrero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</si>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</sst>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9" sqref="M19:N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Marzo</v>
      </c>
      <c r="G6" s="65"/>
      <c r="H6" s="99">
        <f>Datos!I24</f>
        <v>2021</v>
      </c>
      <c r="I6" s="4"/>
      <c r="J6" s="3"/>
      <c r="K6" s="3"/>
      <c r="L6" s="4" t="str">
        <f>Datos!D24</f>
        <v>Martes</v>
      </c>
      <c r="M6" s="4">
        <f>Datos!E24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/>
      <c r="N19" s="83"/>
      <c r="O19"/>
      <c r="P19"/>
      <c r="Q19"/>
    </row>
    <row r="20" spans="1:17" ht="19.5" customHeight="1">
      <c r="A20" s="16" t="s">
        <v>11</v>
      </c>
      <c r="B20" s="58">
        <f>Datos!E7</f>
        <v>663.25</v>
      </c>
      <c r="C20" s="23">
        <f>B20+'Primas SRW'!B7</f>
        <v>798.25</v>
      </c>
      <c r="D20" s="129">
        <f>C20*$B$47</f>
        <v>293.30897999999996</v>
      </c>
      <c r="E20" s="59">
        <f>Datos!K7</f>
        <v>627</v>
      </c>
      <c r="F20" s="25">
        <f>E20+'Primas HRW'!B7</f>
        <v>782</v>
      </c>
      <c r="G20" s="25">
        <f>F20*$B$47</f>
        <v>287.33808</v>
      </c>
      <c r="H20" s="25"/>
      <c r="I20" s="95"/>
      <c r="J20" s="95"/>
      <c r="K20" s="102"/>
      <c r="L20" s="59">
        <f>Datos!O7</f>
        <v>560.75</v>
      </c>
      <c r="M20" s="25">
        <f>L20+'Primas maíz'!B9</f>
        <v>646.75</v>
      </c>
      <c r="N20" s="25">
        <f>M20*$F$47</f>
        <v>254.61254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SRW'!B8</f>
        <v>806.25</v>
      </c>
      <c r="D21" s="127">
        <f>C21*$B$47</f>
        <v>296.2485</v>
      </c>
      <c r="E21" s="81"/>
      <c r="F21" s="82">
        <f>E22+'Primas HRW'!B8</f>
        <v>790.25</v>
      </c>
      <c r="G21" s="82">
        <f>F21*$B$47</f>
        <v>290.36946</v>
      </c>
      <c r="H21" s="82"/>
      <c r="I21" s="116">
        <f>E22+'Primas HRW'!D8</f>
        <v>795.25</v>
      </c>
      <c r="J21" s="116">
        <f>E22+'Primas HRW'!E8</f>
        <v>785.25</v>
      </c>
      <c r="K21" s="116">
        <f>E22+'Primas HRW'!F8</f>
        <v>780.25</v>
      </c>
      <c r="L21" s="81"/>
      <c r="M21" s="83">
        <f>L22+'Primas maíz'!B10</f>
        <v>629</v>
      </c>
      <c r="N21" s="83">
        <f>M21*$F$47</f>
        <v>247.62472</v>
      </c>
      <c r="O21"/>
      <c r="P21" s="139"/>
      <c r="Q21"/>
    </row>
    <row r="22" spans="1:17" ht="19.5" customHeight="1">
      <c r="A22" s="54" t="s">
        <v>12</v>
      </c>
      <c r="B22" s="55">
        <f>Datos!E8</f>
        <v>666.25</v>
      </c>
      <c r="C22" s="23">
        <f>B22+'Primas SRW'!B9</f>
        <v>791.25</v>
      </c>
      <c r="D22" s="129">
        <f>C22*$B$47</f>
        <v>290.7369</v>
      </c>
      <c r="E22" s="60">
        <f>Datos!K8</f>
        <v>635.25</v>
      </c>
      <c r="F22" s="66">
        <f>E22+'Primas HRW'!B9</f>
        <v>790.25</v>
      </c>
      <c r="G22" s="66">
        <f>F22*$B$47</f>
        <v>290.36946</v>
      </c>
      <c r="H22" s="66"/>
      <c r="I22" s="76">
        <f>E22+'Primas HRW'!D9</f>
        <v>795.25</v>
      </c>
      <c r="J22" s="76">
        <f>E22+'Primas HRW'!E9</f>
        <v>785.25</v>
      </c>
      <c r="K22" s="76">
        <f>E22+'Primas HRW'!F9</f>
        <v>780.25</v>
      </c>
      <c r="L22" s="60">
        <f>Datos!O8</f>
        <v>545</v>
      </c>
      <c r="M22" s="55">
        <f>L22+'Primas maíz'!B11</f>
        <v>629</v>
      </c>
      <c r="N22" s="25">
        <f>M22*$F$47</f>
        <v>247.62472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SRW'!B10</f>
        <v>745</v>
      </c>
      <c r="D23" s="127">
        <f>C23*$B$47</f>
        <v>273.7428</v>
      </c>
      <c r="E23" s="81"/>
      <c r="F23" s="80">
        <f>E24+'Primas HRW'!B10</f>
        <v>795.5</v>
      </c>
      <c r="G23" s="80">
        <f>F23*$B$47</f>
        <v>292.29852</v>
      </c>
      <c r="H23" s="80"/>
      <c r="I23" s="114">
        <f>E24+'Primas HRW'!D10</f>
        <v>800.5</v>
      </c>
      <c r="J23" s="114">
        <f>E24+'Primas HRW'!E10</f>
        <v>790.5</v>
      </c>
      <c r="K23" s="114">
        <f>E24+'Primas HRW'!F10</f>
        <v>785.5</v>
      </c>
      <c r="L23" s="81"/>
      <c r="M23" s="78">
        <f>L24+'Primas maíz'!B12</f>
        <v>625.75</v>
      </c>
      <c r="N23" s="78">
        <f>M23*$F$47</f>
        <v>246.34526</v>
      </c>
      <c r="O23"/>
      <c r="P23"/>
      <c r="Q23"/>
    </row>
    <row r="24" spans="1:17" ht="19.5" customHeight="1">
      <c r="A24" s="16" t="s">
        <v>13</v>
      </c>
      <c r="B24" s="58">
        <f>Datos!E9</f>
        <v>655</v>
      </c>
      <c r="C24" s="23">
        <f>B24+'Primas SRW'!B11</f>
        <v>735</v>
      </c>
      <c r="D24" s="129">
        <f>C24*$B$47</f>
        <v>270.0684</v>
      </c>
      <c r="E24" s="59">
        <f>Datos!K9</f>
        <v>640.5</v>
      </c>
      <c r="F24" s="25">
        <f>E24+'Primas HRW'!B11</f>
        <v>795.5</v>
      </c>
      <c r="G24" s="25">
        <f>F24*$B$47</f>
        <v>292.29852</v>
      </c>
      <c r="H24" s="25"/>
      <c r="I24" s="95">
        <f>E24+'Primas HRW'!D11</f>
        <v>800.5</v>
      </c>
      <c r="J24" s="95">
        <f>E24+'Primas HRW'!E11</f>
        <v>790.5</v>
      </c>
      <c r="K24" s="102">
        <f>E24+'Primas HRW'!F11</f>
        <v>785.5</v>
      </c>
      <c r="L24" s="59">
        <f>Datos!O9</f>
        <v>532.75</v>
      </c>
      <c r="M24" s="25">
        <f>L24+'Primas maíz'!B13</f>
        <v>625.75</v>
      </c>
      <c r="N24" s="25">
        <f>M24*$F$47</f>
        <v>246.34526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651.5</v>
      </c>
      <c r="C26" s="84"/>
      <c r="D26" s="129"/>
      <c r="E26" s="60">
        <f>Datos!K10</f>
        <v>645.25</v>
      </c>
      <c r="F26" s="84"/>
      <c r="G26" s="84"/>
      <c r="H26" s="84"/>
      <c r="I26" s="84"/>
      <c r="J26" s="84"/>
      <c r="K26" s="84"/>
      <c r="L26" s="60">
        <f>Datos!O10</f>
        <v>493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655</v>
      </c>
      <c r="C29" s="80"/>
      <c r="D29" s="112"/>
      <c r="E29" s="81">
        <f>Datos!K11</f>
        <v>653</v>
      </c>
      <c r="F29" s="80"/>
      <c r="G29" s="80"/>
      <c r="H29" s="80"/>
      <c r="I29" s="80"/>
      <c r="J29" s="80"/>
      <c r="K29" s="80"/>
      <c r="L29" s="81">
        <f>Datos!O11</f>
        <v>475.75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659.5</v>
      </c>
      <c r="C31" s="23"/>
      <c r="D31" s="129"/>
      <c r="E31" s="59">
        <f>Datos!K12</f>
        <v>658.25</v>
      </c>
      <c r="F31" s="25"/>
      <c r="G31" s="25"/>
      <c r="H31" s="25"/>
      <c r="I31" s="25"/>
      <c r="J31" s="25"/>
      <c r="K31" s="23"/>
      <c r="L31" s="59">
        <f>Datos!O12</f>
        <v>483.5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656.75</v>
      </c>
      <c r="C32" s="80"/>
      <c r="D32" s="112"/>
      <c r="E32" s="81">
        <f>Datos!K13</f>
        <v>657</v>
      </c>
      <c r="F32" s="80"/>
      <c r="G32" s="80"/>
      <c r="H32" s="80"/>
      <c r="I32" s="80"/>
      <c r="J32" s="80"/>
      <c r="K32" s="80"/>
      <c r="L32" s="81">
        <f>Datos!O13</f>
        <v>487.5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634</v>
      </c>
      <c r="C33" s="23"/>
      <c r="D33" s="129"/>
      <c r="E33" s="59">
        <f>Datos!K14</f>
        <v>629.5</v>
      </c>
      <c r="F33" s="25"/>
      <c r="G33" s="25"/>
      <c r="H33" s="25"/>
      <c r="I33" s="25"/>
      <c r="J33" s="25"/>
      <c r="K33" s="23"/>
      <c r="L33" s="59">
        <f>Datos!O14</f>
        <v>488.5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633.75</v>
      </c>
      <c r="C34" s="82"/>
      <c r="D34" s="127"/>
      <c r="E34" s="81">
        <f>Datos!K15</f>
        <v>631</v>
      </c>
      <c r="F34" s="82"/>
      <c r="G34" s="82"/>
      <c r="H34" s="82"/>
      <c r="I34" s="82"/>
      <c r="J34" s="82"/>
      <c r="K34" s="82"/>
      <c r="L34" s="81">
        <f>Datos!O15</f>
        <v>447.75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641</v>
      </c>
      <c r="C35" s="66"/>
      <c r="D35" s="71"/>
      <c r="E35" s="59">
        <f>Datos!K16</f>
        <v>641.25</v>
      </c>
      <c r="F35" s="66"/>
      <c r="G35" s="66"/>
      <c r="H35" s="66"/>
      <c r="I35" s="66"/>
      <c r="J35" s="66"/>
      <c r="K35" s="66"/>
      <c r="L35" s="59">
        <f>Datos!O16</f>
        <v>432.5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641.75</v>
      </c>
      <c r="C37" s="23"/>
      <c r="D37" s="129"/>
      <c r="E37" s="59">
        <f>Datos!K17</f>
        <v>655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641.5</v>
      </c>
      <c r="C38" s="82"/>
      <c r="D38" s="127"/>
      <c r="E38" s="81">
        <f>Datos!K18</f>
        <v>650.25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605.75</v>
      </c>
      <c r="C39" s="23"/>
      <c r="D39" s="129"/>
      <c r="E39" s="59">
        <f>Datos!J19</f>
        <v>595.25</v>
      </c>
      <c r="F39" s="25"/>
      <c r="G39" s="25"/>
      <c r="H39" s="25"/>
      <c r="I39" s="25"/>
      <c r="J39" s="25"/>
      <c r="K39" s="23"/>
      <c r="L39" s="59">
        <f>Datos!O17</f>
        <v>446.5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421.5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Marzo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2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 t="s">
        <v>11</v>
      </c>
      <c r="B17" s="58">
        <f>BUSHEL!B20*TONELADA!$B$50</f>
        <v>243.70458</v>
      </c>
      <c r="C17" s="23">
        <v>293.3</v>
      </c>
      <c r="D17" s="59">
        <f>IF(BUSHEL!E20&gt;0,BUSHEL!E20*TONELADA!$B$50,"")</f>
        <v>230.38487999999998</v>
      </c>
      <c r="E17" s="25">
        <v>289.1</v>
      </c>
      <c r="F17" s="25"/>
      <c r="G17" s="95"/>
      <c r="H17" s="95"/>
      <c r="I17" s="137"/>
      <c r="J17" s="136">
        <f>BUSHEL!L20*BUSHEL!F47</f>
        <v>220.75606</v>
      </c>
      <c r="K17" s="25">
        <f>BUSHEL!M20*$E$50</f>
        <v>254.61254</v>
      </c>
    </row>
    <row r="18" spans="1:11" ht="19.5" customHeight="1">
      <c r="A18" s="79" t="s">
        <v>46</v>
      </c>
      <c r="B18" s="78"/>
      <c r="C18" s="112">
        <v>296.2</v>
      </c>
      <c r="D18" s="113"/>
      <c r="E18" s="80">
        <v>290.3</v>
      </c>
      <c r="F18" s="114" t="s">
        <v>45</v>
      </c>
      <c r="G18" s="118">
        <f>BUSHEL!I21*TONELADA!$B$50</f>
        <v>292.20666</v>
      </c>
      <c r="H18" s="118">
        <f>BUSHEL!J21*TONELADA!$B$50</f>
        <v>288.53226</v>
      </c>
      <c r="I18" s="138">
        <f>BUSHEL!K21*TONELADA!$B$50</f>
        <v>286.69506</v>
      </c>
      <c r="J18" s="113"/>
      <c r="K18" s="78">
        <f>BUSHEL!M21*$E$50</f>
        <v>247.62472</v>
      </c>
    </row>
    <row r="19" spans="1:11" ht="19.5" customHeight="1">
      <c r="A19" s="54" t="s">
        <v>12</v>
      </c>
      <c r="B19" s="55">
        <f>BUSHEL!B22*TONELADA!$B$50</f>
        <v>244.80689999999998</v>
      </c>
      <c r="C19" s="66">
        <v>290.7</v>
      </c>
      <c r="D19" s="60">
        <f>IF(BUSHEL!E22&gt;0,BUSHEL!E22*TONELADA!$B$50,"")</f>
        <v>233.41626</v>
      </c>
      <c r="E19" s="66">
        <v>290.3</v>
      </c>
      <c r="F19" s="66"/>
      <c r="G19" s="76">
        <f>BUSHEL!I22*TONELADA!$B$50</f>
        <v>292.20666</v>
      </c>
      <c r="H19" s="76">
        <f>BUSHEL!J22*TONELADA!$B$50</f>
        <v>288.53226</v>
      </c>
      <c r="I19" s="77">
        <f>BUSHEL!K22*TONELADA!$B$50</f>
        <v>286.69506</v>
      </c>
      <c r="J19" s="56">
        <f>BUSHEL!L22*BUSHEL!F47</f>
        <v>214.5556</v>
      </c>
      <c r="K19" s="55">
        <f>BUSHEL!M22*$E$50</f>
        <v>247.62472</v>
      </c>
    </row>
    <row r="20" spans="1:11" ht="19.5" customHeight="1">
      <c r="A20" s="79" t="s">
        <v>47</v>
      </c>
      <c r="B20" s="78"/>
      <c r="C20" s="112">
        <v>273.7</v>
      </c>
      <c r="D20" s="113"/>
      <c r="E20" s="80">
        <v>292.2</v>
      </c>
      <c r="F20" s="114"/>
      <c r="G20" s="114">
        <f>BUSHEL!I23*TONELADA!$B$50</f>
        <v>294.13572</v>
      </c>
      <c r="H20" s="114">
        <f>BUSHEL!J23*TONELADA!$B$50</f>
        <v>290.46132</v>
      </c>
      <c r="I20" s="115">
        <f>BUSHEL!K23*TONELADA!$B$50</f>
        <v>288.62412</v>
      </c>
      <c r="J20" s="113"/>
      <c r="K20" s="78">
        <f>BUSHEL!M23*$E$50</f>
        <v>246.34526</v>
      </c>
    </row>
    <row r="21" spans="1:11" ht="19.5" customHeight="1">
      <c r="A21" s="16" t="s">
        <v>13</v>
      </c>
      <c r="B21" s="58">
        <f>BUSHEL!B24*TONELADA!$B$50</f>
        <v>240.67319999999998</v>
      </c>
      <c r="C21" s="23">
        <v>270</v>
      </c>
      <c r="D21" s="59">
        <f>IF(BUSHEL!E24&gt;0,BUSHEL!E24*TONELADA!$B$50,"")</f>
        <v>235.34532</v>
      </c>
      <c r="E21" s="25">
        <v>292.2</v>
      </c>
      <c r="F21" s="25"/>
      <c r="G21" s="95">
        <f>BUSHEL!I24*TONELADA!$B$50</f>
        <v>294.13572</v>
      </c>
      <c r="H21" s="95">
        <f>BUSHEL!J24*TONELADA!$B$50</f>
        <v>290.46132</v>
      </c>
      <c r="I21" s="102">
        <f>BUSHEL!K24*TONELADA!$B$50</f>
        <v>288.62412</v>
      </c>
      <c r="J21" s="59">
        <f>BUSHEL!L24*$E$50</f>
        <v>209.73301999999998</v>
      </c>
      <c r="K21" s="25">
        <f>BUSHEL!M24*$E$50</f>
        <v>246.34526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239.38716</v>
      </c>
      <c r="C23" s="84"/>
      <c r="D23" s="60">
        <f>IF(BUSHEL!E26&gt;0,BUSHEL!E26*TONELADA!$B$50,"")</f>
        <v>237.09065999999999</v>
      </c>
      <c r="E23" s="84"/>
      <c r="F23" s="84"/>
      <c r="G23" s="84"/>
      <c r="H23" s="84"/>
      <c r="I23" s="84"/>
      <c r="J23" s="60">
        <f>BUSHEL!L26*BUSHEL!F47</f>
        <v>194.08424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240.67319999999998</v>
      </c>
      <c r="C26" s="80"/>
      <c r="D26" s="81">
        <f>IF(BUSHEL!E29&gt;0,BUSHEL!E29*TONELADA!$B$50,"")</f>
        <v>239.93832</v>
      </c>
      <c r="E26" s="80"/>
      <c r="F26" s="80"/>
      <c r="G26" s="80"/>
      <c r="H26" s="80"/>
      <c r="I26" s="80"/>
      <c r="J26" s="81">
        <f>BUSHEL!L29*$E$50</f>
        <v>187.29325999999998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242.32667999999998</v>
      </c>
      <c r="C30" s="23"/>
      <c r="D30" s="59">
        <f>BUSHEL!E31*TONELADA!$B$50</f>
        <v>241.86738</v>
      </c>
      <c r="E30" s="25"/>
      <c r="F30" s="25"/>
      <c r="G30" s="25"/>
      <c r="H30" s="25"/>
      <c r="I30" s="23"/>
      <c r="J30" s="59">
        <f>BUSHEL!L31*TONELADA!$B$50</f>
        <v>177.65724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241.31622</v>
      </c>
      <c r="C32" s="103"/>
      <c r="D32" s="59">
        <f>BUSHEL!E32*TONELADA!$B$50</f>
        <v>241.40807999999998</v>
      </c>
      <c r="E32" s="103"/>
      <c r="F32" s="103"/>
      <c r="G32" s="103"/>
      <c r="H32" s="103"/>
      <c r="I32" s="103"/>
      <c r="J32" s="59">
        <f>BUSHEL!L32*TONELADA!$B$50</f>
        <v>179.12699999999998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232.95695999999998</v>
      </c>
      <c r="C34" s="23"/>
      <c r="D34" s="59">
        <f>BUSHEL!E33*TONELADA!$B$50</f>
        <v>231.30347999999998</v>
      </c>
      <c r="E34" s="25"/>
      <c r="F34" s="25"/>
      <c r="G34" s="25"/>
      <c r="H34" s="25"/>
      <c r="I34" s="23"/>
      <c r="J34" s="59">
        <f>BUSHEL!L33*TONELADA!$B$50</f>
        <v>179.49444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232.86509999999998</v>
      </c>
      <c r="C36" s="103"/>
      <c r="D36" s="59">
        <f>BUSHEL!E34*TONELADA!$B$50</f>
        <v>231.85464</v>
      </c>
      <c r="E36" s="103"/>
      <c r="F36" s="103"/>
      <c r="G36" s="103"/>
      <c r="H36" s="103"/>
      <c r="I36" s="103"/>
      <c r="J36" s="59">
        <f>BUSHEL!L34*TONELADA!$B$50</f>
        <v>164.52125999999998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235.52903999999998</v>
      </c>
      <c r="C39" s="80"/>
      <c r="D39" s="81">
        <f>BUSHEL!E35*TONELADA!$B$50</f>
        <v>235.6209</v>
      </c>
      <c r="E39" s="80"/>
      <c r="F39" s="80"/>
      <c r="G39" s="80"/>
      <c r="H39" s="80"/>
      <c r="I39" s="80"/>
      <c r="J39" s="81">
        <f>BUSHEL!L35*TONELADA!$B$50</f>
        <v>158.9178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235.80462</v>
      </c>
      <c r="C41" s="119"/>
      <c r="D41" s="123">
        <f>BUSHEL!E37*TONELADA!$B$50</f>
        <v>240.67319999999998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235.71276</v>
      </c>
      <c r="C42" s="120"/>
      <c r="D42" s="125">
        <f>BUSHEL!E38*TONELADA!$B$50</f>
        <v>238.92785999999998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222.57677999999999</v>
      </c>
      <c r="C43" s="82"/>
      <c r="D43" s="81">
        <f>BUSHEL!E39*TONELADA!$B$50</f>
        <v>218.71866</v>
      </c>
      <c r="E43" s="83"/>
      <c r="F43" s="83"/>
      <c r="G43" s="83"/>
      <c r="H43" s="83"/>
      <c r="I43" s="127"/>
      <c r="J43" s="113">
        <f>BUSHEL!L39*TONELADA!$B$50</f>
        <v>164.06196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154.87596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3" sqref="C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7" t="s">
        <v>137</v>
      </c>
      <c r="B6" s="72"/>
      <c r="C6" s="86"/>
    </row>
    <row r="7" spans="1:3" ht="15">
      <c r="A7" s="44" t="s">
        <v>138</v>
      </c>
      <c r="B7" s="48">
        <v>135</v>
      </c>
      <c r="C7" s="48" t="s">
        <v>130</v>
      </c>
    </row>
    <row r="8" spans="1:3" ht="15">
      <c r="A8" s="47" t="s">
        <v>139</v>
      </c>
      <c r="B8" s="72">
        <v>140</v>
      </c>
      <c r="C8" s="86" t="s">
        <v>140</v>
      </c>
    </row>
    <row r="9" spans="1:3" ht="15">
      <c r="A9" s="44" t="s">
        <v>142</v>
      </c>
      <c r="B9" s="48">
        <v>125</v>
      </c>
      <c r="C9" s="48" t="s">
        <v>140</v>
      </c>
    </row>
    <row r="10" spans="1:3" ht="15">
      <c r="A10" s="47" t="s">
        <v>143</v>
      </c>
      <c r="B10" s="72">
        <v>90</v>
      </c>
      <c r="C10" s="86" t="s">
        <v>146</v>
      </c>
    </row>
    <row r="11" spans="1:3" ht="15">
      <c r="A11" s="44" t="s">
        <v>144</v>
      </c>
      <c r="B11" s="48">
        <v>80</v>
      </c>
      <c r="C11" s="48" t="s">
        <v>146</v>
      </c>
    </row>
    <row r="12" spans="1:3" ht="15">
      <c r="A12" s="47" t="s">
        <v>147</v>
      </c>
      <c r="B12" s="72">
        <v>85</v>
      </c>
      <c r="C12" s="86" t="s">
        <v>148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8" sqref="B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91" t="s">
        <v>137</v>
      </c>
      <c r="B6" s="92"/>
      <c r="C6" s="92"/>
      <c r="D6" s="92"/>
      <c r="E6" s="93"/>
      <c r="F6" s="93"/>
      <c r="G6" s="92"/>
    </row>
    <row r="7" spans="1:7" ht="15">
      <c r="A7" s="44" t="s">
        <v>138</v>
      </c>
      <c r="B7" s="48">
        <v>155</v>
      </c>
      <c r="C7" s="48"/>
      <c r="D7" s="48"/>
      <c r="E7" s="45"/>
      <c r="F7" s="45"/>
      <c r="G7" s="48"/>
    </row>
    <row r="8" spans="1:7" ht="15">
      <c r="A8" s="91" t="s">
        <v>139</v>
      </c>
      <c r="B8" s="92">
        <v>155</v>
      </c>
      <c r="C8" s="92"/>
      <c r="D8" s="92">
        <v>160</v>
      </c>
      <c r="E8" s="93">
        <v>150</v>
      </c>
      <c r="F8" s="93">
        <v>145</v>
      </c>
      <c r="G8" s="92" t="s">
        <v>140</v>
      </c>
    </row>
    <row r="9" spans="1:7" ht="15">
      <c r="A9" s="44" t="s">
        <v>142</v>
      </c>
      <c r="B9" s="48">
        <v>155</v>
      </c>
      <c r="C9" s="48"/>
      <c r="D9" s="48">
        <v>160</v>
      </c>
      <c r="E9" s="45">
        <v>150</v>
      </c>
      <c r="F9" s="45">
        <v>145</v>
      </c>
      <c r="G9" s="48" t="s">
        <v>140</v>
      </c>
    </row>
    <row r="10" spans="1:7" ht="15">
      <c r="A10" s="91" t="s">
        <v>145</v>
      </c>
      <c r="B10" s="92">
        <v>155</v>
      </c>
      <c r="C10" s="92"/>
      <c r="D10" s="92">
        <v>160</v>
      </c>
      <c r="E10" s="93">
        <v>150</v>
      </c>
      <c r="F10" s="93">
        <v>145</v>
      </c>
      <c r="G10" s="92" t="s">
        <v>146</v>
      </c>
    </row>
    <row r="11" spans="1:7" ht="15">
      <c r="A11" s="44" t="s">
        <v>144</v>
      </c>
      <c r="B11" s="48">
        <v>155</v>
      </c>
      <c r="C11" s="48"/>
      <c r="D11" s="48">
        <v>160</v>
      </c>
      <c r="E11" s="45">
        <v>150</v>
      </c>
      <c r="F11" s="45">
        <v>145</v>
      </c>
      <c r="G11" s="48" t="s">
        <v>146</v>
      </c>
    </row>
    <row r="12" spans="1:7" ht="15">
      <c r="A12" s="91" t="s">
        <v>147</v>
      </c>
      <c r="B12" s="92">
        <v>155</v>
      </c>
      <c r="C12" s="92"/>
      <c r="D12" s="92">
        <v>160</v>
      </c>
      <c r="E12" s="93">
        <v>150</v>
      </c>
      <c r="F12" s="93">
        <v>145</v>
      </c>
      <c r="G12" s="92" t="s">
        <v>148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149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/>
      <c r="C8" s="38"/>
    </row>
    <row r="9" spans="1:3" ht="15">
      <c r="A9" s="44" t="s">
        <v>138</v>
      </c>
      <c r="B9" s="45">
        <v>86</v>
      </c>
      <c r="C9" s="45" t="s">
        <v>130</v>
      </c>
    </row>
    <row r="10" spans="1:3" ht="15">
      <c r="A10" s="46" t="s">
        <v>139</v>
      </c>
      <c r="B10" s="38">
        <v>84</v>
      </c>
      <c r="C10" s="38" t="s">
        <v>140</v>
      </c>
    </row>
    <row r="11" spans="1:3" ht="15">
      <c r="A11" s="44" t="s">
        <v>142</v>
      </c>
      <c r="B11" s="45">
        <v>84</v>
      </c>
      <c r="C11" s="45" t="s">
        <v>140</v>
      </c>
    </row>
    <row r="12" spans="1:3" ht="15">
      <c r="A12" s="46" t="s">
        <v>143</v>
      </c>
      <c r="B12" s="38">
        <v>93</v>
      </c>
      <c r="C12" s="38" t="s">
        <v>146</v>
      </c>
    </row>
    <row r="13" spans="1:3" ht="15">
      <c r="A13" s="44" t="s">
        <v>144</v>
      </c>
      <c r="B13" s="45">
        <v>93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44257</v>
      </c>
      <c r="E7">
        <v>663.25</v>
      </c>
      <c r="F7">
        <v>663.25</v>
      </c>
      <c r="G7" t="s">
        <v>53</v>
      </c>
      <c r="H7" t="s">
        <v>54</v>
      </c>
      <c r="I7" s="57">
        <v>44257</v>
      </c>
      <c r="J7">
        <v>627</v>
      </c>
      <c r="K7">
        <v>627</v>
      </c>
      <c r="L7" t="s">
        <v>71</v>
      </c>
      <c r="M7" t="s">
        <v>72</v>
      </c>
      <c r="N7" s="57">
        <v>44257</v>
      </c>
      <c r="O7">
        <v>560.75</v>
      </c>
      <c r="P7">
        <v>560.75</v>
      </c>
      <c r="Q7" s="52" t="s">
        <v>141</v>
      </c>
    </row>
    <row r="8" spans="2:17" ht="15">
      <c r="B8" t="s">
        <v>61</v>
      </c>
      <c r="C8" t="s">
        <v>62</v>
      </c>
      <c r="D8" s="57">
        <v>44257</v>
      </c>
      <c r="E8">
        <v>666.25</v>
      </c>
      <c r="F8">
        <v>666.25</v>
      </c>
      <c r="G8" t="s">
        <v>55</v>
      </c>
      <c r="H8" t="s">
        <v>56</v>
      </c>
      <c r="I8" s="57">
        <v>44257</v>
      </c>
      <c r="J8">
        <v>635.25</v>
      </c>
      <c r="K8">
        <v>635.25</v>
      </c>
      <c r="L8" t="s">
        <v>73</v>
      </c>
      <c r="M8" t="s">
        <v>74</v>
      </c>
      <c r="N8" s="57">
        <v>44257</v>
      </c>
      <c r="O8">
        <v>545</v>
      </c>
      <c r="P8">
        <v>545</v>
      </c>
      <c r="Q8" s="52" t="s">
        <v>141</v>
      </c>
    </row>
    <row r="9" spans="2:17" ht="15">
      <c r="B9" t="s">
        <v>63</v>
      </c>
      <c r="C9" t="s">
        <v>64</v>
      </c>
      <c r="D9" s="57">
        <v>44257</v>
      </c>
      <c r="E9">
        <v>655</v>
      </c>
      <c r="F9">
        <v>655</v>
      </c>
      <c r="G9" t="s">
        <v>57</v>
      </c>
      <c r="H9" t="s">
        <v>58</v>
      </c>
      <c r="I9" s="57">
        <v>44257</v>
      </c>
      <c r="J9">
        <v>640.5</v>
      </c>
      <c r="K9">
        <v>640.5</v>
      </c>
      <c r="L9" t="s">
        <v>65</v>
      </c>
      <c r="M9" t="s">
        <v>66</v>
      </c>
      <c r="N9" s="57">
        <v>44257</v>
      </c>
      <c r="O9">
        <v>532.75</v>
      </c>
      <c r="P9">
        <v>532.75</v>
      </c>
      <c r="Q9" s="52" t="s">
        <v>141</v>
      </c>
    </row>
    <row r="10" spans="2:17" ht="15">
      <c r="B10" t="s">
        <v>75</v>
      </c>
      <c r="C10" t="s">
        <v>76</v>
      </c>
      <c r="D10" s="57">
        <v>44257</v>
      </c>
      <c r="E10">
        <v>651.5</v>
      </c>
      <c r="F10">
        <v>651.5</v>
      </c>
      <c r="G10" t="s">
        <v>77</v>
      </c>
      <c r="H10" t="s">
        <v>78</v>
      </c>
      <c r="I10" s="57">
        <v>44257</v>
      </c>
      <c r="J10">
        <v>645.25</v>
      </c>
      <c r="K10">
        <v>645.25</v>
      </c>
      <c r="L10" t="s">
        <v>79</v>
      </c>
      <c r="M10" t="s">
        <v>80</v>
      </c>
      <c r="N10" s="57">
        <v>44257</v>
      </c>
      <c r="O10">
        <v>493</v>
      </c>
      <c r="P10">
        <v>493</v>
      </c>
      <c r="Q10" s="52" t="s">
        <v>141</v>
      </c>
    </row>
    <row r="11" spans="2:17" ht="15">
      <c r="B11" t="s">
        <v>81</v>
      </c>
      <c r="C11" t="s">
        <v>82</v>
      </c>
      <c r="D11" s="57">
        <v>44257</v>
      </c>
      <c r="E11">
        <v>655</v>
      </c>
      <c r="F11">
        <v>655</v>
      </c>
      <c r="G11" t="s">
        <v>83</v>
      </c>
      <c r="H11" t="s">
        <v>84</v>
      </c>
      <c r="I11" s="57">
        <v>44257</v>
      </c>
      <c r="J11">
        <v>653</v>
      </c>
      <c r="K11">
        <v>653</v>
      </c>
      <c r="L11" t="s">
        <v>67</v>
      </c>
      <c r="M11" t="s">
        <v>68</v>
      </c>
      <c r="N11" s="57">
        <v>44257</v>
      </c>
      <c r="O11">
        <v>475.75</v>
      </c>
      <c r="P11">
        <v>475.75</v>
      </c>
      <c r="Q11" s="52" t="s">
        <v>141</v>
      </c>
    </row>
    <row r="12" spans="2:17" ht="15">
      <c r="B12" t="s">
        <v>85</v>
      </c>
      <c r="C12" t="s">
        <v>86</v>
      </c>
      <c r="D12" s="57">
        <v>44257</v>
      </c>
      <c r="E12">
        <v>659.5</v>
      </c>
      <c r="F12">
        <v>659.5</v>
      </c>
      <c r="G12" t="s">
        <v>87</v>
      </c>
      <c r="H12" t="s">
        <v>88</v>
      </c>
      <c r="I12" s="57">
        <v>44257</v>
      </c>
      <c r="J12">
        <v>658.25</v>
      </c>
      <c r="K12">
        <v>658.25</v>
      </c>
      <c r="L12" t="s">
        <v>102</v>
      </c>
      <c r="M12" t="s">
        <v>103</v>
      </c>
      <c r="N12" s="57">
        <v>44257</v>
      </c>
      <c r="O12">
        <v>483.5</v>
      </c>
      <c r="P12">
        <v>483.5</v>
      </c>
      <c r="Q12" s="52" t="s">
        <v>141</v>
      </c>
    </row>
    <row r="13" spans="2:17" ht="15">
      <c r="B13" t="s">
        <v>91</v>
      </c>
      <c r="C13" t="s">
        <v>92</v>
      </c>
      <c r="D13" s="57">
        <v>44257</v>
      </c>
      <c r="E13">
        <v>656.75</v>
      </c>
      <c r="F13">
        <v>656.75</v>
      </c>
      <c r="G13" t="s">
        <v>93</v>
      </c>
      <c r="H13" t="s">
        <v>94</v>
      </c>
      <c r="I13" s="57">
        <v>44257</v>
      </c>
      <c r="J13">
        <v>657</v>
      </c>
      <c r="K13">
        <v>657</v>
      </c>
      <c r="L13" t="s">
        <v>104</v>
      </c>
      <c r="M13" t="s">
        <v>105</v>
      </c>
      <c r="N13" s="57">
        <v>44257</v>
      </c>
      <c r="O13">
        <v>487.5</v>
      </c>
      <c r="P13">
        <v>487.5</v>
      </c>
      <c r="Q13" s="52" t="s">
        <v>141</v>
      </c>
    </row>
    <row r="14" spans="2:17" ht="15">
      <c r="B14" t="s">
        <v>97</v>
      </c>
      <c r="C14" t="s">
        <v>98</v>
      </c>
      <c r="D14" s="57">
        <v>44257</v>
      </c>
      <c r="E14">
        <v>634</v>
      </c>
      <c r="F14">
        <v>634</v>
      </c>
      <c r="G14" t="s">
        <v>99</v>
      </c>
      <c r="H14" t="s">
        <v>100</v>
      </c>
      <c r="I14" s="57">
        <v>44257</v>
      </c>
      <c r="J14">
        <v>629.5</v>
      </c>
      <c r="K14">
        <v>629.5</v>
      </c>
      <c r="L14" t="s">
        <v>89</v>
      </c>
      <c r="M14" t="s">
        <v>90</v>
      </c>
      <c r="N14" s="57">
        <v>44257</v>
      </c>
      <c r="O14">
        <v>488.5</v>
      </c>
      <c r="P14">
        <v>488.5</v>
      </c>
      <c r="Q14" s="52" t="s">
        <v>141</v>
      </c>
    </row>
    <row r="15" spans="2:17" ht="15">
      <c r="B15" t="s">
        <v>113</v>
      </c>
      <c r="C15" t="s">
        <v>114</v>
      </c>
      <c r="D15" s="57">
        <v>44257</v>
      </c>
      <c r="E15">
        <v>633.75</v>
      </c>
      <c r="F15">
        <v>633.75</v>
      </c>
      <c r="G15" t="s">
        <v>115</v>
      </c>
      <c r="H15" t="s">
        <v>116</v>
      </c>
      <c r="I15" s="57">
        <v>44257</v>
      </c>
      <c r="J15">
        <v>631</v>
      </c>
      <c r="K15">
        <v>631</v>
      </c>
      <c r="L15" t="s">
        <v>106</v>
      </c>
      <c r="M15" t="s">
        <v>107</v>
      </c>
      <c r="N15" s="57">
        <v>44257</v>
      </c>
      <c r="O15">
        <v>447.75</v>
      </c>
      <c r="P15">
        <v>447.75</v>
      </c>
      <c r="Q15" s="52" t="s">
        <v>141</v>
      </c>
    </row>
    <row r="16" spans="2:17" ht="15">
      <c r="B16" t="s">
        <v>117</v>
      </c>
      <c r="C16" t="s">
        <v>118</v>
      </c>
      <c r="D16" s="57">
        <v>44257</v>
      </c>
      <c r="E16">
        <v>641</v>
      </c>
      <c r="F16">
        <v>641</v>
      </c>
      <c r="G16" t="s">
        <v>119</v>
      </c>
      <c r="H16" t="s">
        <v>120</v>
      </c>
      <c r="I16" s="57">
        <v>44257</v>
      </c>
      <c r="J16">
        <v>641.25</v>
      </c>
      <c r="K16">
        <v>641.25</v>
      </c>
      <c r="L16" t="s">
        <v>95</v>
      </c>
      <c r="M16" t="s">
        <v>96</v>
      </c>
      <c r="N16" s="57">
        <v>44257</v>
      </c>
      <c r="O16">
        <v>432.5</v>
      </c>
      <c r="P16">
        <v>432.5</v>
      </c>
      <c r="Q16" s="52" t="s">
        <v>141</v>
      </c>
    </row>
    <row r="17" spans="2:17" ht="15">
      <c r="B17" t="s">
        <v>121</v>
      </c>
      <c r="C17" t="s">
        <v>122</v>
      </c>
      <c r="D17" s="57">
        <v>44257</v>
      </c>
      <c r="E17">
        <v>641.75</v>
      </c>
      <c r="F17">
        <v>641.75</v>
      </c>
      <c r="G17" t="s">
        <v>123</v>
      </c>
      <c r="H17" t="s">
        <v>124</v>
      </c>
      <c r="I17" s="57">
        <v>44257</v>
      </c>
      <c r="J17">
        <v>655</v>
      </c>
      <c r="K17">
        <v>655</v>
      </c>
      <c r="L17" t="s">
        <v>108</v>
      </c>
      <c r="M17" t="s">
        <v>109</v>
      </c>
      <c r="N17" s="57">
        <v>44257</v>
      </c>
      <c r="O17">
        <v>446.5</v>
      </c>
      <c r="P17">
        <v>446.5</v>
      </c>
      <c r="Q17" s="52" t="s">
        <v>141</v>
      </c>
    </row>
    <row r="18" spans="2:17" ht="15">
      <c r="B18" t="s">
        <v>125</v>
      </c>
      <c r="C18" t="s">
        <v>126</v>
      </c>
      <c r="D18" s="57">
        <v>44257</v>
      </c>
      <c r="E18">
        <v>641.5</v>
      </c>
      <c r="F18">
        <v>641.5</v>
      </c>
      <c r="G18" t="s">
        <v>127</v>
      </c>
      <c r="H18" t="s">
        <v>128</v>
      </c>
      <c r="I18" s="57">
        <v>44257</v>
      </c>
      <c r="J18">
        <v>650.25</v>
      </c>
      <c r="K18">
        <v>650.25</v>
      </c>
      <c r="L18" t="s">
        <v>110</v>
      </c>
      <c r="M18" t="s">
        <v>111</v>
      </c>
      <c r="N18" s="57">
        <v>44257</v>
      </c>
      <c r="O18">
        <v>421.5</v>
      </c>
      <c r="P18">
        <v>421.5</v>
      </c>
      <c r="Q18" s="52" t="s">
        <v>141</v>
      </c>
    </row>
    <row r="19" spans="2:16" ht="15">
      <c r="B19" t="s">
        <v>133</v>
      </c>
      <c r="C19" t="s">
        <v>134</v>
      </c>
      <c r="D19" s="57">
        <v>44257</v>
      </c>
      <c r="E19">
        <v>605.75</v>
      </c>
      <c r="F19">
        <v>605.75</v>
      </c>
      <c r="G19" t="s">
        <v>135</v>
      </c>
      <c r="H19" t="s">
        <v>136</v>
      </c>
      <c r="I19" s="57">
        <v>44257</v>
      </c>
      <c r="J19">
        <v>595.25</v>
      </c>
      <c r="K19">
        <v>595.25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2</v>
      </c>
      <c r="F24" s="57" t="s">
        <v>41</v>
      </c>
      <c r="G24" s="52" t="s">
        <v>138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2021-03-03T13:01:21Z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