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'TONELADA'!$A$1:$K$52</definedName>
  </definedNames>
  <calcPr fullCalcOnLoad="1"/>
</workbook>
</file>

<file path=xl/sharedStrings.xml><?xml version="1.0" encoding="utf-8"?>
<sst xmlns="http://schemas.openxmlformats.org/spreadsheetml/2006/main" count="279" uniqueCount="149">
  <si>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</si>
  <si>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</si>
  <si>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</si>
  <si>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</si>
  <si>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</si>
  <si>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</si>
  <si>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</si>
  <si>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</si>
  <si>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</si>
  <si>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</si>
  <si>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</si>
  <si>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</si>
  <si>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</si>
  <si>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</si>
  <si>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</si>
  <si>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</si>
  <si>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</si>
  <si>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</si>
  <si>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</si>
  <si>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</si>
  <si>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</si>
  <si>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</si>
  <si>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</si>
  <si>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</si>
  <si>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</si>
  <si>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</si>
  <si>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</si>
  <si>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</si>
  <si>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</si>
  <si>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</si>
  <si>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</si>
  <si>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</si>
  <si>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</si>
  <si>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</si>
  <si>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</si>
  <si>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</si>
  <si>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</si>
  <si>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</si>
  <si>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</si>
  <si>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</si>
  <si>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</si>
  <si>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</si>
  <si>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</si>
  <si>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</si>
  <si>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</si>
  <si>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</si>
  <si>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</si>
  <si>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</si>
  <si>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</si>
  <si>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</si>
  <si>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</si>
  <si>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</si>
  <si>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</si>
  <si>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</si>
  <si>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</si>
  <si>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</si>
  <si>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</si>
  <si>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</si>
  <si>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</si>
  <si>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</si>
  <si>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</si>
  <si>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</si>
  <si>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</si>
  <si>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</si>
  <si>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</si>
  <si>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</si>
  <si>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</si>
  <si>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</si>
  <si>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</si>
  <si>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</si>
  <si>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</si>
  <si>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</si>
  <si>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</si>
  <si>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</si>
  <si>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</si>
  <si>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</si>
  <si>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</si>
  <si>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</si>
  <si>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</si>
  <si>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</si>
  <si>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</si>
  <si>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</si>
  <si>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</si>
  <si>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</si>
  <si>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</si>
  <si>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</si>
  <si>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</si>
  <si>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</si>
  <si>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</si>
  <si>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</si>
  <si>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</si>
  <si>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</si>
  <si>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</si>
  <si>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</si>
  <si>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</si>
  <si>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</si>
  <si>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</si>
  <si>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</si>
  <si>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</si>
  <si>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</si>
  <si>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</si>
  <si>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</si>
  <si>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</si>
  <si>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</si>
  <si>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</si>
  <si>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</si>
  <si>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</si>
  <si>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</si>
  <si>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</si>
  <si>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</si>
  <si>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</si>
  <si>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</si>
  <si>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</si>
  <si>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</si>
  <si>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</si>
  <si>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</si>
  <si>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</si>
  <si>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</si>
  <si>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</si>
  <si>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</si>
  <si>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</si>
  <si>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</si>
  <si>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</si>
  <si>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</si>
  <si>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</si>
  <si>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</si>
  <si>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</si>
  <si>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</si>
  <si>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</si>
  <si>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</si>
  <si>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</si>
  <si>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</si>
  <si>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</si>
  <si>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</si>
  <si>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</si>
  <si>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</si>
  <si>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</si>
  <si>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</si>
  <si>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</si>
  <si>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</si>
  <si>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</si>
  <si>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</si>
  <si>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</si>
  <si>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Junio</t>
  </si>
  <si>
    <t>Julio</t>
  </si>
  <si>
    <t>junio</t>
  </si>
  <si>
    <t xml:space="preserve"> +N</t>
  </si>
  <si>
    <t>*Primas USWheat.org del 12 de febrero de 2021.</t>
  </si>
  <si>
    <t>Jueves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</si>
</sst>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52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Febrero</v>
      </c>
      <c r="G6" s="65"/>
      <c r="H6" s="99">
        <f>Datos!I24</f>
        <v>2021</v>
      </c>
      <c r="I6" s="4"/>
      <c r="J6" s="3"/>
      <c r="K6" s="3"/>
      <c r="L6" s="4" t="str">
        <f>Datos!D24</f>
        <v>Jueves</v>
      </c>
      <c r="M6" s="4">
        <f>Datos!E24</f>
        <v>18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4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4" t="s">
        <v>10</v>
      </c>
      <c r="L13" s="128" t="s">
        <v>5</v>
      </c>
      <c r="M13" s="146" t="s">
        <v>6</v>
      </c>
      <c r="N13" s="147"/>
    </row>
    <row r="14" spans="1:17" ht="19.5" customHeight="1">
      <c r="A14" s="16">
        <v>2020</v>
      </c>
      <c r="B14" s="131" t="s">
        <v>20</v>
      </c>
      <c r="C14" s="131" t="s">
        <v>131</v>
      </c>
      <c r="D14" s="132" t="s">
        <v>132</v>
      </c>
      <c r="E14" s="131" t="s">
        <v>20</v>
      </c>
      <c r="F14" s="131" t="s">
        <v>131</v>
      </c>
      <c r="G14" s="132" t="s">
        <v>132</v>
      </c>
      <c r="H14" s="17"/>
      <c r="I14" s="131" t="s">
        <v>131</v>
      </c>
      <c r="J14" s="131" t="s">
        <v>131</v>
      </c>
      <c r="K14" s="131" t="s">
        <v>131</v>
      </c>
      <c r="L14" s="131" t="s">
        <v>20</v>
      </c>
      <c r="M14" s="131" t="s">
        <v>131</v>
      </c>
      <c r="N14" s="132" t="s">
        <v>132</v>
      </c>
      <c r="O14"/>
      <c r="P14"/>
      <c r="Q14"/>
    </row>
    <row r="15" spans="1:17" ht="19.5" customHeight="1">
      <c r="A15" s="79" t="s">
        <v>38</v>
      </c>
      <c r="B15" s="78"/>
      <c r="C15" s="82"/>
      <c r="D15" s="127"/>
      <c r="E15" s="117"/>
      <c r="F15" s="83"/>
      <c r="G15" s="83"/>
      <c r="H15" s="83"/>
      <c r="I15" s="118"/>
      <c r="J15" s="118"/>
      <c r="K15" s="116"/>
      <c r="L15" s="117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29"/>
      <c r="E16" s="24"/>
      <c r="F16" s="25"/>
      <c r="G16" s="25"/>
      <c r="H16" s="25"/>
      <c r="I16" s="95"/>
      <c r="J16" s="95"/>
      <c r="K16" s="102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/>
      <c r="D18" s="129"/>
      <c r="E18" s="90"/>
      <c r="F18" s="85"/>
      <c r="G18" s="85"/>
      <c r="H18" s="85"/>
      <c r="I18" s="100"/>
      <c r="J18" s="100"/>
      <c r="K18" s="101"/>
      <c r="L18" s="90"/>
      <c r="M18" s="85"/>
      <c r="N18" s="85"/>
      <c r="O18"/>
      <c r="P18"/>
      <c r="Q18"/>
    </row>
    <row r="19" spans="1:17" ht="19.5" customHeight="1">
      <c r="A19" s="79" t="s">
        <v>44</v>
      </c>
      <c r="B19" s="78"/>
      <c r="C19" s="82"/>
      <c r="D19" s="127"/>
      <c r="E19" s="117"/>
      <c r="F19" s="83"/>
      <c r="G19" s="83"/>
      <c r="H19" s="83"/>
      <c r="I19" s="118"/>
      <c r="J19" s="118"/>
      <c r="K19" s="116"/>
      <c r="L19" s="117"/>
      <c r="M19" s="83">
        <f>L20+'Primas maíz'!B8</f>
        <v>639.25</v>
      </c>
      <c r="N19" s="83">
        <f aca="true" t="shared" si="0" ref="N19:N24">M19*$F$47</f>
        <v>251.65993999999998</v>
      </c>
      <c r="O19"/>
      <c r="P19"/>
      <c r="Q19"/>
    </row>
    <row r="20" spans="1:17" ht="19.5" customHeight="1">
      <c r="A20" s="16" t="s">
        <v>11</v>
      </c>
      <c r="B20" s="58">
        <f>Datos!E7</f>
        <v>662.5</v>
      </c>
      <c r="C20" s="23">
        <f>B20+'Primas SRW'!B8</f>
        <v>797.5</v>
      </c>
      <c r="D20" s="129">
        <f>C20*$B$47</f>
        <v>293.0334</v>
      </c>
      <c r="E20" s="59">
        <f>Datos!K7</f>
        <v>636.75</v>
      </c>
      <c r="F20" s="25">
        <f>E20+'Primas HRW'!B8</f>
        <v>796.75</v>
      </c>
      <c r="G20" s="25">
        <f>F20*$B$47</f>
        <v>292.75782</v>
      </c>
      <c r="H20" s="25"/>
      <c r="I20" s="95">
        <f>E20+'Primas HRW'!D8</f>
        <v>811.75</v>
      </c>
      <c r="J20" s="95">
        <f>E20+'Primas HRW'!E8</f>
        <v>791.75</v>
      </c>
      <c r="K20" s="102">
        <f>E20+'Primas HRW'!F8</f>
        <v>786.75</v>
      </c>
      <c r="L20" s="59">
        <f>Datos!O7</f>
        <v>550.25</v>
      </c>
      <c r="M20" s="25">
        <f>L20+'Primas maíz'!B9</f>
        <v>637.25</v>
      </c>
      <c r="N20" s="25">
        <f t="shared" si="0"/>
        <v>250.87257999999997</v>
      </c>
      <c r="O20"/>
      <c r="P20"/>
      <c r="Q20"/>
    </row>
    <row r="21" spans="1:17" ht="19.5" customHeight="1">
      <c r="A21" s="79" t="s">
        <v>46</v>
      </c>
      <c r="B21" s="78"/>
      <c r="C21" s="127">
        <f>B22+'Primas SRW'!B9</f>
        <v>795.25</v>
      </c>
      <c r="D21" s="127">
        <f>C21*$B$47</f>
        <v>292.20666</v>
      </c>
      <c r="E21" s="81"/>
      <c r="F21" s="82">
        <f>E22+'Primas HRW'!B9</f>
        <v>798</v>
      </c>
      <c r="G21" s="82">
        <f>F21*$B$47</f>
        <v>293.21711999999997</v>
      </c>
      <c r="H21" s="82"/>
      <c r="I21" s="116">
        <f>E22+'Primas HRW'!D9</f>
        <v>813</v>
      </c>
      <c r="J21" s="116">
        <f>E22+'Primas HRW'!E9</f>
        <v>793</v>
      </c>
      <c r="K21" s="116">
        <f>E22+'Primas HRW'!F9</f>
        <v>788</v>
      </c>
      <c r="L21" s="81"/>
      <c r="M21" s="83">
        <f>L22+'Primas maíz'!B10</f>
        <v>642</v>
      </c>
      <c r="N21" s="83">
        <f t="shared" si="0"/>
        <v>252.74256</v>
      </c>
      <c r="O21"/>
      <c r="P21" s="139"/>
      <c r="Q21"/>
    </row>
    <row r="22" spans="1:17" ht="19.5" customHeight="1">
      <c r="A22" s="54" t="s">
        <v>12</v>
      </c>
      <c r="B22" s="55">
        <f>Datos!E8</f>
        <v>665.25</v>
      </c>
      <c r="C22" s="23">
        <f>B22+'Primas SRW'!B10</f>
        <v>790.25</v>
      </c>
      <c r="D22" s="129">
        <f>C22*$B$47</f>
        <v>290.36946</v>
      </c>
      <c r="E22" s="60">
        <f>Datos!K8</f>
        <v>643</v>
      </c>
      <c r="F22" s="66">
        <f>E22+'Primas HRW'!B10</f>
        <v>798</v>
      </c>
      <c r="G22" s="66">
        <f>F22*$B$47</f>
        <v>293.21711999999997</v>
      </c>
      <c r="H22" s="66"/>
      <c r="I22" s="76">
        <f>E22+'Primas HRW'!D10</f>
        <v>813</v>
      </c>
      <c r="J22" s="76">
        <f>E22+'Primas HRW'!E10</f>
        <v>793</v>
      </c>
      <c r="K22" s="76">
        <f>E22+'Primas HRW'!F10</f>
        <v>788</v>
      </c>
      <c r="L22" s="60">
        <f>Datos!O8</f>
        <v>549</v>
      </c>
      <c r="M22" s="55">
        <f>L22+'Primas maíz'!B11</f>
        <v>641</v>
      </c>
      <c r="N22" s="25">
        <f t="shared" si="0"/>
        <v>252.34887999999998</v>
      </c>
      <c r="O22"/>
      <c r="P22"/>
      <c r="Q22"/>
    </row>
    <row r="23" spans="1:17" ht="19.5" customHeight="1">
      <c r="A23" s="79" t="s">
        <v>47</v>
      </c>
      <c r="B23" s="78"/>
      <c r="C23" s="80">
        <f>B24+'Primas SRW'!B11</f>
        <v>754.75</v>
      </c>
      <c r="D23" s="127">
        <f>C23*$B$47</f>
        <v>277.32534</v>
      </c>
      <c r="E23" s="81"/>
      <c r="F23" s="80">
        <f>E24+'Primas HRW'!B11</f>
        <v>801.5</v>
      </c>
      <c r="G23" s="80">
        <f>F23*$B$47</f>
        <v>294.50316</v>
      </c>
      <c r="H23" s="80"/>
      <c r="I23" s="114">
        <f>E24+'Primas HRW'!D11</f>
        <v>816.5</v>
      </c>
      <c r="J23" s="114">
        <f>E24+'Primas HRW'!E11</f>
        <v>796.5</v>
      </c>
      <c r="K23" s="114">
        <f>E24+'Primas HRW'!F11</f>
        <v>791.5</v>
      </c>
      <c r="L23" s="81"/>
      <c r="M23" s="78">
        <f>L24+'Primas maíz'!B12</f>
        <v>640</v>
      </c>
      <c r="N23" s="78">
        <f t="shared" si="0"/>
        <v>251.9552</v>
      </c>
      <c r="O23"/>
      <c r="P23"/>
      <c r="Q23"/>
    </row>
    <row r="24" spans="1:17" ht="19.5" customHeight="1">
      <c r="A24" s="16" t="s">
        <v>13</v>
      </c>
      <c r="B24" s="58">
        <f>Datos!E9</f>
        <v>649.75</v>
      </c>
      <c r="C24" s="23">
        <f>B24+'Primas SRW'!B12</f>
        <v>729.75</v>
      </c>
      <c r="D24" s="129">
        <f>C24*$B$47</f>
        <v>268.13934</v>
      </c>
      <c r="E24" s="59">
        <f>Datos!K9</f>
        <v>646.5</v>
      </c>
      <c r="F24" s="25">
        <f>E24+'Primas HRW'!B12</f>
        <v>801.5</v>
      </c>
      <c r="G24" s="25">
        <f>F24*$B$47</f>
        <v>294.50316</v>
      </c>
      <c r="H24" s="25"/>
      <c r="I24" s="95">
        <f>E24+'Primas HRW'!D12</f>
        <v>816.5</v>
      </c>
      <c r="J24" s="95">
        <f>E24+'Primas HRW'!E12</f>
        <v>796.5</v>
      </c>
      <c r="K24" s="102">
        <f>E24+'Primas HRW'!F12</f>
        <v>791.5</v>
      </c>
      <c r="L24" s="59">
        <f>Datos!O9</f>
        <v>539</v>
      </c>
      <c r="M24" s="25">
        <f>L24+'Primas maíz'!B13</f>
        <v>637</v>
      </c>
      <c r="N24" s="25">
        <f t="shared" si="0"/>
        <v>250.77416</v>
      </c>
      <c r="O24"/>
      <c r="P24"/>
      <c r="Q24"/>
    </row>
    <row r="25" spans="1:17" ht="19.5" customHeight="1">
      <c r="A25" s="79" t="s">
        <v>48</v>
      </c>
      <c r="B25" s="78"/>
      <c r="C25" s="82"/>
      <c r="D25" s="127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647.5</v>
      </c>
      <c r="C26" s="84"/>
      <c r="D26" s="129"/>
      <c r="E26" s="60">
        <f>Datos!K10</f>
        <v>650</v>
      </c>
      <c r="F26" s="84"/>
      <c r="G26" s="84"/>
      <c r="H26" s="84"/>
      <c r="I26" s="84"/>
      <c r="J26" s="84"/>
      <c r="K26" s="84"/>
      <c r="L26" s="60">
        <f>Datos!O10</f>
        <v>483.5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7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29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652.25</v>
      </c>
      <c r="C29" s="80"/>
      <c r="D29" s="112"/>
      <c r="E29" s="81">
        <f>Datos!K11</f>
        <v>655</v>
      </c>
      <c r="F29" s="80"/>
      <c r="G29" s="80"/>
      <c r="H29" s="80"/>
      <c r="I29" s="80"/>
      <c r="J29" s="80"/>
      <c r="K29" s="80"/>
      <c r="L29" s="81">
        <f>Datos!O11</f>
        <v>459.25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657</v>
      </c>
      <c r="C31" s="23"/>
      <c r="D31" s="129"/>
      <c r="E31" s="59">
        <f>Datos!K12</f>
        <v>659.75</v>
      </c>
      <c r="F31" s="25"/>
      <c r="G31" s="25"/>
      <c r="H31" s="25"/>
      <c r="I31" s="25"/>
      <c r="J31" s="25"/>
      <c r="K31" s="23"/>
      <c r="L31" s="59">
        <f>Datos!O12</f>
        <v>466.75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650.25</v>
      </c>
      <c r="C32" s="80"/>
      <c r="D32" s="112"/>
      <c r="E32" s="81">
        <f>Datos!K13</f>
        <v>648.75</v>
      </c>
      <c r="F32" s="80"/>
      <c r="G32" s="80"/>
      <c r="H32" s="80"/>
      <c r="I32" s="80"/>
      <c r="J32" s="80"/>
      <c r="K32" s="80"/>
      <c r="L32" s="81">
        <f>Datos!O13</f>
        <v>470.25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628.75</v>
      </c>
      <c r="C33" s="23"/>
      <c r="D33" s="129"/>
      <c r="E33" s="59">
        <f>Datos!K14</f>
        <v>614</v>
      </c>
      <c r="F33" s="25"/>
      <c r="G33" s="25"/>
      <c r="H33" s="25"/>
      <c r="I33" s="25"/>
      <c r="J33" s="25"/>
      <c r="K33" s="23"/>
      <c r="L33" s="59">
        <f>Datos!O14</f>
        <v>471.25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629.75</v>
      </c>
      <c r="C34" s="82"/>
      <c r="D34" s="127"/>
      <c r="E34" s="81">
        <f>Datos!K15</f>
        <v>612</v>
      </c>
      <c r="F34" s="82"/>
      <c r="G34" s="82"/>
      <c r="H34" s="82"/>
      <c r="I34" s="82"/>
      <c r="J34" s="82"/>
      <c r="K34" s="82"/>
      <c r="L34" s="81">
        <f>Datos!O15</f>
        <v>432.5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636.75</v>
      </c>
      <c r="C35" s="66"/>
      <c r="D35" s="71"/>
      <c r="E35" s="59">
        <f>Datos!K16</f>
        <v>623.25</v>
      </c>
      <c r="F35" s="66"/>
      <c r="G35" s="66"/>
      <c r="H35" s="66"/>
      <c r="I35" s="66"/>
      <c r="J35" s="66"/>
      <c r="K35" s="66"/>
      <c r="L35" s="59">
        <f>Datos!O16</f>
        <v>422.75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638</v>
      </c>
      <c r="C37" s="23"/>
      <c r="D37" s="129"/>
      <c r="E37" s="59">
        <f>Datos!K17</f>
        <v>623.25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636</v>
      </c>
      <c r="C38" s="82"/>
      <c r="D38" s="127"/>
      <c r="E38" s="81">
        <f>Datos!K18</f>
        <v>632.75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599.75</v>
      </c>
      <c r="C39" s="23"/>
      <c r="D39" s="129"/>
      <c r="E39" s="59">
        <f>Datos!J19</f>
        <v>584.75</v>
      </c>
      <c r="F39" s="25"/>
      <c r="G39" s="25"/>
      <c r="H39" s="25"/>
      <c r="I39" s="25"/>
      <c r="J39" s="25"/>
      <c r="K39" s="23"/>
      <c r="L39" s="59">
        <f>Datos!O17</f>
        <v>437.25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7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3"/>
      <c r="D41" s="130"/>
      <c r="E41" s="59"/>
      <c r="F41" s="103"/>
      <c r="G41" s="103"/>
      <c r="H41" s="103"/>
      <c r="I41" s="103"/>
      <c r="J41" s="103"/>
      <c r="K41" s="103"/>
      <c r="L41" s="59">
        <f>Datos!O18</f>
        <v>419.25</v>
      </c>
      <c r="M41" s="58"/>
      <c r="N41" s="58"/>
      <c r="O41"/>
      <c r="P41"/>
      <c r="Q41"/>
    </row>
    <row r="42" spans="1:17" ht="19.5" customHeight="1">
      <c r="A42" s="5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/>
      <c r="O42"/>
      <c r="P42"/>
      <c r="Q42"/>
    </row>
    <row r="43" spans="1:17" ht="19.5" customHeight="1">
      <c r="A43" s="5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9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Febrero</v>
      </c>
      <c r="F7" s="3">
        <f>Datos!I24</f>
        <v>2021</v>
      </c>
      <c r="G7" s="3"/>
      <c r="H7" s="3"/>
      <c r="I7" s="3"/>
      <c r="J7" s="4" t="str">
        <f>Datos!D24</f>
        <v>Jueves</v>
      </c>
      <c r="K7" s="3">
        <f>Datos!E24</f>
        <v>18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2021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43</v>
      </c>
      <c r="B15" s="55"/>
      <c r="C15" s="71"/>
      <c r="D15" s="56"/>
      <c r="E15" s="66"/>
      <c r="F15" s="25"/>
      <c r="G15" s="76"/>
      <c r="H15" s="76"/>
      <c r="I15" s="77"/>
      <c r="J15" s="56"/>
      <c r="K15" s="75"/>
    </row>
    <row r="16" spans="1:11" ht="19.5" customHeight="1">
      <c r="A16" s="79" t="s">
        <v>44</v>
      </c>
      <c r="B16" s="78"/>
      <c r="C16" s="112"/>
      <c r="D16" s="113"/>
      <c r="E16" s="80"/>
      <c r="F16" s="80"/>
      <c r="G16" s="114"/>
      <c r="H16" s="114"/>
      <c r="I16" s="114"/>
      <c r="J16" s="81"/>
      <c r="K16" s="78">
        <f>BUSHEL!M19*$E$50</f>
        <v>251.65993999999998</v>
      </c>
    </row>
    <row r="17" spans="1:11" ht="19.5" customHeight="1">
      <c r="A17" s="16" t="s">
        <v>11</v>
      </c>
      <c r="B17" s="58">
        <f>BUSHEL!B20*TONELADA!$B$50</f>
        <v>243.429</v>
      </c>
      <c r="C17" s="23">
        <v>293</v>
      </c>
      <c r="D17" s="59">
        <f>IF(BUSHEL!E20&gt;0,BUSHEL!E20*TONELADA!$B$50,"")</f>
        <v>233.96742</v>
      </c>
      <c r="E17" s="25">
        <v>292.7</v>
      </c>
      <c r="F17" s="25" t="s">
        <v>45</v>
      </c>
      <c r="G17" s="95">
        <f>BUSHEL!I20*TONELADA!$B$50</f>
        <v>298.26941999999997</v>
      </c>
      <c r="H17" s="95">
        <f>BUSHEL!J20*TONELADA!$B$50</f>
        <v>290.92062</v>
      </c>
      <c r="I17" s="137">
        <f>BUSHEL!K20*TONELADA!$B$50</f>
        <v>289.08342</v>
      </c>
      <c r="J17" s="136">
        <f>BUSHEL!L20*BUSHEL!F47</f>
        <v>216.62241999999998</v>
      </c>
      <c r="K17" s="25">
        <f>BUSHEL!M20*$E$50</f>
        <v>250.87257999999997</v>
      </c>
    </row>
    <row r="18" spans="1:11" ht="19.5" customHeight="1">
      <c r="A18" s="79" t="s">
        <v>46</v>
      </c>
      <c r="B18" s="78"/>
      <c r="C18" s="112">
        <v>292.2</v>
      </c>
      <c r="D18" s="113"/>
      <c r="E18" s="80">
        <v>293.2</v>
      </c>
      <c r="F18" s="114"/>
      <c r="G18" s="118">
        <f>BUSHEL!I21*TONELADA!$B$50</f>
        <v>298.72872</v>
      </c>
      <c r="H18" s="118">
        <f>BUSHEL!J21*TONELADA!$B$50</f>
        <v>291.37991999999997</v>
      </c>
      <c r="I18" s="138">
        <f>BUSHEL!K21*TONELADA!$B$50</f>
        <v>289.54272</v>
      </c>
      <c r="J18" s="113"/>
      <c r="K18" s="78">
        <f>BUSHEL!M21*$E$50</f>
        <v>252.74256</v>
      </c>
    </row>
    <row r="19" spans="1:11" ht="19.5" customHeight="1">
      <c r="A19" s="54" t="s">
        <v>12</v>
      </c>
      <c r="B19" s="55">
        <f>BUSHEL!B22*TONELADA!$B$50</f>
        <v>244.43946</v>
      </c>
      <c r="C19" s="66">
        <v>290.3</v>
      </c>
      <c r="D19" s="60">
        <f>IF(BUSHEL!E22&gt;0,BUSHEL!E22*TONELADA!$B$50,"")</f>
        <v>236.26391999999998</v>
      </c>
      <c r="E19" s="66">
        <v>293.2</v>
      </c>
      <c r="F19" s="66"/>
      <c r="G19" s="76">
        <f>BUSHEL!I22*TONELADA!$B$50</f>
        <v>298.72872</v>
      </c>
      <c r="H19" s="76">
        <f>BUSHEL!J22*TONELADA!$B$50</f>
        <v>291.37991999999997</v>
      </c>
      <c r="I19" s="77">
        <f>BUSHEL!K22*TONELADA!$B$50</f>
        <v>289.54272</v>
      </c>
      <c r="J19" s="56">
        <f>BUSHEL!L22*BUSHEL!F47</f>
        <v>216.13031999999998</v>
      </c>
      <c r="K19" s="55">
        <f>BUSHEL!M22*$E$50</f>
        <v>252.34887999999998</v>
      </c>
    </row>
    <row r="20" spans="1:11" ht="19.5" customHeight="1">
      <c r="A20" s="79" t="s">
        <v>47</v>
      </c>
      <c r="B20" s="78"/>
      <c r="C20" s="112">
        <v>277.3</v>
      </c>
      <c r="D20" s="113"/>
      <c r="E20" s="80">
        <v>294.5</v>
      </c>
      <c r="F20" s="114"/>
      <c r="G20" s="114">
        <f>BUSHEL!I23*TONELADA!$B$50</f>
        <v>300.01475999999997</v>
      </c>
      <c r="H20" s="114">
        <f>BUSHEL!J23*TONELADA!$B$50</f>
        <v>292.66596</v>
      </c>
      <c r="I20" s="115">
        <f>BUSHEL!K23*TONELADA!$B$50</f>
        <v>290.82876</v>
      </c>
      <c r="J20" s="113"/>
      <c r="K20" s="78">
        <f>BUSHEL!M23*$E$50</f>
        <v>251.9552</v>
      </c>
    </row>
    <row r="21" spans="1:11" ht="19.5" customHeight="1">
      <c r="A21" s="16" t="s">
        <v>13</v>
      </c>
      <c r="B21" s="58">
        <f>BUSHEL!B24*TONELADA!$B$50</f>
        <v>238.74414</v>
      </c>
      <c r="C21" s="23">
        <v>268.1</v>
      </c>
      <c r="D21" s="59">
        <f>IF(BUSHEL!E24&gt;0,BUSHEL!E24*TONELADA!$B$50,"")</f>
        <v>237.54996</v>
      </c>
      <c r="E21" s="25">
        <v>294.5</v>
      </c>
      <c r="F21" s="25"/>
      <c r="G21" s="95">
        <f>BUSHEL!I24*TONELADA!$B$50</f>
        <v>300.01475999999997</v>
      </c>
      <c r="H21" s="95">
        <f>BUSHEL!J24*TONELADA!$B$50</f>
        <v>292.66596</v>
      </c>
      <c r="I21" s="102">
        <f>BUSHEL!K24*TONELADA!$B$50</f>
        <v>290.82876</v>
      </c>
      <c r="J21" s="59">
        <f>BUSHEL!L24*$E$50</f>
        <v>212.19351999999998</v>
      </c>
      <c r="K21" s="25">
        <f>BUSHEL!M24*$E$50</f>
        <v>250.77416</v>
      </c>
    </row>
    <row r="22" spans="1:11" ht="19.5" customHeight="1">
      <c r="A22" s="79" t="s">
        <v>48</v>
      </c>
      <c r="B22" s="78"/>
      <c r="C22" s="82"/>
      <c r="D22" s="81"/>
      <c r="E22" s="82"/>
      <c r="F22" s="82"/>
      <c r="G22" s="82"/>
      <c r="H22" s="82"/>
      <c r="I22" s="82"/>
      <c r="J22" s="81"/>
      <c r="K22" s="83"/>
    </row>
    <row r="23" spans="1:11" ht="19.5" customHeight="1">
      <c r="A23" s="54" t="s">
        <v>14</v>
      </c>
      <c r="B23" s="55">
        <f>BUSHEL!B26*TONELADA!$B$50</f>
        <v>237.9174</v>
      </c>
      <c r="C23" s="84"/>
      <c r="D23" s="60">
        <f>IF(BUSHEL!E26&gt;0,BUSHEL!E26*TONELADA!$B$50,"")</f>
        <v>238.83599999999998</v>
      </c>
      <c r="E23" s="84"/>
      <c r="F23" s="84"/>
      <c r="G23" s="84"/>
      <c r="H23" s="84"/>
      <c r="I23" s="84"/>
      <c r="J23" s="60">
        <f>BUSHEL!L26*BUSHEL!F47</f>
        <v>190.34428</v>
      </c>
      <c r="K23" s="85"/>
    </row>
    <row r="24" spans="1:11" ht="19.5" customHeight="1">
      <c r="A24" s="79" t="s">
        <v>49</v>
      </c>
      <c r="B24" s="78"/>
      <c r="C24" s="82"/>
      <c r="D24" s="81"/>
      <c r="E24" s="82"/>
      <c r="F24" s="82"/>
      <c r="G24" s="82"/>
      <c r="H24" s="82"/>
      <c r="I24" s="82"/>
      <c r="J24" s="81"/>
      <c r="K24" s="83"/>
    </row>
    <row r="25" spans="1:11" ht="19.5" customHeight="1">
      <c r="A25" s="54" t="s">
        <v>38</v>
      </c>
      <c r="B25" s="55"/>
      <c r="C25" s="84"/>
      <c r="D25" s="60"/>
      <c r="E25" s="84"/>
      <c r="F25" s="84"/>
      <c r="G25" s="84"/>
      <c r="H25" s="84"/>
      <c r="I25" s="84"/>
      <c r="J25" s="60"/>
      <c r="K25" s="85"/>
    </row>
    <row r="26" spans="1:11" ht="19.5" customHeight="1">
      <c r="A26" s="79" t="s">
        <v>15</v>
      </c>
      <c r="B26" s="78">
        <f>BUSHEL!B29*TONELADA!$B$50</f>
        <v>239.66273999999999</v>
      </c>
      <c r="C26" s="80"/>
      <c r="D26" s="81">
        <f>IF(BUSHEL!E29&gt;0,BUSHEL!E29*TONELADA!$B$50,"")</f>
        <v>240.67319999999998</v>
      </c>
      <c r="E26" s="80"/>
      <c r="F26" s="80"/>
      <c r="G26" s="80"/>
      <c r="H26" s="80"/>
      <c r="I26" s="80"/>
      <c r="J26" s="81">
        <f>BUSHEL!L29*$E$50</f>
        <v>180.79754</v>
      </c>
      <c r="K26" s="78"/>
    </row>
    <row r="27" spans="1:11" ht="19.5" customHeight="1">
      <c r="A27" s="16">
        <v>2022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54" t="s">
        <v>43</v>
      </c>
      <c r="B28" s="55"/>
      <c r="C28" s="71"/>
      <c r="D28" s="56"/>
      <c r="E28" s="66"/>
      <c r="F28" s="25"/>
      <c r="G28" s="76"/>
      <c r="H28" s="76"/>
      <c r="I28" s="77"/>
      <c r="J28" s="56"/>
      <c r="K28" s="75"/>
    </row>
    <row r="29" spans="1:11" ht="19.5" customHeight="1">
      <c r="A29" s="79" t="s">
        <v>44</v>
      </c>
      <c r="B29" s="78"/>
      <c r="C29" s="112"/>
      <c r="D29" s="113"/>
      <c r="E29" s="80"/>
      <c r="F29" s="80"/>
      <c r="G29" s="114"/>
      <c r="H29" s="114"/>
      <c r="I29" s="114"/>
      <c r="J29" s="81"/>
      <c r="K29" s="78"/>
    </row>
    <row r="30" spans="1:11" ht="19.5" customHeight="1">
      <c r="A30" s="16" t="s">
        <v>11</v>
      </c>
      <c r="B30" s="58">
        <f>BUSHEL!B31*TONELADA!$B$50</f>
        <v>241.40807999999998</v>
      </c>
      <c r="C30" s="23"/>
      <c r="D30" s="59">
        <f>BUSHEL!E31*TONELADA!$B$50</f>
        <v>242.41853999999998</v>
      </c>
      <c r="E30" s="25"/>
      <c r="F30" s="25"/>
      <c r="G30" s="25"/>
      <c r="H30" s="25"/>
      <c r="I30" s="23"/>
      <c r="J30" s="59">
        <f>BUSHEL!L31*TONELADA!$B$50</f>
        <v>171.50262</v>
      </c>
      <c r="K30" s="25"/>
    </row>
    <row r="31" spans="1:11" ht="19.5" customHeight="1">
      <c r="A31" s="79" t="s">
        <v>46</v>
      </c>
      <c r="B31" s="78"/>
      <c r="C31" s="112"/>
      <c r="D31" s="113"/>
      <c r="E31" s="80"/>
      <c r="F31" s="80"/>
      <c r="G31" s="114"/>
      <c r="H31" s="114"/>
      <c r="I31" s="114"/>
      <c r="J31" s="81"/>
      <c r="K31" s="78"/>
    </row>
    <row r="32" spans="1:11" ht="19.5" customHeight="1">
      <c r="A32" s="140" t="s">
        <v>12</v>
      </c>
      <c r="B32" s="58">
        <f>BUSHEL!B32*TONELADA!$B$50</f>
        <v>238.92785999999998</v>
      </c>
      <c r="C32" s="103"/>
      <c r="D32" s="59">
        <f>BUSHEL!E32*TONELADA!$B$50</f>
        <v>238.3767</v>
      </c>
      <c r="E32" s="103"/>
      <c r="F32" s="103"/>
      <c r="G32" s="103"/>
      <c r="H32" s="103"/>
      <c r="I32" s="103"/>
      <c r="J32" s="59">
        <f>BUSHEL!L32*TONELADA!$B$50</f>
        <v>172.78866</v>
      </c>
      <c r="K32" s="58"/>
    </row>
    <row r="33" spans="1:11" ht="19.5" customHeight="1">
      <c r="A33" s="79" t="s">
        <v>47</v>
      </c>
      <c r="B33" s="78"/>
      <c r="C33" s="80"/>
      <c r="D33" s="81"/>
      <c r="E33" s="80"/>
      <c r="F33" s="80"/>
      <c r="G33" s="80"/>
      <c r="H33" s="80"/>
      <c r="I33" s="80"/>
      <c r="J33" s="81"/>
      <c r="K33" s="78"/>
    </row>
    <row r="34" spans="1:11" ht="19.5" customHeight="1">
      <c r="A34" s="16" t="s">
        <v>13</v>
      </c>
      <c r="B34" s="58">
        <f>BUSHEL!B33*TONELADA!$B$50</f>
        <v>231.0279</v>
      </c>
      <c r="C34" s="23"/>
      <c r="D34" s="59">
        <f>BUSHEL!E33*TONELADA!$B$50</f>
        <v>225.60816</v>
      </c>
      <c r="E34" s="25"/>
      <c r="F34" s="25"/>
      <c r="G34" s="25"/>
      <c r="H34" s="25"/>
      <c r="I34" s="23"/>
      <c r="J34" s="59">
        <f>BUSHEL!L33*TONELADA!$B$50</f>
        <v>173.15609999999998</v>
      </c>
      <c r="K34" s="25"/>
    </row>
    <row r="35" spans="1:11" ht="19.5" customHeight="1">
      <c r="A35" s="79" t="s">
        <v>48</v>
      </c>
      <c r="B35" s="78"/>
      <c r="C35" s="82"/>
      <c r="D35" s="81"/>
      <c r="E35" s="82"/>
      <c r="F35" s="82"/>
      <c r="G35" s="82"/>
      <c r="H35" s="82"/>
      <c r="I35" s="82"/>
      <c r="J35" s="81"/>
      <c r="K35" s="83"/>
    </row>
    <row r="36" spans="1:11" ht="19.5" customHeight="1">
      <c r="A36" s="140" t="s">
        <v>14</v>
      </c>
      <c r="B36" s="58">
        <f>BUSHEL!B34*TONELADA!$B$50</f>
        <v>231.39534</v>
      </c>
      <c r="C36" s="103"/>
      <c r="D36" s="59">
        <f>BUSHEL!E34*TONELADA!$B$50</f>
        <v>224.87328</v>
      </c>
      <c r="E36" s="103"/>
      <c r="F36" s="103"/>
      <c r="G36" s="103"/>
      <c r="H36" s="103"/>
      <c r="I36" s="103"/>
      <c r="J36" s="59">
        <f>BUSHEL!L34*TONELADA!$B$50</f>
        <v>158.9178</v>
      </c>
      <c r="K36" s="58"/>
    </row>
    <row r="37" spans="1:11" ht="19.5" customHeight="1">
      <c r="A37" s="79" t="s">
        <v>49</v>
      </c>
      <c r="B37" s="78"/>
      <c r="C37" s="82"/>
      <c r="D37" s="81"/>
      <c r="E37" s="82"/>
      <c r="F37" s="82"/>
      <c r="G37" s="82"/>
      <c r="H37" s="82"/>
      <c r="I37" s="82"/>
      <c r="J37" s="81"/>
      <c r="K37" s="83"/>
    </row>
    <row r="38" spans="1:11" ht="19.5" customHeight="1">
      <c r="A38" s="140" t="s">
        <v>38</v>
      </c>
      <c r="B38" s="58"/>
      <c r="C38" s="103"/>
      <c r="D38" s="59"/>
      <c r="E38" s="103"/>
      <c r="F38" s="103"/>
      <c r="G38" s="103"/>
      <c r="H38" s="103"/>
      <c r="I38" s="103"/>
      <c r="J38" s="59"/>
      <c r="K38" s="58"/>
    </row>
    <row r="39" spans="1:11" ht="19.5" customHeight="1">
      <c r="A39" s="79" t="s">
        <v>15</v>
      </c>
      <c r="B39" s="78">
        <f>BUSHEL!B35*TONELADA!$B$50</f>
        <v>233.96742</v>
      </c>
      <c r="C39" s="80"/>
      <c r="D39" s="81">
        <f>BUSHEL!E35*TONELADA!$B$50</f>
        <v>229.00698</v>
      </c>
      <c r="E39" s="80"/>
      <c r="F39" s="80"/>
      <c r="G39" s="80"/>
      <c r="H39" s="80"/>
      <c r="I39" s="80"/>
      <c r="J39" s="81">
        <f>BUSHEL!L35*TONELADA!$B$50</f>
        <v>155.33526</v>
      </c>
      <c r="K39" s="78"/>
    </row>
    <row r="40" spans="1:11" ht="19.5" customHeight="1">
      <c r="A40" s="16">
        <v>2023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</row>
    <row r="41" spans="1:11" ht="19.5" customHeight="1">
      <c r="A41" s="22" t="s">
        <v>11</v>
      </c>
      <c r="B41" s="110">
        <f>BUSHEL!B37*TONELADA!$B$50</f>
        <v>234.42672</v>
      </c>
      <c r="C41" s="119"/>
      <c r="D41" s="123">
        <f>BUSHEL!E37*TONELADA!$B$50</f>
        <v>229.00698</v>
      </c>
      <c r="E41" s="109"/>
      <c r="F41" s="109"/>
      <c r="G41" s="109"/>
      <c r="H41" s="109"/>
      <c r="I41" s="124"/>
      <c r="J41" s="121"/>
      <c r="K41" s="109"/>
    </row>
    <row r="42" spans="1:11" ht="19.5" customHeight="1">
      <c r="A42" s="22" t="s">
        <v>12</v>
      </c>
      <c r="B42" s="111">
        <f>BUSHEL!B38*TONELADA!$B$50</f>
        <v>233.69183999999998</v>
      </c>
      <c r="C42" s="120"/>
      <c r="D42" s="125">
        <f>BUSHEL!E38*TONELADA!$B$50</f>
        <v>232.49766</v>
      </c>
      <c r="E42" s="38"/>
      <c r="F42" s="38"/>
      <c r="G42" s="38"/>
      <c r="H42" s="38"/>
      <c r="I42" s="126"/>
      <c r="J42" s="122"/>
      <c r="K42" s="38"/>
    </row>
    <row r="43" spans="1:11" ht="19.5" customHeight="1">
      <c r="A43" s="79" t="s">
        <v>13</v>
      </c>
      <c r="B43" s="78">
        <f>BUSHEL!B39*TONELADA!$B$50</f>
        <v>220.37214</v>
      </c>
      <c r="C43" s="82"/>
      <c r="D43" s="81">
        <f>BUSHEL!E39*TONELADA!$B$50</f>
        <v>214.86054</v>
      </c>
      <c r="E43" s="83"/>
      <c r="F43" s="83"/>
      <c r="G43" s="83"/>
      <c r="H43" s="83"/>
      <c r="I43" s="127"/>
      <c r="J43" s="113">
        <f>BUSHEL!L39*TONELADA!$B$50</f>
        <v>160.66314</v>
      </c>
      <c r="K43" s="83"/>
    </row>
    <row r="44" spans="1:11" ht="19.5" customHeight="1">
      <c r="A44" s="16" t="s">
        <v>14</v>
      </c>
      <c r="B44" s="58"/>
      <c r="C44" s="23"/>
      <c r="D44" s="59"/>
      <c r="E44" s="23"/>
      <c r="F44" s="23"/>
      <c r="G44" s="23"/>
      <c r="H44" s="23"/>
      <c r="I44" s="23"/>
      <c r="J44" s="59"/>
      <c r="K44" s="25"/>
    </row>
    <row r="45" spans="1:11" ht="19.5" customHeight="1">
      <c r="A45" s="79" t="s">
        <v>15</v>
      </c>
      <c r="B45" s="78"/>
      <c r="C45" s="82"/>
      <c r="D45" s="81"/>
      <c r="E45" s="82"/>
      <c r="F45" s="82"/>
      <c r="G45" s="82"/>
      <c r="H45" s="82"/>
      <c r="I45" s="82"/>
      <c r="J45" s="81">
        <f>BUSHEL!L41*TONELADA!$B$50</f>
        <v>154.04922</v>
      </c>
      <c r="K45" s="83"/>
    </row>
    <row r="46" spans="1:11" ht="19.5" customHeight="1">
      <c r="A46" s="73"/>
      <c r="B46" s="74"/>
      <c r="C46" s="74"/>
      <c r="D46" s="74"/>
      <c r="E46" s="74"/>
      <c r="F46" s="74"/>
      <c r="G46" s="74"/>
      <c r="H46" s="74"/>
      <c r="I46" s="74"/>
      <c r="J46" s="62"/>
      <c r="K46" s="74"/>
    </row>
    <row r="47" spans="1:11" ht="19.5" customHeight="1">
      <c r="A47" s="61"/>
      <c r="B47" s="62"/>
      <c r="C47" s="62"/>
      <c r="D47" s="62"/>
      <c r="E47" s="62"/>
      <c r="F47" s="62"/>
      <c r="G47" s="62"/>
      <c r="H47" s="62"/>
      <c r="I47" s="62"/>
      <c r="J47" s="62"/>
      <c r="K47" s="62"/>
    </row>
    <row r="48" spans="1:11" ht="19.5" customHeight="1">
      <c r="A48" s="28" t="s">
        <v>51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ht="15">
      <c r="A49" s="31" t="s">
        <v>16</v>
      </c>
    </row>
    <row r="50" spans="1:5" ht="15">
      <c r="A50" s="39" t="s">
        <v>18</v>
      </c>
      <c r="B50" s="40">
        <v>0.36744</v>
      </c>
      <c r="D50" s="39" t="s">
        <v>19</v>
      </c>
      <c r="E50" s="1">
        <v>0.39368</v>
      </c>
    </row>
    <row r="51" spans="1:11" ht="15.75">
      <c r="A51" s="30" t="s">
        <v>17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</row>
    <row r="55" spans="1:2" ht="15">
      <c r="A55" s="37"/>
      <c r="B55" s="33"/>
    </row>
    <row r="56" spans="1:2" ht="15">
      <c r="A56" s="37"/>
      <c r="B56" s="35"/>
    </row>
    <row r="57" spans="1:2" ht="15">
      <c r="A57" s="36"/>
      <c r="B57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1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2021</v>
      </c>
      <c r="B5" s="88"/>
      <c r="C5" s="89"/>
    </row>
    <row r="6" spans="1:3" ht="15">
      <c r="A6" s="44" t="s">
        <v>129</v>
      </c>
      <c r="B6" s="48"/>
      <c r="C6" s="48"/>
    </row>
    <row r="7" spans="1:3" ht="15">
      <c r="A7" s="47" t="s">
        <v>137</v>
      </c>
      <c r="B7" s="72"/>
      <c r="C7" s="86"/>
    </row>
    <row r="8" spans="1:3" ht="15">
      <c r="A8" s="44" t="s">
        <v>138</v>
      </c>
      <c r="B8" s="48">
        <v>135</v>
      </c>
      <c r="C8" s="48" t="s">
        <v>130</v>
      </c>
    </row>
    <row r="9" spans="1:3" ht="15">
      <c r="A9" s="47" t="s">
        <v>139</v>
      </c>
      <c r="B9" s="72">
        <v>130</v>
      </c>
      <c r="C9" s="86" t="s">
        <v>140</v>
      </c>
    </row>
    <row r="10" spans="1:3" ht="15">
      <c r="A10" s="44" t="s">
        <v>142</v>
      </c>
      <c r="B10" s="48">
        <v>125</v>
      </c>
      <c r="C10" s="48" t="s">
        <v>140</v>
      </c>
    </row>
    <row r="11" spans="1:3" ht="15">
      <c r="A11" s="47" t="s">
        <v>143</v>
      </c>
      <c r="B11" s="72">
        <v>105</v>
      </c>
      <c r="C11" s="86" t="s">
        <v>146</v>
      </c>
    </row>
    <row r="12" spans="1:3" ht="15">
      <c r="A12" s="44" t="s">
        <v>144</v>
      </c>
      <c r="B12" s="48">
        <v>80</v>
      </c>
      <c r="C12" s="48" t="s">
        <v>146</v>
      </c>
    </row>
    <row r="15" spans="1:3" ht="15.75">
      <c r="A15" s="108" t="s">
        <v>112</v>
      </c>
      <c r="B15" s="107"/>
      <c r="C15" s="10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zoomScale="90" zoomScaleNormal="90" zoomScalePageLayoutView="0" workbookViewId="0" topLeftCell="A1">
      <selection activeCell="B13" sqref="B13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ht="15.75">
      <c r="A5" s="96">
        <v>2021</v>
      </c>
      <c r="B5" s="97"/>
      <c r="C5" s="97"/>
      <c r="D5" s="97"/>
      <c r="E5" s="97"/>
      <c r="F5" s="97"/>
      <c r="G5" s="98"/>
    </row>
    <row r="6" spans="1:7" ht="15">
      <c r="A6" s="44" t="s">
        <v>129</v>
      </c>
      <c r="B6" s="48"/>
      <c r="C6" s="48"/>
      <c r="D6" s="48"/>
      <c r="E6" s="45"/>
      <c r="F6" s="45"/>
      <c r="G6" s="48"/>
    </row>
    <row r="7" spans="1:7" ht="15">
      <c r="A7" s="91" t="s">
        <v>137</v>
      </c>
      <c r="B7" s="92"/>
      <c r="C7" s="92"/>
      <c r="D7" s="92"/>
      <c r="E7" s="93"/>
      <c r="F7" s="93"/>
      <c r="G7" s="92"/>
    </row>
    <row r="8" spans="1:7" ht="15">
      <c r="A8" s="44" t="s">
        <v>138</v>
      </c>
      <c r="B8" s="48">
        <v>160</v>
      </c>
      <c r="C8" s="48"/>
      <c r="D8" s="48">
        <v>175</v>
      </c>
      <c r="E8" s="45">
        <v>155</v>
      </c>
      <c r="F8" s="45">
        <v>150</v>
      </c>
      <c r="G8" s="48" t="s">
        <v>130</v>
      </c>
    </row>
    <row r="9" spans="1:7" ht="15">
      <c r="A9" s="91" t="s">
        <v>139</v>
      </c>
      <c r="B9" s="92">
        <v>155</v>
      </c>
      <c r="C9" s="92"/>
      <c r="D9" s="92">
        <v>170</v>
      </c>
      <c r="E9" s="93">
        <v>150</v>
      </c>
      <c r="F9" s="93">
        <v>145</v>
      </c>
      <c r="G9" s="92" t="s">
        <v>140</v>
      </c>
    </row>
    <row r="10" spans="1:7" ht="15">
      <c r="A10" s="44" t="s">
        <v>142</v>
      </c>
      <c r="B10" s="48">
        <v>155</v>
      </c>
      <c r="C10" s="48"/>
      <c r="D10" s="48">
        <v>170</v>
      </c>
      <c r="E10" s="45">
        <v>150</v>
      </c>
      <c r="F10" s="45">
        <v>145</v>
      </c>
      <c r="G10" s="48" t="s">
        <v>140</v>
      </c>
    </row>
    <row r="11" spans="1:7" ht="15">
      <c r="A11" s="91" t="s">
        <v>145</v>
      </c>
      <c r="B11" s="92">
        <v>155</v>
      </c>
      <c r="C11" s="92"/>
      <c r="D11" s="92">
        <v>170</v>
      </c>
      <c r="E11" s="93">
        <v>150</v>
      </c>
      <c r="F11" s="93">
        <v>145</v>
      </c>
      <c r="G11" s="92" t="s">
        <v>146</v>
      </c>
    </row>
    <row r="12" spans="1:7" ht="15">
      <c r="A12" s="44" t="s">
        <v>144</v>
      </c>
      <c r="B12" s="48">
        <v>155</v>
      </c>
      <c r="C12" s="48"/>
      <c r="D12" s="48">
        <v>170</v>
      </c>
      <c r="E12" s="45">
        <v>150</v>
      </c>
      <c r="F12" s="45">
        <v>145</v>
      </c>
      <c r="G12" s="48" t="s">
        <v>146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20" ht="15">
      <c r="A20" t="s">
        <v>147</v>
      </c>
    </row>
    <row r="21" ht="15">
      <c r="A21" t="s">
        <v>101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3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2021</v>
      </c>
      <c r="B6" s="160"/>
      <c r="C6" s="161"/>
    </row>
    <row r="7" spans="1:3" ht="15">
      <c r="A7" s="44" t="s">
        <v>129</v>
      </c>
      <c r="B7" s="45"/>
      <c r="C7" s="45"/>
    </row>
    <row r="8" spans="1:3" ht="15">
      <c r="A8" s="46" t="s">
        <v>137</v>
      </c>
      <c r="B8" s="38">
        <v>89</v>
      </c>
      <c r="C8" s="38" t="s">
        <v>130</v>
      </c>
    </row>
    <row r="9" spans="1:3" ht="15">
      <c r="A9" s="44" t="s">
        <v>138</v>
      </c>
      <c r="B9" s="45">
        <v>87</v>
      </c>
      <c r="C9" s="45" t="s">
        <v>130</v>
      </c>
    </row>
    <row r="10" spans="1:3" ht="15">
      <c r="A10" s="46" t="s">
        <v>139</v>
      </c>
      <c r="B10" s="38">
        <v>93</v>
      </c>
      <c r="C10" s="38" t="s">
        <v>140</v>
      </c>
    </row>
    <row r="11" spans="1:3" ht="15">
      <c r="A11" s="44" t="s">
        <v>142</v>
      </c>
      <c r="B11" s="45">
        <v>92</v>
      </c>
      <c r="C11" s="45" t="s">
        <v>140</v>
      </c>
    </row>
    <row r="12" spans="1:3" ht="15">
      <c r="A12" s="46" t="s">
        <v>143</v>
      </c>
      <c r="B12" s="38">
        <v>101</v>
      </c>
      <c r="C12" s="38" t="s">
        <v>146</v>
      </c>
    </row>
    <row r="13" spans="1:3" ht="15">
      <c r="A13" s="44" t="s">
        <v>144</v>
      </c>
      <c r="B13" s="45">
        <v>98</v>
      </c>
      <c r="C13" s="45" t="s">
        <v>146</v>
      </c>
    </row>
    <row r="19" ht="15">
      <c r="A19" t="s">
        <v>22</v>
      </c>
    </row>
    <row r="20" ht="15">
      <c r="A20" t="s">
        <v>23</v>
      </c>
    </row>
    <row r="21" ht="15">
      <c r="A21" t="s">
        <v>24</v>
      </c>
    </row>
    <row r="22" ht="15">
      <c r="A22" t="s">
        <v>25</v>
      </c>
    </row>
    <row r="23" ht="15">
      <c r="A23" t="s">
        <v>26</v>
      </c>
    </row>
  </sheetData>
  <sheetProtection selectLockedCells="1" selectUnlockedCells="1"/>
  <mergeCells count="1">
    <mergeCell ref="A6:C6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F24" sqref="F24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70</v>
      </c>
      <c r="E2" s="52" t="s">
        <v>69</v>
      </c>
      <c r="H2" s="52" t="s">
        <v>33</v>
      </c>
      <c r="I2" s="52" t="s">
        <v>70</v>
      </c>
      <c r="J2" s="52" t="s">
        <v>69</v>
      </c>
      <c r="M2" s="52" t="s">
        <v>34</v>
      </c>
      <c r="N2" s="52" t="s">
        <v>70</v>
      </c>
      <c r="O2" s="52" t="s">
        <v>69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3"/>
      <c r="C6" s="133"/>
      <c r="D6" s="134"/>
      <c r="E6" s="133"/>
      <c r="F6" s="133"/>
      <c r="G6" s="133"/>
      <c r="H6" s="133"/>
      <c r="I6" s="134"/>
      <c r="J6" s="135"/>
      <c r="K6" s="135"/>
      <c r="L6" s="133"/>
      <c r="M6" s="133"/>
      <c r="N6" s="134"/>
      <c r="O6" s="133"/>
      <c r="P6" s="133"/>
    </row>
    <row r="7" spans="2:17" ht="15">
      <c r="B7" t="s">
        <v>59</v>
      </c>
      <c r="C7" t="s">
        <v>60</v>
      </c>
      <c r="D7" s="57">
        <v>44245</v>
      </c>
      <c r="E7">
        <v>662.5</v>
      </c>
      <c r="F7">
        <v>662.5</v>
      </c>
      <c r="G7" t="s">
        <v>53</v>
      </c>
      <c r="H7" t="s">
        <v>54</v>
      </c>
      <c r="I7" s="57">
        <v>44245</v>
      </c>
      <c r="J7">
        <v>636.75</v>
      </c>
      <c r="K7">
        <v>636.75</v>
      </c>
      <c r="L7" t="s">
        <v>71</v>
      </c>
      <c r="M7" t="s">
        <v>72</v>
      </c>
      <c r="N7" s="57">
        <v>44245</v>
      </c>
      <c r="O7">
        <v>550.25</v>
      </c>
      <c r="P7">
        <v>550.25</v>
      </c>
      <c r="Q7" s="52" t="s">
        <v>141</v>
      </c>
    </row>
    <row r="8" spans="2:17" ht="15">
      <c r="B8" t="s">
        <v>61</v>
      </c>
      <c r="C8" t="s">
        <v>62</v>
      </c>
      <c r="D8" s="57">
        <v>44245</v>
      </c>
      <c r="E8">
        <v>665.25</v>
      </c>
      <c r="F8">
        <v>665.25</v>
      </c>
      <c r="G8" t="s">
        <v>55</v>
      </c>
      <c r="H8" t="s">
        <v>56</v>
      </c>
      <c r="I8" s="57">
        <v>44245</v>
      </c>
      <c r="J8">
        <v>643</v>
      </c>
      <c r="K8">
        <v>643</v>
      </c>
      <c r="L8" t="s">
        <v>73</v>
      </c>
      <c r="M8" t="s">
        <v>74</v>
      </c>
      <c r="N8" s="57">
        <v>44245</v>
      </c>
      <c r="O8">
        <v>549</v>
      </c>
      <c r="P8">
        <v>549</v>
      </c>
      <c r="Q8" s="52" t="s">
        <v>141</v>
      </c>
    </row>
    <row r="9" spans="2:17" ht="15">
      <c r="B9" t="s">
        <v>63</v>
      </c>
      <c r="C9" t="s">
        <v>64</v>
      </c>
      <c r="D9" s="57">
        <v>44245</v>
      </c>
      <c r="E9">
        <v>649.75</v>
      </c>
      <c r="F9">
        <v>649.75</v>
      </c>
      <c r="G9" t="s">
        <v>57</v>
      </c>
      <c r="H9" t="s">
        <v>58</v>
      </c>
      <c r="I9" s="57">
        <v>44245</v>
      </c>
      <c r="J9">
        <v>646.5</v>
      </c>
      <c r="K9">
        <v>646.5</v>
      </c>
      <c r="L9" t="s">
        <v>65</v>
      </c>
      <c r="M9" t="s">
        <v>66</v>
      </c>
      <c r="N9" s="57">
        <v>44245</v>
      </c>
      <c r="O9">
        <v>539</v>
      </c>
      <c r="P9">
        <v>539</v>
      </c>
      <c r="Q9" s="52" t="s">
        <v>141</v>
      </c>
    </row>
    <row r="10" spans="2:17" ht="15">
      <c r="B10" t="s">
        <v>75</v>
      </c>
      <c r="C10" t="s">
        <v>76</v>
      </c>
      <c r="D10" s="57">
        <v>44245</v>
      </c>
      <c r="E10">
        <v>647.5</v>
      </c>
      <c r="F10">
        <v>647.5</v>
      </c>
      <c r="G10" t="s">
        <v>77</v>
      </c>
      <c r="H10" t="s">
        <v>78</v>
      </c>
      <c r="I10" s="57">
        <v>44245</v>
      </c>
      <c r="J10">
        <v>650</v>
      </c>
      <c r="K10">
        <v>650</v>
      </c>
      <c r="L10" t="s">
        <v>79</v>
      </c>
      <c r="M10" t="s">
        <v>80</v>
      </c>
      <c r="N10" s="57">
        <v>44245</v>
      </c>
      <c r="O10">
        <v>483.5</v>
      </c>
      <c r="P10">
        <v>483.5</v>
      </c>
      <c r="Q10" s="52" t="s">
        <v>141</v>
      </c>
    </row>
    <row r="11" spans="2:17" ht="15">
      <c r="B11" t="s">
        <v>81</v>
      </c>
      <c r="C11" t="s">
        <v>82</v>
      </c>
      <c r="D11" s="57">
        <v>44245</v>
      </c>
      <c r="E11">
        <v>652.25</v>
      </c>
      <c r="F11">
        <v>652.25</v>
      </c>
      <c r="G11" t="s">
        <v>83</v>
      </c>
      <c r="H11" t="s">
        <v>84</v>
      </c>
      <c r="I11" s="57">
        <v>44245</v>
      </c>
      <c r="J11">
        <v>655</v>
      </c>
      <c r="K11">
        <v>655</v>
      </c>
      <c r="L11" t="s">
        <v>67</v>
      </c>
      <c r="M11" t="s">
        <v>68</v>
      </c>
      <c r="N11" s="57">
        <v>44245</v>
      </c>
      <c r="O11">
        <v>459.25</v>
      </c>
      <c r="P11">
        <v>459.25</v>
      </c>
      <c r="Q11" s="52" t="s">
        <v>141</v>
      </c>
    </row>
    <row r="12" spans="2:17" ht="15">
      <c r="B12" t="s">
        <v>85</v>
      </c>
      <c r="C12" t="s">
        <v>86</v>
      </c>
      <c r="D12" s="57">
        <v>44245</v>
      </c>
      <c r="E12">
        <v>657</v>
      </c>
      <c r="F12">
        <v>657</v>
      </c>
      <c r="G12" t="s">
        <v>87</v>
      </c>
      <c r="H12" t="s">
        <v>88</v>
      </c>
      <c r="I12" s="57">
        <v>44245</v>
      </c>
      <c r="J12">
        <v>659.75</v>
      </c>
      <c r="K12">
        <v>659.75</v>
      </c>
      <c r="L12" t="s">
        <v>102</v>
      </c>
      <c r="M12" t="s">
        <v>103</v>
      </c>
      <c r="N12" s="57">
        <v>44245</v>
      </c>
      <c r="O12">
        <v>466.75</v>
      </c>
      <c r="P12">
        <v>466.75</v>
      </c>
      <c r="Q12" s="52" t="s">
        <v>141</v>
      </c>
    </row>
    <row r="13" spans="2:17" ht="15">
      <c r="B13" t="s">
        <v>91</v>
      </c>
      <c r="C13" t="s">
        <v>92</v>
      </c>
      <c r="D13" s="57">
        <v>44245</v>
      </c>
      <c r="E13">
        <v>650.25</v>
      </c>
      <c r="F13">
        <v>650.25</v>
      </c>
      <c r="G13" t="s">
        <v>93</v>
      </c>
      <c r="H13" t="s">
        <v>94</v>
      </c>
      <c r="I13" s="57">
        <v>44245</v>
      </c>
      <c r="J13">
        <v>648.75</v>
      </c>
      <c r="K13">
        <v>648.75</v>
      </c>
      <c r="L13" t="s">
        <v>104</v>
      </c>
      <c r="M13" t="s">
        <v>105</v>
      </c>
      <c r="N13" s="57">
        <v>44245</v>
      </c>
      <c r="O13">
        <v>470.25</v>
      </c>
      <c r="P13">
        <v>470.25</v>
      </c>
      <c r="Q13" s="52" t="s">
        <v>141</v>
      </c>
    </row>
    <row r="14" spans="2:17" ht="15">
      <c r="B14" t="s">
        <v>97</v>
      </c>
      <c r="C14" t="s">
        <v>98</v>
      </c>
      <c r="D14" s="57">
        <v>44245</v>
      </c>
      <c r="E14">
        <v>628.75</v>
      </c>
      <c r="F14">
        <v>628.75</v>
      </c>
      <c r="G14" t="s">
        <v>99</v>
      </c>
      <c r="H14" t="s">
        <v>100</v>
      </c>
      <c r="I14" s="57">
        <v>44245</v>
      </c>
      <c r="J14">
        <v>614</v>
      </c>
      <c r="K14">
        <v>614</v>
      </c>
      <c r="L14" t="s">
        <v>89</v>
      </c>
      <c r="M14" t="s">
        <v>90</v>
      </c>
      <c r="N14" s="57">
        <v>44245</v>
      </c>
      <c r="O14">
        <v>471.25</v>
      </c>
      <c r="P14">
        <v>471.25</v>
      </c>
      <c r="Q14" s="52" t="s">
        <v>141</v>
      </c>
    </row>
    <row r="15" spans="2:17" ht="15">
      <c r="B15" t="s">
        <v>113</v>
      </c>
      <c r="C15" t="s">
        <v>114</v>
      </c>
      <c r="D15" s="57">
        <v>44245</v>
      </c>
      <c r="E15">
        <v>629.75</v>
      </c>
      <c r="F15">
        <v>629.75</v>
      </c>
      <c r="G15" t="s">
        <v>115</v>
      </c>
      <c r="H15" t="s">
        <v>116</v>
      </c>
      <c r="I15" s="57">
        <v>44245</v>
      </c>
      <c r="J15">
        <v>612</v>
      </c>
      <c r="K15">
        <v>612</v>
      </c>
      <c r="L15" t="s">
        <v>106</v>
      </c>
      <c r="M15" t="s">
        <v>107</v>
      </c>
      <c r="N15" s="57">
        <v>44245</v>
      </c>
      <c r="O15">
        <v>432.5</v>
      </c>
      <c r="P15">
        <v>432.5</v>
      </c>
      <c r="Q15" s="52" t="s">
        <v>141</v>
      </c>
    </row>
    <row r="16" spans="2:17" ht="15">
      <c r="B16" t="s">
        <v>117</v>
      </c>
      <c r="C16" t="s">
        <v>118</v>
      </c>
      <c r="D16" s="57">
        <v>44245</v>
      </c>
      <c r="E16">
        <v>636.75</v>
      </c>
      <c r="F16">
        <v>636.75</v>
      </c>
      <c r="G16" t="s">
        <v>119</v>
      </c>
      <c r="H16" t="s">
        <v>120</v>
      </c>
      <c r="I16" s="57">
        <v>44245</v>
      </c>
      <c r="J16">
        <v>623.25</v>
      </c>
      <c r="K16">
        <v>623.25</v>
      </c>
      <c r="L16" t="s">
        <v>95</v>
      </c>
      <c r="M16" t="s">
        <v>96</v>
      </c>
      <c r="N16" s="57">
        <v>44245</v>
      </c>
      <c r="O16">
        <v>422.75</v>
      </c>
      <c r="P16">
        <v>422.75</v>
      </c>
      <c r="Q16" s="52" t="s">
        <v>141</v>
      </c>
    </row>
    <row r="17" spans="2:17" ht="15">
      <c r="B17" t="s">
        <v>121</v>
      </c>
      <c r="C17" t="s">
        <v>122</v>
      </c>
      <c r="D17" s="57">
        <v>44245</v>
      </c>
      <c r="E17">
        <v>638</v>
      </c>
      <c r="F17">
        <v>638</v>
      </c>
      <c r="G17" t="s">
        <v>123</v>
      </c>
      <c r="H17" t="s">
        <v>124</v>
      </c>
      <c r="I17" s="57">
        <v>44245</v>
      </c>
      <c r="J17">
        <v>623.25</v>
      </c>
      <c r="K17">
        <v>623.25</v>
      </c>
      <c r="L17" t="s">
        <v>108</v>
      </c>
      <c r="M17" t="s">
        <v>109</v>
      </c>
      <c r="N17" s="57">
        <v>44245</v>
      </c>
      <c r="O17">
        <v>437.25</v>
      </c>
      <c r="P17">
        <v>437.25</v>
      </c>
      <c r="Q17" s="52" t="s">
        <v>141</v>
      </c>
    </row>
    <row r="18" spans="2:17" ht="15">
      <c r="B18" t="s">
        <v>125</v>
      </c>
      <c r="C18" t="s">
        <v>126</v>
      </c>
      <c r="D18" s="57">
        <v>44245</v>
      </c>
      <c r="E18">
        <v>636</v>
      </c>
      <c r="F18">
        <v>636</v>
      </c>
      <c r="G18" t="s">
        <v>127</v>
      </c>
      <c r="H18" t="s">
        <v>128</v>
      </c>
      <c r="I18" s="57">
        <v>44245</v>
      </c>
      <c r="J18">
        <v>632.75</v>
      </c>
      <c r="K18">
        <v>632.75</v>
      </c>
      <c r="L18" t="s">
        <v>110</v>
      </c>
      <c r="M18" t="s">
        <v>111</v>
      </c>
      <c r="N18" s="57">
        <v>44245</v>
      </c>
      <c r="O18">
        <v>419.25</v>
      </c>
      <c r="P18">
        <v>419.25</v>
      </c>
      <c r="Q18" s="52" t="s">
        <v>141</v>
      </c>
    </row>
    <row r="19" spans="2:16" ht="15">
      <c r="B19" t="s">
        <v>133</v>
      </c>
      <c r="C19" t="s">
        <v>134</v>
      </c>
      <c r="D19" s="57">
        <v>44245</v>
      </c>
      <c r="E19">
        <v>599.75</v>
      </c>
      <c r="F19">
        <v>599.75</v>
      </c>
      <c r="G19" t="s">
        <v>135</v>
      </c>
      <c r="H19" t="s">
        <v>136</v>
      </c>
      <c r="I19" s="57">
        <v>44245</v>
      </c>
      <c r="J19">
        <v>584.75</v>
      </c>
      <c r="K19">
        <v>584.75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148</v>
      </c>
      <c r="E24">
        <v>18</v>
      </c>
      <c r="F24" s="57" t="s">
        <v>41</v>
      </c>
      <c r="G24" s="52" t="s">
        <v>137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2021-02-19T13:21:14Z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