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harts/chart6.xml" ContentType="application/vnd.openxmlformats-officedocument.drawingml.chart+xml"/>
  <Override PartName="/xl/drawings/drawing11.xml" ContentType="application/vnd.openxmlformats-officedocument.drawingml.chartshapes+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10.xml" ContentType="application/vnd.openxmlformats-officedocument.drawingml.chart+xml"/>
  <Override PartName="/xl/drawings/drawing17.xml" ContentType="application/vnd.openxmlformats-officedocument.drawingml.chartshap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2.xml" ContentType="application/vnd.openxmlformats-officedocument.drawingml.chart+xml"/>
  <Override PartName="/xl/drawings/drawing20.xml" ContentType="application/vnd.openxmlformats-officedocument.drawingml.chartshapes+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3.xml" ContentType="application/vnd.openxmlformats-officedocument.drawingml.chartshapes+xml"/>
  <Override PartName="/xl/charts/chart15.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mc:AlternateContent xmlns:mc="http://schemas.openxmlformats.org/markup-compatibility/2006">
    <mc:Choice Requires="x15">
      <x15ac:absPath xmlns:x15ac="http://schemas.microsoft.com/office/spreadsheetml/2010/11/ac" url="C:\usr\excel\Balanza Comercio exterior\Balanza_comercio_2020\Diciembre\"/>
    </mc:Choice>
  </mc:AlternateContent>
  <xr:revisionPtr revIDLastSave="0" documentId="8_{94282040-B743-42C5-A2D8-CDF7E2171916}" xr6:coauthVersionLast="45" xr6:coauthVersionMax="45" xr10:uidLastSave="{00000000-0000-0000-0000-000000000000}"/>
  <bookViews>
    <workbookView xWindow="-120" yWindow="-120" windowWidth="20700" windowHeight="11160" xr2:uid="{7B0AF086-C140-4575-AA12-977816377580}"/>
  </bookViews>
  <sheets>
    <sheet name="Portada " sheetId="26" r:id="rId1"/>
    <sheet name="TitulosGraficos" sheetId="86" state="hidden" r:id="rId2"/>
    <sheet name="balanza_periodos" sheetId="11" r:id="rId3"/>
    <sheet name="balanza_anuales" sheetId="88" r:id="rId4"/>
    <sheet name="evolución_comercio" sheetId="22" r:id="rId5"/>
    <sheet name="balanza productos_clase_sector" sheetId="18" r:id="rId6"/>
    <sheet name="zona economica" sheetId="1" r:id="rId7"/>
    <sheet name="prin paises exp e imp" sheetId="4" r:id="rId8"/>
    <sheet name="prin prod exp e imp" sheetId="5" state="hidden" r:id="rId9"/>
    <sheet name="Principales Rubros" sheetId="24" r:id="rId10"/>
    <sheet name="productos" sheetId="12" r:id="rId11"/>
  </sheets>
  <definedNames>
    <definedName name="_xlnm.Print_Area" localSheetId="5">'balanza productos_clase_sector'!$A$1:$F$81</definedName>
    <definedName name="_xlnm.Print_Area" localSheetId="3">balanza_anuales!$A$1:$H$43</definedName>
    <definedName name="_xlnm.Print_Area" localSheetId="2">balanza_periodos!$A$1:$F$44</definedName>
    <definedName name="_xlnm.Print_Area" localSheetId="4">evolución_comercio!$A$1:$F$73</definedName>
    <definedName name="_xlnm.Print_Area" localSheetId="0">'Portada '!$A$1:$H$134</definedName>
    <definedName name="_xlnm.Print_Area" localSheetId="7">'prin paises exp e imp'!$A$1:$F$95</definedName>
    <definedName name="_xlnm.Print_Area" localSheetId="8">'prin prod exp e imp'!$A$1:$G$98</definedName>
    <definedName name="_xlnm.Print_Area" localSheetId="9">'Principales Rubros'!$A$1:$K$114</definedName>
    <definedName name="_xlnm.Print_Area" localSheetId="10">productos!$A$1:$J$492</definedName>
    <definedName name="_xlnm.Print_Area" localSheetId="6">'zona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 i="86" l="1"/>
  <c r="J4" i="86"/>
  <c r="I4" i="86"/>
  <c r="H4" i="86"/>
  <c r="G4" i="86"/>
  <c r="F4" i="86"/>
  <c r="E4" i="86"/>
  <c r="D4" i="86"/>
  <c r="C4" i="86"/>
  <c r="B4" i="86"/>
  <c r="K2" i="86" l="1"/>
  <c r="K5" i="86"/>
  <c r="C2" i="86"/>
  <c r="D2" i="86"/>
  <c r="E2" i="86"/>
  <c r="F2" i="86"/>
  <c r="G2" i="86"/>
  <c r="H2" i="86"/>
  <c r="I2" i="86"/>
  <c r="J2" i="86"/>
  <c r="B2" i="86"/>
  <c r="B5" i="86"/>
  <c r="J5" i="86"/>
  <c r="I5" i="86"/>
  <c r="H5" i="86"/>
  <c r="G5" i="86"/>
  <c r="F5" i="86"/>
  <c r="E5" i="86"/>
  <c r="D5" i="86"/>
  <c r="C5" i="86"/>
  <c r="B57" i="5"/>
  <c r="A57" i="5" s="1"/>
  <c r="C57" i="5"/>
  <c r="D57" i="5"/>
  <c r="E57" i="5"/>
  <c r="B58" i="5"/>
  <c r="A58" i="5" s="1"/>
  <c r="C58" i="5"/>
  <c r="D58" i="5"/>
  <c r="E58" i="5"/>
  <c r="B59" i="5"/>
  <c r="A59" i="5" s="1"/>
  <c r="C59" i="5"/>
  <c r="D59" i="5"/>
  <c r="E59" i="5"/>
  <c r="B60" i="5"/>
  <c r="A60" i="5" s="1"/>
  <c r="C60" i="5"/>
  <c r="D60" i="5"/>
  <c r="E60" i="5"/>
  <c r="B61" i="5"/>
  <c r="A61" i="5" s="1"/>
  <c r="C61" i="5"/>
  <c r="D61" i="5"/>
  <c r="E61" i="5"/>
  <c r="B62" i="5"/>
  <c r="A62" i="5" s="1"/>
  <c r="C62" i="5"/>
  <c r="D62" i="5"/>
  <c r="E62" i="5"/>
  <c r="B63" i="5"/>
  <c r="A63" i="5" s="1"/>
  <c r="C63" i="5"/>
  <c r="D63" i="5"/>
  <c r="E63" i="5"/>
  <c r="B64" i="5"/>
  <c r="A64" i="5" s="1"/>
  <c r="C64" i="5"/>
  <c r="D64" i="5"/>
  <c r="E64" i="5"/>
  <c r="B65" i="5"/>
  <c r="A65" i="5" s="1"/>
  <c r="C65" i="5"/>
  <c r="D65" i="5"/>
  <c r="E65" i="5"/>
  <c r="B66" i="5"/>
  <c r="A66" i="5" s="1"/>
  <c r="C66" i="5"/>
  <c r="D66" i="5"/>
  <c r="E66" i="5"/>
  <c r="B67" i="5"/>
  <c r="A67" i="5" s="1"/>
  <c r="C67" i="5"/>
  <c r="D67" i="5"/>
  <c r="E67" i="5"/>
  <c r="B68" i="5"/>
  <c r="A68" i="5" s="1"/>
  <c r="C68" i="5"/>
  <c r="D68" i="5"/>
  <c r="E68" i="5"/>
  <c r="B69" i="5"/>
  <c r="A69" i="5" s="1"/>
  <c r="C69" i="5"/>
  <c r="D69" i="5"/>
  <c r="E69" i="5"/>
  <c r="B70" i="5"/>
  <c r="A70" i="5" s="1"/>
  <c r="C70" i="5"/>
  <c r="D70" i="5"/>
  <c r="E70" i="5"/>
  <c r="E56" i="5"/>
  <c r="D56" i="5"/>
  <c r="C56" i="5"/>
  <c r="B56" i="5"/>
  <c r="A56" i="5" s="1"/>
  <c r="B8" i="5"/>
  <c r="A8" i="5" s="1"/>
  <c r="C8" i="5"/>
  <c r="D8" i="5"/>
  <c r="E8" i="5"/>
  <c r="B9" i="5"/>
  <c r="A9" i="5" s="1"/>
  <c r="C9" i="5"/>
  <c r="D9" i="5"/>
  <c r="E9" i="5"/>
  <c r="B10" i="5"/>
  <c r="A10" i="5" s="1"/>
  <c r="C10" i="5"/>
  <c r="D10" i="5"/>
  <c r="E10" i="5"/>
  <c r="B11" i="5"/>
  <c r="A11" i="5" s="1"/>
  <c r="C11" i="5"/>
  <c r="D11" i="5"/>
  <c r="E11" i="5"/>
  <c r="B12" i="5"/>
  <c r="A12" i="5" s="1"/>
  <c r="C12" i="5"/>
  <c r="D12" i="5"/>
  <c r="E12" i="5"/>
  <c r="B13" i="5"/>
  <c r="A13" i="5" s="1"/>
  <c r="C13" i="5"/>
  <c r="D13" i="5"/>
  <c r="E13" i="5"/>
  <c r="B14" i="5"/>
  <c r="A14" i="5" s="1"/>
  <c r="C14" i="5"/>
  <c r="D14" i="5"/>
  <c r="E14" i="5"/>
  <c r="B15" i="5"/>
  <c r="A15" i="5" s="1"/>
  <c r="C15" i="5"/>
  <c r="D15" i="5"/>
  <c r="E15" i="5"/>
  <c r="B16" i="5"/>
  <c r="A16" i="5" s="1"/>
  <c r="C16" i="5"/>
  <c r="D16" i="5"/>
  <c r="E16" i="5"/>
  <c r="B17" i="5"/>
  <c r="A17" i="5" s="1"/>
  <c r="C17" i="5"/>
  <c r="D17" i="5"/>
  <c r="E17" i="5"/>
  <c r="B18" i="5"/>
  <c r="A18" i="5" s="1"/>
  <c r="C18" i="5"/>
  <c r="D18" i="5"/>
  <c r="E18" i="5"/>
  <c r="B19" i="5"/>
  <c r="A19" i="5" s="1"/>
  <c r="C19" i="5"/>
  <c r="D19" i="5"/>
  <c r="E19" i="5"/>
  <c r="B20" i="5"/>
  <c r="A20" i="5" s="1"/>
  <c r="C20" i="5"/>
  <c r="D20" i="5"/>
  <c r="E20" i="5"/>
  <c r="B21" i="5"/>
  <c r="A21" i="5" s="1"/>
  <c r="C21" i="5"/>
  <c r="D21" i="5"/>
  <c r="E21" i="5"/>
  <c r="C7" i="5"/>
  <c r="B7" i="5"/>
  <c r="A7" i="5" s="1"/>
  <c r="E7" i="5"/>
  <c r="D7" i="5"/>
  <c r="C4" i="5"/>
  <c r="C53" i="5" s="1"/>
  <c r="E5" i="5"/>
  <c r="E54" i="5" s="1"/>
  <c r="F63" i="5" l="1"/>
  <c r="F59" i="5"/>
  <c r="F58" i="5"/>
  <c r="E23" i="5"/>
  <c r="F16" i="5"/>
  <c r="F8" i="5"/>
  <c r="F70" i="5"/>
  <c r="F68" i="5"/>
  <c r="F15" i="5"/>
  <c r="F13" i="5"/>
  <c r="F11" i="5"/>
  <c r="F65" i="5"/>
  <c r="D23" i="5"/>
  <c r="D22" i="5" s="1"/>
  <c r="F57" i="5"/>
  <c r="F18" i="5"/>
  <c r="F66" i="5"/>
  <c r="F64" i="5"/>
  <c r="F60" i="5"/>
  <c r="F10" i="5"/>
  <c r="F9" i="5"/>
  <c r="F69" i="5"/>
  <c r="F67" i="5"/>
  <c r="F21" i="5"/>
  <c r="F19" i="5"/>
  <c r="F14" i="5"/>
  <c r="F12" i="5"/>
  <c r="F20" i="5"/>
  <c r="F56" i="5"/>
  <c r="F7" i="5"/>
  <c r="F62" i="5"/>
  <c r="F17" i="5"/>
  <c r="F61" i="5"/>
  <c r="C23" i="5"/>
  <c r="C22" i="5" s="1"/>
  <c r="D72" i="5"/>
  <c r="D71" i="5" s="1"/>
  <c r="C72" i="5"/>
  <c r="C71" i="5" s="1"/>
  <c r="D54" i="5"/>
  <c r="D5" i="5"/>
  <c r="G20" i="5" l="1"/>
  <c r="G9" i="5"/>
  <c r="G10" i="5"/>
  <c r="E22" i="5"/>
  <c r="G22" i="5" s="1"/>
  <c r="G7" i="5"/>
  <c r="G19" i="5"/>
  <c r="G17" i="5"/>
  <c r="G15" i="5"/>
  <c r="G16" i="5"/>
  <c r="F23" i="5"/>
  <c r="G18" i="5"/>
  <c r="G23" i="5"/>
  <c r="G11" i="5"/>
  <c r="G12" i="5"/>
  <c r="G8" i="5"/>
  <c r="G14" i="5"/>
  <c r="G13" i="5"/>
  <c r="G21" i="5"/>
  <c r="E72" i="5"/>
  <c r="G5" i="5"/>
  <c r="G54" i="5" s="1"/>
  <c r="F5" i="5"/>
  <c r="F54" i="5" s="1"/>
  <c r="D4" i="5"/>
  <c r="D53" i="5" s="1"/>
  <c r="F22" i="5" l="1"/>
  <c r="E71" i="5"/>
  <c r="G63" i="5"/>
  <c r="G69" i="5"/>
  <c r="F72" i="5"/>
  <c r="G72" i="5"/>
  <c r="G59" i="5"/>
  <c r="G67" i="5"/>
  <c r="G66" i="5"/>
  <c r="G65" i="5"/>
  <c r="G64" i="5"/>
  <c r="G70" i="5"/>
  <c r="G57" i="5"/>
  <c r="G58" i="5"/>
  <c r="G60" i="5"/>
  <c r="G68" i="5"/>
  <c r="G56" i="5"/>
  <c r="G62" i="5"/>
  <c r="G61" i="5"/>
  <c r="F71" i="5" l="1"/>
  <c r="G71" i="5"/>
</calcChain>
</file>

<file path=xl/sharedStrings.xml><?xml version="1.0" encoding="utf-8"?>
<sst xmlns="http://schemas.openxmlformats.org/spreadsheetml/2006/main" count="958" uniqueCount="526">
  <si>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</si>
  <si>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</si>
  <si>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</si>
  <si>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</si>
  <si>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</si>
  <si>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</si>
  <si>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</si>
  <si>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</si>
  <si>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</si>
  <si>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</si>
  <si>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</si>
  <si>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</si>
  <si>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</si>
  <si>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</si>
  <si>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</si>
  <si>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</si>
  <si>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</si>
  <si>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</si>
  <si>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</si>
  <si>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</si>
  <si>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</si>
  <si>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</si>
  <si>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</si>
  <si>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</si>
  <si>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</si>
  <si>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</si>
  <si>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</si>
  <si>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</si>
  <si>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</si>
  <si>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</si>
  <si>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</si>
  <si>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</si>
  <si>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</si>
  <si>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</si>
  <si>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</si>
  <si>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</si>
  <si>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</si>
  <si>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</si>
  <si>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</si>
  <si>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</si>
  <si>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</si>
  <si>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</si>
  <si>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</si>
  <si>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</si>
  <si>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</si>
  <si>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</si>
  <si>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</si>
  <si>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</si>
  <si>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</si>
  <si>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</si>
  <si>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</si>
  <si>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</si>
  <si>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</si>
  <si>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Gráfico</t>
  </si>
  <si>
    <t>Vino espumoso</t>
  </si>
  <si>
    <t>Pisco</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</si>
  <si>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</si>
  <si>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</si>
  <si>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</si>
  <si>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</si>
  <si>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</si>
  <si>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</si>
  <si>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</si>
  <si>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</si>
  <si>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</si>
  <si>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</si>
  <si>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</si>
  <si>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</si>
  <si>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</si>
  <si>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</si>
  <si>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ovina</t>
  </si>
  <si>
    <t>Otras carnes y subproductos</t>
  </si>
  <si>
    <t>Otros productos pecuarios</t>
  </si>
  <si>
    <t xml:space="preserve">  Nº 10</t>
  </si>
  <si>
    <t>Maderas en plaquitas</t>
  </si>
  <si>
    <t>Otros forestales</t>
  </si>
  <si>
    <t>Celulosa</t>
  </si>
  <si>
    <t>Maíz consumo</t>
  </si>
  <si>
    <t>Cebada</t>
  </si>
  <si>
    <t>Otros productos silvoagropecuarios</t>
  </si>
  <si>
    <t>Arroz descascarillado</t>
  </si>
  <si>
    <t>Arroz blanqueado</t>
  </si>
  <si>
    <t>Arroz partido</t>
  </si>
  <si>
    <t>Harina de trigo</t>
  </si>
  <si>
    <t>Aceite de soja en bruto</t>
  </si>
  <si>
    <t>Aceite de soja refinado</t>
  </si>
  <si>
    <t>Mezclas de aceites</t>
  </si>
  <si>
    <t xml:space="preserve">  Nº 11</t>
  </si>
  <si>
    <t xml:space="preserve">  Nº 12</t>
  </si>
  <si>
    <t>No coníferas</t>
  </si>
  <si>
    <t>Madera aserrada otras</t>
  </si>
  <si>
    <t>Código</t>
  </si>
  <si>
    <t>Manzanas</t>
  </si>
  <si>
    <t>Kiwis</t>
  </si>
  <si>
    <t>Ciruelas</t>
  </si>
  <si>
    <t>Melocotones (duraznos)</t>
  </si>
  <si>
    <t>Cerezas</t>
  </si>
  <si>
    <t>Nueces de nogal con cáscara</t>
  </si>
  <si>
    <t>Naranjas</t>
  </si>
  <si>
    <t>Leche condensada</t>
  </si>
  <si>
    <t>Volumen (toneladas)</t>
  </si>
  <si>
    <t>Corea del Sur</t>
  </si>
  <si>
    <t xml:space="preserve">  Nº 13</t>
  </si>
  <si>
    <t xml:space="preserve">  Nº 14</t>
  </si>
  <si>
    <t>Conservas</t>
  </si>
  <si>
    <t xml:space="preserve">  Nº 15</t>
  </si>
  <si>
    <t>Ajos</t>
  </si>
  <si>
    <t>Cebollas</t>
  </si>
  <si>
    <t>Chalotes</t>
  </si>
  <si>
    <t>Espárragos</t>
  </si>
  <si>
    <t>Lechugas</t>
  </si>
  <si>
    <t>Melones frescos</t>
  </si>
  <si>
    <t>Orégano, fresco o seco</t>
  </si>
  <si>
    <t>Tomates</t>
  </si>
  <si>
    <t>Zanahorias y nabos</t>
  </si>
  <si>
    <t>Papas, excepto para siembra</t>
  </si>
  <si>
    <t>Bulbos de lilium</t>
  </si>
  <si>
    <t>Bulbos de tulipán</t>
  </si>
  <si>
    <t>-</t>
  </si>
  <si>
    <t>Otras hortalizas</t>
  </si>
  <si>
    <t>Pastas pulpas y jugos</t>
  </si>
  <si>
    <t>Grafico Nº3</t>
  </si>
  <si>
    <t>Grafico Nº2</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</si>
  <si>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</si>
  <si>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</si>
  <si>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</si>
  <si>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</si>
  <si>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</si>
  <si>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</si>
  <si>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</si>
  <si>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</si>
  <si>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</si>
  <si>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</si>
  <si>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</si>
  <si>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</si>
  <si>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</si>
  <si>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</si>
  <si>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</si>
  <si>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</si>
  <si>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</si>
  <si>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</si>
  <si>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</si>
  <si>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</si>
  <si>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</si>
  <si>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</si>
  <si>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</si>
  <si>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</si>
  <si>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</si>
  <si>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</si>
  <si>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</si>
  <si>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</si>
  <si>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</si>
  <si>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</si>
  <si>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</si>
  <si>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</si>
  <si>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</si>
  <si>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</si>
  <si>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</si>
  <si>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</si>
  <si>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</si>
  <si>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</si>
  <si>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</si>
  <si>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</si>
  <si>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</si>
  <si>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</si>
  <si>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</si>
  <si>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</si>
  <si>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Cuadro N° 8</t>
  </si>
  <si>
    <t>Uvas</t>
  </si>
  <si>
    <t>Limones</t>
  </si>
  <si>
    <t>Avellanas con cáscara, frescas o secas</t>
  </si>
  <si>
    <t>Frutos secos</t>
  </si>
  <si>
    <t>Fruta fresca</t>
  </si>
  <si>
    <t>Herbicidas</t>
  </si>
  <si>
    <t>Fungicidas</t>
  </si>
  <si>
    <t>Insecticidas</t>
  </si>
  <si>
    <t>Otros agroquímicos</t>
  </si>
  <si>
    <t>Fertilizantes</t>
  </si>
  <si>
    <t>Urea</t>
  </si>
  <si>
    <t>Superfosfatos</t>
  </si>
  <si>
    <t>Otros fertilizantes</t>
  </si>
  <si>
    <t>Medicamentos veterinarios</t>
  </si>
  <si>
    <t>Antibióticos</t>
  </si>
  <si>
    <t>Vacunas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</si>
  <si>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</si>
  <si>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</si>
  <si>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</si>
  <si>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</si>
  <si>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</si>
  <si>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</si>
  <si>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</si>
  <si>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</si>
  <si>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</si>
  <si>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</si>
  <si>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</si>
  <si>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</si>
  <si>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 16</t>
  </si>
  <si>
    <t>Cuadro N° 17</t>
  </si>
  <si>
    <t>Cuadro N° 18</t>
  </si>
  <si>
    <t>Cuadro N° 19</t>
  </si>
  <si>
    <t xml:space="preserve">  Nº 17</t>
  </si>
  <si>
    <t xml:space="preserve">  Nº 18</t>
  </si>
  <si>
    <t>Frambuesas</t>
  </si>
  <si>
    <t>Frutillas</t>
  </si>
  <si>
    <t>Moras</t>
  </si>
  <si>
    <t>Las demás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</si>
  <si>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</si>
  <si>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</si>
  <si>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</si>
  <si>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</si>
  <si>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</si>
  <si>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</si>
  <si>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</si>
  <si>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</si>
  <si>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</si>
  <si>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</si>
  <si>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</si>
  <si>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</si>
  <si>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</si>
  <si>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</si>
  <si>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</si>
  <si>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</si>
  <si>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</si>
  <si>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</si>
  <si>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</si>
  <si>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</si>
  <si>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</si>
  <si>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</si>
  <si>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</si>
  <si>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</si>
  <si>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</si>
  <si>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</si>
  <si>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</si>
  <si>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</si>
  <si>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</si>
  <si>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</si>
  <si>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</si>
  <si>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</si>
  <si>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</si>
  <si>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</si>
  <si>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</si>
  <si>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</si>
  <si>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</si>
  <si>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importaciones silvoagropecuarias por sector</t>
  </si>
  <si>
    <t>Fruta procesada</t>
  </si>
  <si>
    <t>Hortalizas frescas</t>
  </si>
  <si>
    <t>Hortalizas procesadas</t>
  </si>
  <si>
    <t>Semillas para siembra</t>
  </si>
  <si>
    <t>Flores, bulbos y tubérculos</t>
  </si>
  <si>
    <t>Principales rubros exportados</t>
  </si>
  <si>
    <t>Exportaciones totales</t>
  </si>
  <si>
    <t>Cuadro N° 10</t>
  </si>
  <si>
    <t>Cuadro N° 11</t>
  </si>
  <si>
    <t>Primario</t>
  </si>
  <si>
    <t>Industrial</t>
  </si>
  <si>
    <t>Insumos</t>
  </si>
  <si>
    <t>Productos</t>
  </si>
  <si>
    <t xml:space="preserve">  Nº 19</t>
  </si>
  <si>
    <t xml:space="preserve">Principales rubros exportados </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</si>
  <si>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</si>
  <si>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</si>
  <si>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</si>
  <si>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</si>
  <si>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</si>
  <si>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</si>
  <si>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</si>
  <si>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</si>
  <si>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</si>
  <si>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</si>
  <si>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</si>
  <si>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</si>
  <si>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</si>
  <si>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</si>
  <si>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</si>
  <si>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</si>
  <si>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</si>
  <si>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</si>
  <si>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</si>
  <si>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Cuadro N° 20</t>
  </si>
  <si>
    <t>Exportaciones de insumos y maquinaria</t>
  </si>
  <si>
    <t xml:space="preserve">  Nº 20</t>
  </si>
  <si>
    <t>Extracción de aceites</t>
  </si>
  <si>
    <t>Celulosa cruda coníferas</t>
  </si>
  <si>
    <t>Celulosa cruda no coníferas</t>
  </si>
  <si>
    <t>Madera aserrada coníferas</t>
  </si>
  <si>
    <t>Madera aserrada no coníferas</t>
  </si>
  <si>
    <t>Total frutas</t>
  </si>
  <si>
    <t>Total semillas</t>
  </si>
  <si>
    <t>Total flores/bulbos/musgos</t>
  </si>
  <si>
    <t>Total hortalizas y tubérculos</t>
  </si>
  <si>
    <t>Total vinos y alcoholes</t>
  </si>
  <si>
    <t>Aceite de palta</t>
  </si>
  <si>
    <t>Naranja</t>
  </si>
  <si>
    <t>Papas</t>
  </si>
  <si>
    <t>Trigo duro</t>
  </si>
  <si>
    <t>Girasol</t>
  </si>
  <si>
    <t>Mostaza</t>
  </si>
  <si>
    <t>Hortalizas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</si>
  <si>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</si>
  <si>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</si>
  <si>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</si>
  <si>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Azucenas frescas</t>
  </si>
  <si>
    <t>Las demás flores</t>
  </si>
  <si>
    <t>Mezclas de vinos blancos</t>
  </si>
  <si>
    <t>Merlot</t>
  </si>
  <si>
    <t>Syrah</t>
  </si>
  <si>
    <t>Los demás vinos tintos</t>
  </si>
  <si>
    <t>Damascos</t>
  </si>
  <si>
    <t>Duraznos</t>
  </si>
  <si>
    <t>Compotas</t>
  </si>
  <si>
    <t>Aceitunas</t>
  </si>
  <si>
    <t>Peras</t>
  </si>
  <si>
    <t>Otras frutas</t>
  </si>
  <si>
    <t>Arvejas</t>
  </si>
  <si>
    <t>Zapallos</t>
  </si>
  <si>
    <t>Francia</t>
  </si>
  <si>
    <t>Italia</t>
  </si>
  <si>
    <t>Almendras con cáscara, frescas o secas</t>
  </si>
  <si>
    <r>
      <t>Plaguicidas y productos químicos</t>
    </r>
    <r>
      <rPr>
        <b/>
        <vertAlign val="superscript"/>
        <sz val="8"/>
        <rFont val="Arial"/>
        <family val="2"/>
      </rPr>
      <t>1</t>
    </r>
  </si>
  <si>
    <t>Alcachofas</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</si>
  <si>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</si>
  <si>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</si>
  <si>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</si>
  <si>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</si>
  <si>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</si>
  <si>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</si>
  <si>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</si>
  <si>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</si>
  <si>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</si>
  <si>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</si>
  <si>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</si>
  <si>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Nectarines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</si>
  <si>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</si>
  <si>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</si>
  <si>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</si>
  <si>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</si>
  <si>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</si>
  <si>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</si>
  <si>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</si>
  <si>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Otros lácteos</t>
  </si>
  <si>
    <t>Pinot Noir</t>
  </si>
  <si>
    <t>Mezclas de vino tinto</t>
  </si>
  <si>
    <t>Chardonnay</t>
  </si>
  <si>
    <t>Los demás vinos blancos</t>
  </si>
  <si>
    <t>Otros insumos</t>
  </si>
  <si>
    <t>Coníferas</t>
  </si>
  <si>
    <t>Avena</t>
  </si>
  <si>
    <t>Bélgica</t>
  </si>
  <si>
    <t>España</t>
  </si>
  <si>
    <t>Taiwán</t>
  </si>
  <si>
    <t>Maderas elaboradas</t>
  </si>
  <si>
    <t>Madera elaborada coníferas</t>
  </si>
  <si>
    <t>Madera elaborada no coníferas</t>
  </si>
  <si>
    <t>Porotos y frejoles</t>
  </si>
  <si>
    <t>Maíz</t>
  </si>
  <si>
    <t>Forrajera</t>
  </si>
  <si>
    <t>Flores de corte</t>
  </si>
  <si>
    <t>Los demás follajes frescos</t>
  </si>
  <si>
    <t>Los demás vinos (con D.O.)</t>
  </si>
  <si>
    <t>Los demás bulbos</t>
  </si>
  <si>
    <t>David Cohen Pacini</t>
  </si>
  <si>
    <t>ene - dic</t>
  </si>
  <si>
    <t>Castañas, frescas o secas, incluso sin cáscara</t>
  </si>
  <si>
    <t>Otros jugos</t>
  </si>
  <si>
    <t>Maderas en bruto ***</t>
  </si>
  <si>
    <t>** Cifras en Metros Cúbicos</t>
  </si>
  <si>
    <t>Manzanas frescas</t>
  </si>
  <si>
    <t>Almendras sin cáscara</t>
  </si>
  <si>
    <t>Teléfono :(56- 2) 23973000</t>
  </si>
  <si>
    <t>Fax :(56- 2) 23973111</t>
  </si>
  <si>
    <t>Teatinos 40, piso 8. Santiago, Chile</t>
  </si>
  <si>
    <t>GRÁFICO:</t>
  </si>
  <si>
    <t>Maquinaria (unidades)</t>
  </si>
  <si>
    <t>UE ( 28 )</t>
  </si>
  <si>
    <t>Miel</t>
  </si>
  <si>
    <t>Vinos</t>
  </si>
  <si>
    <t>Exportaciones silvoagropecuarias por clase</t>
  </si>
  <si>
    <t>Exportaciones silvoagropecuarias por sector</t>
  </si>
  <si>
    <t>Exportación de productos silvoagropecuarios por zona económica</t>
  </si>
  <si>
    <t>Importación de productos silvoagropecuarios por zona económica</t>
  </si>
  <si>
    <t>Exportación de productos silvoagropecuarios por país de  destino</t>
  </si>
  <si>
    <t>Arándanos</t>
  </si>
  <si>
    <t>Total insumos y maquinaria</t>
  </si>
  <si>
    <t>Nitrato de amonio</t>
  </si>
  <si>
    <t>Fosfato diamónico</t>
  </si>
  <si>
    <t>Fosfato monoamónico</t>
  </si>
  <si>
    <t>Otros insumos veterinarios</t>
  </si>
  <si>
    <r>
      <t xml:space="preserve">Mandarinas, clementinas, </t>
    </r>
    <r>
      <rPr>
        <i/>
        <sz val="8"/>
        <rFont val="Arial"/>
        <family val="2"/>
      </rPr>
      <t>wilking</t>
    </r>
    <r>
      <rPr>
        <sz val="8"/>
        <rFont val="Arial"/>
        <family val="2"/>
      </rPr>
      <t xml:space="preserve"> e híbridas</t>
    </r>
  </si>
  <si>
    <t>Mezclas preparadas o conservadas</t>
  </si>
  <si>
    <t>Zarzamoras, mora-frambuesas y grosellas</t>
  </si>
  <si>
    <t>Peonías</t>
  </si>
  <si>
    <t>Judías (porotos)</t>
  </si>
  <si>
    <t>Chenin Blanc</t>
  </si>
  <si>
    <t>Pedro Jiménez</t>
  </si>
  <si>
    <t>Pinot Blanc</t>
  </si>
  <si>
    <t>Riesling y Viognier</t>
  </si>
  <si>
    <t>Sauvignon Blanc</t>
  </si>
  <si>
    <t>Cabernet Franc</t>
  </si>
  <si>
    <t>Cabernet Sauvignon</t>
  </si>
  <si>
    <t>Carménère</t>
  </si>
  <si>
    <t>Cot (Malbec)</t>
  </si>
  <si>
    <t>** Cifras en unidades.</t>
  </si>
  <si>
    <t>Celulosa blanqueada o semiblanqueada coníferas</t>
  </si>
  <si>
    <t>Celulosa blanqueada o semiblanqueada no coníferas</t>
  </si>
  <si>
    <t>Maderas aserradas ***</t>
  </si>
  <si>
    <t>Total importaciones</t>
  </si>
  <si>
    <t>Trigo blando</t>
  </si>
  <si>
    <t>Aceite de maravilla refinado</t>
  </si>
  <si>
    <t>Aceite de maravilla en bruto</t>
  </si>
  <si>
    <r>
      <rPr>
        <i/>
        <sz val="8"/>
        <rFont val="Arial"/>
        <family val="2"/>
      </rPr>
      <t>Fuente</t>
    </r>
    <r>
      <rPr>
        <sz val="8"/>
        <rFont val="Arial"/>
        <family val="2"/>
      </rPr>
      <t>: elaborado por Odepa con información del Servicio Nacional de Aduanas.  * Cifras sujetas a revisión por informes de variación de valor (IVV).</t>
    </r>
  </si>
  <si>
    <r>
      <rPr>
        <i/>
        <sz val="8"/>
        <rFont val="Arial"/>
        <family val="2"/>
      </rPr>
      <t>Fuente</t>
    </r>
    <r>
      <rPr>
        <sz val="8"/>
        <rFont val="Arial"/>
        <family val="2"/>
      </rPr>
      <t>: elaborado por Odepa con información del Servicio Nacional de Aduanas.  * Cifras sujetas a revisión por informes de variación de valor (IVV). 1/ Unidades</t>
    </r>
  </si>
  <si>
    <r>
      <rPr>
        <i/>
        <sz val="8"/>
        <rFont val="Arial"/>
        <family val="2"/>
      </rPr>
      <t>Fuente</t>
    </r>
    <r>
      <rPr>
        <sz val="8"/>
        <rFont val="Arial"/>
        <family val="2"/>
      </rPr>
      <t xml:space="preserve">: elaborado por Odepa con información del Servicio Nacional de Aduanas.  * Cifras sujetas a revisión por informes de variación de valor (IVV). </t>
    </r>
    <r>
      <rPr>
        <vertAlign val="superscript"/>
        <sz val="8"/>
        <rFont val="Arial"/>
        <family val="2"/>
      </rPr>
      <t>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</si>
  <si>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t>
    </r>
  </si>
  <si>
    <r>
      <rPr>
        <i/>
        <sz val="8"/>
        <rFont val="Arial"/>
        <family val="2"/>
      </rPr>
      <t>Fuente</t>
    </r>
    <r>
      <rPr>
        <sz val="8"/>
        <rFont val="Arial"/>
        <family val="2"/>
      </rPr>
      <t xml:space="preserve">: elaborado por Odepa con información del Servicio Nacional de Aduanas. </t>
    </r>
    <r>
      <rPr>
        <vertAlign val="superscript"/>
        <sz val="8"/>
        <rFont val="Arial"/>
        <family val="2"/>
      </rPr>
      <t xml:space="preserve"> 1</t>
    </r>
    <r>
      <rPr>
        <sz val="8"/>
        <rFont val="Arial"/>
        <family val="2"/>
      </rPr>
      <t>/ Industria, domésticos y agrícolas</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</si>
  <si>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</si>
  <si>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</si>
  <si>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r>
      <rPr>
        <i/>
        <sz val="10"/>
        <rFont val="Arial"/>
        <family val="2"/>
      </rPr>
      <t>Fuente</t>
    </r>
    <r>
      <rPr>
        <sz val="10"/>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</si>
  <si>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 Cifras sujetas a revisión por informes de variación de valor (IVV).
</t>
    </r>
  </si>
  <si>
    <r>
      <rPr>
        <i/>
        <sz val="8"/>
        <rFont val="Arial"/>
        <family val="2"/>
      </rPr>
      <t>Fuente</t>
    </r>
    <r>
      <rPr>
        <sz val="8"/>
        <rFont val="Arial"/>
        <family val="2"/>
      </rPr>
      <t xml:space="preserve">: elaborado por Odepa con información del Servicio Nacional de Aduanas.
</t>
    </r>
  </si>
  <si>
    <t>Valor (miles de USD FOB)*</t>
  </si>
  <si>
    <t>Valor (miles de USD FOB)</t>
  </si>
  <si>
    <t>Valor (miles de USD CIF)</t>
  </si>
  <si>
    <t>Paltas (aguacates)</t>
  </si>
  <si>
    <t>Cocos</t>
  </si>
  <si>
    <t>Cuadro N°  5</t>
  </si>
  <si>
    <t>Cuadro N° 6</t>
  </si>
  <si>
    <t>Cuadro N°7</t>
  </si>
  <si>
    <t>Evolución de las exportaciones silvoagropecuarias por sector</t>
  </si>
  <si>
    <t>Evolución de las exportaciones silvoagropecuarias</t>
  </si>
  <si>
    <t>Evolución de las importaciones silvoagropecuarias</t>
  </si>
  <si>
    <t>Balanza de productos silvoagropecuarios, anual</t>
  </si>
  <si>
    <t>Balanza de productos silvoagropecuarios, por periodo</t>
  </si>
  <si>
    <t>Bovinos</t>
  </si>
  <si>
    <t>Frutas</t>
  </si>
  <si>
    <t>Cereales</t>
  </si>
  <si>
    <t>Oleaginosas</t>
  </si>
  <si>
    <t>Hortalizas y tubérculos</t>
  </si>
  <si>
    <t>Bovinos vivos **</t>
  </si>
  <si>
    <t>Exportaciones país</t>
  </si>
  <si>
    <t>Mineria</t>
  </si>
  <si>
    <t>Exportaciones país - Balanza comercial de productos silvoagropecuarios por sector *</t>
  </si>
  <si>
    <t>Exportaciones país - Balanza de productos silvoagropecuarios, anual</t>
  </si>
  <si>
    <t>Directora y Representante Legal</t>
  </si>
  <si>
    <t>María Emilia Undurraga Marimón</t>
  </si>
  <si>
    <r>
      <rPr>
        <i/>
        <sz val="8"/>
        <rFont val="Arial"/>
        <family val="2"/>
      </rPr>
      <t>Fuente</t>
    </r>
    <r>
      <rPr>
        <sz val="8"/>
        <rFont val="Arial"/>
        <family val="2"/>
      </rPr>
      <t xml:space="preserve">: elaborado por ODEPA con información del Servicio Nacional de Aduanas y Banco Central
* Cifras sujetas a revisión por informes de variación de valor (IVV).
</t>
    </r>
  </si>
  <si>
    <r>
      <rPr>
        <i/>
        <sz val="8"/>
        <rFont val="Arial"/>
        <family val="2"/>
      </rPr>
      <t>Fuente</t>
    </r>
    <r>
      <rPr>
        <sz val="8"/>
        <rFont val="Arial"/>
        <family val="2"/>
      </rPr>
      <t xml:space="preserve">: elaborado por ODEPA con información del Servicio Nacional de Aduanas; Banco Central
* Cifras sujetas a revisión por informes de variación de valor (IVV).
</t>
    </r>
  </si>
  <si>
    <t>Carne de ave y despojos</t>
  </si>
  <si>
    <t>Otras preparaciones bovinas</t>
  </si>
  <si>
    <t>Otras preparaciones de aves</t>
  </si>
  <si>
    <t>Aves</t>
  </si>
  <si>
    <t>Cerdo</t>
  </si>
  <si>
    <t>Carne cerdo y despojos</t>
  </si>
  <si>
    <t>Carne cerdo</t>
  </si>
  <si>
    <t>Otras preparaciones de cerdo</t>
  </si>
  <si>
    <r>
      <rPr>
        <i/>
        <sz val="8"/>
        <rFont val="Arial"/>
        <family val="2"/>
      </rPr>
      <t>Fuente</t>
    </r>
    <r>
      <rPr>
        <sz val="8"/>
        <rFont val="Arial"/>
        <family val="2"/>
      </rPr>
      <t xml:space="preserve">: elaborado por Odepa con información del Servicio Nacional de Aduanas. </t>
    </r>
  </si>
  <si>
    <t>Despojos bovinos</t>
  </si>
  <si>
    <t>Carne bovina y despojos</t>
  </si>
  <si>
    <t>Carne de ave</t>
  </si>
  <si>
    <t>Despojos de aves</t>
  </si>
  <si>
    <t>Despojos de cerdo</t>
  </si>
  <si>
    <t>Principales rubros importados</t>
  </si>
  <si>
    <t>Valor (miles de USD CIF)*</t>
  </si>
  <si>
    <t>Importaciones totales</t>
  </si>
  <si>
    <t>Plátanos o bananas</t>
  </si>
  <si>
    <t>Cerveza malta *</t>
  </si>
  <si>
    <r>
      <rPr>
        <i/>
        <sz val="8"/>
        <rFont val="Arial"/>
        <family val="2"/>
      </rPr>
      <t>Fuente</t>
    </r>
    <r>
      <rPr>
        <sz val="8"/>
        <rFont val="Arial"/>
        <family val="2"/>
      </rPr>
      <t>: elaborado por Odepa con información del Servicio Nacional de Aduanas.   * Miles de litros</t>
    </r>
  </si>
  <si>
    <t xml:space="preserve">   Cerdos</t>
  </si>
  <si>
    <t xml:space="preserve">   Aves</t>
  </si>
  <si>
    <t xml:space="preserve">   Trigo</t>
  </si>
  <si>
    <t xml:space="preserve">   Maiz</t>
  </si>
  <si>
    <t xml:space="preserve">   Arroz</t>
  </si>
  <si>
    <t xml:space="preserve">  Aceites</t>
  </si>
  <si>
    <t xml:space="preserve">  Maderas elaboradas</t>
  </si>
  <si>
    <t xml:space="preserve">   Bovinos</t>
  </si>
  <si>
    <t>Tortas y residuos de soya</t>
  </si>
  <si>
    <t xml:space="preserve">  Tortas y residuos de soya</t>
  </si>
  <si>
    <t>Piñas</t>
  </si>
  <si>
    <t>Guayabas, mangos y mangostanes</t>
  </si>
  <si>
    <t>Cuadro N° 11 (continuación)</t>
  </si>
  <si>
    <t>Cuadro N° 19 continuación…</t>
  </si>
  <si>
    <t>Vino granel</t>
  </si>
  <si>
    <t>Mostos</t>
  </si>
  <si>
    <r>
      <rPr>
        <i/>
        <sz val="8"/>
        <rFont val="Arial"/>
        <family val="2"/>
      </rPr>
      <t>Fuente</t>
    </r>
    <r>
      <rPr>
        <sz val="8"/>
        <rFont val="Arial"/>
        <family val="2"/>
      </rPr>
      <t xml:space="preserve">: elaborado por Odepa con información del Servicio Nacional de Aduanas.   </t>
    </r>
  </si>
  <si>
    <t>Vinos con pulpa de frutas capacidad &lt;= a 2 lts.</t>
  </si>
  <si>
    <t>Otros mostos y alcoholes</t>
  </si>
  <si>
    <t>Vinos en envases entre 2 y 10 lts.</t>
  </si>
  <si>
    <t>Vinos capacidad inferior o igual a 2 lts.</t>
  </si>
  <si>
    <r>
      <rPr>
        <i/>
        <sz val="8"/>
        <rFont val="Arial"/>
        <family val="2"/>
      </rPr>
      <t>Fuente</t>
    </r>
    <r>
      <rPr>
        <sz val="8"/>
        <rFont val="Arial"/>
        <family val="2"/>
      </rPr>
      <t>: elaborado por Odepa con información del Servicio Nacional de Aduanas.  * Cifras sujetas a revisión por informes de variación de valor (IVV).** Banco Central considera "Vinos en envases entre 2 y 10 lts" en vinos granel.</t>
    </r>
  </si>
  <si>
    <t>Otros vinos envasados</t>
  </si>
  <si>
    <t>Vino con denominación de origen (envasado)</t>
  </si>
  <si>
    <t>Vinos envasados**</t>
  </si>
  <si>
    <t>Raps/nabos</t>
  </si>
  <si>
    <t>Flores</t>
  </si>
  <si>
    <t>Remolacha</t>
  </si>
  <si>
    <t>Soya</t>
  </si>
  <si>
    <t>Trigo</t>
  </si>
  <si>
    <t xml:space="preserve"> Brocoli</t>
  </si>
  <si>
    <t xml:space="preserve"> Pimiento</t>
  </si>
  <si>
    <t xml:space="preserve"> Repollo</t>
  </si>
  <si>
    <t xml:space="preserve"> Coliflor</t>
  </si>
  <si>
    <t xml:space="preserve"> Zanahoria</t>
  </si>
  <si>
    <t xml:space="preserve"> Zapallo</t>
  </si>
  <si>
    <t xml:space="preserve"> Pepino</t>
  </si>
  <si>
    <t xml:space="preserve"> Sandía</t>
  </si>
  <si>
    <t xml:space="preserve"> Otras hortalizas</t>
  </si>
  <si>
    <t>Otras semillas</t>
  </si>
  <si>
    <t xml:space="preserve"> * Valores 2020 con ajuste parcial de informes de variación de valor (IVV). Estos valores se irán ajustando en los próximos meses y en algunos casos difieren del Banco Central  por las proyecciones de IVV que realiza.</t>
  </si>
  <si>
    <t>Part. 2020</t>
  </si>
  <si>
    <t>Avance mensual  enero a  diciembre  de  2020</t>
  </si>
  <si>
    <t xml:space="preserve">          Enero 2021</t>
  </si>
  <si>
    <t>Avance mensual enero - diciembre 2021</t>
  </si>
  <si>
    <t>enero - diciembre</t>
  </si>
  <si>
    <t>2020-2019</t>
  </si>
  <si>
    <t>ene-dic 16</t>
  </si>
  <si>
    <t>ene-dic 17</t>
  </si>
  <si>
    <t>ene-dic 18</t>
  </si>
  <si>
    <t>ene-dic 19</t>
  </si>
  <si>
    <t>ene-dic 20</t>
  </si>
  <si>
    <t>2019-18</t>
  </si>
  <si>
    <t>ene-dic 2019</t>
  </si>
  <si>
    <t>ene-dic 2020</t>
  </si>
  <si>
    <t>Var. (%)   2020/2019</t>
  </si>
  <si>
    <t>Var % 20/19</t>
  </si>
  <si>
    <t>enero - diciembre*</t>
  </si>
  <si>
    <t/>
  </si>
  <si>
    <t>Países Bajos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</si>
</sst>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0">
    <numFmt numFmtId="41" formatCode="_ * #,##0_ ;_ * \-#,##0_ ;_ * &quot;-&quot;_ ;_ @_ "/>
    <numFmt numFmtId="164" formatCode="_-* #,##0.00_-;\-* #,##0.00_-;_-* &quot;-&quot;??_-;_-@_-"/>
    <numFmt numFmtId="165" formatCode="_-* #,##0.00\ _p_t_a_-;\-* #,##0.00\ _p_t_a_-;_-* &quot;-&quot;??\ _p_t_a_-;_-@_-"/>
    <numFmt numFmtId="166" formatCode="0.0"/>
    <numFmt numFmtId="167" formatCode="0.0%"/>
    <numFmt numFmtId="168" formatCode="#,##0.0"/>
    <numFmt numFmtId="169" formatCode="_-* #,##0\ _p_t_a_-;\-* #,##0\ _p_t_a_-;_-* &quot;-&quot;??\ _p_t_a_-;_-@_-"/>
    <numFmt numFmtId="170" formatCode="00000000"/>
    <numFmt numFmtId="171" formatCode="yyyy"/>
    <numFmt numFmtId="172" formatCode="_ * #,##0.00_ ;_ * \-#,##0.00_ ;_ * &quot;-&quot;_ ;_ @_ "/>
  </numFmts>
  <fonts count="60" x14ac:knownFonts="1">
    <font>
      <sz val="10"/>
      <name val="Arial"/>
    </font>
    <font>
      <sz val="10"/>
      <name val="Arial"/>
      <family val="2"/>
    </font>
    <font>
      <sz val="8"/>
      <name val="Arial"/>
      <family val="2"/>
    </font>
    <font>
      <b/>
      <sz val="8"/>
      <name val="Arial"/>
      <family val="2"/>
    </font>
    <font>
      <b/>
      <sz val="10"/>
      <name val="Arial"/>
      <family val="2"/>
    </font>
    <font>
      <sz val="10"/>
      <name val="Arial"/>
      <family val="2"/>
    </font>
    <font>
      <sz val="9"/>
      <name val="Arial"/>
      <family val="2"/>
    </font>
    <font>
      <sz val="12"/>
      <name val="Arial"/>
      <family val="2"/>
    </font>
    <font>
      <sz val="10"/>
      <color indexed="10"/>
      <name val="Arial"/>
      <family val="2"/>
    </font>
    <font>
      <b/>
      <sz val="9"/>
      <name val="Arial"/>
      <family val="2"/>
    </font>
    <font>
      <b/>
      <sz val="8"/>
      <color indexed="63"/>
      <name val="Verdana"/>
      <family val="2"/>
    </font>
    <font>
      <b/>
      <sz val="10"/>
      <color indexed="10"/>
      <name val="Arial"/>
      <family val="2"/>
    </font>
    <font>
      <sz val="10"/>
      <name val="Arial"/>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0"/>
      <color theme="10"/>
      <name val="Arial"/>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8"/>
      <color rgb="FFFF0000"/>
      <name val="Arial"/>
      <family val="2"/>
    </font>
    <font>
      <sz val="16"/>
      <color rgb="FF0066CC"/>
      <name val="Verdana"/>
      <family val="2"/>
    </font>
    <font>
      <u/>
      <sz val="10"/>
      <color theme="10"/>
      <name val="Arial"/>
      <family val="2"/>
    </font>
    <font>
      <b/>
      <sz val="11"/>
      <name val="Arial"/>
      <family val="2"/>
    </font>
    <font>
      <i/>
      <sz val="8"/>
      <name val="Arial"/>
      <family val="2"/>
    </font>
    <font>
      <b/>
      <sz val="8"/>
      <name val="Verdana"/>
      <family val="2"/>
    </font>
    <font>
      <i/>
      <sz val="10"/>
      <name val="Arial"/>
      <family val="2"/>
    </font>
    <font>
      <b/>
      <sz val="8"/>
      <color theme="1"/>
      <name val="Arial"/>
      <family val="2"/>
    </font>
    <font>
      <b/>
      <sz val="10"/>
      <color theme="1"/>
      <name val="Arial"/>
      <family val="2"/>
    </font>
    <font>
      <sz val="8"/>
      <color theme="1"/>
      <name val="Arial"/>
      <family val="2"/>
    </font>
    <font>
      <sz val="10"/>
      <color theme="1"/>
      <name val="Calibri"/>
      <family val="2"/>
      <scheme val="minor"/>
    </font>
    <font>
      <sz val="10"/>
      <name val="Arial"/>
      <family val="2"/>
    </font>
  </fonts>
  <fills count="39">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
      <patternFill patternType="solid">
        <fgColor theme="4" tint="0.79998168889431442"/>
        <bgColor indexed="64"/>
      </patternFill>
    </fill>
  </fills>
  <borders count="31">
    <border>
      <left/>
      <right/>
      <top/>
      <bottom/>
      <diagonal/>
    </border>
    <border>
      <left/>
      <right/>
      <top/>
      <bottom style="double">
        <color indexed="55"/>
      </bottom>
      <diagonal/>
    </border>
    <border>
      <left/>
      <right/>
      <top style="thin">
        <color indexed="64"/>
      </top>
      <bottom/>
      <diagonal/>
    </border>
    <border>
      <left/>
      <right/>
      <top/>
      <bottom style="thin">
        <color indexed="6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right/>
      <top style="thin">
        <color indexed="64"/>
      </top>
      <bottom style="thin">
        <color indexed="64"/>
      </bottom>
      <diagonal/>
    </border>
    <border>
      <left/>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double">
        <color theme="1" tint="0.499984740745262"/>
      </top>
      <bottom/>
      <diagonal/>
    </border>
    <border>
      <left/>
      <right/>
      <top/>
      <bottom style="double">
        <color theme="1" tint="0.499984740745262"/>
      </bottom>
      <diagonal/>
    </border>
    <border>
      <left/>
      <right/>
      <top style="double">
        <color theme="1" tint="0.499984740745262"/>
      </top>
      <bottom style="thin">
        <color theme="1" tint="0.499984740745262"/>
      </bottom>
      <diagonal/>
    </border>
    <border>
      <left/>
      <right/>
      <top style="thin">
        <color theme="1" tint="0.499984740745262"/>
      </top>
      <bottom style="double">
        <color theme="1" tint="0.49998474074526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top style="thin">
        <color theme="1" tint="0.499984740745262"/>
      </top>
      <bottom/>
      <diagonal/>
    </border>
    <border>
      <left/>
      <right/>
      <top style="thin">
        <color indexed="64"/>
      </top>
      <bottom style="thin">
        <color indexed="55"/>
      </bottom>
      <diagonal/>
    </border>
    <border>
      <left/>
      <right/>
      <top/>
      <bottom style="double">
        <color indexed="64"/>
      </bottom>
      <diagonal/>
    </border>
    <border>
      <left/>
      <right/>
      <top style="thin">
        <color theme="1" tint="0.499984740745262"/>
      </top>
      <bottom style="double">
        <color indexed="64"/>
      </bottom>
      <diagonal/>
    </border>
    <border>
      <left/>
      <right/>
      <top style="thin">
        <color indexed="55"/>
      </top>
      <bottom style="thin">
        <color indexed="64"/>
      </bottom>
      <diagonal/>
    </border>
    <border>
      <left/>
      <right/>
      <top/>
      <bottom style="thin">
        <color indexed="64"/>
      </bottom>
      <diagonal/>
    </border>
    <border>
      <left/>
      <right/>
      <top style="thin">
        <color indexed="64"/>
      </top>
      <bottom/>
      <diagonal/>
    </border>
  </borders>
  <cellStyleXfs count="71">
    <xf numFmtId="0" fontId="0" fillId="0" borderId="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3" fillId="22" borderId="0" applyNumberFormat="0" applyBorder="0" applyAlignment="0" applyProtection="0"/>
    <xf numFmtId="0" fontId="24" fillId="23" borderId="9" applyNumberFormat="0" applyAlignment="0" applyProtection="0"/>
    <xf numFmtId="0" fontId="25" fillId="24" borderId="10" applyNumberFormat="0" applyAlignment="0" applyProtection="0"/>
    <xf numFmtId="0" fontId="26" fillId="0" borderId="11" applyNumberFormat="0" applyFill="0" applyAlignment="0" applyProtection="0"/>
    <xf numFmtId="0" fontId="27" fillId="0" borderId="0" applyNumberFormat="0" applyFill="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8" fillId="31" borderId="9" applyNumberFormat="0" applyAlignment="0" applyProtection="0"/>
    <xf numFmtId="0" fontId="29" fillId="0" borderId="0" applyNumberFormat="0" applyFill="0" applyBorder="0" applyAlignment="0" applyProtection="0">
      <alignment vertical="top"/>
      <protection locked="0"/>
    </xf>
    <xf numFmtId="0" fontId="30" fillId="32" borderId="0" applyNumberFormat="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31" fillId="33" borderId="0" applyNumberFormat="0" applyBorder="0" applyAlignment="0" applyProtection="0"/>
    <xf numFmtId="0" fontId="1" fillId="0" borderId="0"/>
    <xf numFmtId="0" fontId="21" fillId="0" borderId="0"/>
    <xf numFmtId="0" fontId="1" fillId="0" borderId="0"/>
    <xf numFmtId="0" fontId="21" fillId="0" borderId="0"/>
    <xf numFmtId="0" fontId="21" fillId="0" borderId="0"/>
    <xf numFmtId="0" fontId="21" fillId="0" borderId="0"/>
    <xf numFmtId="0" fontId="21" fillId="0" borderId="0"/>
    <xf numFmtId="0" fontId="7" fillId="0" borderId="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0" fontId="21" fillId="34" borderId="12" applyNumberFormat="0" applyFont="0" applyAlignment="0" applyProtection="0"/>
    <xf numFmtId="9" fontId="1" fillId="0" borderId="0" applyFont="0" applyFill="0" applyBorder="0" applyAlignment="0" applyProtection="0"/>
    <xf numFmtId="9" fontId="20" fillId="0" borderId="0" applyFont="0" applyFill="0" applyBorder="0" applyAlignment="0" applyProtection="0"/>
    <xf numFmtId="0" fontId="2" fillId="0" borderId="0" applyBorder="0" applyProtection="0">
      <alignment horizontal="left" vertical="top"/>
      <protection locked="0"/>
    </xf>
    <xf numFmtId="0" fontId="32" fillId="23" borderId="13"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15" applyNumberFormat="0" applyFill="0" applyAlignment="0" applyProtection="0"/>
    <xf numFmtId="0" fontId="27" fillId="0" borderId="16" applyNumberFormat="0" applyFill="0" applyAlignment="0" applyProtection="0"/>
    <xf numFmtId="0" fontId="38" fillId="0" borderId="17" applyNumberFormat="0" applyFill="0" applyAlignment="0" applyProtection="0"/>
    <xf numFmtId="0" fontId="50" fillId="0" borderId="0" applyNumberFormat="0" applyFill="0" applyBorder="0" applyAlignment="0" applyProtection="0"/>
    <xf numFmtId="41" fontId="59" fillId="0" borderId="0" applyFont="0" applyFill="0" applyBorder="0" applyAlignment="0" applyProtection="0"/>
  </cellStyleXfs>
  <cellXfs count="400">
    <xf numFmtId="0" fontId="0" fillId="0" borderId="0" xfId="0"/>
    <xf numFmtId="0" fontId="5" fillId="0" borderId="0" xfId="0" applyFont="1"/>
    <xf numFmtId="0" fontId="4" fillId="0" borderId="0" xfId="0" applyFont="1"/>
    <xf numFmtId="167" fontId="2" fillId="2" borderId="0" xfId="58" applyNumberFormat="1" applyFont="1" applyFill="1" applyBorder="1"/>
    <xf numFmtId="0" fontId="2" fillId="3" borderId="0" xfId="0" applyFont="1" applyFill="1"/>
    <xf numFmtId="3" fontId="2" fillId="3" borderId="0" xfId="0" applyNumberFormat="1" applyFont="1" applyFill="1"/>
    <xf numFmtId="3" fontId="5" fillId="0" borderId="0" xfId="0" applyNumberFormat="1" applyFont="1"/>
    <xf numFmtId="0" fontId="5" fillId="2" borderId="0" xfId="0" applyFont="1" applyFill="1"/>
    <xf numFmtId="0" fontId="2" fillId="3" borderId="0" xfId="0" applyFont="1" applyFill="1" applyAlignment="1">
      <alignment horizontal="center"/>
    </xf>
    <xf numFmtId="0" fontId="2" fillId="0" borderId="0" xfId="0" applyFont="1" applyFill="1" applyBorder="1"/>
    <xf numFmtId="0" fontId="2" fillId="0" borderId="0" xfId="0" applyFont="1" applyFill="1"/>
    <xf numFmtId="3" fontId="2" fillId="0" borderId="0" xfId="0" applyNumberFormat="1" applyFont="1" applyFill="1" applyBorder="1"/>
    <xf numFmtId="168" fontId="2" fillId="0" borderId="0" xfId="0" applyNumberFormat="1" applyFont="1" applyFill="1" applyBorder="1"/>
    <xf numFmtId="3" fontId="2" fillId="0" borderId="0" xfId="0" applyNumberFormat="1" applyFont="1" applyFill="1" applyAlignment="1">
      <alignment vertical="center"/>
    </xf>
    <xf numFmtId="0" fontId="2" fillId="0" borderId="0" xfId="0" applyFont="1" applyFill="1" applyAlignment="1">
      <alignment vertical="center"/>
    </xf>
    <xf numFmtId="168" fontId="2" fillId="0" borderId="0" xfId="0" applyNumberFormat="1" applyFont="1" applyFill="1" applyAlignment="1">
      <alignment vertical="center"/>
    </xf>
    <xf numFmtId="168" fontId="3" fillId="0" borderId="0" xfId="0" applyNumberFormat="1" applyFont="1" applyFill="1" applyBorder="1"/>
    <xf numFmtId="0" fontId="3" fillId="0" borderId="0" xfId="0" applyFont="1" applyFill="1" applyBorder="1"/>
    <xf numFmtId="3" fontId="3" fillId="0" borderId="0" xfId="0" applyNumberFormat="1" applyFont="1" applyFill="1" applyBorder="1"/>
    <xf numFmtId="168"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xf numFmtId="3" fontId="5" fillId="0" borderId="0" xfId="0" applyNumberFormat="1" applyFont="1" applyFill="1" applyBorder="1"/>
    <xf numFmtId="169" fontId="5" fillId="0" borderId="0" xfId="33" applyNumberFormat="1" applyFont="1"/>
    <xf numFmtId="169" fontId="5" fillId="0" borderId="0" xfId="33" applyNumberFormat="1" applyFont="1" applyBorder="1"/>
    <xf numFmtId="0" fontId="4" fillId="0" borderId="0" xfId="0" applyFont="1" applyFill="1" applyBorder="1" applyAlignment="1">
      <alignment horizontal="left"/>
    </xf>
    <xf numFmtId="167" fontId="4" fillId="0" borderId="0" xfId="58" applyNumberFormat="1" applyFont="1" applyFill="1" applyBorder="1"/>
    <xf numFmtId="166" fontId="4" fillId="0" borderId="0" xfId="0" applyNumberFormat="1" applyFont="1" applyFill="1" applyBorder="1"/>
    <xf numFmtId="0" fontId="5" fillId="0" borderId="0" xfId="0" applyFont="1" applyFill="1" applyBorder="1"/>
    <xf numFmtId="3" fontId="5" fillId="0" borderId="0" xfId="0" applyNumberFormat="1" applyFont="1" applyFill="1"/>
    <xf numFmtId="167" fontId="5" fillId="0" borderId="0" xfId="58" applyNumberFormat="1" applyFont="1" applyFill="1" applyBorder="1"/>
    <xf numFmtId="0" fontId="4" fillId="0" borderId="0" xfId="0" applyFont="1" applyFill="1" applyBorder="1"/>
    <xf numFmtId="166" fontId="5" fillId="0" borderId="0" xfId="0" applyNumberFormat="1" applyFont="1" applyFill="1" applyBorder="1"/>
    <xf numFmtId="0" fontId="5" fillId="0" borderId="0" xfId="0" applyFont="1" applyFill="1"/>
    <xf numFmtId="0" fontId="4" fillId="0" borderId="0" xfId="0" applyFont="1" applyFill="1"/>
    <xf numFmtId="0" fontId="4" fillId="0" borderId="0" xfId="0" applyFont="1" applyFill="1" applyBorder="1" applyAlignment="1">
      <alignment horizontal="center"/>
    </xf>
    <xf numFmtId="169" fontId="5" fillId="0" borderId="0" xfId="33" applyNumberFormat="1" applyFont="1" applyFill="1" applyBorder="1"/>
    <xf numFmtId="0" fontId="4" fillId="0" borderId="18" xfId="0" applyFont="1" applyFill="1" applyBorder="1" applyAlignment="1">
      <alignment horizontal="left"/>
    </xf>
    <xf numFmtId="0" fontId="4" fillId="0" borderId="19" xfId="0" applyFont="1" applyFill="1" applyBorder="1" applyAlignment="1">
      <alignment horizontal="center"/>
    </xf>
    <xf numFmtId="3" fontId="0" fillId="0" borderId="0" xfId="0" applyNumberFormat="1"/>
    <xf numFmtId="0" fontId="5" fillId="0" borderId="0" xfId="0" applyFont="1" applyBorder="1" applyAlignment="1"/>
    <xf numFmtId="169" fontId="0" fillId="0" borderId="0" xfId="33" applyNumberFormat="1" applyFont="1" applyBorder="1" applyAlignment="1">
      <alignment horizontal="center"/>
    </xf>
    <xf numFmtId="10" fontId="2" fillId="3" borderId="0" xfId="0" applyNumberFormat="1" applyFont="1" applyFill="1" applyBorder="1"/>
    <xf numFmtId="3" fontId="2" fillId="3" borderId="0" xfId="0" applyNumberFormat="1" applyFont="1" applyFill="1" applyBorder="1"/>
    <xf numFmtId="167" fontId="2" fillId="3" borderId="0" xfId="58" applyNumberFormat="1" applyFont="1" applyFill="1" applyBorder="1" applyAlignment="1">
      <alignment horizontal="center"/>
    </xf>
    <xf numFmtId="0" fontId="2" fillId="3" borderId="0" xfId="0" applyFont="1" applyFill="1" applyBorder="1"/>
    <xf numFmtId="3" fontId="2" fillId="3" borderId="0" xfId="0" applyNumberFormat="1" applyFont="1" applyFill="1" applyBorder="1" applyAlignment="1">
      <alignment horizontal="center"/>
    </xf>
    <xf numFmtId="0" fontId="3" fillId="2" borderId="19" xfId="0" applyFont="1" applyFill="1" applyBorder="1" applyAlignment="1">
      <alignment horizontal="right"/>
    </xf>
    <xf numFmtId="0" fontId="3" fillId="3" borderId="19" xfId="0" applyFont="1" applyFill="1" applyBorder="1" applyAlignment="1">
      <alignment horizontal="center"/>
    </xf>
    <xf numFmtId="0" fontId="4" fillId="0" borderId="21" xfId="0" applyFont="1" applyFill="1" applyBorder="1" applyAlignment="1">
      <alignment horizontal="center"/>
    </xf>
    <xf numFmtId="0" fontId="4" fillId="0" borderId="21" xfId="0" applyFont="1" applyFill="1" applyBorder="1" applyAlignment="1">
      <alignment horizontal="right"/>
    </xf>
    <xf numFmtId="169" fontId="12" fillId="0" borderId="0" xfId="33" applyNumberFormat="1" applyFont="1" applyBorder="1" applyAlignment="1">
      <alignment horizontal="center"/>
    </xf>
    <xf numFmtId="0" fontId="4" fillId="0" borderId="18" xfId="0" applyFont="1" applyBorder="1"/>
    <xf numFmtId="0" fontId="4" fillId="0" borderId="22" xfId="0" applyFont="1" applyBorder="1" applyAlignment="1">
      <alignment horizontal="center"/>
    </xf>
    <xf numFmtId="0" fontId="4" fillId="0" borderId="23" xfId="0" applyFont="1" applyBorder="1"/>
    <xf numFmtId="0" fontId="8" fillId="0" borderId="0" xfId="0" applyFont="1" applyFill="1" applyBorder="1"/>
    <xf numFmtId="2" fontId="5" fillId="0" borderId="0" xfId="0" applyNumberFormat="1" applyFont="1" applyFill="1"/>
    <xf numFmtId="0" fontId="5" fillId="0" borderId="0" xfId="0" applyFont="1" applyFill="1" applyBorder="1" applyAlignment="1">
      <alignment horizontal="left"/>
    </xf>
    <xf numFmtId="166" fontId="11" fillId="0" borderId="0" xfId="0" applyNumberFormat="1" applyFont="1" applyFill="1" applyBorder="1"/>
    <xf numFmtId="0" fontId="8" fillId="0" borderId="0" xfId="0" applyFont="1" applyFill="1"/>
    <xf numFmtId="0" fontId="4" fillId="0" borderId="18" xfId="0" applyFont="1" applyFill="1" applyBorder="1"/>
    <xf numFmtId="0" fontId="4" fillId="0" borderId="18" xfId="0" applyFont="1" applyFill="1" applyBorder="1" applyAlignment="1">
      <alignment horizontal="right"/>
    </xf>
    <xf numFmtId="0" fontId="4" fillId="0" borderId="19" xfId="0" applyFont="1" applyFill="1" applyBorder="1"/>
    <xf numFmtId="3" fontId="5" fillId="0" borderId="19" xfId="0" applyNumberFormat="1" applyFont="1" applyFill="1" applyBorder="1"/>
    <xf numFmtId="167" fontId="5" fillId="0" borderId="19" xfId="58" applyNumberFormat="1" applyFont="1" applyFill="1" applyBorder="1"/>
    <xf numFmtId="0" fontId="6" fillId="0" borderId="0" xfId="0" applyFont="1" applyFill="1"/>
    <xf numFmtId="0" fontId="6" fillId="0" borderId="0" xfId="0" applyFont="1" applyFill="1" applyBorder="1"/>
    <xf numFmtId="3" fontId="6" fillId="0" borderId="0" xfId="0" applyNumberFormat="1" applyFont="1" applyFill="1"/>
    <xf numFmtId="168" fontId="6" fillId="0" borderId="0" xfId="0" applyNumberFormat="1" applyFont="1" applyFill="1"/>
    <xf numFmtId="0" fontId="9" fillId="0" borderId="0" xfId="0" applyFont="1" applyFill="1" applyBorder="1"/>
    <xf numFmtId="0" fontId="9" fillId="0" borderId="0" xfId="0" applyFont="1" applyFill="1" applyBorder="1" applyAlignment="1">
      <alignment horizontal="center"/>
    </xf>
    <xf numFmtId="166" fontId="6" fillId="0" borderId="0" xfId="0" applyNumberFormat="1" applyFont="1" applyFill="1"/>
    <xf numFmtId="3" fontId="6" fillId="0" borderId="0" xfId="0" applyNumberFormat="1" applyFont="1" applyFill="1" applyBorder="1"/>
    <xf numFmtId="0" fontId="6" fillId="0" borderId="0" xfId="0" applyFont="1" applyFill="1" applyBorder="1" applyAlignment="1">
      <alignment horizontal="right"/>
    </xf>
    <xf numFmtId="166" fontId="6" fillId="0" borderId="0" xfId="0" applyNumberFormat="1" applyFont="1" applyFill="1" applyBorder="1"/>
    <xf numFmtId="166" fontId="9" fillId="0" borderId="0" xfId="0" applyNumberFormat="1"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1" fontId="9" fillId="0" borderId="0" xfId="0" applyNumberFormat="1" applyFont="1" applyFill="1" applyBorder="1"/>
    <xf numFmtId="3" fontId="9" fillId="0" borderId="0" xfId="0" quotePrefix="1" applyNumberFormat="1" applyFont="1" applyFill="1" applyBorder="1"/>
    <xf numFmtId="3" fontId="9" fillId="0" borderId="0" xfId="0" applyNumberFormat="1" applyFont="1" applyFill="1" applyBorder="1"/>
    <xf numFmtId="0" fontId="6" fillId="0" borderId="0" xfId="0" applyFont="1" applyFill="1" applyAlignment="1">
      <alignment horizontal="right"/>
    </xf>
    <xf numFmtId="0" fontId="2" fillId="0" borderId="0" xfId="0" applyFont="1" applyFill="1" applyBorder="1" applyAlignment="1">
      <alignment vertical="center"/>
    </xf>
    <xf numFmtId="0" fontId="2" fillId="0" borderId="4" xfId="0" applyFont="1" applyFill="1" applyBorder="1"/>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8"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xf numFmtId="3" fontId="2" fillId="0" borderId="4" xfId="0" applyNumberFormat="1" applyFont="1" applyFill="1" applyBorder="1"/>
    <xf numFmtId="0" fontId="3" fillId="0" borderId="0" xfId="0" applyFont="1" applyFill="1" applyBorder="1" applyAlignment="1">
      <alignment vertical="center"/>
    </xf>
    <xf numFmtId="9" fontId="2" fillId="0" borderId="0" xfId="0" applyNumberFormat="1" applyFont="1" applyFill="1" applyAlignment="1">
      <alignment vertical="center"/>
    </xf>
    <xf numFmtId="3" fontId="2" fillId="0" borderId="0" xfId="0" applyNumberFormat="1" applyFont="1" applyFill="1"/>
    <xf numFmtId="9" fontId="2" fillId="0" borderId="0" xfId="58" applyFont="1" applyFill="1" applyAlignment="1">
      <alignment vertical="center"/>
    </xf>
    <xf numFmtId="0" fontId="2" fillId="0" borderId="0" xfId="0" applyFont="1" applyFill="1" applyBorder="1" applyAlignment="1">
      <alignment vertical="center" wrapText="1"/>
    </xf>
    <xf numFmtId="0" fontId="2" fillId="0" borderId="4" xfId="0" applyFont="1" applyFill="1" applyBorder="1" applyAlignment="1">
      <alignment vertical="center"/>
    </xf>
    <xf numFmtId="3" fontId="2" fillId="0" borderId="4" xfId="0" applyNumberFormat="1" applyFont="1" applyFill="1" applyBorder="1" applyAlignment="1">
      <alignment vertical="center"/>
    </xf>
    <xf numFmtId="0" fontId="5" fillId="0" borderId="19"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2" fillId="3" borderId="19" xfId="0" applyFont="1" applyFill="1" applyBorder="1"/>
    <xf numFmtId="3" fontId="2" fillId="3" borderId="19" xfId="0" applyNumberFormat="1" applyFont="1" applyFill="1" applyBorder="1"/>
    <xf numFmtId="167" fontId="2" fillId="2" borderId="19" xfId="58" applyNumberFormat="1" applyFont="1" applyFill="1" applyBorder="1"/>
    <xf numFmtId="167" fontId="2" fillId="3" borderId="19" xfId="58" applyNumberFormat="1" applyFont="1" applyFill="1" applyBorder="1" applyAlignment="1">
      <alignment horizontal="center"/>
    </xf>
    <xf numFmtId="0" fontId="1" fillId="0" borderId="0" xfId="0" applyFont="1"/>
    <xf numFmtId="0" fontId="4" fillId="0" borderId="0" xfId="0" applyFont="1" applyBorder="1" applyAlignment="1">
      <alignment horizontal="center"/>
    </xf>
    <xf numFmtId="0" fontId="2" fillId="0" borderId="0" xfId="0" applyFont="1"/>
    <xf numFmtId="0" fontId="4" fillId="0" borderId="0" xfId="0" applyFont="1" applyFill="1" applyAlignment="1">
      <alignment vertical="center"/>
    </xf>
    <xf numFmtId="3" fontId="0" fillId="0" borderId="0" xfId="0" applyNumberFormat="1" applyFill="1"/>
    <xf numFmtId="3" fontId="1" fillId="0" borderId="0" xfId="0" quotePrefix="1" applyNumberFormat="1" applyFont="1"/>
    <xf numFmtId="0" fontId="1" fillId="0" borderId="0" xfId="0" applyFont="1" applyFill="1" applyBorder="1" applyAlignment="1">
      <alignment horizontal="left"/>
    </xf>
    <xf numFmtId="0" fontId="1" fillId="0" borderId="19" xfId="0" applyFont="1" applyFill="1" applyBorder="1"/>
    <xf numFmtId="3" fontId="4" fillId="0" borderId="0" xfId="0" applyNumberFormat="1" applyFont="1" applyFill="1"/>
    <xf numFmtId="0" fontId="1" fillId="0" borderId="0" xfId="0" applyFont="1" applyBorder="1"/>
    <xf numFmtId="0" fontId="1" fillId="0" borderId="0" xfId="0" applyFont="1" applyFill="1"/>
    <xf numFmtId="3" fontId="2" fillId="0" borderId="0" xfId="0" applyNumberFormat="1" applyFont="1"/>
    <xf numFmtId="0" fontId="2" fillId="0" borderId="4" xfId="0" applyFont="1" applyBorder="1"/>
    <xf numFmtId="3" fontId="2" fillId="0" borderId="4" xfId="0" applyNumberFormat="1" applyFont="1" applyBorder="1"/>
    <xf numFmtId="167" fontId="2" fillId="0" borderId="0" xfId="58" applyNumberFormat="1" applyFont="1" applyFill="1" applyBorder="1"/>
    <xf numFmtId="167" fontId="2" fillId="0" borderId="0" xfId="58" applyNumberFormat="1" applyFont="1"/>
    <xf numFmtId="167" fontId="2" fillId="0" borderId="4" xfId="58" applyNumberFormat="1" applyFont="1" applyBorder="1"/>
    <xf numFmtId="0" fontId="3" fillId="0" borderId="5" xfId="0" quotePrefix="1" applyFont="1" applyFill="1" applyBorder="1" applyAlignment="1">
      <alignment horizontal="right"/>
    </xf>
    <xf numFmtId="0" fontId="3" fillId="0" borderId="4" xfId="0" applyFont="1" applyFill="1" applyBorder="1"/>
    <xf numFmtId="0" fontId="3" fillId="0" borderId="6" xfId="0" quotePrefix="1" applyFont="1" applyFill="1" applyBorder="1" applyAlignment="1">
      <alignment horizontal="right"/>
    </xf>
    <xf numFmtId="0" fontId="3" fillId="0" borderId="4" xfId="0" applyFont="1" applyFill="1" applyBorder="1" applyAlignment="1">
      <alignment horizontal="center"/>
    </xf>
    <xf numFmtId="3" fontId="3" fillId="0" borderId="0" xfId="0" applyNumberFormat="1" applyFont="1"/>
    <xf numFmtId="167" fontId="3" fillId="0" borderId="0" xfId="58" applyNumberFormat="1" applyFont="1" applyFill="1" applyBorder="1"/>
    <xf numFmtId="167" fontId="3" fillId="0" borderId="0" xfId="58" applyNumberFormat="1" applyFont="1"/>
    <xf numFmtId="169" fontId="7" fillId="0" borderId="0" xfId="33" applyNumberFormat="1" applyFont="1" applyFill="1" applyAlignment="1">
      <alignment vertical="center"/>
    </xf>
    <xf numFmtId="3" fontId="7"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7" fontId="2" fillId="0" borderId="0" xfId="58" applyNumberFormat="1" applyFont="1" applyFill="1" applyBorder="1" applyAlignment="1">
      <alignment horizontal="right"/>
    </xf>
    <xf numFmtId="169" fontId="13" fillId="0" borderId="0" xfId="33" applyNumberFormat="1" applyFont="1" applyFill="1" applyAlignment="1">
      <alignment vertical="center"/>
    </xf>
    <xf numFmtId="169" fontId="21" fillId="0" borderId="0" xfId="33" applyNumberFormat="1" applyFont="1"/>
    <xf numFmtId="169" fontId="1" fillId="0" borderId="0" xfId="33" applyNumberFormat="1" applyFont="1" applyBorder="1" applyAlignment="1">
      <alignment horizontal="center"/>
    </xf>
    <xf numFmtId="0" fontId="40" fillId="0" borderId="0" xfId="40" applyFont="1"/>
    <xf numFmtId="0" fontId="41" fillId="0" borderId="0" xfId="40" applyFont="1"/>
    <xf numFmtId="0" fontId="21" fillId="0" borderId="0" xfId="40"/>
    <xf numFmtId="0" fontId="42" fillId="0" borderId="0" xfId="40" applyFont="1" applyAlignment="1">
      <alignment horizontal="center"/>
    </xf>
    <xf numFmtId="17" fontId="42" fillId="0" borderId="0" xfId="40" quotePrefix="1" applyNumberFormat="1" applyFont="1" applyAlignment="1">
      <alignment horizontal="center"/>
    </xf>
    <xf numFmtId="0" fontId="43" fillId="0" borderId="0" xfId="40" applyFont="1" applyAlignment="1">
      <alignment horizontal="left" indent="15"/>
    </xf>
    <xf numFmtId="0" fontId="45" fillId="0" borderId="0" xfId="40" applyFont="1" applyAlignment="1"/>
    <xf numFmtId="0" fontId="46" fillId="0" borderId="0" xfId="40" applyFont="1"/>
    <xf numFmtId="0" fontId="40" fillId="0" borderId="0" xfId="40" quotePrefix="1" applyFont="1"/>
    <xf numFmtId="17" fontId="42" fillId="0" borderId="0" xfId="40" applyNumberFormat="1" applyFont="1" applyAlignment="1">
      <alignment horizontal="center"/>
    </xf>
    <xf numFmtId="0" fontId="47" fillId="0" borderId="0" xfId="40" applyFont="1"/>
    <xf numFmtId="0" fontId="18" fillId="0" borderId="0" xfId="43" applyFont="1" applyBorder="1" applyProtection="1"/>
    <xf numFmtId="0" fontId="17" fillId="0" borderId="7" xfId="43" applyFont="1" applyBorder="1" applyAlignment="1" applyProtection="1">
      <alignment horizontal="left"/>
    </xf>
    <xf numFmtId="0" fontId="17" fillId="0" borderId="7" xfId="43" applyFont="1" applyBorder="1" applyProtection="1"/>
    <xf numFmtId="0" fontId="17" fillId="0" borderId="7" xfId="43" applyFont="1" applyBorder="1" applyAlignment="1" applyProtection="1">
      <alignment horizontal="center"/>
    </xf>
    <xf numFmtId="0" fontId="19" fillId="0" borderId="0" xfId="43" applyFont="1" applyBorder="1" applyProtection="1"/>
    <xf numFmtId="0" fontId="19" fillId="0" borderId="0" xfId="43" applyFont="1" applyBorder="1" applyAlignment="1" applyProtection="1">
      <alignment horizontal="center"/>
    </xf>
    <xf numFmtId="0" fontId="18" fillId="0" borderId="0" xfId="43" applyFont="1" applyBorder="1" applyAlignment="1" applyProtection="1">
      <alignment horizontal="left"/>
    </xf>
    <xf numFmtId="0" fontId="18" fillId="0" borderId="0" xfId="40" applyFont="1"/>
    <xf numFmtId="0" fontId="18" fillId="0" borderId="0" xfId="43" applyFont="1" applyBorder="1" applyAlignment="1" applyProtection="1">
      <alignment horizontal="right"/>
    </xf>
    <xf numFmtId="0" fontId="17" fillId="0" borderId="0" xfId="43" applyFont="1" applyBorder="1" applyAlignment="1" applyProtection="1">
      <alignment horizontal="left"/>
    </xf>
    <xf numFmtId="0" fontId="19" fillId="0" borderId="0" xfId="43" applyFont="1" applyBorder="1" applyAlignment="1" applyProtection="1">
      <alignment horizontal="right"/>
    </xf>
    <xf numFmtId="0" fontId="14" fillId="0" borderId="0" xfId="40" applyFont="1"/>
    <xf numFmtId="0" fontId="21" fillId="0" borderId="0" xfId="40" applyBorder="1"/>
    <xf numFmtId="0" fontId="4" fillId="0" borderId="0" xfId="40" applyFont="1"/>
    <xf numFmtId="3" fontId="4" fillId="0" borderId="0" xfId="0" applyNumberFormat="1" applyFont="1" applyFill="1" applyBorder="1" applyAlignment="1">
      <alignment horizontal="righ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69" fontId="39" fillId="0" borderId="0" xfId="33" applyNumberFormat="1" applyFont="1" applyAlignment="1"/>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8"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9" fontId="2" fillId="0" borderId="0" xfId="33" applyNumberFormat="1" applyFont="1" applyFill="1" applyAlignment="1">
      <alignment horizontal="right" vertical="center"/>
    </xf>
    <xf numFmtId="169" fontId="2" fillId="0" borderId="0" xfId="33" applyNumberFormat="1" applyFont="1" applyFill="1" applyAlignment="1">
      <alignment vertical="center"/>
    </xf>
    <xf numFmtId="169" fontId="2" fillId="3" borderId="0" xfId="33" applyNumberFormat="1" applyFont="1" applyFill="1"/>
    <xf numFmtId="169" fontId="48" fillId="3" borderId="0" xfId="33" applyNumberFormat="1" applyFont="1" applyFill="1"/>
    <xf numFmtId="169" fontId="39" fillId="0" borderId="0" xfId="33" applyNumberFormat="1" applyFont="1" applyAlignment="1">
      <alignment horizontal="right"/>
    </xf>
    <xf numFmtId="0" fontId="4" fillId="0" borderId="0" xfId="0" applyFont="1" applyBorder="1"/>
    <xf numFmtId="0" fontId="4" fillId="0" borderId="8" xfId="0" applyFont="1" applyBorder="1"/>
    <xf numFmtId="169" fontId="4" fillId="0" borderId="8" xfId="33" applyNumberFormat="1" applyFont="1" applyBorder="1" applyAlignment="1">
      <alignment horizontal="center"/>
    </xf>
    <xf numFmtId="9" fontId="4" fillId="0" borderId="0" xfId="58" applyFont="1" applyBorder="1" applyAlignment="1">
      <alignment horizontal="center"/>
    </xf>
    <xf numFmtId="169" fontId="4" fillId="0" borderId="0" xfId="33" applyNumberFormat="1" applyFont="1" applyBorder="1" applyAlignment="1">
      <alignment horizontal="center"/>
    </xf>
    <xf numFmtId="0" fontId="4" fillId="0" borderId="21" xfId="0" applyFont="1" applyBorder="1"/>
    <xf numFmtId="169" fontId="4" fillId="0" borderId="21" xfId="33" applyNumberFormat="1" applyFont="1" applyBorder="1"/>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xf numFmtId="3" fontId="2" fillId="0" borderId="0" xfId="0" applyNumberFormat="1" applyFont="1" applyBorder="1"/>
    <xf numFmtId="167" fontId="2" fillId="0" borderId="0" xfId="58" applyNumberFormat="1" applyFont="1" applyBorder="1"/>
    <xf numFmtId="0" fontId="5" fillId="35" borderId="0" xfId="0" applyFont="1" applyFill="1"/>
    <xf numFmtId="169" fontId="5" fillId="35" borderId="0" xfId="33" applyNumberFormat="1" applyFont="1" applyFill="1" applyBorder="1"/>
    <xf numFmtId="3" fontId="2" fillId="0" borderId="0" xfId="0" quotePrefix="1" applyNumberFormat="1" applyFont="1" applyFill="1" applyBorder="1" applyAlignment="1">
      <alignment vertical="center"/>
    </xf>
    <xf numFmtId="3"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3" fontId="2" fillId="0" borderId="0" xfId="36" applyNumberFormat="1" applyFont="1" applyFill="1"/>
    <xf numFmtId="3" fontId="2" fillId="0" borderId="0" xfId="38" applyNumberFormat="1" applyFont="1" applyFill="1"/>
    <xf numFmtId="0" fontId="3" fillId="0" borderId="0" xfId="0" applyFont="1" applyFill="1" applyBorder="1" applyAlignment="1">
      <alignment horizontal="left" wrapText="1"/>
    </xf>
    <xf numFmtId="0" fontId="2" fillId="0" borderId="0" xfId="0" applyFont="1" applyFill="1" applyAlignment="1">
      <alignment vertical="distributed"/>
    </xf>
    <xf numFmtId="0" fontId="3" fillId="0" borderId="0" xfId="0" applyFont="1" applyFill="1" applyBorder="1" applyAlignment="1">
      <alignment vertical="justify"/>
    </xf>
    <xf numFmtId="0" fontId="2" fillId="0" borderId="0" xfId="0" applyFont="1" applyFill="1" applyBorder="1" applyAlignment="1">
      <alignment vertical="justify"/>
    </xf>
    <xf numFmtId="169" fontId="1" fillId="0" borderId="0" xfId="33" applyNumberFormat="1" applyFont="1" applyFill="1" applyBorder="1" applyAlignment="1">
      <alignment horizontal="center"/>
    </xf>
    <xf numFmtId="169" fontId="1" fillId="0" borderId="0" xfId="33" applyNumberFormat="1" applyFont="1" applyBorder="1"/>
    <xf numFmtId="169" fontId="1" fillId="0" borderId="0" xfId="33" applyNumberFormat="1" applyFont="1"/>
    <xf numFmtId="3" fontId="1" fillId="0" borderId="0" xfId="0" applyNumberFormat="1" applyFont="1"/>
    <xf numFmtId="169" fontId="39" fillId="0" borderId="0" xfId="33" applyNumberFormat="1" applyFont="1"/>
    <xf numFmtId="0" fontId="1" fillId="36" borderId="0" xfId="0" applyFont="1" applyFill="1"/>
    <xf numFmtId="0" fontId="3" fillId="0" borderId="0" xfId="0" applyFont="1" applyFill="1" applyAlignment="1">
      <alignment horizontal="left" vertical="center"/>
    </xf>
    <xf numFmtId="3" fontId="4" fillId="0" borderId="0" xfId="0" applyNumberFormat="1" applyFont="1" applyFill="1" applyBorder="1" applyAlignment="1">
      <alignment horizontal="left"/>
    </xf>
    <xf numFmtId="3" fontId="1" fillId="0" borderId="0" xfId="0" applyNumberFormat="1" applyFont="1" applyFill="1" applyBorder="1" applyAlignment="1">
      <alignment horizontal="left"/>
    </xf>
    <xf numFmtId="169" fontId="0" fillId="0" borderId="0" xfId="33" applyNumberFormat="1" applyFont="1"/>
    <xf numFmtId="1" fontId="4" fillId="0" borderId="0" xfId="0" applyNumberFormat="1" applyFont="1" applyFill="1" applyBorder="1"/>
    <xf numFmtId="169" fontId="4" fillId="0" borderId="0" xfId="33" applyNumberFormat="1" applyFont="1" applyBorder="1"/>
    <xf numFmtId="0" fontId="0" fillId="36" borderId="0" xfId="0" applyFill="1"/>
    <xf numFmtId="0" fontId="50" fillId="0" borderId="0" xfId="69" applyBorder="1" applyAlignment="1" applyProtection="1">
      <alignment horizontal="center"/>
    </xf>
    <xf numFmtId="0" fontId="2" fillId="37" borderId="0" xfId="0" applyFont="1" applyFill="1" applyAlignment="1">
      <alignment vertical="center"/>
    </xf>
    <xf numFmtId="3" fontId="2" fillId="37" borderId="0" xfId="0" applyNumberFormat="1" applyFont="1" applyFill="1" applyAlignment="1">
      <alignment vertical="center"/>
    </xf>
    <xf numFmtId="167" fontId="2" fillId="37" borderId="0" xfId="58" applyNumberFormat="1" applyFont="1" applyFill="1" applyBorder="1"/>
    <xf numFmtId="167" fontId="2" fillId="37" borderId="0" xfId="58" applyNumberFormat="1" applyFont="1" applyFill="1" applyAlignment="1">
      <alignment vertical="center"/>
    </xf>
    <xf numFmtId="3" fontId="2" fillId="37" borderId="0" xfId="0" applyNumberFormat="1" applyFont="1" applyFill="1"/>
    <xf numFmtId="3" fontId="2" fillId="37" borderId="0" xfId="0" quotePrefix="1" applyNumberFormat="1" applyFont="1" applyFill="1" applyAlignment="1">
      <alignment horizontal="right"/>
    </xf>
    <xf numFmtId="0" fontId="3" fillId="37" borderId="18" xfId="0" applyFont="1" applyFill="1" applyBorder="1" applyAlignment="1">
      <alignment horizontal="center"/>
    </xf>
    <xf numFmtId="0" fontId="3" fillId="37" borderId="18" xfId="0" quotePrefix="1" applyFont="1" applyFill="1" applyBorder="1" applyAlignment="1">
      <alignment horizontal="center"/>
    </xf>
    <xf numFmtId="0" fontId="3" fillId="37" borderId="19" xfId="0" applyFont="1" applyFill="1" applyBorder="1" applyAlignment="1">
      <alignment horizontal="center"/>
    </xf>
    <xf numFmtId="0" fontId="3" fillId="37" borderId="21" xfId="0" applyFont="1" applyFill="1" applyBorder="1" applyAlignment="1">
      <alignment horizontal="center"/>
    </xf>
    <xf numFmtId="0" fontId="3" fillId="37" borderId="21" xfId="0" applyNumberFormat="1" applyFont="1" applyFill="1" applyBorder="1" applyAlignment="1">
      <alignment horizontal="center"/>
    </xf>
    <xf numFmtId="0" fontId="2" fillId="37" borderId="0" xfId="0" applyFont="1" applyFill="1"/>
    <xf numFmtId="167" fontId="2" fillId="37" borderId="0" xfId="58" applyNumberFormat="1" applyFont="1" applyFill="1" applyAlignment="1">
      <alignment vertical="top"/>
    </xf>
    <xf numFmtId="0" fontId="2" fillId="37" borderId="19" xfId="0" applyFont="1" applyFill="1" applyBorder="1"/>
    <xf numFmtId="3" fontId="2" fillId="37" borderId="19" xfId="0" applyNumberFormat="1" applyFont="1" applyFill="1" applyBorder="1"/>
    <xf numFmtId="0" fontId="2" fillId="37" borderId="1" xfId="0" applyFont="1" applyFill="1" applyBorder="1"/>
    <xf numFmtId="3" fontId="2" fillId="37" borderId="1" xfId="0" applyNumberFormat="1" applyFont="1" applyFill="1" applyBorder="1"/>
    <xf numFmtId="3" fontId="1" fillId="0" borderId="0" xfId="0" quotePrefix="1" applyNumberFormat="1" applyFont="1" applyBorder="1"/>
    <xf numFmtId="0" fontId="4" fillId="0" borderId="19" xfId="0" applyFont="1" applyFill="1" applyBorder="1" applyAlignment="1">
      <alignment horizontal="right"/>
    </xf>
    <xf numFmtId="0" fontId="1" fillId="0" borderId="0" xfId="0" quotePrefix="1" applyFont="1" applyFill="1" applyBorder="1" applyAlignment="1">
      <alignment horizontal="right"/>
    </xf>
    <xf numFmtId="3" fontId="1" fillId="0" borderId="0" xfId="0" applyNumberFormat="1" applyFont="1" applyFill="1" applyBorder="1"/>
    <xf numFmtId="17" fontId="1" fillId="0" borderId="0" xfId="0" quotePrefix="1" applyNumberFormat="1" applyFont="1" applyFill="1" applyBorder="1" applyAlignment="1">
      <alignment horizontal="right"/>
    </xf>
    <xf numFmtId="166" fontId="1" fillId="0" borderId="0" xfId="0" applyNumberFormat="1" applyFont="1" applyFill="1" applyBorder="1"/>
    <xf numFmtId="166" fontId="1" fillId="0" borderId="0" xfId="0" applyNumberFormat="1" applyFont="1" applyFill="1" applyBorder="1" applyAlignment="1">
      <alignment horizontal="right"/>
    </xf>
    <xf numFmtId="168" fontId="1" fillId="0" borderId="0" xfId="0" applyNumberFormat="1" applyFont="1" applyFill="1" applyBorder="1"/>
    <xf numFmtId="168" fontId="1" fillId="0" borderId="0" xfId="0" applyNumberFormat="1" applyFont="1" applyFill="1" applyBorder="1" applyAlignment="1">
      <alignment horizontal="right"/>
    </xf>
    <xf numFmtId="166" fontId="1" fillId="0" borderId="1" xfId="0" applyNumberFormat="1" applyFont="1" applyFill="1" applyBorder="1" applyAlignment="1">
      <alignment horizontal="right"/>
    </xf>
    <xf numFmtId="170" fontId="2" fillId="37" borderId="0" xfId="0" quotePrefix="1" applyNumberFormat="1" applyFont="1" applyFill="1" applyAlignment="1">
      <alignment horizontal="right"/>
    </xf>
    <xf numFmtId="0" fontId="4" fillId="36" borderId="0" xfId="0" applyFont="1" applyFill="1" applyAlignment="1">
      <alignment horizontal="center" vertical="top" wrapText="1"/>
    </xf>
    <xf numFmtId="0" fontId="3" fillId="0" borderId="0" xfId="0" quotePrefix="1" applyFont="1" applyFill="1" applyBorder="1" applyAlignment="1">
      <alignment horizontal="right"/>
    </xf>
    <xf numFmtId="0" fontId="3" fillId="0" borderId="6" xfId="0" quotePrefix="1" applyFont="1" applyFill="1" applyBorder="1" applyAlignment="1">
      <alignment horizontal="center"/>
    </xf>
    <xf numFmtId="4" fontId="53" fillId="0" borderId="0" xfId="0" applyNumberFormat="1" applyFont="1" applyFill="1" applyBorder="1" applyAlignment="1">
      <alignment horizontal="right" wrapText="1"/>
    </xf>
    <xf numFmtId="4" fontId="18" fillId="0" borderId="0" xfId="0" applyNumberFormat="1" applyFont="1" applyFill="1" applyBorder="1" applyAlignment="1">
      <alignment horizontal="right" wrapText="1"/>
    </xf>
    <xf numFmtId="0" fontId="1" fillId="0" borderId="0" xfId="0" applyFont="1" applyFill="1" applyAlignment="1">
      <alignment horizontal="right"/>
    </xf>
    <xf numFmtId="3" fontId="1" fillId="0" borderId="0" xfId="0" applyNumberFormat="1" applyFont="1" applyFill="1" applyAlignment="1">
      <alignment horizontal="right"/>
    </xf>
    <xf numFmtId="3" fontId="1" fillId="0" borderId="0" xfId="0" applyNumberFormat="1" applyFont="1" applyFill="1"/>
    <xf numFmtId="167" fontId="1" fillId="0" borderId="0" xfId="58" applyNumberFormat="1" applyFont="1" applyFill="1" applyBorder="1"/>
    <xf numFmtId="3" fontId="1" fillId="0" borderId="0" xfId="0" applyNumberFormat="1" applyFont="1" applyFill="1" applyAlignment="1">
      <alignment horizontal="left"/>
    </xf>
    <xf numFmtId="0" fontId="2" fillId="0" borderId="0" xfId="0" applyFont="1" applyFill="1" applyAlignment="1">
      <alignment horizontal="left" vertical="center"/>
    </xf>
    <xf numFmtId="167" fontId="2" fillId="0" borderId="4" xfId="58" applyNumberFormat="1" applyFont="1" applyFill="1" applyBorder="1"/>
    <xf numFmtId="1" fontId="1" fillId="0" borderId="0" xfId="0" quotePrefix="1" applyNumberFormat="1" applyFont="1"/>
    <xf numFmtId="0" fontId="50" fillId="0" borderId="0" xfId="69" applyFill="1" applyAlignment="1">
      <alignment horizontal="center"/>
    </xf>
    <xf numFmtId="0" fontId="50" fillId="0" borderId="0" xfId="69" applyAlignment="1">
      <alignment horizontal="center"/>
    </xf>
    <xf numFmtId="0" fontId="55" fillId="0" borderId="0" xfId="0" applyFont="1" applyFill="1" applyBorder="1"/>
    <xf numFmtId="3" fontId="55" fillId="0" borderId="0" xfId="0" applyNumberFormat="1" applyFont="1" applyFill="1" applyBorder="1"/>
    <xf numFmtId="168" fontId="55" fillId="0" borderId="0" xfId="0" applyNumberFormat="1" applyFont="1" applyFill="1" applyBorder="1"/>
    <xf numFmtId="0" fontId="55" fillId="0" borderId="0" xfId="0" applyFont="1" applyFill="1" applyAlignment="1">
      <alignment vertical="center"/>
    </xf>
    <xf numFmtId="3" fontId="56" fillId="0" borderId="0" xfId="0" applyNumberFormat="1" applyFont="1" applyFill="1" applyBorder="1"/>
    <xf numFmtId="0" fontId="57" fillId="0" borderId="0" xfId="0" applyFont="1" applyFill="1" applyBorder="1"/>
    <xf numFmtId="3" fontId="57" fillId="0" borderId="0" xfId="0" applyNumberFormat="1" applyFont="1" applyFill="1" applyBorder="1"/>
    <xf numFmtId="168" fontId="57" fillId="0" borderId="0" xfId="0" applyNumberFormat="1" applyFont="1" applyFill="1" applyBorder="1"/>
    <xf numFmtId="0" fontId="57" fillId="0" borderId="0" xfId="0" applyFont="1" applyFill="1" applyAlignment="1">
      <alignment vertical="center"/>
    </xf>
    <xf numFmtId="3" fontId="39" fillId="0" borderId="0" xfId="0" applyNumberFormat="1" applyFont="1" applyFill="1" applyBorder="1"/>
    <xf numFmtId="3" fontId="57" fillId="0" borderId="0" xfId="0" applyNumberFormat="1" applyFont="1" applyFill="1" applyAlignment="1">
      <alignment vertical="center"/>
    </xf>
    <xf numFmtId="0" fontId="4" fillId="0" borderId="0" xfId="0" applyFont="1" applyFill="1" applyBorder="1" applyAlignment="1">
      <alignment horizontal="right"/>
    </xf>
    <xf numFmtId="3" fontId="58" fillId="0" borderId="0" xfId="0" applyNumberFormat="1" applyFont="1" applyBorder="1" applyAlignment="1">
      <alignment wrapText="1"/>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27" xfId="0" applyFont="1" applyFill="1" applyBorder="1" applyAlignment="1">
      <alignment horizontal="right"/>
    </xf>
    <xf numFmtId="4" fontId="14" fillId="0" borderId="0" xfId="0" applyNumberFormat="1" applyFont="1" applyFill="1" applyBorder="1" applyAlignment="1">
      <alignment horizontal="right"/>
    </xf>
    <xf numFmtId="3" fontId="58" fillId="0" borderId="0" xfId="0" applyNumberFormat="1" applyFont="1" applyBorder="1" applyAlignment="1">
      <alignment horizontal="left" wrapText="1"/>
    </xf>
    <xf numFmtId="167" fontId="5" fillId="0" borderId="0" xfId="58" applyNumberFormat="1" applyFont="1" applyFill="1"/>
    <xf numFmtId="3" fontId="14" fillId="0" borderId="0" xfId="0" applyNumberFormat="1" applyFont="1" applyFill="1" applyAlignment="1">
      <alignment horizontal="right"/>
    </xf>
    <xf numFmtId="167" fontId="0" fillId="0" borderId="0" xfId="58" applyNumberFormat="1" applyFont="1"/>
    <xf numFmtId="172" fontId="3" fillId="0" borderId="0" xfId="70" applyNumberFormat="1" applyFont="1" applyFill="1" applyAlignment="1">
      <alignment horizontal="right" vertical="center"/>
    </xf>
    <xf numFmtId="4" fontId="4" fillId="0" borderId="0" xfId="0" applyNumberFormat="1" applyFont="1" applyFill="1" applyBorder="1" applyAlignment="1">
      <alignment horizontal="right"/>
    </xf>
    <xf numFmtId="3" fontId="3" fillId="0" borderId="0" xfId="36" applyNumberFormat="1" applyFont="1" applyFill="1"/>
    <xf numFmtId="3" fontId="3" fillId="0" borderId="0" xfId="38" applyNumberFormat="1" applyFont="1" applyFill="1"/>
    <xf numFmtId="0" fontId="3" fillId="0" borderId="0" xfId="0" applyFont="1"/>
    <xf numFmtId="37" fontId="0" fillId="0" borderId="0" xfId="0" applyNumberFormat="1"/>
    <xf numFmtId="167" fontId="3" fillId="0" borderId="0" xfId="0" applyNumberFormat="1" applyFont="1"/>
    <xf numFmtId="167" fontId="2" fillId="0" borderId="0" xfId="0" applyNumberFormat="1" applyFont="1"/>
    <xf numFmtId="167" fontId="2" fillId="0" borderId="0" xfId="0" applyNumberFormat="1" applyFont="1" applyFill="1" applyAlignment="1">
      <alignment vertical="center"/>
    </xf>
    <xf numFmtId="167" fontId="1" fillId="0" borderId="0" xfId="58" applyNumberFormat="1" applyFont="1" applyFill="1"/>
    <xf numFmtId="3" fontId="4" fillId="0" borderId="0" xfId="0" applyNumberFormat="1" applyFont="1" applyFill="1" applyBorder="1" applyAlignment="1">
      <alignment horizontal="center"/>
    </xf>
    <xf numFmtId="41" fontId="3" fillId="0" borderId="0" xfId="0" applyNumberFormat="1" applyFont="1"/>
    <xf numFmtId="0" fontId="3" fillId="0" borderId="0" xfId="0" applyFont="1" applyBorder="1"/>
    <xf numFmtId="3" fontId="3" fillId="0" borderId="0" xfId="0" applyNumberFormat="1" applyFont="1" applyBorder="1"/>
    <xf numFmtId="167" fontId="3" fillId="0" borderId="0" xfId="58" applyNumberFormat="1" applyFont="1" applyBorder="1"/>
    <xf numFmtId="4" fontId="0" fillId="0" borderId="0" xfId="0" applyNumberFormat="1"/>
    <xf numFmtId="41" fontId="0" fillId="0" borderId="0" xfId="0" applyNumberFormat="1"/>
    <xf numFmtId="41" fontId="4" fillId="0" borderId="0" xfId="0" applyNumberFormat="1" applyFont="1"/>
    <xf numFmtId="37" fontId="3" fillId="0" borderId="0" xfId="0" applyNumberFormat="1" applyFont="1"/>
    <xf numFmtId="0" fontId="3" fillId="0" borderId="3" xfId="0" applyFont="1" applyBorder="1"/>
    <xf numFmtId="3" fontId="3" fillId="0" borderId="3" xfId="0" applyNumberFormat="1" applyFont="1" applyBorder="1"/>
    <xf numFmtId="167" fontId="3" fillId="0" borderId="3" xfId="58" applyNumberFormat="1" applyFont="1" applyFill="1" applyBorder="1"/>
    <xf numFmtId="167" fontId="3" fillId="0" borderId="3" xfId="58" applyNumberFormat="1" applyFont="1" applyBorder="1"/>
    <xf numFmtId="9" fontId="2" fillId="0" borderId="0" xfId="58" applyFont="1" applyFill="1" applyBorder="1"/>
    <xf numFmtId="0" fontId="4" fillId="38" borderId="20" xfId="0" quotePrefix="1" applyFont="1" applyFill="1" applyBorder="1" applyAlignment="1">
      <alignment horizontal="center"/>
    </xf>
    <xf numFmtId="0" fontId="4" fillId="38" borderId="21" xfId="0" applyFont="1" applyFill="1" applyBorder="1" applyAlignment="1">
      <alignment horizontal="center"/>
    </xf>
    <xf numFmtId="0" fontId="4" fillId="38" borderId="20" xfId="0" applyFont="1" applyFill="1" applyBorder="1" applyAlignment="1">
      <alignment horizontal="right"/>
    </xf>
    <xf numFmtId="0" fontId="4" fillId="38" borderId="21" xfId="0" applyFont="1" applyFill="1" applyBorder="1" applyAlignment="1">
      <alignment horizontal="right"/>
    </xf>
    <xf numFmtId="0" fontId="4" fillId="38" borderId="18" xfId="0" applyFont="1" applyFill="1" applyBorder="1" applyAlignment="1">
      <alignment horizontal="left"/>
    </xf>
    <xf numFmtId="0" fontId="4" fillId="38" borderId="19" xfId="0" applyFont="1" applyFill="1" applyBorder="1" applyAlignment="1">
      <alignment horizontal="center"/>
    </xf>
    <xf numFmtId="3" fontId="0" fillId="0" borderId="0" xfId="0" applyNumberFormat="1" applyFill="1" applyBorder="1"/>
    <xf numFmtId="0" fontId="1" fillId="0" borderId="29" xfId="0" applyFont="1" applyFill="1" applyBorder="1" applyAlignment="1">
      <alignment horizontal="left"/>
    </xf>
    <xf numFmtId="3" fontId="0" fillId="0" borderId="29" xfId="0" applyNumberFormat="1" applyFill="1" applyBorder="1"/>
    <xf numFmtId="167" fontId="5" fillId="0" borderId="29" xfId="58" applyNumberFormat="1" applyFont="1" applyFill="1" applyBorder="1"/>
    <xf numFmtId="0" fontId="4" fillId="38" borderId="0" xfId="0" applyFont="1" applyFill="1" applyBorder="1" applyAlignment="1">
      <alignment horizontal="left"/>
    </xf>
    <xf numFmtId="3" fontId="4" fillId="38" borderId="0" xfId="0" applyNumberFormat="1" applyFont="1" applyFill="1" applyBorder="1"/>
    <xf numFmtId="167" fontId="4" fillId="38" borderId="0" xfId="58" applyNumberFormat="1" applyFont="1" applyFill="1" applyBorder="1"/>
    <xf numFmtId="3" fontId="5" fillId="0" borderId="29" xfId="0" applyNumberFormat="1" applyFont="1" applyFill="1" applyBorder="1"/>
    <xf numFmtId="0" fontId="4" fillId="38" borderId="30" xfId="0" applyFont="1" applyFill="1" applyBorder="1"/>
    <xf numFmtId="3" fontId="4" fillId="38" borderId="30" xfId="0" applyNumberFormat="1" applyFont="1" applyFill="1" applyBorder="1"/>
    <xf numFmtId="167" fontId="4" fillId="38" borderId="30" xfId="58" applyNumberFormat="1" applyFont="1" applyFill="1" applyBorder="1"/>
    <xf numFmtId="166" fontId="4" fillId="38" borderId="30" xfId="0" applyNumberFormat="1" applyFont="1" applyFill="1" applyBorder="1"/>
    <xf numFmtId="0" fontId="4" fillId="38" borderId="0" xfId="0" applyFont="1" applyFill="1" applyBorder="1"/>
    <xf numFmtId="3" fontId="4" fillId="38" borderId="0" xfId="0" applyNumberFormat="1" applyFont="1" applyFill="1"/>
    <xf numFmtId="166" fontId="5" fillId="38" borderId="0" xfId="0" applyNumberFormat="1" applyFont="1" applyFill="1" applyBorder="1"/>
    <xf numFmtId="167" fontId="2" fillId="0" borderId="0" xfId="58" applyNumberFormat="1" applyFont="1" applyFill="1" applyAlignment="1">
      <alignment vertical="center"/>
    </xf>
    <xf numFmtId="4" fontId="2" fillId="0" borderId="0" xfId="0" applyNumberFormat="1" applyFont="1" applyFill="1" applyAlignment="1">
      <alignment vertical="center"/>
    </xf>
    <xf numFmtId="171" fontId="58" fillId="0" borderId="0" xfId="0" applyNumberFormat="1" applyFont="1" applyFill="1" applyBorder="1" applyAlignment="1">
      <alignment wrapText="1"/>
    </xf>
    <xf numFmtId="41" fontId="5" fillId="0" borderId="0" xfId="70" applyFont="1" applyFill="1"/>
    <xf numFmtId="0" fontId="52" fillId="0" borderId="0" xfId="0" applyFont="1" applyFill="1" applyBorder="1"/>
    <xf numFmtId="41" fontId="3" fillId="0" borderId="0" xfId="70" applyFont="1"/>
    <xf numFmtId="9" fontId="3" fillId="0" borderId="0" xfId="58" applyFont="1" applyFill="1" applyBorder="1"/>
    <xf numFmtId="4" fontId="5" fillId="0" borderId="0" xfId="0" applyNumberFormat="1" applyFont="1" applyFill="1"/>
    <xf numFmtId="4" fontId="5" fillId="0" borderId="0" xfId="58" applyNumberFormat="1" applyFont="1" applyFill="1"/>
    <xf numFmtId="3" fontId="4" fillId="0" borderId="0" xfId="0" applyNumberFormat="1" applyFont="1" applyFill="1" applyBorder="1" applyAlignment="1">
      <alignment horizontal="center" vertical="center" wrapText="1"/>
    </xf>
    <xf numFmtId="4" fontId="6" fillId="0" borderId="0" xfId="0" applyNumberFormat="1" applyFont="1" applyFill="1"/>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3" fillId="0" borderId="6" xfId="0" applyFont="1" applyFill="1" applyBorder="1" applyAlignment="1">
      <alignment horizontal="center"/>
    </xf>
    <xf numFmtId="0" fontId="3" fillId="2" borderId="19" xfId="0" applyFont="1" applyFill="1" applyBorder="1" applyAlignment="1">
      <alignment horizontal="center"/>
    </xf>
    <xf numFmtId="0" fontId="49" fillId="0" borderId="0" xfId="40" applyFont="1" applyAlignment="1">
      <alignment horizontal="left"/>
    </xf>
    <xf numFmtId="0" fontId="17" fillId="0" borderId="0" xfId="43" applyFont="1" applyBorder="1" applyAlignment="1" applyProtection="1">
      <alignment horizontal="center" vertical="center"/>
    </xf>
    <xf numFmtId="0" fontId="18" fillId="0" borderId="2" xfId="40" applyFont="1" applyBorder="1" applyAlignment="1">
      <alignment horizontal="justify" vertical="center" wrapText="1"/>
    </xf>
    <xf numFmtId="0" fontId="44" fillId="0" borderId="0" xfId="40" applyFont="1" applyAlignment="1">
      <alignment horizontal="center"/>
    </xf>
    <xf numFmtId="0" fontId="4" fillId="0" borderId="0" xfId="0" applyFont="1" applyFill="1" applyBorder="1" applyAlignment="1">
      <alignment horizontal="center" vertical="center" wrapText="1"/>
    </xf>
    <xf numFmtId="0" fontId="2" fillId="2" borderId="0" xfId="0" applyFont="1" applyFill="1" applyBorder="1" applyAlignment="1">
      <alignment horizontal="left" vertical="top" wrapText="1"/>
    </xf>
    <xf numFmtId="0" fontId="4" fillId="0" borderId="24" xfId="0" applyFont="1" applyFill="1" applyBorder="1" applyAlignment="1">
      <alignment horizontal="center" vertical="center" wrapText="1"/>
    </xf>
    <xf numFmtId="0" fontId="4" fillId="38" borderId="20" xfId="0" applyFont="1" applyFill="1" applyBorder="1" applyAlignment="1">
      <alignment horizontal="center"/>
    </xf>
    <xf numFmtId="0" fontId="4" fillId="0" borderId="30" xfId="0" applyFont="1" applyFill="1" applyBorder="1" applyAlignment="1">
      <alignment horizontal="center" vertical="center" wrapText="1"/>
    </xf>
    <xf numFmtId="0" fontId="4" fillId="0" borderId="18" xfId="0" quotePrefix="1" applyFont="1" applyFill="1" applyBorder="1" applyAlignment="1">
      <alignment horizontal="center" vertical="center"/>
    </xf>
    <xf numFmtId="0" fontId="4" fillId="0" borderId="26" xfId="0" quotePrefix="1" applyFont="1" applyFill="1" applyBorder="1" applyAlignment="1">
      <alignment horizontal="center" vertical="center"/>
    </xf>
    <xf numFmtId="0" fontId="2" fillId="2" borderId="0" xfId="0" applyFont="1" applyFill="1" applyBorder="1" applyAlignment="1">
      <alignment vertical="top" wrapText="1"/>
    </xf>
    <xf numFmtId="0" fontId="2" fillId="2" borderId="0" xfId="0" applyFont="1" applyFill="1" applyBorder="1" applyAlignment="1">
      <alignment vertical="top"/>
    </xf>
    <xf numFmtId="0" fontId="4" fillId="0" borderId="18" xfId="0" applyFont="1" applyBorder="1" applyAlignment="1">
      <alignment horizontal="center"/>
    </xf>
    <xf numFmtId="0" fontId="4" fillId="0" borderId="20" xfId="0" applyFont="1" applyBorder="1" applyAlignment="1">
      <alignment horizontal="center"/>
    </xf>
    <xf numFmtId="0" fontId="4" fillId="0" borderId="0" xfId="0" applyFont="1" applyFill="1" applyBorder="1" applyAlignment="1">
      <alignment horizontal="center"/>
    </xf>
    <xf numFmtId="0" fontId="4" fillId="0" borderId="20" xfId="0" applyFont="1" applyFill="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19" xfId="0" quotePrefix="1"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5" xfId="0" applyFont="1" applyFill="1" applyBorder="1" applyAlignment="1">
      <alignment vertical="top" wrapText="1"/>
    </xf>
    <xf numFmtId="0" fontId="6" fillId="0" borderId="5" xfId="0" applyFont="1" applyFill="1" applyBorder="1" applyAlignment="1">
      <alignment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4" fillId="0" borderId="0" xfId="0" applyFont="1" applyFill="1" applyBorder="1" applyAlignment="1">
      <alignment horizontal="left" vertical="center" wrapText="1"/>
    </xf>
    <xf numFmtId="0" fontId="4" fillId="0" borderId="19"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 borderId="0" xfId="0" applyFont="1" applyFill="1" applyBorder="1" applyAlignment="1">
      <alignment vertical="top" wrapText="1"/>
    </xf>
    <xf numFmtId="0" fontId="3" fillId="2" borderId="18" xfId="0" applyFont="1" applyFill="1" applyBorder="1" applyAlignment="1">
      <alignment vertical="center" wrapText="1"/>
    </xf>
    <xf numFmtId="0" fontId="2" fillId="3" borderId="19" xfId="0" applyFont="1" applyFill="1" applyBorder="1" applyAlignment="1">
      <alignment vertical="center" wrapText="1"/>
    </xf>
    <xf numFmtId="0" fontId="3" fillId="2" borderId="20" xfId="0" applyFont="1" applyFill="1" applyBorder="1" applyAlignment="1">
      <alignment horizontal="center"/>
    </xf>
    <xf numFmtId="0" fontId="3" fillId="2" borderId="18" xfId="0" quotePrefix="1" applyFont="1" applyFill="1" applyBorder="1" applyAlignment="1">
      <alignment horizontal="center" vertical="center"/>
    </xf>
    <xf numFmtId="0" fontId="3" fillId="2" borderId="19" xfId="0" quotePrefix="1" applyFont="1" applyFill="1" applyBorder="1" applyAlignment="1">
      <alignment horizontal="center" vertical="center"/>
    </xf>
    <xf numFmtId="0" fontId="3" fillId="0" borderId="19" xfId="0" applyFont="1" applyFill="1" applyBorder="1" applyAlignment="1">
      <alignment horizontal="center" vertical="center" wrapText="1"/>
    </xf>
    <xf numFmtId="0" fontId="3" fillId="37" borderId="24"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8" xfId="0" applyFont="1" applyFill="1" applyBorder="1" applyAlignment="1">
      <alignment horizontal="center" vertical="center" wrapText="1"/>
    </xf>
    <xf numFmtId="0" fontId="3" fillId="37" borderId="19" xfId="0" applyFont="1" applyFill="1" applyBorder="1" applyAlignment="1">
      <alignment horizontal="center" vertical="center" wrapText="1"/>
    </xf>
    <xf numFmtId="0" fontId="3" fillId="37" borderId="20" xfId="0" quotePrefix="1" applyFont="1" applyFill="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center"/>
    </xf>
    <xf numFmtId="0" fontId="3" fillId="0" borderId="5" xfId="0" applyFont="1" applyFill="1" applyBorder="1" applyAlignment="1">
      <alignment horizontal="center"/>
    </xf>
    <xf numFmtId="0" fontId="3" fillId="0" borderId="25" xfId="0" applyFont="1" applyFill="1" applyBorder="1" applyAlignment="1">
      <alignment horizontal="center"/>
    </xf>
    <xf numFmtId="0" fontId="3" fillId="0" borderId="5"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6" xfId="0" applyFont="1" applyFill="1" applyBorder="1" applyAlignment="1">
      <alignment horizontal="center"/>
    </xf>
    <xf numFmtId="0" fontId="1" fillId="0" borderId="4" xfId="0" applyFont="1" applyBorder="1" applyAlignment="1">
      <alignment horizontal="center" vertical="center"/>
    </xf>
    <xf numFmtId="0" fontId="2" fillId="0" borderId="28" xfId="0" applyFont="1" applyFill="1" applyBorder="1" applyAlignment="1">
      <alignment horizontal="left" wrapText="1"/>
    </xf>
    <xf numFmtId="0" fontId="51" fillId="0" borderId="3" xfId="0" applyFont="1" applyFill="1" applyBorder="1" applyAlignment="1">
      <alignment horizontal="left" wrapText="1"/>
    </xf>
  </cellXfs>
  <cellStyles count="71">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65"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69" builtinId="8"/>
    <cellStyle name="Hipervínculo 2" xfId="31" xr:uid="{00000000-0005-0000-0000-000020000000}"/>
    <cellStyle name="Incorrecto" xfId="32" builtinId="27" customBuiltin="1"/>
    <cellStyle name="Millares" xfId="33" builtinId="3"/>
    <cellStyle name="Millares [0]" xfId="70" builtinId="6"/>
    <cellStyle name="Millares 12" xfId="34" xr:uid="{00000000-0005-0000-0000-000023000000}"/>
    <cellStyle name="Neutral" xfId="35" builtinId="28" customBuiltin="1"/>
    <cellStyle name="Normal" xfId="0" builtinId="0"/>
    <cellStyle name="Normal 2" xfId="36" xr:uid="{00000000-0005-0000-0000-000026000000}"/>
    <cellStyle name="Normal 2 2" xfId="37" xr:uid="{00000000-0005-0000-0000-000027000000}"/>
    <cellStyle name="Normal 3" xfId="38" xr:uid="{00000000-0005-0000-0000-000028000000}"/>
    <cellStyle name="Normal 3 2" xfId="39" xr:uid="{00000000-0005-0000-0000-000029000000}"/>
    <cellStyle name="Normal 4" xfId="40" xr:uid="{00000000-0005-0000-0000-00002A000000}"/>
    <cellStyle name="Normal 4 2" xfId="41" xr:uid="{00000000-0005-0000-0000-00002B000000}"/>
    <cellStyle name="Normal 5 2" xfId="42" xr:uid="{00000000-0005-0000-0000-00002C000000}"/>
    <cellStyle name="Normal_indice" xfId="43" xr:uid="{00000000-0005-0000-0000-00002D000000}"/>
    <cellStyle name="Notas 10" xfId="44" xr:uid="{00000000-0005-0000-0000-00002E000000}"/>
    <cellStyle name="Notas 11" xfId="45" xr:uid="{00000000-0005-0000-0000-00002F000000}"/>
    <cellStyle name="Notas 12" xfId="46" xr:uid="{00000000-0005-0000-0000-000030000000}"/>
    <cellStyle name="Notas 13" xfId="47" xr:uid="{00000000-0005-0000-0000-000031000000}"/>
    <cellStyle name="Notas 14" xfId="48" xr:uid="{00000000-0005-0000-0000-000032000000}"/>
    <cellStyle name="Notas 15" xfId="49" xr:uid="{00000000-0005-0000-0000-000033000000}"/>
    <cellStyle name="Notas 2" xfId="50" xr:uid="{00000000-0005-0000-0000-000034000000}"/>
    <cellStyle name="Notas 3" xfId="51" xr:uid="{00000000-0005-0000-0000-000035000000}"/>
    <cellStyle name="Notas 4" xfId="52" xr:uid="{00000000-0005-0000-0000-000036000000}"/>
    <cellStyle name="Notas 5" xfId="53" xr:uid="{00000000-0005-0000-0000-000037000000}"/>
    <cellStyle name="Notas 6" xfId="54" xr:uid="{00000000-0005-0000-0000-000038000000}"/>
    <cellStyle name="Notas 7" xfId="55" xr:uid="{00000000-0005-0000-0000-000039000000}"/>
    <cellStyle name="Notas 8" xfId="56" xr:uid="{00000000-0005-0000-0000-00003A000000}"/>
    <cellStyle name="Notas 9" xfId="57" xr:uid="{00000000-0005-0000-0000-00003B000000}"/>
    <cellStyle name="Porcentaje" xfId="58" builtinId="5"/>
    <cellStyle name="Porcentual 2" xfId="59" xr:uid="{00000000-0005-0000-0000-00003D000000}"/>
    <cellStyle name="Porcentual_Productos Sice" xfId="60" xr:uid="{00000000-0005-0000-0000-00003E000000}"/>
    <cellStyle name="Salida" xfId="61" builtinId="21" customBuiltin="1"/>
    <cellStyle name="Texto de advertencia" xfId="62" builtinId="11" customBuiltin="1"/>
    <cellStyle name="Texto explicativo" xfId="63" builtinId="53" customBuiltin="1"/>
    <cellStyle name="Título" xfId="64" builtinId="15" customBuiltin="1"/>
    <cellStyle name="Título 2" xfId="66" builtinId="17" customBuiltin="1"/>
    <cellStyle name="Título 3" xfId="67" builtinId="18" customBuiltin="1"/>
    <cellStyle name="Total" xfId="68" builtinId="25" customBuiltin="1"/>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1"/>
      <tableStyleElement type="headerRow" dxfId="0"/>
    </tableStyle>
  </tableStyles>
  <colors>
    <mruColors>
      <color rgb="FF00FF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xml"/><Relationship Id="rId1" Type="http://schemas.microsoft.com/office/2011/relationships/chartStyle" Target="style1.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xml"/><Relationship Id="rId1" Type="http://schemas.microsoft.com/office/2011/relationships/chartStyle" Target="style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1</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balanza_periodos!$U$27</c:f>
              <c:strCache>
                <c:ptCount val="1"/>
                <c:pt idx="0">
                  <c:v>Agrícola</c:v>
                </c:pt>
              </c:strCache>
            </c:strRef>
          </c:tx>
          <c:cat>
            <c:strRef>
              <c:f>balanza_periodos!$T$28:$T$32</c:f>
              <c:strCache>
                <c:ptCount val="5"/>
                <c:pt idx="0">
                  <c:v>ene-dic 16</c:v>
                </c:pt>
                <c:pt idx="1">
                  <c:v>ene-dic 17</c:v>
                </c:pt>
                <c:pt idx="2">
                  <c:v>ene-dic 18</c:v>
                </c:pt>
                <c:pt idx="3">
                  <c:v>ene-dic 19</c:v>
                </c:pt>
                <c:pt idx="4">
                  <c:v>ene-dic 20</c:v>
                </c:pt>
              </c:strCache>
            </c:strRef>
          </c:cat>
          <c:val>
            <c:numRef>
              <c:f>balanza_periodos!$U$28:$U$32</c:f>
              <c:numCache>
                <c:formatCode>_-* #,##0\ _p_t_a_-;\-* #,##0\ _p_t_a_-;_-* "-"??\ _p_t_a_-;_-@_-</c:formatCode>
                <c:ptCount val="5"/>
                <c:pt idx="0">
                  <c:v>5924661</c:v>
                </c:pt>
                <c:pt idx="1">
                  <c:v>5619304</c:v>
                </c:pt>
                <c:pt idx="2">
                  <c:v>6126434</c:v>
                </c:pt>
                <c:pt idx="3">
                  <c:v>6446239</c:v>
                </c:pt>
                <c:pt idx="4">
                  <c:v>5410198</c:v>
                </c:pt>
              </c:numCache>
            </c:numRef>
          </c:val>
          <c:smooth val="0"/>
          <c:extLst>
            <c:ext xmlns:c16="http://schemas.microsoft.com/office/drawing/2014/chart" uri="{C3380CC4-5D6E-409C-BE32-E72D297353CC}">
              <c16:uniqueId val="{00000000-B6F2-43D3-A326-C07583E4992F}"/>
            </c:ext>
          </c:extLst>
        </c:ser>
        <c:ser>
          <c:idx val="1"/>
          <c:order val="1"/>
          <c:tx>
            <c:strRef>
              <c:f>balanza_periodos!$V$27</c:f>
              <c:strCache>
                <c:ptCount val="1"/>
                <c:pt idx="0">
                  <c:v>Pecuario</c:v>
                </c:pt>
              </c:strCache>
            </c:strRef>
          </c:tx>
          <c:cat>
            <c:strRef>
              <c:f>balanza_periodos!$T$28:$T$32</c:f>
              <c:strCache>
                <c:ptCount val="5"/>
                <c:pt idx="0">
                  <c:v>ene-dic 16</c:v>
                </c:pt>
                <c:pt idx="1">
                  <c:v>ene-dic 17</c:v>
                </c:pt>
                <c:pt idx="2">
                  <c:v>ene-dic 18</c:v>
                </c:pt>
                <c:pt idx="3">
                  <c:v>ene-dic 19</c:v>
                </c:pt>
                <c:pt idx="4">
                  <c:v>ene-dic 20</c:v>
                </c:pt>
              </c:strCache>
            </c:strRef>
          </c:cat>
          <c:val>
            <c:numRef>
              <c:f>balanza_periodos!$V$28:$V$32</c:f>
              <c:numCache>
                <c:formatCode>_-* #,##0\ _p_t_a_-;\-* #,##0\ _p_t_a_-;_-* "-"??\ _p_t_a_-;_-@_-</c:formatCode>
                <c:ptCount val="5"/>
                <c:pt idx="0">
                  <c:v>-325421</c:v>
                </c:pt>
                <c:pt idx="1">
                  <c:v>-782654</c:v>
                </c:pt>
                <c:pt idx="2">
                  <c:v>-761998</c:v>
                </c:pt>
                <c:pt idx="3">
                  <c:v>-681606</c:v>
                </c:pt>
                <c:pt idx="4">
                  <c:v>-451397</c:v>
                </c:pt>
              </c:numCache>
            </c:numRef>
          </c:val>
          <c:smooth val="0"/>
          <c:extLst>
            <c:ext xmlns:c16="http://schemas.microsoft.com/office/drawing/2014/chart" uri="{C3380CC4-5D6E-409C-BE32-E72D297353CC}">
              <c16:uniqueId val="{00000001-B6F2-43D3-A326-C07583E4992F}"/>
            </c:ext>
          </c:extLst>
        </c:ser>
        <c:ser>
          <c:idx val="2"/>
          <c:order val="2"/>
          <c:tx>
            <c:strRef>
              <c:f>balanza_periodos!$W$27</c:f>
              <c:strCache>
                <c:ptCount val="1"/>
                <c:pt idx="0">
                  <c:v>Forestal</c:v>
                </c:pt>
              </c:strCache>
            </c:strRef>
          </c:tx>
          <c:cat>
            <c:strRef>
              <c:f>balanza_periodos!$T$28:$T$32</c:f>
              <c:strCache>
                <c:ptCount val="5"/>
                <c:pt idx="0">
                  <c:v>ene-dic 16</c:v>
                </c:pt>
                <c:pt idx="1">
                  <c:v>ene-dic 17</c:v>
                </c:pt>
                <c:pt idx="2">
                  <c:v>ene-dic 18</c:v>
                </c:pt>
                <c:pt idx="3">
                  <c:v>ene-dic 19</c:v>
                </c:pt>
                <c:pt idx="4">
                  <c:v>ene-dic 20</c:v>
                </c:pt>
              </c:strCache>
            </c:strRef>
          </c:cat>
          <c:val>
            <c:numRef>
              <c:f>balanza_periodos!$W$28:$W$32</c:f>
              <c:numCache>
                <c:formatCode>_-* #,##0\ _p_t_a_-;\-* #,##0\ _p_t_a_-;_-* "-"??\ _p_t_a_-;_-@_-</c:formatCode>
                <c:ptCount val="5"/>
                <c:pt idx="0">
                  <c:v>4468104</c:v>
                </c:pt>
                <c:pt idx="1">
                  <c:v>4700192</c:v>
                </c:pt>
                <c:pt idx="2">
                  <c:v>5976134</c:v>
                </c:pt>
                <c:pt idx="3">
                  <c:v>4755358</c:v>
                </c:pt>
                <c:pt idx="4">
                  <c:v>4094904</c:v>
                </c:pt>
              </c:numCache>
            </c:numRef>
          </c:val>
          <c:smooth val="0"/>
          <c:extLst>
            <c:ext xmlns:c16="http://schemas.microsoft.com/office/drawing/2014/chart" uri="{C3380CC4-5D6E-409C-BE32-E72D297353CC}">
              <c16:uniqueId val="{00000002-B6F2-43D3-A326-C07583E4992F}"/>
            </c:ext>
          </c:extLst>
        </c:ser>
        <c:ser>
          <c:idx val="3"/>
          <c:order val="3"/>
          <c:tx>
            <c:strRef>
              <c:f>balanza_periodos!$X$27</c:f>
              <c:strCache>
                <c:ptCount val="1"/>
                <c:pt idx="0">
                  <c:v>Total</c:v>
                </c:pt>
              </c:strCache>
            </c:strRef>
          </c:tx>
          <c:cat>
            <c:strRef>
              <c:f>balanza_periodos!$T$28:$T$32</c:f>
              <c:strCache>
                <c:ptCount val="5"/>
                <c:pt idx="0">
                  <c:v>ene-dic 16</c:v>
                </c:pt>
                <c:pt idx="1">
                  <c:v>ene-dic 17</c:v>
                </c:pt>
                <c:pt idx="2">
                  <c:v>ene-dic 18</c:v>
                </c:pt>
                <c:pt idx="3">
                  <c:v>ene-dic 19</c:v>
                </c:pt>
                <c:pt idx="4">
                  <c:v>ene-dic 20</c:v>
                </c:pt>
              </c:strCache>
            </c:strRef>
          </c:cat>
          <c:val>
            <c:numRef>
              <c:f>balanza_periodos!$X$28:$X$32</c:f>
              <c:numCache>
                <c:formatCode>_-* #,##0\ _p_t_a_-;\-* #,##0\ _p_t_a_-;_-* "-"??\ _p_t_a_-;_-@_-</c:formatCode>
                <c:ptCount val="5"/>
                <c:pt idx="0">
                  <c:v>10067344</c:v>
                </c:pt>
                <c:pt idx="1">
                  <c:v>9536842</c:v>
                </c:pt>
                <c:pt idx="2">
                  <c:v>11340570</c:v>
                </c:pt>
                <c:pt idx="3">
                  <c:v>10519991</c:v>
                </c:pt>
                <c:pt idx="4">
                  <c:v>9053705</c:v>
                </c:pt>
              </c:numCache>
            </c:numRef>
          </c:val>
          <c:smooth val="0"/>
          <c:extLst>
            <c:ext xmlns:c16="http://schemas.microsoft.com/office/drawing/2014/chart" uri="{C3380CC4-5D6E-409C-BE32-E72D297353CC}">
              <c16:uniqueId val="{00000003-B6F2-43D3-A326-C07583E4992F}"/>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TitulosGraficos!$G$5</c:f>
          <c:strCache>
            <c:ptCount val="1"/>
            <c:pt idx="0">
              <c:v>Gráfico  Nº 10
Importación de productos silvoagropecuarios por país de origen
Miles de dólares  enero - diciembre 2020</c:v>
            </c:pt>
          </c:strCache>
        </c:strRef>
      </c:tx>
      <c:layout>
        <c:manualLayout>
          <c:xMode val="edge"/>
          <c:yMode val="edge"/>
          <c:x val="0.21233355162628248"/>
          <c:y val="2.8030833917309039E-2"/>
        </c:manualLayout>
      </c:layout>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imp'!$A$55:$A$69</c:f>
              <c:strCache>
                <c:ptCount val="15"/>
                <c:pt idx="0">
                  <c:v>Argentina</c:v>
                </c:pt>
                <c:pt idx="1">
                  <c:v>Brasil</c:v>
                </c:pt>
                <c:pt idx="2">
                  <c:v>Estados Unidos</c:v>
                </c:pt>
                <c:pt idx="3">
                  <c:v>Paraguay</c:v>
                </c:pt>
                <c:pt idx="4">
                  <c:v>Canadá</c:v>
                </c:pt>
                <c:pt idx="5">
                  <c:v>China</c:v>
                </c:pt>
                <c:pt idx="6">
                  <c:v>Perú</c:v>
                </c:pt>
                <c:pt idx="7">
                  <c:v>Ecuador</c:v>
                </c:pt>
                <c:pt idx="8">
                  <c:v>Alemania</c:v>
                </c:pt>
                <c:pt idx="9">
                  <c:v>España</c:v>
                </c:pt>
                <c:pt idx="10">
                  <c:v>México</c:v>
                </c:pt>
                <c:pt idx="11">
                  <c:v>Países Bajos</c:v>
                </c:pt>
                <c:pt idx="12">
                  <c:v>Colombia</c:v>
                </c:pt>
                <c:pt idx="13">
                  <c:v>Bélgica</c:v>
                </c:pt>
                <c:pt idx="14">
                  <c:v>Bolivia</c:v>
                </c:pt>
              </c:strCache>
            </c:strRef>
          </c:cat>
          <c:val>
            <c:numRef>
              <c:f>'prin paises exp e imp'!$D$55:$D$69</c:f>
              <c:numCache>
                <c:formatCode>#,##0</c:formatCode>
                <c:ptCount val="15"/>
                <c:pt idx="0">
                  <c:v>1678209.2355399993</c:v>
                </c:pt>
                <c:pt idx="1">
                  <c:v>939815.65563999943</c:v>
                </c:pt>
                <c:pt idx="2">
                  <c:v>932456.21684999997</c:v>
                </c:pt>
                <c:pt idx="3">
                  <c:v>742255.09170000022</c:v>
                </c:pt>
                <c:pt idx="4">
                  <c:v>327239.7980200001</c:v>
                </c:pt>
                <c:pt idx="5">
                  <c:v>186416.17093999978</c:v>
                </c:pt>
                <c:pt idx="6">
                  <c:v>152545.40315999987</c:v>
                </c:pt>
                <c:pt idx="7">
                  <c:v>139624.31775000005</c:v>
                </c:pt>
                <c:pt idx="8">
                  <c:v>133491.86705000003</c:v>
                </c:pt>
                <c:pt idx="9">
                  <c:v>130145.88817000001</c:v>
                </c:pt>
                <c:pt idx="10">
                  <c:v>122710.77264000002</c:v>
                </c:pt>
                <c:pt idx="11">
                  <c:v>121088.75718000002</c:v>
                </c:pt>
                <c:pt idx="12">
                  <c:v>114424.52805999997</c:v>
                </c:pt>
                <c:pt idx="13">
                  <c:v>94165.170170000027</c:v>
                </c:pt>
                <c:pt idx="14">
                  <c:v>92805.930250000019</c:v>
                </c:pt>
              </c:numCache>
            </c:numRef>
          </c:val>
          <c:extLst>
            <c:ext xmlns:c16="http://schemas.microsoft.com/office/drawing/2014/chart" uri="{C3380CC4-5D6E-409C-BE32-E72D297353CC}">
              <c16:uniqueId val="{00000000-CD69-4EB8-9613-529E62A0A293}"/>
            </c:ext>
          </c:extLst>
        </c:ser>
        <c:dLbls>
          <c:showLegendKey val="0"/>
          <c:showVal val="0"/>
          <c:showCatName val="0"/>
          <c:showSerName val="0"/>
          <c:showPercent val="0"/>
          <c:showBubbleSize val="0"/>
        </c:dLbls>
        <c:gapWidth val="150"/>
        <c:axId val="33097472"/>
        <c:axId val="33089856"/>
      </c:barChart>
      <c:catAx>
        <c:axId val="33097472"/>
        <c:scaling>
          <c:orientation val="minMax"/>
        </c:scaling>
        <c:delete val="0"/>
        <c:axPos val="b"/>
        <c:numFmt formatCode="#,##0.00" sourceLinked="0"/>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9856"/>
        <c:crosses val="autoZero"/>
        <c:auto val="1"/>
        <c:lblAlgn val="ctr"/>
        <c:lblOffset val="100"/>
        <c:noMultiLvlLbl val="0"/>
      </c:catAx>
      <c:valAx>
        <c:axId val="330898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7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59055118110236227" l="0.78740157480314965" r="0.78740157480314965" t="2.4409448818897639" header="0.31496062992125984" footer="0.31496062992125984"/>
    <c:pageSetup paperSize="119" orientation="portrait" horizontalDpi="300" verticalDpi="30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7"/>
    </mc:Choice>
    <mc:Fallback>
      <c:style val="27"/>
    </mc:Fallback>
  </mc:AlternateContent>
  <c:chart>
    <c:title>
      <c:tx>
        <c:strRef>
          <c:f>TitulosGraficos!$F$5</c:f>
          <c:strCache>
            <c:ptCount val="1"/>
            <c:pt idx="0">
              <c:v>Gráfico  Nº 9
Exportación de productos silvoagropecuarios por país de  destino
Miles de dólares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col"/>
        <c:grouping val="clustered"/>
        <c:varyColors val="0"/>
        <c:ser>
          <c:idx val="0"/>
          <c:order val="0"/>
          <c:invertIfNegative val="0"/>
          <c:cat>
            <c:strRef>
              <c:f>'prin paises exp e imp'!$A$7:$A$21</c:f>
              <c:strCache>
                <c:ptCount val="15"/>
                <c:pt idx="0">
                  <c:v>China</c:v>
                </c:pt>
                <c:pt idx="1">
                  <c:v>Estados Unidos</c:v>
                </c:pt>
                <c:pt idx="2">
                  <c:v>Japón</c:v>
                </c:pt>
                <c:pt idx="3">
                  <c:v>Países Bajos</c:v>
                </c:pt>
                <c:pt idx="4">
                  <c:v>Corea del Sur</c:v>
                </c:pt>
                <c:pt idx="5">
                  <c:v>México</c:v>
                </c:pt>
                <c:pt idx="6">
                  <c:v>Reino Unido</c:v>
                </c:pt>
                <c:pt idx="7">
                  <c:v>Brasil</c:v>
                </c:pt>
                <c:pt idx="8">
                  <c:v>Italia</c:v>
                </c:pt>
                <c:pt idx="9">
                  <c:v>Perú</c:v>
                </c:pt>
                <c:pt idx="10">
                  <c:v>Alemania</c:v>
                </c:pt>
                <c:pt idx="11">
                  <c:v>Canadá</c:v>
                </c:pt>
                <c:pt idx="12">
                  <c:v>Colombia</c:v>
                </c:pt>
                <c:pt idx="13">
                  <c:v>Taiwán</c:v>
                </c:pt>
                <c:pt idx="14">
                  <c:v>Francia</c:v>
                </c:pt>
              </c:strCache>
            </c:strRef>
          </c:cat>
          <c:val>
            <c:numRef>
              <c:f>'prin paises exp e imp'!$D$7:$D$21</c:f>
              <c:numCache>
                <c:formatCode>#,##0</c:formatCode>
                <c:ptCount val="15"/>
                <c:pt idx="0">
                  <c:v>4413845.5884299995</c:v>
                </c:pt>
                <c:pt idx="1">
                  <c:v>3239931.4370400007</c:v>
                </c:pt>
                <c:pt idx="2">
                  <c:v>820442.58553000016</c:v>
                </c:pt>
                <c:pt idx="3">
                  <c:v>665526.32136000018</c:v>
                </c:pt>
                <c:pt idx="4">
                  <c:v>529794.71179999993</c:v>
                </c:pt>
                <c:pt idx="5">
                  <c:v>511583.42748000007</c:v>
                </c:pt>
                <c:pt idx="6">
                  <c:v>499180.01677999989</c:v>
                </c:pt>
                <c:pt idx="7">
                  <c:v>442584.11721000017</c:v>
                </c:pt>
                <c:pt idx="8">
                  <c:v>325733.49928999995</c:v>
                </c:pt>
                <c:pt idx="9">
                  <c:v>316165.8439900002</c:v>
                </c:pt>
                <c:pt idx="10">
                  <c:v>312212.67128000001</c:v>
                </c:pt>
                <c:pt idx="11">
                  <c:v>306222.54958999972</c:v>
                </c:pt>
                <c:pt idx="12">
                  <c:v>278632.82661000005</c:v>
                </c:pt>
                <c:pt idx="13">
                  <c:v>218069.29705999998</c:v>
                </c:pt>
                <c:pt idx="14">
                  <c:v>179507.46565999996</c:v>
                </c:pt>
              </c:numCache>
            </c:numRef>
          </c:val>
          <c:extLst>
            <c:ext xmlns:c16="http://schemas.microsoft.com/office/drawing/2014/chart" uri="{C3380CC4-5D6E-409C-BE32-E72D297353CC}">
              <c16:uniqueId val="{00000000-EDA1-42EA-AF74-F05AA0BC3164}"/>
            </c:ext>
          </c:extLst>
        </c:ser>
        <c:dLbls>
          <c:showLegendKey val="0"/>
          <c:showVal val="0"/>
          <c:showCatName val="0"/>
          <c:showSerName val="0"/>
          <c:showPercent val="0"/>
          <c:showBubbleSize val="0"/>
        </c:dLbls>
        <c:gapWidth val="150"/>
        <c:axId val="33083328"/>
        <c:axId val="33084416"/>
      </c:barChart>
      <c:catAx>
        <c:axId val="33083328"/>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L"/>
          </a:p>
        </c:txPr>
        <c:crossAx val="33084416"/>
        <c:crosses val="autoZero"/>
        <c:auto val="1"/>
        <c:lblAlgn val="ctr"/>
        <c:lblOffset val="100"/>
        <c:noMultiLvlLbl val="0"/>
      </c:catAx>
      <c:valAx>
        <c:axId val="3308441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3328"/>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44" l="0.7000000000000004" r="0.7000000000000004" t="0.75000000000000044" header="0.30000000000000021" footer="0.30000000000000021"/>
    <c:pageSetup orientation="portrait"/>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TitulosGraficos!$H$5</c:f>
          <c:strCache>
            <c:ptCount val="1"/>
            <c:pt idx="0">
              <c:v>Gráfico  Nº 11
Principales productos silvoagropecuarios exportados
Miles de dólares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imp'!$A$7:$A$21</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imp'!$E$7:$E$21</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AE88-4EDD-BA85-1FA18FD2CDD9}"/>
            </c:ext>
          </c:extLst>
        </c:ser>
        <c:dLbls>
          <c:showLegendKey val="0"/>
          <c:showVal val="0"/>
          <c:showCatName val="0"/>
          <c:showSerName val="0"/>
          <c:showPercent val="0"/>
          <c:showBubbleSize val="0"/>
        </c:dLbls>
        <c:gapWidth val="150"/>
        <c:axId val="1978359472"/>
        <c:axId val="1978362192"/>
      </c:barChart>
      <c:catAx>
        <c:axId val="1978359472"/>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2192"/>
        <c:crosses val="autoZero"/>
        <c:auto val="1"/>
        <c:lblAlgn val="ctr"/>
        <c:lblOffset val="100"/>
        <c:tickLblSkip val="1"/>
        <c:noMultiLvlLbl val="0"/>
      </c:catAx>
      <c:valAx>
        <c:axId val="1978362192"/>
        <c:scaling>
          <c:orientation val="minMax"/>
          <c:min val="0"/>
        </c:scaling>
        <c:delete val="0"/>
        <c:axPos val="b"/>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1978359472"/>
        <c:crosses val="autoZero"/>
        <c:crossBetween val="between"/>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8"/>
    </mc:Choice>
    <mc:Fallback>
      <c:style val="28"/>
    </mc:Fallback>
  </mc:AlternateContent>
  <c:chart>
    <c:title>
      <c:tx>
        <c:strRef>
          <c:f>TitulosGraficos!$I$5</c:f>
          <c:strCache>
            <c:ptCount val="1"/>
            <c:pt idx="0">
              <c:v>Gráfico  Nº 12
Principales productos silvoagropecuarios importados
Miles de dólares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barChart>
        <c:barDir val="bar"/>
        <c:grouping val="clustered"/>
        <c:varyColors val="0"/>
        <c:ser>
          <c:idx val="0"/>
          <c:order val="0"/>
          <c:invertIfNegative val="0"/>
          <c:cat>
            <c:numRef>
              <c:f>'prin prod exp e imp'!$A$56:$A$70</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cat>
          <c:val>
            <c:numRef>
              <c:f>'prin prod exp e imp'!$E$56:$E$70</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E684-4EB9-80B5-AEEF6B2A5878}"/>
            </c:ext>
          </c:extLst>
        </c:ser>
        <c:dLbls>
          <c:showLegendKey val="0"/>
          <c:showVal val="0"/>
          <c:showCatName val="0"/>
          <c:showSerName val="0"/>
          <c:showPercent val="0"/>
          <c:showBubbleSize val="0"/>
        </c:dLbls>
        <c:gapWidth val="150"/>
        <c:axId val="1978358384"/>
        <c:axId val="1978363824"/>
      </c:barChart>
      <c:catAx>
        <c:axId val="1978358384"/>
        <c:scaling>
          <c:orientation val="minMax"/>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1978363824"/>
        <c:crossesAt val="0"/>
        <c:auto val="1"/>
        <c:lblAlgn val="ctr"/>
        <c:lblOffset val="100"/>
        <c:tickLblSkip val="1"/>
        <c:noMultiLvlLbl val="0"/>
      </c:catAx>
      <c:valAx>
        <c:axId val="1978363824"/>
        <c:scaling>
          <c:orientation val="minMax"/>
        </c:scaling>
        <c:delete val="0"/>
        <c:axPos val="b"/>
        <c:majorGridlines/>
        <c:numFmt formatCode="#,##0" sourceLinked="1"/>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es-CL"/>
          </a:p>
        </c:txPr>
        <c:crossAx val="1978358384"/>
        <c:crosses val="autoZero"/>
        <c:crossBetween val="between"/>
        <c:minorUnit val="1000"/>
      </c:valAx>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TitulosGraficos!$J$5</c:f>
          <c:strCache>
            <c:ptCount val="1"/>
            <c:pt idx="0">
              <c:v>Gráfico  Nº 13
Principales rubros exportados
Millones de dólares  enero - diciembre 2020</c:v>
            </c:pt>
          </c:strCache>
        </c:strRef>
      </c:tx>
      <c:layout>
        <c:manualLayout>
          <c:xMode val="edge"/>
          <c:yMode val="edge"/>
          <c:x val="0.30080084397878143"/>
          <c:y val="2.0746656544960902E-2"/>
        </c:manualLayout>
      </c:layout>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718870838065828"/>
          <c:y val="0.18565351490434084"/>
          <c:w val="0.66103923395313025"/>
          <c:h val="0.72140753679769365"/>
        </c:manualLayout>
      </c:layout>
      <c:barChart>
        <c:barDir val="bar"/>
        <c:grouping val="clustered"/>
        <c:varyColors val="0"/>
        <c:ser>
          <c:idx val="7"/>
          <c:order val="0"/>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f>'Principales Rubros'!$A$9:$A$22</c:f>
              <c:strCache>
                <c:ptCount val="14"/>
                <c:pt idx="0">
                  <c:v>Fruta fresca y frutos secos</c:v>
                </c:pt>
                <c:pt idx="1">
                  <c:v>Celulosa</c:v>
                </c:pt>
                <c:pt idx="2">
                  <c:v>Vinos y alcoholes</c:v>
                </c:pt>
                <c:pt idx="3">
                  <c:v>Fruta procesada</c:v>
                </c:pt>
                <c:pt idx="4">
                  <c:v>Maderas elaboradas</c:v>
                </c:pt>
                <c:pt idx="5">
                  <c:v>Carnes y subproductos</c:v>
                </c:pt>
                <c:pt idx="6">
                  <c:v>Maderas aserradas</c:v>
                </c:pt>
                <c:pt idx="7">
                  <c:v>Maderas en plaquitas</c:v>
                </c:pt>
                <c:pt idx="8">
                  <c:v>Semillas para siembra</c:v>
                </c:pt>
                <c:pt idx="9">
                  <c:v>Lácteos</c:v>
                </c:pt>
                <c:pt idx="10">
                  <c:v>Hortalizas procesadas</c:v>
                </c:pt>
                <c:pt idx="11">
                  <c:v>Hortalizas frescas</c:v>
                </c:pt>
                <c:pt idx="12">
                  <c:v>Flores, bulbos y tubérculos</c:v>
                </c:pt>
                <c:pt idx="13">
                  <c:v>Miel</c:v>
                </c:pt>
              </c:strCache>
            </c:strRef>
          </c:cat>
          <c:val>
            <c:numRef>
              <c:f>'Principales Rubros'!$I$9:$I$22</c:f>
              <c:numCache>
                <c:formatCode>#,##0</c:formatCode>
                <c:ptCount val="14"/>
                <c:pt idx="0">
                  <c:v>5544602.8371199984</c:v>
                </c:pt>
                <c:pt idx="1">
                  <c:v>2082698.9240800005</c:v>
                </c:pt>
                <c:pt idx="2">
                  <c:v>1843554.1195899998</c:v>
                </c:pt>
                <c:pt idx="3">
                  <c:v>1246963.3574400004</c:v>
                </c:pt>
                <c:pt idx="4">
                  <c:v>1114412.2852700001</c:v>
                </c:pt>
                <c:pt idx="5">
                  <c:v>1397279.5110199999</c:v>
                </c:pt>
                <c:pt idx="6">
                  <c:v>732254.34545999987</c:v>
                </c:pt>
                <c:pt idx="7">
                  <c:v>334102.31939000002</c:v>
                </c:pt>
                <c:pt idx="8">
                  <c:v>328553.57600999996</c:v>
                </c:pt>
                <c:pt idx="9">
                  <c:v>155822.99835000001</c:v>
                </c:pt>
                <c:pt idx="10">
                  <c:v>208924.72845999995</c:v>
                </c:pt>
                <c:pt idx="11">
                  <c:v>55029.479500000001</c:v>
                </c:pt>
                <c:pt idx="12">
                  <c:v>29151.316869999991</c:v>
                </c:pt>
                <c:pt idx="13">
                  <c:v>6165.628709999999</c:v>
                </c:pt>
              </c:numCache>
            </c:numRef>
          </c:val>
          <c:extLst>
            <c:ext xmlns:c16="http://schemas.microsoft.com/office/drawing/2014/chart" uri="{C3380CC4-5D6E-409C-BE32-E72D297353CC}">
              <c16:uniqueId val="{00000000-57EA-4DC0-B029-7F4C8FAF7D44}"/>
            </c:ext>
          </c:extLst>
        </c:ser>
        <c:dLbls>
          <c:showLegendKey val="0"/>
          <c:showVal val="0"/>
          <c:showCatName val="0"/>
          <c:showSerName val="0"/>
          <c:showPercent val="0"/>
          <c:showBubbleSize val="0"/>
        </c:dLbls>
        <c:gapWidth val="100"/>
        <c:axId val="1978353488"/>
        <c:axId val="1978350768"/>
      </c:barChart>
      <c:catAx>
        <c:axId val="197835348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2"/>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TitulosGraficos!$K$5</c:f>
          <c:strCache>
            <c:ptCount val="1"/>
            <c:pt idx="0">
              <c:v>Gráfico  Nº 14
Principales rubros importados
Millones de dólares  enero - diciembre 2020</c:v>
            </c:pt>
          </c:strCache>
        </c:strRef>
      </c:tx>
      <c:overlay val="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CL"/>
        </a:p>
      </c:txPr>
    </c:title>
    <c:autoTitleDeleted val="0"/>
    <c:plotArea>
      <c:layout>
        <c:manualLayout>
          <c:layoutTarget val="inner"/>
          <c:xMode val="edge"/>
          <c:yMode val="edge"/>
          <c:x val="0.26934970243792461"/>
          <c:y val="0.18565351490434084"/>
          <c:w val="0.66103923395313025"/>
          <c:h val="0.72140753679769365"/>
        </c:manualLayout>
      </c:layout>
      <c:barChart>
        <c:barDir val="bar"/>
        <c:grouping val="clustered"/>
        <c:varyColors val="0"/>
        <c:ser>
          <c:idx val="0"/>
          <c:order val="0"/>
          <c:spPr>
            <a:gradFill rotWithShape="1">
              <a:gsLst>
                <a:gs pos="0">
                  <a:schemeClr val="accent1">
                    <a:shade val="45000"/>
                    <a:shade val="51000"/>
                    <a:satMod val="130000"/>
                  </a:schemeClr>
                </a:gs>
                <a:gs pos="80000">
                  <a:schemeClr val="accent1">
                    <a:shade val="45000"/>
                    <a:shade val="93000"/>
                    <a:satMod val="130000"/>
                  </a:schemeClr>
                </a:gs>
                <a:gs pos="100000">
                  <a:schemeClr val="accent1">
                    <a:shade val="45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ext>
              </c:extLst>
              <c:f>('Principales Rubros'!$A$62,'Principales Rubros'!$A$66,'Principales Rubros'!$A$69,'Principales Rubros'!$A$73:$A$75,'Principales Rubros'!$A$77:$A$79)</c:f>
              <c:strCache>
                <c:ptCount val="9"/>
                <c:pt idx="0">
                  <c:v>Carnes y subproductos</c:v>
                </c:pt>
                <c:pt idx="1">
                  <c:v>Oleaginosas</c:v>
                </c:pt>
                <c:pt idx="2">
                  <c:v>Cereales</c:v>
                </c:pt>
                <c:pt idx="3">
                  <c:v>Frutas</c:v>
                </c:pt>
                <c:pt idx="4">
                  <c:v>Lácteos</c:v>
                </c:pt>
                <c:pt idx="5">
                  <c:v>Forestales</c:v>
                </c:pt>
                <c:pt idx="6">
                  <c:v>Vinos y alcoholes</c:v>
                </c:pt>
                <c:pt idx="7">
                  <c:v>Hortalizas y tubérculos</c:v>
                </c:pt>
                <c:pt idx="8">
                  <c:v>Azúcar refinada</c:v>
                </c:pt>
              </c:strCache>
            </c:strRef>
          </c:cat>
          <c:val>
            <c:numRef>
              <c:extLst>
                <c:ext xmlns:c15="http://schemas.microsoft.com/office/drawing/2012/chart" uri="{02D57815-91ED-43cb-92C2-25804820EDAC}">
                  <c15:fullRef>
                    <c15:sqref>'Principales Rubros'!$I$62:$I$79</c15:sqref>
                  </c15:fullRef>
                </c:ext>
              </c:extLst>
              <c:f>('Principales Rubros'!$I$62,'Principales Rubros'!$I$66,'Principales Rubros'!$I$69,'Principales Rubros'!$I$73:$I$75,'Principales Rubros'!$I$77:$I$79)</c:f>
              <c:numCache>
                <c:formatCode>#,##0</c:formatCode>
                <c:ptCount val="9"/>
                <c:pt idx="0">
                  <c:v>1540792.97015</c:v>
                </c:pt>
                <c:pt idx="1">
                  <c:v>1047114.4741899999</c:v>
                </c:pt>
                <c:pt idx="2" formatCode="_(* #,##0_);_(* \(#,##0\);_(* &quot;-&quot;_);_(@_)">
                  <c:v>1124727.1094400003</c:v>
                </c:pt>
                <c:pt idx="3">
                  <c:v>424859.38374000025</c:v>
                </c:pt>
                <c:pt idx="4">
                  <c:v>349072.92521000013</c:v>
                </c:pt>
                <c:pt idx="5">
                  <c:v>213653</c:v>
                </c:pt>
                <c:pt idx="6" formatCode="_(* #,##0_);_(* \(#,##0\);_(* &quot;-&quot;_);_(@_)">
                  <c:v>303748.62908000016</c:v>
                </c:pt>
                <c:pt idx="7">
                  <c:v>244779.84058000048</c:v>
                </c:pt>
                <c:pt idx="8">
                  <c:v>162612.19822999998</c:v>
                </c:pt>
              </c:numCache>
            </c:numRef>
          </c:val>
          <c:extLst>
            <c:ext xmlns:c16="http://schemas.microsoft.com/office/drawing/2014/chart" uri="{C3380CC4-5D6E-409C-BE32-E72D297353CC}">
              <c16:uniqueId val="{00000005-437C-4DF6-958E-74F79B1AD73F}"/>
            </c:ext>
          </c:extLst>
        </c:ser>
        <c:dLbls>
          <c:showLegendKey val="0"/>
          <c:showVal val="0"/>
          <c:showCatName val="0"/>
          <c:showSerName val="0"/>
          <c:showPercent val="0"/>
          <c:showBubbleSize val="0"/>
        </c:dLbls>
        <c:gapWidth val="115"/>
        <c:overlap val="-20"/>
        <c:axId val="1978353488"/>
        <c:axId val="1978350768"/>
        <c:extLst>
          <c:ext xmlns:c15="http://schemas.microsoft.com/office/drawing/2012/chart" uri="{02D57815-91ED-43cb-92C2-25804820EDAC}">
            <c15:filteredBarSeries>
              <c15:ser>
                <c:idx val="1"/>
                <c:order val="1"/>
                <c:spPr>
                  <a:gradFill rotWithShape="1">
                    <a:gsLst>
                      <a:gs pos="0">
                        <a:schemeClr val="accent1">
                          <a:shade val="61000"/>
                          <a:shade val="51000"/>
                          <a:satMod val="130000"/>
                        </a:schemeClr>
                      </a:gs>
                      <a:gs pos="80000">
                        <a:schemeClr val="accent1">
                          <a:shade val="61000"/>
                          <a:shade val="93000"/>
                          <a:satMod val="130000"/>
                        </a:schemeClr>
                      </a:gs>
                      <a:gs pos="100000">
                        <a:schemeClr val="accent1">
                          <a:shade val="61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uri="{02D57815-91ED-43cb-92C2-25804820EDAC}">
                        <c15:fullRef>
                          <c15:sqref>TitulosGraficos!$K$5</c15:sqref>
                        </c15:fullRef>
                        <c15:formulaRef>
                          <c15:sqref>TitulosGraficos!$K$5</c15:sqref>
                        </c15:formulaRef>
                      </c:ext>
                    </c:extLst>
                    <c:numCache>
                      <c:formatCode>General</c:formatCode>
                      <c:ptCount val="1"/>
                      <c:pt idx="0">
                        <c:v>0</c:v>
                      </c:pt>
                    </c:numCache>
                  </c:numRef>
                </c:val>
                <c:extLst>
                  <c:ext xmlns:c16="http://schemas.microsoft.com/office/drawing/2014/chart" uri="{C3380CC4-5D6E-409C-BE32-E72D297353CC}">
                    <c16:uniqueId val="{00000006-437C-4DF6-958E-74F79B1AD73F}"/>
                  </c:ext>
                </c:extLst>
              </c15:ser>
            </c15:filteredBarSeries>
            <c15:filteredBarSeries>
              <c15:ser>
                <c:idx val="2"/>
                <c:order val="2"/>
                <c:spPr>
                  <a:gradFill rotWithShape="1">
                    <a:gsLst>
                      <a:gs pos="0">
                        <a:schemeClr val="accent1">
                          <a:shade val="76000"/>
                          <a:shade val="51000"/>
                          <a:satMod val="130000"/>
                        </a:schemeClr>
                      </a:gs>
                      <a:gs pos="80000">
                        <a:schemeClr val="accent1">
                          <a:shade val="76000"/>
                          <a:shade val="93000"/>
                          <a:satMod val="130000"/>
                        </a:schemeClr>
                      </a:gs>
                      <a:gs pos="100000">
                        <a:schemeClr val="accent1">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Rubros'!$A$62:$A$79</c15:sqref>
                        </c15:fullRef>
                        <c15:formulaRef>
                          <c15:sqref>('Principales Rubros'!$A$62,'Principales Rubros'!$A$66,'Principales Rubros'!$A$69,'Principales Rubros'!$A$73:$A$75,'Principales Rubros'!$A$77:$A$79)</c15:sqref>
                        </c15:formulaRef>
                      </c:ext>
                    </c:extLst>
                    <c:strCache>
                      <c:ptCount val="9"/>
                      <c:pt idx="0">
                        <c:v>Carnes y subproductos</c:v>
                      </c:pt>
                      <c:pt idx="1">
                        <c:v>   Bovinos</c:v>
                      </c:pt>
                      <c:pt idx="2">
                        <c:v>   Cerdos</c:v>
                      </c:pt>
                      <c:pt idx="3">
                        <c:v>   Aves</c:v>
                      </c:pt>
                      <c:pt idx="4">
                        <c:v>Oleaginosas</c:v>
                      </c:pt>
                      <c:pt idx="5">
                        <c:v>  Aceites</c:v>
                      </c:pt>
                      <c:pt idx="6">
                        <c:v>  Tortas y residuos de soya</c:v>
                      </c:pt>
                      <c:pt idx="7">
                        <c:v>Cereales</c:v>
                      </c:pt>
                      <c:pt idx="8">
                        <c:v>   Trigo</c:v>
                      </c:pt>
                      <c:pt idx="9">
                        <c:v>   Maiz</c:v>
                      </c:pt>
                      <c:pt idx="10">
                        <c:v>   Arroz</c:v>
                      </c:pt>
                      <c:pt idx="11">
                        <c:v>Frutas</c:v>
                      </c:pt>
                      <c:pt idx="12">
                        <c:v>Lácteos</c:v>
                      </c:pt>
                      <c:pt idx="13">
                        <c:v>Forestales</c:v>
                      </c:pt>
                      <c:pt idx="14">
                        <c:v>  Maderas elaboradas</c:v>
                      </c:pt>
                      <c:pt idx="15">
                        <c:v>Vinos y alcoholes</c:v>
                      </c:pt>
                      <c:pt idx="16">
                        <c:v>Hortalizas y tubérculos</c:v>
                      </c:pt>
                      <c:pt idx="17">
                        <c:v>Azúcar refinada</c:v>
                      </c:pt>
                    </c:strCache>
                  </c:strRef>
                </c:cat>
                <c:val>
                  <c:numRef>
                    <c:extLst>
                      <c:ext xmlns:c15="http://schemas.microsoft.com/office/drawing/2012/chart" uri="{02D57815-91ED-43cb-92C2-25804820EDAC}">
                        <c15:fullRef>
                          <c15:sqref>TitulosGraficos!$K$5</c15:sqref>
                        </c15:fullRef>
                        <c15:formulaRef>
                          <c15:sqref>TitulosGraficos!$K$5</c15:sqref>
                        </c15:formulaRef>
                      </c:ext>
                    </c:extLst>
                    <c:numCache>
                      <c:formatCode>General</c:formatCode>
                      <c:ptCount val="1"/>
                      <c:pt idx="0">
                        <c:v>0</c:v>
                      </c:pt>
                    </c:numCache>
                  </c:numRef>
                </c:val>
                <c:extLst xmlns:c15="http://schemas.microsoft.com/office/drawing/2012/chart">
                  <c:ext xmlns:c16="http://schemas.microsoft.com/office/drawing/2014/chart" uri="{C3380CC4-5D6E-409C-BE32-E72D297353CC}">
                    <c16:uniqueId val="{00000007-437C-4DF6-958E-74F79B1AD73F}"/>
                  </c:ext>
                </c:extLst>
              </c15:ser>
            </c15:filteredBarSeries>
            <c15:filteredBarSeries>
              <c15:ser>
                <c:idx val="7"/>
                <c:order val="3"/>
                <c:spPr>
                  <a:gradFill rotWithShape="1">
                    <a:gsLst>
                      <a:gs pos="0">
                        <a:schemeClr val="accent1">
                          <a:tint val="46000"/>
                          <a:shade val="51000"/>
                          <a:satMod val="130000"/>
                        </a:schemeClr>
                      </a:gs>
                      <a:gs pos="80000">
                        <a:schemeClr val="accent1">
                          <a:tint val="46000"/>
                          <a:shade val="93000"/>
                          <a:satMod val="130000"/>
                        </a:schemeClr>
                      </a:gs>
                      <a:gs pos="100000">
                        <a:schemeClr val="accent1">
                          <a:tint val="4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extLst>
                      <c:ext xmlns:c15="http://schemas.microsoft.com/office/drawing/2012/chart" uri="{02D57815-91ED-43cb-92C2-25804820EDAC}">
                        <c15:fullRef>
                          <c15:sqref>'Principales Rubros'!$A$9:$A$22</c15:sqref>
                        </c15:fullRef>
                        <c15:formulaRef>
                          <c15:sqref>('Principales Rubros'!$A$9,'Principales Rubros'!$A$13,'Principales Rubros'!$A$16,'Principales Rubros'!$A$20:$A$22)</c15:sqref>
                        </c15:formulaRef>
                      </c:ext>
                    </c:extLst>
                    <c:strCache>
                      <c:ptCount val="6"/>
                      <c:pt idx="0">
                        <c:v>Fruta fresca y frutos secos</c:v>
                      </c:pt>
                      <c:pt idx="1">
                        <c:v>Maderas elaboradas</c:v>
                      </c:pt>
                      <c:pt idx="2">
                        <c:v>Maderas en plaquitas</c:v>
                      </c:pt>
                      <c:pt idx="3">
                        <c:v>Hortalizas frescas</c:v>
                      </c:pt>
                      <c:pt idx="4">
                        <c:v>Flores, bulbos y tubérculos</c:v>
                      </c:pt>
                      <c:pt idx="5">
                        <c:v>Miel</c:v>
                      </c:pt>
                    </c:strCache>
                  </c:strRef>
                </c:cat>
                <c:val>
                  <c:numRef>
                    <c:extLst>
                      <c:ext xmlns:c15="http://schemas.microsoft.com/office/drawing/2012/chart" uri="{02D57815-91ED-43cb-92C2-25804820EDAC}">
                        <c15:fullRef>
                          <c15:sqref>'Principales Rubros'!$I$9:$I$22</c15:sqref>
                        </c15:fullRef>
                        <c15:formulaRef>
                          <c15:sqref>('Principales Rubros'!$I$9,'Principales Rubros'!$I$13,'Principales Rubros'!$I$16,'Principales Rubros'!$I$20:$I$22)</c15:sqref>
                        </c15:formulaRef>
                      </c:ext>
                    </c:extLst>
                    <c:numCache>
                      <c:formatCode>#,##0</c:formatCode>
                      <c:ptCount val="6"/>
                      <c:pt idx="0">
                        <c:v>5544602.8371199984</c:v>
                      </c:pt>
                      <c:pt idx="1">
                        <c:v>1114412.2852700001</c:v>
                      </c:pt>
                      <c:pt idx="2">
                        <c:v>334102.31939000002</c:v>
                      </c:pt>
                      <c:pt idx="3">
                        <c:v>55029.479500000001</c:v>
                      </c:pt>
                      <c:pt idx="4">
                        <c:v>29151.316869999991</c:v>
                      </c:pt>
                      <c:pt idx="5">
                        <c:v>6165.628709999999</c:v>
                      </c:pt>
                    </c:numCache>
                  </c:numRef>
                </c:val>
                <c:extLst xmlns:c15="http://schemas.microsoft.com/office/drawing/2012/chart">
                  <c:ext xmlns:c16="http://schemas.microsoft.com/office/drawing/2014/chart" uri="{C3380CC4-5D6E-409C-BE32-E72D297353CC}">
                    <c16:uniqueId val="{00000004-437C-4DF6-958E-74F79B1AD73F}"/>
                  </c:ext>
                </c:extLst>
              </c15:ser>
            </c15:filteredBarSeries>
          </c:ext>
        </c:extLst>
      </c:barChart>
      <c:catAx>
        <c:axId val="1978353488"/>
        <c:scaling>
          <c:orientation val="minMax"/>
        </c:scaling>
        <c:delete val="0"/>
        <c:axPos val="l"/>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0768"/>
        <c:crosses val="autoZero"/>
        <c:auto val="1"/>
        <c:lblAlgn val="ctr"/>
        <c:lblOffset val="100"/>
        <c:noMultiLvlLbl val="0"/>
      </c:catAx>
      <c:valAx>
        <c:axId val="197835076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978353488"/>
        <c:crosses val="autoZero"/>
        <c:crossBetween val="between"/>
        <c:dispUnits>
          <c:builtInUnit val="thousands"/>
        </c:dispUnits>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4803149606299213" l="0.70866141732283472" r="0.70866141732283472" t="1.3130314960629921" header="0.30000000000000021" footer="0.30000000000000021"/>
    <c:pageSetup paperSize="9"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ysClr val="windowText" lastClr="000000"/>
                </a:solidFill>
                <a:latin typeface="Arial"/>
                <a:cs typeface="Arial"/>
              </a:rPr>
              <a:t>Gráfico Nº 2</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balanza anual de productos silvoagropecuarios </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manualLayout>
          <c:layoutTarget val="inner"/>
          <c:xMode val="edge"/>
          <c:yMode val="edge"/>
          <c:x val="0.18188693245334414"/>
          <c:y val="0.22056853062858667"/>
          <c:w val="0.65164965787334195"/>
          <c:h val="0.73515422237225336"/>
        </c:manualLayout>
      </c:layout>
      <c:lineChart>
        <c:grouping val="standard"/>
        <c:varyColors val="0"/>
        <c:ser>
          <c:idx val="0"/>
          <c:order val="0"/>
          <c:tx>
            <c:strRef>
              <c:f>balanza_anuales!$U$26</c:f>
              <c:strCache>
                <c:ptCount val="1"/>
                <c:pt idx="0">
                  <c:v>Agrícola</c:v>
                </c:pt>
              </c:strCache>
            </c:strRef>
          </c:tx>
          <c:cat>
            <c:numRef>
              <c:f>balanza_anuales!$T$27:$T$31</c:f>
              <c:numCache>
                <c:formatCode>0</c:formatCode>
                <c:ptCount val="5"/>
                <c:pt idx="0">
                  <c:v>2015</c:v>
                </c:pt>
                <c:pt idx="1">
                  <c:v>2016</c:v>
                </c:pt>
                <c:pt idx="2">
                  <c:v>2017</c:v>
                </c:pt>
                <c:pt idx="3">
                  <c:v>2018</c:v>
                </c:pt>
                <c:pt idx="4">
                  <c:v>2019</c:v>
                </c:pt>
              </c:numCache>
            </c:numRef>
          </c:cat>
          <c:val>
            <c:numRef>
              <c:f>balanza_anuales!$U$27:$U$31</c:f>
              <c:numCache>
                <c:formatCode>_-* #,##0\ _p_t_a_-;\-* #,##0\ _p_t_a_-;_-* "-"??\ _p_t_a_-;_-@_-</c:formatCode>
                <c:ptCount val="5"/>
                <c:pt idx="0">
                  <c:v>5149872</c:v>
                </c:pt>
                <c:pt idx="1">
                  <c:v>5924661</c:v>
                </c:pt>
                <c:pt idx="2">
                  <c:v>5619304</c:v>
                </c:pt>
                <c:pt idx="3">
                  <c:v>6126434</c:v>
                </c:pt>
                <c:pt idx="4">
                  <c:v>6446239</c:v>
                </c:pt>
              </c:numCache>
            </c:numRef>
          </c:val>
          <c:smooth val="0"/>
          <c:extLst>
            <c:ext xmlns:c16="http://schemas.microsoft.com/office/drawing/2014/chart" uri="{C3380CC4-5D6E-409C-BE32-E72D297353CC}">
              <c16:uniqueId val="{00000000-3E2D-40E0-8240-5AF26ED72D9A}"/>
            </c:ext>
          </c:extLst>
        </c:ser>
        <c:ser>
          <c:idx val="1"/>
          <c:order val="1"/>
          <c:tx>
            <c:strRef>
              <c:f>balanza_anuales!$V$26</c:f>
              <c:strCache>
                <c:ptCount val="1"/>
                <c:pt idx="0">
                  <c:v>Pecuario</c:v>
                </c:pt>
              </c:strCache>
            </c:strRef>
          </c:tx>
          <c:cat>
            <c:numRef>
              <c:f>balanza_anuales!$T$27:$T$31</c:f>
              <c:numCache>
                <c:formatCode>0</c:formatCode>
                <c:ptCount val="5"/>
                <c:pt idx="0">
                  <c:v>2015</c:v>
                </c:pt>
                <c:pt idx="1">
                  <c:v>2016</c:v>
                </c:pt>
                <c:pt idx="2">
                  <c:v>2017</c:v>
                </c:pt>
                <c:pt idx="3">
                  <c:v>2018</c:v>
                </c:pt>
                <c:pt idx="4">
                  <c:v>2019</c:v>
                </c:pt>
              </c:numCache>
            </c:numRef>
          </c:cat>
          <c:val>
            <c:numRef>
              <c:f>balanza_anuales!$V$27:$V$31</c:f>
              <c:numCache>
                <c:formatCode>_-* #,##0\ _p_t_a_-;\-* #,##0\ _p_t_a_-;_-* "-"??\ _p_t_a_-;_-@_-</c:formatCode>
                <c:ptCount val="5"/>
                <c:pt idx="0">
                  <c:v>-127785</c:v>
                </c:pt>
                <c:pt idx="1">
                  <c:v>-325421</c:v>
                </c:pt>
                <c:pt idx="2">
                  <c:v>-782654</c:v>
                </c:pt>
                <c:pt idx="3">
                  <c:v>-761998</c:v>
                </c:pt>
                <c:pt idx="4">
                  <c:v>-681606</c:v>
                </c:pt>
              </c:numCache>
            </c:numRef>
          </c:val>
          <c:smooth val="0"/>
          <c:extLst>
            <c:ext xmlns:c16="http://schemas.microsoft.com/office/drawing/2014/chart" uri="{C3380CC4-5D6E-409C-BE32-E72D297353CC}">
              <c16:uniqueId val="{00000001-3E2D-40E0-8240-5AF26ED72D9A}"/>
            </c:ext>
          </c:extLst>
        </c:ser>
        <c:ser>
          <c:idx val="2"/>
          <c:order val="2"/>
          <c:tx>
            <c:strRef>
              <c:f>balanza_anuales!$W$26</c:f>
              <c:strCache>
                <c:ptCount val="1"/>
                <c:pt idx="0">
                  <c:v>Forestal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balanza_anuales!$W$27:$W$31</c:f>
              <c:numCache>
                <c:formatCode>_-* #,##0\ _p_t_a_-;\-* #,##0\ _p_t_a_-;_-* "-"??\ _p_t_a_-;_-@_-</c:formatCode>
                <c:ptCount val="5"/>
                <c:pt idx="0">
                  <c:v>4591408</c:v>
                </c:pt>
                <c:pt idx="1">
                  <c:v>4468104</c:v>
                </c:pt>
                <c:pt idx="2">
                  <c:v>4700192</c:v>
                </c:pt>
                <c:pt idx="3">
                  <c:v>5976134</c:v>
                </c:pt>
                <c:pt idx="4">
                  <c:v>4755358</c:v>
                </c:pt>
              </c:numCache>
            </c:numRef>
          </c:val>
          <c:smooth val="0"/>
          <c:extLst>
            <c:ext xmlns:c16="http://schemas.microsoft.com/office/drawing/2014/chart" uri="{C3380CC4-5D6E-409C-BE32-E72D297353CC}">
              <c16:uniqueId val="{00000002-3E2D-40E0-8240-5AF26ED72D9A}"/>
            </c:ext>
          </c:extLst>
        </c:ser>
        <c:ser>
          <c:idx val="3"/>
          <c:order val="3"/>
          <c:tx>
            <c:strRef>
              <c:f>balanza_anuales!$X$26</c:f>
              <c:strCache>
                <c:ptCount val="1"/>
                <c:pt idx="0">
                  <c:v>Total</c:v>
                </c:pt>
              </c:strCache>
            </c:strRef>
          </c:tx>
          <c:cat>
            <c:numRef>
              <c:f>balanza_anuales!$T$27:$T$31</c:f>
              <c:numCache>
                <c:formatCode>0</c:formatCode>
                <c:ptCount val="5"/>
                <c:pt idx="0">
                  <c:v>2015</c:v>
                </c:pt>
                <c:pt idx="1">
                  <c:v>2016</c:v>
                </c:pt>
                <c:pt idx="2">
                  <c:v>2017</c:v>
                </c:pt>
                <c:pt idx="3">
                  <c:v>2018</c:v>
                </c:pt>
                <c:pt idx="4">
                  <c:v>2019</c:v>
                </c:pt>
              </c:numCache>
            </c:numRef>
          </c:cat>
          <c:val>
            <c:numRef>
              <c:f>balanza_anuales!$X$27:$X$31</c:f>
              <c:numCache>
                <c:formatCode>_-* #,##0\ _p_t_a_-;\-* #,##0\ _p_t_a_-;_-* "-"??\ _p_t_a_-;_-@_-</c:formatCode>
                <c:ptCount val="5"/>
                <c:pt idx="0">
                  <c:v>9613495</c:v>
                </c:pt>
                <c:pt idx="1">
                  <c:v>10067344</c:v>
                </c:pt>
                <c:pt idx="2">
                  <c:v>9536842</c:v>
                </c:pt>
                <c:pt idx="3">
                  <c:v>11340570</c:v>
                </c:pt>
                <c:pt idx="4">
                  <c:v>10519991</c:v>
                </c:pt>
              </c:numCache>
            </c:numRef>
          </c:val>
          <c:smooth val="0"/>
          <c:extLst>
            <c:ext xmlns:c16="http://schemas.microsoft.com/office/drawing/2014/chart" uri="{C3380CC4-5D6E-409C-BE32-E72D297353CC}">
              <c16:uniqueId val="{00000003-3E2D-40E0-8240-5AF26ED72D9A}"/>
            </c:ext>
          </c:extLst>
        </c:ser>
        <c:dLbls>
          <c:showLegendKey val="0"/>
          <c:showVal val="0"/>
          <c:showCatName val="0"/>
          <c:showSerName val="0"/>
          <c:showPercent val="0"/>
          <c:showBubbleSize val="0"/>
        </c:dLbls>
        <c:marker val="1"/>
        <c:smooth val="0"/>
        <c:axId val="33084960"/>
        <c:axId val="33086592"/>
      </c:lineChart>
      <c:catAx>
        <c:axId val="33084960"/>
        <c:scaling>
          <c:orientation val="minMax"/>
        </c:scaling>
        <c:delete val="0"/>
        <c:axPos val="b"/>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6592"/>
        <c:crosses val="autoZero"/>
        <c:auto val="1"/>
        <c:lblAlgn val="ctr"/>
        <c:lblOffset val="100"/>
        <c:noMultiLvlLbl val="0"/>
      </c:catAx>
      <c:valAx>
        <c:axId val="33086592"/>
        <c:scaling>
          <c:orientation val="minMax"/>
        </c:scaling>
        <c:delete val="0"/>
        <c:axPos val="l"/>
        <c:majorGridlines/>
        <c:numFmt formatCode="_-* #,##0\ _p_t_a_-;\-* #,##0\ _p_t_a_-;_-* &quot;-&quot;??\ _p_t_a_-;_-@_-"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84960"/>
        <c:crosses val="autoZero"/>
        <c:crossBetween val="between"/>
        <c:dispUnits>
          <c:builtInUnit val="thousands"/>
          <c:dispUnitsLbl>
            <c:layout>
              <c:manualLayout>
                <c:xMode val="edge"/>
                <c:yMode val="edge"/>
                <c:x val="2.6097271648873072E-2"/>
                <c:y val="0.31112148018534719"/>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layout>
        <c:manualLayout>
          <c:xMode val="edge"/>
          <c:yMode val="edge"/>
          <c:x val="0.82404539070136751"/>
          <c:y val="0.42762712318621671"/>
          <c:w val="0.16792576067483195"/>
          <c:h val="0.24213123800150071"/>
        </c:manualLayout>
      </c:layout>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Gráfico Nº 3</a:t>
            </a:r>
          </a:p>
          <a:p>
            <a:pPr>
              <a:defRPr sz="1000" b="1" i="0" u="none" strike="noStrike" baseline="0">
                <a:solidFill>
                  <a:srgbClr val="000000"/>
                </a:solidFill>
                <a:latin typeface="Arial"/>
                <a:ea typeface="Arial"/>
                <a:cs typeface="Arial"/>
              </a:defRPr>
            </a:pPr>
            <a:r>
              <a:rPr lang="es-ES" sz="1000" b="1" i="0" u="none" strike="noStrike" baseline="0">
                <a:solidFill>
                  <a:srgbClr val="000000"/>
                </a:solidFill>
                <a:latin typeface="Arial"/>
                <a:cs typeface="Arial"/>
              </a:rPr>
              <a:t>Evolución de las exportaciones silvoagropecuarias </a:t>
            </a:r>
          </a:p>
          <a:p>
            <a:pPr>
              <a:defRPr sz="1000" b="1" i="0" u="none" strike="noStrike" baseline="0">
                <a:solidFill>
                  <a:srgbClr val="000000"/>
                </a:solidFill>
                <a:latin typeface="Arial"/>
                <a:ea typeface="Arial"/>
                <a:cs typeface="Arial"/>
              </a:defRPr>
            </a:pPr>
            <a:endParaRPr lang="es-ES"/>
          </a:p>
        </c:rich>
      </c:tx>
      <c:overlay val="0"/>
    </c:title>
    <c:autoTitleDeleted val="0"/>
    <c:plotArea>
      <c:layout/>
      <c:lineChart>
        <c:grouping val="standard"/>
        <c:varyColors val="0"/>
        <c:ser>
          <c:idx val="0"/>
          <c:order val="0"/>
          <c:tx>
            <c:strRef>
              <c:f>evolución_comercio!$R$2</c:f>
              <c:strCache>
                <c:ptCount val="1"/>
                <c:pt idx="0">
                  <c:v>Agrícola</c:v>
                </c:pt>
              </c:strCache>
            </c:strRef>
          </c:tx>
          <c:cat>
            <c:strRef>
              <c:f>evolución_comercio!$Q$3:$Q$7</c:f>
              <c:strCache>
                <c:ptCount val="5"/>
                <c:pt idx="0">
                  <c:v>ene-dic 16</c:v>
                </c:pt>
                <c:pt idx="1">
                  <c:v>ene-dic 17</c:v>
                </c:pt>
                <c:pt idx="2">
                  <c:v>ene-dic 18</c:v>
                </c:pt>
                <c:pt idx="3">
                  <c:v>ene-dic 19</c:v>
                </c:pt>
                <c:pt idx="4">
                  <c:v>ene-dic 20</c:v>
                </c:pt>
              </c:strCache>
            </c:strRef>
          </c:cat>
          <c:val>
            <c:numRef>
              <c:f>evolución_comercio!$R$3:$R$7</c:f>
              <c:numCache>
                <c:formatCode>_-* #,##0\ _p_t_a_-;\-* #,##0\ _p_t_a_-;_-* "-"??\ _p_t_a_-;_-@_-</c:formatCode>
                <c:ptCount val="5"/>
                <c:pt idx="0">
                  <c:v>9250572</c:v>
                </c:pt>
                <c:pt idx="1">
                  <c:v>9238481</c:v>
                </c:pt>
                <c:pt idx="2">
                  <c:v>10212418</c:v>
                </c:pt>
                <c:pt idx="3">
                  <c:v>10391418</c:v>
                </c:pt>
                <c:pt idx="4">
                  <c:v>9728152</c:v>
                </c:pt>
              </c:numCache>
            </c:numRef>
          </c:val>
          <c:smooth val="0"/>
          <c:extLst>
            <c:ext xmlns:c16="http://schemas.microsoft.com/office/drawing/2014/chart" uri="{C3380CC4-5D6E-409C-BE32-E72D297353CC}">
              <c16:uniqueId val="{00000000-FDE6-42F0-843B-E0D3F917E79C}"/>
            </c:ext>
          </c:extLst>
        </c:ser>
        <c:ser>
          <c:idx val="1"/>
          <c:order val="1"/>
          <c:tx>
            <c:strRef>
              <c:f>evolución_comercio!$S$2</c:f>
              <c:strCache>
                <c:ptCount val="1"/>
                <c:pt idx="0">
                  <c:v>Pecuario</c:v>
                </c:pt>
              </c:strCache>
            </c:strRef>
          </c:tx>
          <c:cat>
            <c:strRef>
              <c:f>evolución_comercio!$Q$3:$Q$7</c:f>
              <c:strCache>
                <c:ptCount val="5"/>
                <c:pt idx="0">
                  <c:v>ene-dic 16</c:v>
                </c:pt>
                <c:pt idx="1">
                  <c:v>ene-dic 17</c:v>
                </c:pt>
                <c:pt idx="2">
                  <c:v>ene-dic 18</c:v>
                </c:pt>
                <c:pt idx="3">
                  <c:v>ene-dic 19</c:v>
                </c:pt>
                <c:pt idx="4">
                  <c:v>ene-dic 20</c:v>
                </c:pt>
              </c:strCache>
            </c:strRef>
          </c:cat>
          <c:val>
            <c:numRef>
              <c:f>evolución_comercio!$S$3:$S$7</c:f>
              <c:numCache>
                <c:formatCode>_-* #,##0\ _p_t_a_-;\-* #,##0\ _p_t_a_-;_-* "-"??\ _p_t_a_-;_-@_-</c:formatCode>
                <c:ptCount val="5"/>
                <c:pt idx="0">
                  <c:v>1236616</c:v>
                </c:pt>
                <c:pt idx="1">
                  <c:v>1182554</c:v>
                </c:pt>
                <c:pt idx="2">
                  <c:v>1380778</c:v>
                </c:pt>
                <c:pt idx="3">
                  <c:v>1458634</c:v>
                </c:pt>
                <c:pt idx="4">
                  <c:v>1659733</c:v>
                </c:pt>
              </c:numCache>
            </c:numRef>
          </c:val>
          <c:smooth val="0"/>
          <c:extLst>
            <c:ext xmlns:c16="http://schemas.microsoft.com/office/drawing/2014/chart" uri="{C3380CC4-5D6E-409C-BE32-E72D297353CC}">
              <c16:uniqueId val="{00000001-FDE6-42F0-843B-E0D3F917E79C}"/>
            </c:ext>
          </c:extLst>
        </c:ser>
        <c:ser>
          <c:idx val="2"/>
          <c:order val="2"/>
          <c:tx>
            <c:strRef>
              <c:f>evolución_comercio!$T$2</c:f>
              <c:strCache>
                <c:ptCount val="1"/>
                <c:pt idx="0">
                  <c:v>Forestal</c:v>
                </c:pt>
              </c:strCache>
            </c:strRef>
          </c:tx>
          <c:cat>
            <c:strRef>
              <c:f>evolución_comercio!$Q$3:$Q$7</c:f>
              <c:strCache>
                <c:ptCount val="5"/>
                <c:pt idx="0">
                  <c:v>ene-dic 16</c:v>
                </c:pt>
                <c:pt idx="1">
                  <c:v>ene-dic 17</c:v>
                </c:pt>
                <c:pt idx="2">
                  <c:v>ene-dic 18</c:v>
                </c:pt>
                <c:pt idx="3">
                  <c:v>ene-dic 19</c:v>
                </c:pt>
                <c:pt idx="4">
                  <c:v>ene-dic 20</c:v>
                </c:pt>
              </c:strCache>
            </c:strRef>
          </c:cat>
          <c:val>
            <c:numRef>
              <c:f>evolución_comercio!$T$3:$T$7</c:f>
              <c:numCache>
                <c:formatCode>_-* #,##0\ _p_t_a_-;\-* #,##0\ _p_t_a_-;_-* "-"??\ _p_t_a_-;_-@_-</c:formatCode>
                <c:ptCount val="5"/>
                <c:pt idx="0">
                  <c:v>4722907</c:v>
                </c:pt>
                <c:pt idx="1">
                  <c:v>4960800</c:v>
                </c:pt>
                <c:pt idx="2">
                  <c:v>6307561</c:v>
                </c:pt>
                <c:pt idx="3">
                  <c:v>5015438</c:v>
                </c:pt>
                <c:pt idx="4">
                  <c:v>4308557</c:v>
                </c:pt>
              </c:numCache>
            </c:numRef>
          </c:val>
          <c:smooth val="0"/>
          <c:extLst>
            <c:ext xmlns:c16="http://schemas.microsoft.com/office/drawing/2014/chart" uri="{C3380CC4-5D6E-409C-BE32-E72D297353CC}">
              <c16:uniqueId val="{00000002-FDE6-42F0-843B-E0D3F917E79C}"/>
            </c:ext>
          </c:extLst>
        </c:ser>
        <c:ser>
          <c:idx val="3"/>
          <c:order val="3"/>
          <c:tx>
            <c:strRef>
              <c:f>evolución_comercio!$U$2</c:f>
              <c:strCache>
                <c:ptCount val="1"/>
                <c:pt idx="0">
                  <c:v>Total</c:v>
                </c:pt>
              </c:strCache>
            </c:strRef>
          </c:tx>
          <c:cat>
            <c:strRef>
              <c:f>evolución_comercio!$Q$3:$Q$7</c:f>
              <c:strCache>
                <c:ptCount val="5"/>
                <c:pt idx="0">
                  <c:v>ene-dic 16</c:v>
                </c:pt>
                <c:pt idx="1">
                  <c:v>ene-dic 17</c:v>
                </c:pt>
                <c:pt idx="2">
                  <c:v>ene-dic 18</c:v>
                </c:pt>
                <c:pt idx="3">
                  <c:v>ene-dic 19</c:v>
                </c:pt>
                <c:pt idx="4">
                  <c:v>ene-dic 20</c:v>
                </c:pt>
              </c:strCache>
            </c:strRef>
          </c:cat>
          <c:val>
            <c:numRef>
              <c:f>evolución_comercio!$U$3:$U$7</c:f>
              <c:numCache>
                <c:formatCode>_-* #,##0\ _p_t_a_-;\-* #,##0\ _p_t_a_-;_-* "-"??\ _p_t_a_-;_-@_-</c:formatCode>
                <c:ptCount val="5"/>
                <c:pt idx="0">
                  <c:v>15210095</c:v>
                </c:pt>
                <c:pt idx="1">
                  <c:v>15381835</c:v>
                </c:pt>
                <c:pt idx="2">
                  <c:v>17900757</c:v>
                </c:pt>
                <c:pt idx="3">
                  <c:v>16865490</c:v>
                </c:pt>
                <c:pt idx="4">
                  <c:v>15696442</c:v>
                </c:pt>
              </c:numCache>
            </c:numRef>
          </c:val>
          <c:smooth val="0"/>
          <c:extLst>
            <c:ext xmlns:c16="http://schemas.microsoft.com/office/drawing/2014/chart" uri="{C3380CC4-5D6E-409C-BE32-E72D297353CC}">
              <c16:uniqueId val="{00000003-FDE6-42F0-843B-E0D3F917E79C}"/>
            </c:ext>
          </c:extLst>
        </c:ser>
        <c:dLbls>
          <c:showLegendKey val="0"/>
          <c:showVal val="0"/>
          <c:showCatName val="0"/>
          <c:showSerName val="0"/>
          <c:showPercent val="0"/>
          <c:showBubbleSize val="0"/>
        </c:dLbls>
        <c:marker val="1"/>
        <c:smooth val="0"/>
        <c:axId val="33085504"/>
        <c:axId val="33090400"/>
      </c:lineChart>
      <c:catAx>
        <c:axId val="3308550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0400"/>
        <c:crosses val="autoZero"/>
        <c:auto val="1"/>
        <c:lblAlgn val="ctr"/>
        <c:lblOffset val="100"/>
        <c:noMultiLvlLbl val="0"/>
      </c:catAx>
      <c:valAx>
        <c:axId val="3309040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s-ES"/>
                  <a:t>Millones de dólares</a:t>
                </a:r>
              </a:p>
            </c:rich>
          </c:tx>
          <c:overlay val="0"/>
        </c:title>
        <c:numFmt formatCode="_-* #,##0\ _p_t_a_-;\-* #,##0\ _p_t_a_-;_-* &quot;-&quot;??\ _p_t_a_-;_-@_-" sourceLinked="1"/>
        <c:majorTickMark val="none"/>
        <c:minorTickMark val="none"/>
        <c:tickLblPos val="nextTo"/>
        <c:txPr>
          <a:bodyPr rot="0" vert="horz"/>
          <a:lstStyle/>
          <a:p>
            <a:pPr>
              <a:defRPr sz="1000" b="1" i="0" u="none" strike="noStrike" baseline="0">
                <a:solidFill>
                  <a:srgbClr val="000000"/>
                </a:solidFill>
                <a:latin typeface="Arial"/>
                <a:ea typeface="Arial"/>
                <a:cs typeface="Arial"/>
              </a:defRPr>
            </a:pPr>
            <a:endParaRPr lang="es-CL"/>
          </a:p>
        </c:txPr>
        <c:crossAx val="33085504"/>
        <c:crosses val="autoZero"/>
        <c:crossBetween val="between"/>
        <c:dispUnits>
          <c:builtInUnit val="thousands"/>
        </c:dispUnits>
      </c:valAx>
    </c:plotArea>
    <c:legend>
      <c:legendPos val="r"/>
      <c:overlay val="0"/>
      <c:txPr>
        <a:bodyPr/>
        <a:lstStyle/>
        <a:p>
          <a:pPr>
            <a:defRPr sz="700" b="1" i="0" u="none" strike="noStrike" baseline="0">
              <a:solidFill>
                <a:srgbClr val="000000"/>
              </a:solidFill>
              <a:latin typeface="Arial"/>
              <a:ea typeface="Arial"/>
              <a:cs typeface="Arial"/>
            </a:defRPr>
          </a:pPr>
          <a:endParaRPr lang="es-CL"/>
        </a:p>
      </c:txPr>
    </c:legend>
    <c:plotVisOnly val="1"/>
    <c:dispBlanksAs val="gap"/>
    <c:showDLblsOverMax val="0"/>
  </c:chart>
  <c:spPr>
    <a:ln>
      <a:noFill/>
    </a:ln>
  </c:spPr>
  <c:txPr>
    <a:bodyPr/>
    <a:lstStyle/>
    <a:p>
      <a:pPr>
        <a:defRPr sz="1000" b="1" i="0" u="none" strike="noStrike" baseline="0">
          <a:solidFill>
            <a:srgbClr val="000000"/>
          </a:solidFill>
          <a:latin typeface="Arial"/>
          <a:ea typeface="Arial"/>
          <a:cs typeface="Arial"/>
        </a:defRPr>
      </a:pPr>
      <a:endParaRPr lang="es-CL"/>
    </a:p>
  </c:txPr>
  <c:printSettings>
    <c:headerFooter/>
    <c:pageMargins b="0.78740157480314965" l="0.78740157480314965" r="0.78740157480314965" t="2.4409448818897639" header="0.31496062992125984" footer="0.31496062992125984"/>
    <c:pageSetup paperSize="119" orientation="portrait"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Gráfico Nº 4</a:t>
            </a:r>
          </a:p>
          <a:p>
            <a:pPr>
              <a:defRPr sz="1000" b="0" i="0" u="none" strike="noStrike" baseline="0">
                <a:solidFill>
                  <a:srgbClr val="000000"/>
                </a:solidFill>
                <a:latin typeface="Calibri"/>
                <a:ea typeface="Calibri"/>
                <a:cs typeface="Calibri"/>
              </a:defRPr>
            </a:pPr>
            <a:r>
              <a:rPr lang="es-ES" sz="1000" b="1" i="0" u="none" strike="noStrike" baseline="0">
                <a:solidFill>
                  <a:srgbClr val="000000"/>
                </a:solidFill>
                <a:latin typeface="Arial"/>
                <a:cs typeface="Arial"/>
              </a:rPr>
              <a:t>Evolución de las importaciones silvoagropecuarias</a:t>
            </a:r>
          </a:p>
          <a:p>
            <a:pPr>
              <a:defRPr sz="1000" b="0" i="0" u="none" strike="noStrike" baseline="0">
                <a:solidFill>
                  <a:srgbClr val="000000"/>
                </a:solidFill>
                <a:latin typeface="Calibri"/>
                <a:ea typeface="Calibri"/>
                <a:cs typeface="Calibri"/>
              </a:defRPr>
            </a:pPr>
            <a:endParaRPr lang="es-ES"/>
          </a:p>
        </c:rich>
      </c:tx>
      <c:overlay val="0"/>
    </c:title>
    <c:autoTitleDeleted val="0"/>
    <c:plotArea>
      <c:layout/>
      <c:lineChart>
        <c:grouping val="standard"/>
        <c:varyColors val="0"/>
        <c:ser>
          <c:idx val="0"/>
          <c:order val="0"/>
          <c:tx>
            <c:strRef>
              <c:f>evolución_comercio!$R$11</c:f>
              <c:strCache>
                <c:ptCount val="1"/>
                <c:pt idx="0">
                  <c:v>Agrícola</c:v>
                </c:pt>
              </c:strCache>
            </c:strRef>
          </c:tx>
          <c:cat>
            <c:strRef>
              <c:f>evolución_comercio!$Q$12:$Q$16</c:f>
              <c:strCache>
                <c:ptCount val="5"/>
                <c:pt idx="0">
                  <c:v>ene-dic 16</c:v>
                </c:pt>
                <c:pt idx="1">
                  <c:v>ene-dic 17</c:v>
                </c:pt>
                <c:pt idx="2">
                  <c:v>ene-dic 18</c:v>
                </c:pt>
                <c:pt idx="3">
                  <c:v>ene-dic 19</c:v>
                </c:pt>
                <c:pt idx="4">
                  <c:v>ene-dic 20</c:v>
                </c:pt>
              </c:strCache>
            </c:strRef>
          </c:cat>
          <c:val>
            <c:numRef>
              <c:f>evolución_comercio!$R$12:$R$16</c:f>
              <c:numCache>
                <c:formatCode>_-* #,##0\ _p_t_a_-;\-* #,##0\ _p_t_a_-;_-* "-"??\ _p_t_a_-;_-@_-</c:formatCode>
                <c:ptCount val="5"/>
                <c:pt idx="0">
                  <c:v>3325911</c:v>
                </c:pt>
                <c:pt idx="1">
                  <c:v>3619177</c:v>
                </c:pt>
                <c:pt idx="2">
                  <c:v>4085984</c:v>
                </c:pt>
                <c:pt idx="3">
                  <c:v>3945179</c:v>
                </c:pt>
                <c:pt idx="4">
                  <c:v>4317954</c:v>
                </c:pt>
              </c:numCache>
            </c:numRef>
          </c:val>
          <c:smooth val="0"/>
          <c:extLst>
            <c:ext xmlns:c16="http://schemas.microsoft.com/office/drawing/2014/chart" uri="{C3380CC4-5D6E-409C-BE32-E72D297353CC}">
              <c16:uniqueId val="{00000000-1A34-4A50-B6B7-508CDA0E4853}"/>
            </c:ext>
          </c:extLst>
        </c:ser>
        <c:ser>
          <c:idx val="1"/>
          <c:order val="1"/>
          <c:tx>
            <c:strRef>
              <c:f>evolución_comercio!$S$11</c:f>
              <c:strCache>
                <c:ptCount val="1"/>
                <c:pt idx="0">
                  <c:v>Pecuario</c:v>
                </c:pt>
              </c:strCache>
            </c:strRef>
          </c:tx>
          <c:cat>
            <c:strRef>
              <c:f>evolución_comercio!$Q$12:$Q$16</c:f>
              <c:strCache>
                <c:ptCount val="5"/>
                <c:pt idx="0">
                  <c:v>ene-dic 16</c:v>
                </c:pt>
                <c:pt idx="1">
                  <c:v>ene-dic 17</c:v>
                </c:pt>
                <c:pt idx="2">
                  <c:v>ene-dic 18</c:v>
                </c:pt>
                <c:pt idx="3">
                  <c:v>ene-dic 19</c:v>
                </c:pt>
                <c:pt idx="4">
                  <c:v>ene-dic 20</c:v>
                </c:pt>
              </c:strCache>
            </c:strRef>
          </c:cat>
          <c:val>
            <c:numRef>
              <c:f>evolución_comercio!$S$12:$S$16</c:f>
              <c:numCache>
                <c:formatCode>_-* #,##0\ _p_t_a_-;\-* #,##0\ _p_t_a_-;_-* "-"??\ _p_t_a_-;_-@_-</c:formatCode>
                <c:ptCount val="5"/>
                <c:pt idx="0">
                  <c:v>1562037</c:v>
                </c:pt>
                <c:pt idx="1">
                  <c:v>1965208</c:v>
                </c:pt>
                <c:pt idx="2">
                  <c:v>2142776</c:v>
                </c:pt>
                <c:pt idx="3">
                  <c:v>2140240</c:v>
                </c:pt>
                <c:pt idx="4">
                  <c:v>2111130</c:v>
                </c:pt>
              </c:numCache>
            </c:numRef>
          </c:val>
          <c:smooth val="0"/>
          <c:extLst>
            <c:ext xmlns:c16="http://schemas.microsoft.com/office/drawing/2014/chart" uri="{C3380CC4-5D6E-409C-BE32-E72D297353CC}">
              <c16:uniqueId val="{00000001-1A34-4A50-B6B7-508CDA0E4853}"/>
            </c:ext>
          </c:extLst>
        </c:ser>
        <c:ser>
          <c:idx val="2"/>
          <c:order val="2"/>
          <c:tx>
            <c:strRef>
              <c:f>evolución_comercio!$T$11</c:f>
              <c:strCache>
                <c:ptCount val="1"/>
                <c:pt idx="0">
                  <c:v>Forestal</c:v>
                </c:pt>
              </c:strCache>
            </c:strRef>
          </c:tx>
          <c:cat>
            <c:strRef>
              <c:f>evolución_comercio!$Q$12:$Q$16</c:f>
              <c:strCache>
                <c:ptCount val="5"/>
                <c:pt idx="0">
                  <c:v>ene-dic 16</c:v>
                </c:pt>
                <c:pt idx="1">
                  <c:v>ene-dic 17</c:v>
                </c:pt>
                <c:pt idx="2">
                  <c:v>ene-dic 18</c:v>
                </c:pt>
                <c:pt idx="3">
                  <c:v>ene-dic 19</c:v>
                </c:pt>
                <c:pt idx="4">
                  <c:v>ene-dic 20</c:v>
                </c:pt>
              </c:strCache>
            </c:strRef>
          </c:cat>
          <c:val>
            <c:numRef>
              <c:f>evolución_comercio!$T$12:$T$16</c:f>
              <c:numCache>
                <c:formatCode>_-* #,##0\ _p_t_a_-;\-* #,##0\ _p_t_a_-;_-* "-"??\ _p_t_a_-;_-@_-</c:formatCode>
                <c:ptCount val="5"/>
                <c:pt idx="0">
                  <c:v>254803</c:v>
                </c:pt>
                <c:pt idx="1">
                  <c:v>260608</c:v>
                </c:pt>
                <c:pt idx="2">
                  <c:v>331427</c:v>
                </c:pt>
                <c:pt idx="3">
                  <c:v>260080</c:v>
                </c:pt>
                <c:pt idx="4">
                  <c:v>213653</c:v>
                </c:pt>
              </c:numCache>
            </c:numRef>
          </c:val>
          <c:smooth val="0"/>
          <c:extLst>
            <c:ext xmlns:c16="http://schemas.microsoft.com/office/drawing/2014/chart" uri="{C3380CC4-5D6E-409C-BE32-E72D297353CC}">
              <c16:uniqueId val="{00000002-1A34-4A50-B6B7-508CDA0E4853}"/>
            </c:ext>
          </c:extLst>
        </c:ser>
        <c:ser>
          <c:idx val="3"/>
          <c:order val="3"/>
          <c:tx>
            <c:strRef>
              <c:f>evolución_comercio!$U$11</c:f>
              <c:strCache>
                <c:ptCount val="1"/>
                <c:pt idx="0">
                  <c:v>Total</c:v>
                </c:pt>
              </c:strCache>
            </c:strRef>
          </c:tx>
          <c:cat>
            <c:strRef>
              <c:f>evolución_comercio!$Q$12:$Q$16</c:f>
              <c:strCache>
                <c:ptCount val="5"/>
                <c:pt idx="0">
                  <c:v>ene-dic 16</c:v>
                </c:pt>
                <c:pt idx="1">
                  <c:v>ene-dic 17</c:v>
                </c:pt>
                <c:pt idx="2">
                  <c:v>ene-dic 18</c:v>
                </c:pt>
                <c:pt idx="3">
                  <c:v>ene-dic 19</c:v>
                </c:pt>
                <c:pt idx="4">
                  <c:v>ene-dic 20</c:v>
                </c:pt>
              </c:strCache>
            </c:strRef>
          </c:cat>
          <c:val>
            <c:numRef>
              <c:f>evolución_comercio!$U$12:$U$16</c:f>
              <c:numCache>
                <c:formatCode>_-* #,##0\ _p_t_a_-;\-* #,##0\ _p_t_a_-;_-* "-"??\ _p_t_a_-;_-@_-</c:formatCode>
                <c:ptCount val="5"/>
                <c:pt idx="0">
                  <c:v>5142751</c:v>
                </c:pt>
                <c:pt idx="1">
                  <c:v>5844993</c:v>
                </c:pt>
                <c:pt idx="2">
                  <c:v>6560187</c:v>
                </c:pt>
                <c:pt idx="3">
                  <c:v>6345499</c:v>
                </c:pt>
                <c:pt idx="4">
                  <c:v>6642737</c:v>
                </c:pt>
              </c:numCache>
            </c:numRef>
          </c:val>
          <c:smooth val="0"/>
          <c:extLst>
            <c:ext xmlns:c16="http://schemas.microsoft.com/office/drawing/2014/chart" uri="{C3380CC4-5D6E-409C-BE32-E72D297353CC}">
              <c16:uniqueId val="{00000003-1A34-4A50-B6B7-508CDA0E4853}"/>
            </c:ext>
          </c:extLst>
        </c:ser>
        <c:dLbls>
          <c:showLegendKey val="0"/>
          <c:showVal val="0"/>
          <c:showCatName val="0"/>
          <c:showSerName val="0"/>
          <c:showPercent val="0"/>
          <c:showBubbleSize val="0"/>
        </c:dLbls>
        <c:marker val="1"/>
        <c:smooth val="0"/>
        <c:axId val="33094208"/>
        <c:axId val="33092032"/>
      </c:lineChart>
      <c:catAx>
        <c:axId val="330942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2032"/>
        <c:crosses val="autoZero"/>
        <c:auto val="1"/>
        <c:lblAlgn val="ctr"/>
        <c:lblOffset val="100"/>
        <c:noMultiLvlLbl val="0"/>
      </c:catAx>
      <c:valAx>
        <c:axId val="33092032"/>
        <c:scaling>
          <c:orientation val="minMax"/>
        </c:scaling>
        <c:delete val="0"/>
        <c:axPos val="l"/>
        <c:majorGridlines/>
        <c:numFmt formatCode="_-* #,##0\ _p_t_a_-;\-* #,##0\ _p_t_a_-;_-* &quot;-&quot;??\ _p_t_a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L"/>
          </a:p>
        </c:txPr>
        <c:crossAx val="33094208"/>
        <c:crosses val="autoZero"/>
        <c:crossBetween val="between"/>
        <c:dispUnits>
          <c:builtInUnit val="thousands"/>
          <c:dispUnitsLbl>
            <c:layout>
              <c:manualLayout>
                <c:xMode val="edge"/>
                <c:yMode val="edge"/>
                <c:x val="2.5730994152046785E-2"/>
                <c:y val="0.3230876909617067"/>
              </c:manualLayout>
            </c:layout>
            <c:tx>
              <c:rich>
                <a:bodyPr rot="-5400000" vert="horz"/>
                <a:lstStyle/>
                <a:p>
                  <a:pPr algn="ctr">
                    <a:defRPr sz="1000" b="1" i="0" u="none" strike="noStrike" baseline="0">
                      <a:solidFill>
                        <a:srgbClr val="000000"/>
                      </a:solidFill>
                      <a:latin typeface="Calibri"/>
                      <a:ea typeface="Calibri"/>
                      <a:cs typeface="Calibri"/>
                    </a:defRPr>
                  </a:pPr>
                  <a:r>
                    <a:rPr lang="es-ES"/>
                    <a:t>Millones de dólares</a:t>
                  </a:r>
                </a:p>
              </c:rich>
            </c:tx>
          </c:dispUnitsLbl>
        </c:dispUnits>
      </c:valAx>
    </c:plotArea>
    <c:legend>
      <c:legendPos val="r"/>
      <c:overlay val="0"/>
      <c:txPr>
        <a:bodyPr/>
        <a:lstStyle/>
        <a:p>
          <a:pPr>
            <a:defRPr sz="800" b="0" i="0" u="none" strike="noStrike" baseline="0">
              <a:solidFill>
                <a:srgbClr val="000000"/>
              </a:solidFill>
              <a:latin typeface="Calibri"/>
              <a:ea typeface="Calibri"/>
              <a:cs typeface="Calibri"/>
            </a:defRPr>
          </a:pPr>
          <a:endParaRPr lang="es-CL"/>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1" i="0" u="none" strike="noStrike" baseline="0">
                <a:solidFill>
                  <a:srgbClr val="000000"/>
                </a:solidFill>
                <a:latin typeface="Arial"/>
                <a:ea typeface="Arial"/>
                <a:cs typeface="Arial"/>
              </a:defRPr>
            </a:pPr>
            <a:r>
              <a:rPr lang="es-ES"/>
              <a:t>Gráfico Nº 4
Exportaciones silvoagropecuarias por región 
dólares FOB
Participación enero - marzo 2008
</a:t>
            </a:r>
          </a:p>
        </c:rich>
      </c:tx>
      <c:overlay val="0"/>
      <c:spPr>
        <a:noFill/>
        <a:ln w="25400">
          <a:noFill/>
        </a:ln>
      </c:spPr>
    </c:title>
    <c:autoTitleDeleted val="0"/>
    <c:view3D>
      <c:rotX val="10"/>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extLst>
              <c:ext xmlns:c16="http://schemas.microsoft.com/office/drawing/2014/chart" uri="{C3380CC4-5D6E-409C-BE32-E72D297353CC}">
                <c16:uniqueId val="{00000000-E1F2-4213-A2C6-D288A1F80E1A}"/>
              </c:ext>
            </c:extLst>
          </c:dPt>
          <c:val>
            <c:numLit>
              <c:formatCode>General</c:formatCode>
              <c:ptCount val="1"/>
              <c:pt idx="0">
                <c:v>0</c:v>
              </c:pt>
            </c:numLit>
          </c:val>
          <c:extLst>
            <c:ext xmlns:c16="http://schemas.microsoft.com/office/drawing/2014/chart" uri="{C3380CC4-5D6E-409C-BE32-E72D297353CC}">
              <c16:uniqueId val="{00000001-E1F2-4213-A2C6-D288A1F80E1A}"/>
            </c:ext>
          </c:extLst>
        </c:ser>
        <c:dLbls>
          <c:showLegendKey val="0"/>
          <c:showVal val="0"/>
          <c:showCatName val="0"/>
          <c:showSerName val="0"/>
          <c:showPercent val="0"/>
          <c:showBubbleSize val="0"/>
          <c:showLeaderLines val="1"/>
        </c:dLbls>
      </c:pie3DChart>
      <c:spPr>
        <a:noFill/>
        <a:ln w="25400">
          <a:noFill/>
        </a:ln>
      </c:spPr>
    </c:plotArea>
    <c:legend>
      <c:legendPos val="b"/>
      <c:overlay val="0"/>
      <c:spPr>
        <a:solidFill>
          <a:srgbClr val="FFFFFF"/>
        </a:solidFill>
        <a:ln w="3175">
          <a:solidFill>
            <a:srgbClr val="FFFFFF"/>
          </a:solidFill>
          <a:prstDash val="solid"/>
        </a:ln>
      </c:spPr>
      <c:txPr>
        <a:bodyPr/>
        <a:lstStyle/>
        <a:p>
          <a:pPr rtl="0">
            <a:defRPr sz="215" b="0" i="0" u="none" strike="noStrike" baseline="0">
              <a:solidFill>
                <a:srgbClr val="000000"/>
              </a:solidFill>
              <a:latin typeface="Arial"/>
              <a:ea typeface="Arial"/>
              <a:cs typeface="Arial"/>
            </a:defRPr>
          </a:pPr>
          <a:endParaRPr lang="es-CL"/>
        </a:p>
      </c:txPr>
    </c:legend>
    <c:plotVisOnly val="1"/>
    <c:dispBlanksAs val="zero"/>
    <c:showDLblsOverMax val="0"/>
  </c:chart>
  <c:spPr>
    <a:noFill/>
    <a:ln w="3175">
      <a:solidFill>
        <a:srgbClr val="FFFFFF"/>
      </a:solidFill>
      <a:prstDash val="solid"/>
    </a:ln>
  </c:spPr>
  <c:txPr>
    <a:bodyPr/>
    <a:lstStyle/>
    <a:p>
      <a:pPr>
        <a:defRPr sz="100" b="0" i="0" u="none" strike="noStrike" baseline="0">
          <a:solidFill>
            <a:srgbClr val="000000"/>
          </a:solidFill>
          <a:latin typeface="Arial"/>
          <a:ea typeface="Arial"/>
          <a:cs typeface="Arial"/>
        </a:defRPr>
      </a:pPr>
      <a:endParaRPr lang="es-CL"/>
    </a:p>
  </c:txPr>
  <c:printSettings>
    <c:headerFooter alignWithMargins="0"/>
    <c:pageMargins b="1" l="0.75000000000000022" r="0.75000000000000022"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TitulosGraficos!$B$5</c:f>
          <c:strCache>
            <c:ptCount val="1"/>
            <c:pt idx="0">
              <c:v>Gráfico  Nº 5
Exportaciones silvoagropecuarias por clase
Participación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6DCC-441E-9259-DBC7535BE766}"/>
              </c:ext>
            </c:extLst>
          </c:dPt>
          <c:dPt>
            <c:idx val="1"/>
            <c:bubble3D val="0"/>
            <c:extLst>
              <c:ext xmlns:c16="http://schemas.microsoft.com/office/drawing/2014/chart" uri="{C3380CC4-5D6E-409C-BE32-E72D297353CC}">
                <c16:uniqueId val="{00000001-6DCC-441E-9259-DBC7535BE766}"/>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productos_clase_sector'!$R$6:$R$7</c:f>
              <c:strCache>
                <c:ptCount val="2"/>
                <c:pt idx="0">
                  <c:v>Primarias</c:v>
                </c:pt>
                <c:pt idx="1">
                  <c:v>Industriales</c:v>
                </c:pt>
              </c:strCache>
            </c:strRef>
          </c:cat>
          <c:val>
            <c:numRef>
              <c:f>'balanza productos_clase_sector'!$S$6:$S$7</c:f>
              <c:numCache>
                <c:formatCode>#,##0</c:formatCode>
                <c:ptCount val="2"/>
                <c:pt idx="0">
                  <c:v>6474465</c:v>
                </c:pt>
                <c:pt idx="1">
                  <c:v>9221977</c:v>
                </c:pt>
              </c:numCache>
            </c:numRef>
          </c:val>
          <c:extLst>
            <c:ext xmlns:c16="http://schemas.microsoft.com/office/drawing/2014/chart" uri="{C3380CC4-5D6E-409C-BE32-E72D297353CC}">
              <c16:uniqueId val="{00000002-6DCC-441E-9259-DBC7535BE76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5000000000000022" l="0.70000000000000018" r="0.70000000000000018" t="0.75000000000000022" header="0.3000000000000001" footer="0.3000000000000001"/>
    <c:pageSetup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strRef>
          <c:f>TitulosGraficos!$C$5</c:f>
          <c:strCache>
            <c:ptCount val="1"/>
            <c:pt idx="0">
              <c:v>Gráfico  Nº 6
Exportaciones silvoagropecuarias por sector
Participación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manualLayout>
          <c:layoutTarget val="inner"/>
          <c:xMode val="edge"/>
          <c:yMode val="edge"/>
          <c:x val="0.2991903243100858"/>
          <c:y val="0.24375966064467633"/>
          <c:w val="0.43365122072446932"/>
          <c:h val="0.67269803083630142"/>
        </c:manualLayout>
      </c:layout>
      <c:pieChart>
        <c:varyColors val="1"/>
        <c:ser>
          <c:idx val="0"/>
          <c:order val="0"/>
          <c:explosion val="25"/>
          <c:dPt>
            <c:idx val="0"/>
            <c:bubble3D val="0"/>
            <c:extLst>
              <c:ext xmlns:c16="http://schemas.microsoft.com/office/drawing/2014/chart" uri="{C3380CC4-5D6E-409C-BE32-E72D297353CC}">
                <c16:uniqueId val="{00000000-44D0-4ACD-BBE2-DAF079854E71}"/>
              </c:ext>
            </c:extLst>
          </c:dPt>
          <c:dPt>
            <c:idx val="1"/>
            <c:bubble3D val="0"/>
            <c:extLst>
              <c:ext xmlns:c16="http://schemas.microsoft.com/office/drawing/2014/chart" uri="{C3380CC4-5D6E-409C-BE32-E72D297353CC}">
                <c16:uniqueId val="{00000001-44D0-4ACD-BBE2-DAF079854E71}"/>
              </c:ext>
            </c:extLst>
          </c:dPt>
          <c:dPt>
            <c:idx val="2"/>
            <c:bubble3D val="0"/>
            <c:extLst>
              <c:ext xmlns:c16="http://schemas.microsoft.com/office/drawing/2014/chart" uri="{C3380CC4-5D6E-409C-BE32-E72D297353CC}">
                <c16:uniqueId val="{00000002-44D0-4ACD-BBE2-DAF079854E71}"/>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'balanza productos_clase_sector'!$R$10:$R$12</c:f>
              <c:strCache>
                <c:ptCount val="3"/>
                <c:pt idx="0">
                  <c:v>Agrícolas</c:v>
                </c:pt>
                <c:pt idx="1">
                  <c:v>Pecuarias</c:v>
                </c:pt>
                <c:pt idx="2">
                  <c:v>Forestales</c:v>
                </c:pt>
              </c:strCache>
            </c:strRef>
          </c:cat>
          <c:val>
            <c:numRef>
              <c:f>'balanza productos_clase_sector'!$S$10:$S$12</c:f>
              <c:numCache>
                <c:formatCode>#,##0</c:formatCode>
                <c:ptCount val="3"/>
                <c:pt idx="0">
                  <c:v>9728152</c:v>
                </c:pt>
                <c:pt idx="1">
                  <c:v>1659733</c:v>
                </c:pt>
                <c:pt idx="2">
                  <c:v>4308557</c:v>
                </c:pt>
              </c:numCache>
            </c:numRef>
          </c:val>
          <c:extLst>
            <c:ext xmlns:c16="http://schemas.microsoft.com/office/drawing/2014/chart" uri="{C3380CC4-5D6E-409C-BE32-E72D297353CC}">
              <c16:uniqueId val="{00000003-44D0-4ACD-BBE2-DAF079854E7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0016929133858268" header="0.3000000000000001" footer="0.3000000000000001"/>
    <c:pageSetup paperSize="9" orientation="portrait"/>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TitulosGraficos!$D$5</c:f>
          <c:strCache>
            <c:ptCount val="1"/>
            <c:pt idx="0">
              <c:v>Gráfico  Nº 7
Exportación de productos silvoagropecuarios por zona económica
Participación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D2AA-4BE5-9FE3-7520BBA6B952}"/>
              </c:ext>
            </c:extLst>
          </c:dPt>
          <c:dPt>
            <c:idx val="1"/>
            <c:bubble3D val="0"/>
            <c:extLst>
              <c:ext xmlns:c16="http://schemas.microsoft.com/office/drawing/2014/chart" uri="{C3380CC4-5D6E-409C-BE32-E72D297353CC}">
                <c16:uniqueId val="{00000001-D2AA-4BE5-9FE3-7520BBA6B952}"/>
              </c:ext>
            </c:extLst>
          </c:dPt>
          <c:dPt>
            <c:idx val="2"/>
            <c:bubble3D val="0"/>
            <c:extLst>
              <c:ext xmlns:c16="http://schemas.microsoft.com/office/drawing/2014/chart" uri="{C3380CC4-5D6E-409C-BE32-E72D297353CC}">
                <c16:uniqueId val="{00000002-D2AA-4BE5-9FE3-7520BBA6B952}"/>
              </c:ext>
            </c:extLst>
          </c:dPt>
          <c:dPt>
            <c:idx val="3"/>
            <c:bubble3D val="0"/>
            <c:extLst>
              <c:ext xmlns:c16="http://schemas.microsoft.com/office/drawing/2014/chart" uri="{C3380CC4-5D6E-409C-BE32-E72D297353CC}">
                <c16:uniqueId val="{00000003-D2AA-4BE5-9FE3-7520BBA6B952}"/>
              </c:ext>
            </c:extLst>
          </c:dPt>
          <c:dPt>
            <c:idx val="4"/>
            <c:bubble3D val="0"/>
            <c:extLst>
              <c:ext xmlns:c16="http://schemas.microsoft.com/office/drawing/2014/chart" uri="{C3380CC4-5D6E-409C-BE32-E72D297353CC}">
                <c16:uniqueId val="{00000004-D2AA-4BE5-9FE3-7520BBA6B952}"/>
              </c:ext>
            </c:extLst>
          </c:dPt>
          <c:dLbls>
            <c:spPr>
              <a:noFill/>
              <a:ln>
                <a:noFill/>
              </a:ln>
              <a:effectLst/>
            </c:spPr>
            <c:txPr>
              <a:bodyPr/>
              <a:lstStyle/>
              <a:p>
                <a:pPr>
                  <a:defRPr sz="10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economica'!$V$5:$V$9</c:f>
              <c:strCache>
                <c:ptCount val="5"/>
                <c:pt idx="0">
                  <c:v>APEC(Excluido Nafta)</c:v>
                </c:pt>
                <c:pt idx="1">
                  <c:v>MERCOSUR</c:v>
                </c:pt>
                <c:pt idx="2">
                  <c:v>NAFTA</c:v>
                </c:pt>
                <c:pt idx="3">
                  <c:v>UE</c:v>
                </c:pt>
                <c:pt idx="4">
                  <c:v>OTRAS</c:v>
                </c:pt>
              </c:strCache>
            </c:strRef>
          </c:cat>
          <c:val>
            <c:numRef>
              <c:f>'zona economica'!$W$5:$W$9</c:f>
              <c:numCache>
                <c:formatCode>#,##0</c:formatCode>
                <c:ptCount val="5"/>
                <c:pt idx="0">
                  <c:v>6931815.5240200022</c:v>
                </c:pt>
                <c:pt idx="1">
                  <c:v>644247.03494000004</c:v>
                </c:pt>
                <c:pt idx="2">
                  <c:v>4057737.4141100007</c:v>
                </c:pt>
                <c:pt idx="3">
                  <c:v>2552766.5372899999</c:v>
                </c:pt>
                <c:pt idx="4">
                  <c:v>1509875.4896399956</c:v>
                </c:pt>
              </c:numCache>
            </c:numRef>
          </c:val>
          <c:extLst>
            <c:ext xmlns:c16="http://schemas.microsoft.com/office/drawing/2014/chart" uri="{C3380CC4-5D6E-409C-BE32-E72D297353CC}">
              <c16:uniqueId val="{00000005-D2AA-4BE5-9FE3-7520BBA6B95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TitulosGraficos!$E$5</c:f>
          <c:strCache>
            <c:ptCount val="1"/>
            <c:pt idx="0">
              <c:v>Gráfico  Nº 8
Importación de productos silvoagropecuarios por zona económica
Participación enero - diciembre 2020</c:v>
            </c:pt>
          </c:strCache>
        </c:strRef>
      </c:tx>
      <c:overlay val="0"/>
      <c:txPr>
        <a:bodyPr/>
        <a:lstStyle/>
        <a:p>
          <a:pPr>
            <a:defRPr sz="1000" b="0" i="0" u="none" strike="noStrike" baseline="0">
              <a:solidFill>
                <a:srgbClr val="000000"/>
              </a:solidFill>
              <a:latin typeface="Calibri"/>
              <a:ea typeface="Calibri"/>
              <a:cs typeface="Calibri"/>
            </a:defRPr>
          </a:pPr>
          <a:endParaRPr lang="es-CL"/>
        </a:p>
      </c:txPr>
    </c:title>
    <c:autoTitleDeleted val="0"/>
    <c:plotArea>
      <c:layout/>
      <c:pieChart>
        <c:varyColors val="1"/>
        <c:ser>
          <c:idx val="0"/>
          <c:order val="0"/>
          <c:explosion val="25"/>
          <c:dPt>
            <c:idx val="0"/>
            <c:bubble3D val="0"/>
            <c:extLst>
              <c:ext xmlns:c16="http://schemas.microsoft.com/office/drawing/2014/chart" uri="{C3380CC4-5D6E-409C-BE32-E72D297353CC}">
                <c16:uniqueId val="{00000000-1CA3-41A4-9A5A-D7BE9936D4FF}"/>
              </c:ext>
            </c:extLst>
          </c:dPt>
          <c:dPt>
            <c:idx val="1"/>
            <c:bubble3D val="0"/>
            <c:extLst>
              <c:ext xmlns:c16="http://schemas.microsoft.com/office/drawing/2014/chart" uri="{C3380CC4-5D6E-409C-BE32-E72D297353CC}">
                <c16:uniqueId val="{00000001-1CA3-41A4-9A5A-D7BE9936D4FF}"/>
              </c:ext>
            </c:extLst>
          </c:dPt>
          <c:dPt>
            <c:idx val="2"/>
            <c:bubble3D val="0"/>
            <c:extLst>
              <c:ext xmlns:c16="http://schemas.microsoft.com/office/drawing/2014/chart" uri="{C3380CC4-5D6E-409C-BE32-E72D297353CC}">
                <c16:uniqueId val="{00000002-1CA3-41A4-9A5A-D7BE9936D4FF}"/>
              </c:ext>
            </c:extLst>
          </c:dPt>
          <c:dPt>
            <c:idx val="3"/>
            <c:bubble3D val="0"/>
            <c:extLst>
              <c:ext xmlns:c16="http://schemas.microsoft.com/office/drawing/2014/chart" uri="{C3380CC4-5D6E-409C-BE32-E72D297353CC}">
                <c16:uniqueId val="{00000003-1CA3-41A4-9A5A-D7BE9936D4FF}"/>
              </c:ext>
            </c:extLst>
          </c:dPt>
          <c:dPt>
            <c:idx val="4"/>
            <c:bubble3D val="0"/>
            <c:extLst>
              <c:ext xmlns:c16="http://schemas.microsoft.com/office/drawing/2014/chart" uri="{C3380CC4-5D6E-409C-BE32-E72D297353CC}">
                <c16:uniqueId val="{00000004-1CA3-41A4-9A5A-D7BE9936D4FF}"/>
              </c:ext>
            </c:extLst>
          </c:dPt>
          <c:dLbls>
            <c:dLbl>
              <c:idx val="0"/>
              <c:layout>
                <c:manualLayout>
                  <c:x val="4.6676291570944398E-2"/>
                  <c:y val="7.298819683467709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CA3-41A4-9A5A-D7BE9936D4FF}"/>
                </c:ext>
              </c:extLst>
            </c:dLbl>
            <c:dLbl>
              <c:idx val="3"/>
              <c:layout>
                <c:manualLayout>
                  <c:x val="6.5119712667495513E-2"/>
                  <c:y val="5.53319604280234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CA3-41A4-9A5A-D7BE9936D4FF}"/>
                </c:ext>
              </c:extLst>
            </c:dLbl>
            <c:spPr>
              <a:noFill/>
              <a:ln>
                <a:noFill/>
              </a:ln>
              <a:effectLst/>
            </c:spPr>
            <c:txPr>
              <a:bodyPr/>
              <a:lstStyle/>
              <a:p>
                <a:pPr>
                  <a:defRPr sz="800" b="0" i="0" u="none" strike="noStrike" baseline="0">
                    <a:solidFill>
                      <a:srgbClr val="000000"/>
                    </a:solidFill>
                    <a:latin typeface="Calibri"/>
                    <a:ea typeface="Calibri"/>
                    <a:cs typeface="Calibri"/>
                  </a:defRPr>
                </a:pPr>
                <a:endParaRPr lang="es-CL"/>
              </a:p>
            </c:txPr>
            <c:showLegendKey val="0"/>
            <c:showVal val="0"/>
            <c:showCatName val="1"/>
            <c:showSerName val="0"/>
            <c:showPercent val="1"/>
            <c:showBubbleSize val="0"/>
            <c:showLeaderLines val="1"/>
            <c:extLst>
              <c:ext xmlns:c15="http://schemas.microsoft.com/office/drawing/2012/chart" uri="{CE6537A1-D6FC-4f65-9D91-7224C49458BB}"/>
            </c:extLst>
          </c:dLbls>
          <c:cat>
            <c:strRef>
              <c:f>'zona economica'!$V$12:$V$16</c:f>
              <c:strCache>
                <c:ptCount val="5"/>
                <c:pt idx="0">
                  <c:v>APEC(Excluido Nafta)</c:v>
                </c:pt>
                <c:pt idx="1">
                  <c:v>MERCOSUR</c:v>
                </c:pt>
                <c:pt idx="2">
                  <c:v>NAFTA</c:v>
                </c:pt>
                <c:pt idx="3">
                  <c:v>UE</c:v>
                </c:pt>
                <c:pt idx="4">
                  <c:v>OTRAS</c:v>
                </c:pt>
              </c:strCache>
            </c:strRef>
          </c:cat>
          <c:val>
            <c:numRef>
              <c:f>'zona economica'!$W$12:$W$16</c:f>
              <c:numCache>
                <c:formatCode>#,##0</c:formatCode>
                <c:ptCount val="5"/>
                <c:pt idx="0">
                  <c:v>500112.37127999973</c:v>
                </c:pt>
                <c:pt idx="1">
                  <c:v>3420873.0615899987</c:v>
                </c:pt>
                <c:pt idx="2">
                  <c:v>1382406.7875100002</c:v>
                </c:pt>
                <c:pt idx="3">
                  <c:v>759355.81507000001</c:v>
                </c:pt>
                <c:pt idx="4">
                  <c:v>579988.96455000155</c:v>
                </c:pt>
              </c:numCache>
            </c:numRef>
          </c:val>
          <c:extLst>
            <c:ext xmlns:c16="http://schemas.microsoft.com/office/drawing/2014/chart" uri="{C3380CC4-5D6E-409C-BE32-E72D297353CC}">
              <c16:uniqueId val="{00000005-1CA3-41A4-9A5A-D7BE9936D4F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s-CL"/>
    </a:p>
  </c:txPr>
  <c:printSettings>
    <c:headerFooter/>
    <c:pageMargins b="0.78740157480314965" l="0.78740157480314965" r="0.78740157480314965" t="2.4247637795275594" header="0.3000000000000001" footer="0.3000000000000001"/>
    <c:pageSetup paperSize="9" orientation="portrait"/>
  </c:printSettings>
  <c:userShapes r:id="rId1"/>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341">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ize="5"/>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83</xdr:row>
      <xdr:rowOff>0</xdr:rowOff>
    </xdr:from>
    <xdr:to>
      <xdr:col>1</xdr:col>
      <xdr:colOff>476250</xdr:colOff>
      <xdr:row>83</xdr:row>
      <xdr:rowOff>66675</xdr:rowOff>
    </xdr:to>
    <xdr:pic>
      <xdr:nvPicPr>
        <xdr:cNvPr id="19011872" name="Picture 41" descr="pie">
          <a:extLst>
            <a:ext uri="{FF2B5EF4-FFF2-40B4-BE49-F238E27FC236}">
              <a16:creationId xmlns:a16="http://schemas.microsoft.com/office/drawing/2014/main" id="{00000000-0008-0000-0000-000020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0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38</xdr:row>
      <xdr:rowOff>66675</xdr:rowOff>
    </xdr:from>
    <xdr:to>
      <xdr:col>2</xdr:col>
      <xdr:colOff>419100</xdr:colOff>
      <xdr:row>38</xdr:row>
      <xdr:rowOff>180975</xdr:rowOff>
    </xdr:to>
    <xdr:pic>
      <xdr:nvPicPr>
        <xdr:cNvPr id="19011874" name="Picture 1" descr="LOGO_FUCOA">
          <a:extLst>
            <a:ext uri="{FF2B5EF4-FFF2-40B4-BE49-F238E27FC236}">
              <a16:creationId xmlns:a16="http://schemas.microsoft.com/office/drawing/2014/main" id="{00000000-0008-0000-0000-0000221922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7667625"/>
          <a:ext cx="194310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133</xdr:row>
      <xdr:rowOff>57150</xdr:rowOff>
    </xdr:from>
    <xdr:to>
      <xdr:col>1</xdr:col>
      <xdr:colOff>476250</xdr:colOff>
      <xdr:row>133</xdr:row>
      <xdr:rowOff>123825</xdr:rowOff>
    </xdr:to>
    <xdr:pic>
      <xdr:nvPicPr>
        <xdr:cNvPr id="19011875" name="Picture 41" descr="pie">
          <a:extLst>
            <a:ext uri="{FF2B5EF4-FFF2-40B4-BE49-F238E27FC236}">
              <a16:creationId xmlns:a16="http://schemas.microsoft.com/office/drawing/2014/main" id="{00000000-0008-0000-0000-0000231922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336375"/>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36739</xdr:colOff>
      <xdr:row>72</xdr:row>
      <xdr:rowOff>38311</xdr:rowOff>
    </xdr:from>
    <xdr:to>
      <xdr:col>7</xdr:col>
      <xdr:colOff>250371</xdr:colOff>
      <xdr:row>78</xdr:row>
      <xdr:rowOff>143950</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739" y="14363911"/>
          <a:ext cx="5482318" cy="1313953"/>
        </a:xfrm>
        <a:prstGeom prst="rect">
          <a:avLst/>
        </a:prstGeom>
      </xdr:spPr>
    </xdr:pic>
    <xdr:clientData/>
  </xdr:twoCellAnchor>
  <xdr:twoCellAnchor editAs="oneCell">
    <xdr:from>
      <xdr:col>0</xdr:col>
      <xdr:colOff>15240</xdr:colOff>
      <xdr:row>0</xdr:row>
      <xdr:rowOff>0</xdr:rowOff>
    </xdr:from>
    <xdr:to>
      <xdr:col>1</xdr:col>
      <xdr:colOff>525780</xdr:colOff>
      <xdr:row>5</xdr:row>
      <xdr:rowOff>198120</xdr:rowOff>
    </xdr:to>
    <xdr:pic>
      <xdr:nvPicPr>
        <xdr:cNvPr id="7" name="Imagen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240" y="0"/>
          <a:ext cx="1295400" cy="118110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0.00852</cdr:x>
      <cdr:y>0.62334</cdr:y>
    </cdr:from>
    <cdr:to>
      <cdr:x>0.29593</cdr:x>
      <cdr:y>0.6675</cdr:y>
    </cdr:to>
    <cdr:sp macro="" textlink="">
      <cdr:nvSpPr>
        <cdr:cNvPr id="15361" name="Text Box 1">
          <a:extLst xmlns:a="http://schemas.openxmlformats.org/drawingml/2006/main">
            <a:ext uri="{FF2B5EF4-FFF2-40B4-BE49-F238E27FC236}">
              <a16:creationId xmlns:a16="http://schemas.microsoft.com/office/drawing/2014/main" id="{CD91B79D-577F-4B5A-8FD6-1C372F08D038}"/>
            </a:ext>
          </a:extLst>
        </cdr:cNvPr>
        <cdr:cNvSpPr txBox="1">
          <a:spLocks xmlns:a="http://schemas.openxmlformats.org/drawingml/2006/main" noChangeArrowheads="1"/>
        </cdr:cNvSpPr>
      </cdr:nvSpPr>
      <cdr:spPr bwMode="auto">
        <a:xfrm xmlns:a="http://schemas.openxmlformats.org/drawingml/2006/main">
          <a:off x="50800" y="460349"/>
          <a:ext cx="1649263" cy="3238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1">
            <a:defRPr sz="1000"/>
          </a:pPr>
          <a:r>
            <a:rPr lang="es-ES" sz="100" b="0" i="0" strike="noStrike">
              <a:solidFill>
                <a:srgbClr val="000000"/>
              </a:solidFill>
              <a:latin typeface="Arial"/>
              <a:cs typeface="Arial"/>
            </a:rPr>
            <a:t>37,0%</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0.93875</cdr:y>
    </cdr:from>
    <cdr:to>
      <cdr:x>0</cdr:x>
      <cdr:y>0.94021</cdr:y>
    </cdr:to>
    <cdr:sp macro="" textlink="">
      <cdr:nvSpPr>
        <cdr:cNvPr id="2" name="1 CuadroTexto">
          <a:extLst xmlns:a="http://schemas.openxmlformats.org/drawingml/2006/main">
            <a:ext uri="{FF2B5EF4-FFF2-40B4-BE49-F238E27FC236}">
              <a16:creationId xmlns:a16="http://schemas.microsoft.com/office/drawing/2014/main" id="{1516D89B-261D-4973-86FD-CE1C0179A910}"/>
            </a:ext>
          </a:extLst>
        </cdr:cNvPr>
        <cdr:cNvSpPr txBox="1"/>
      </cdr:nvSpPr>
      <cdr:spPr>
        <a:xfrm xmlns:a="http://schemas.openxmlformats.org/drawingml/2006/main">
          <a:off x="0" y="3829050"/>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0.9574</cdr:y>
    </cdr:from>
    <cdr:to>
      <cdr:x>0.93766</cdr:x>
      <cdr:y>1</cdr:y>
    </cdr:to>
    <cdr:sp macro="" textlink="">
      <cdr:nvSpPr>
        <cdr:cNvPr id="3" name="1 CuadroTexto">
          <a:extLst xmlns:a="http://schemas.openxmlformats.org/drawingml/2006/main">
            <a:ext uri="{FF2B5EF4-FFF2-40B4-BE49-F238E27FC236}">
              <a16:creationId xmlns:a16="http://schemas.microsoft.com/office/drawing/2014/main" id="{AD829AF6-A5F4-45AD-9771-741EE0915D79}"/>
            </a:ext>
          </a:extLst>
        </cdr:cNvPr>
        <cdr:cNvSpPr txBox="1"/>
      </cdr:nvSpPr>
      <cdr:spPr>
        <a:xfrm xmlns:a="http://schemas.openxmlformats.org/drawingml/2006/main">
          <a:off x="0" y="3927336"/>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cdr:y>
    </cdr:from>
    <cdr:to>
      <cdr:x>0</cdr:x>
      <cdr:y>0</cdr:y>
    </cdr:to>
    <cdr:pic>
      <cdr:nvPicPr>
        <cdr:cNvPr id="2" name="chart">
          <a:extLst xmlns:a="http://schemas.openxmlformats.org/drawingml/2006/main">
            <a:ext uri="{FF2B5EF4-FFF2-40B4-BE49-F238E27FC236}">
              <a16:creationId xmlns:a16="http://schemas.microsoft.com/office/drawing/2014/main" id="{124A36C7-23DE-4AA3-8A10-5690FA1951A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C6D32213-38B2-4CC3-A256-8D662BEF9B7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0.962</cdr:y>
    </cdr:from>
    <cdr:to>
      <cdr:x>0</cdr:x>
      <cdr:y>0.96492</cdr:y>
    </cdr:to>
    <cdr:sp macro="" textlink="">
      <cdr:nvSpPr>
        <cdr:cNvPr id="4" name="1 CuadroTexto">
          <a:extLst xmlns:a="http://schemas.openxmlformats.org/drawingml/2006/main">
            <a:ext uri="{FF2B5EF4-FFF2-40B4-BE49-F238E27FC236}">
              <a16:creationId xmlns:a16="http://schemas.microsoft.com/office/drawing/2014/main" id="{B03C3B67-4386-4B9A-A0AA-6E5B9C7B71BC}"/>
            </a:ext>
          </a:extLst>
        </cdr:cNvPr>
        <cdr:cNvSpPr txBox="1"/>
      </cdr:nvSpPr>
      <cdr:spPr>
        <a:xfrm xmlns:a="http://schemas.openxmlformats.org/drawingml/2006/main">
          <a:off x="0" y="39147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ODEPA con información del Servicio Nacional de Aduanas </a:t>
          </a:r>
        </a:p>
      </cdr:txBody>
    </cdr:sp>
  </cdr:relSizeAnchor>
  <cdr:relSizeAnchor xmlns:cdr="http://schemas.openxmlformats.org/drawingml/2006/chartDrawing">
    <cdr:from>
      <cdr:x>0</cdr:x>
      <cdr:y>0</cdr:y>
    </cdr:from>
    <cdr:to>
      <cdr:x>0.00438</cdr:x>
      <cdr:y>0.00606</cdr:y>
    </cdr:to>
    <cdr:pic>
      <cdr:nvPicPr>
        <cdr:cNvPr id="8" name="chart">
          <a:extLst xmlns:a="http://schemas.openxmlformats.org/drawingml/2006/main">
            <a:ext uri="{FF2B5EF4-FFF2-40B4-BE49-F238E27FC236}">
              <a16:creationId xmlns:a16="http://schemas.microsoft.com/office/drawing/2014/main" id="{B2DDD0D0-A636-4EE6-BC39-4D8ED2C6E67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9" name="chart">
          <a:extLst xmlns:a="http://schemas.openxmlformats.org/drawingml/2006/main">
            <a:ext uri="{FF2B5EF4-FFF2-40B4-BE49-F238E27FC236}">
              <a16:creationId xmlns:a16="http://schemas.microsoft.com/office/drawing/2014/main" id="{C9EBA2F4-0128-4968-B9A1-47F2591159F9}"/>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0.00438</cdr:x>
      <cdr:y>0.00606</cdr:y>
    </cdr:to>
    <cdr:pic>
      <cdr:nvPicPr>
        <cdr:cNvPr id="10" name="chart">
          <a:extLst xmlns:a="http://schemas.openxmlformats.org/drawingml/2006/main">
            <a:ext uri="{FF2B5EF4-FFF2-40B4-BE49-F238E27FC236}">
              <a16:creationId xmlns:a16="http://schemas.microsoft.com/office/drawing/2014/main" id="{60FBED6C-98FC-4C97-9195-DDB4093BE10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0.00513</cdr:x>
      <cdr:y>0.93691</cdr:y>
    </cdr:from>
    <cdr:to>
      <cdr:x>0.95242</cdr:x>
      <cdr:y>0.98032</cdr:y>
    </cdr:to>
    <cdr:sp macro="" textlink="">
      <cdr:nvSpPr>
        <cdr:cNvPr id="11" name="1 CuadroTexto">
          <a:extLst xmlns:a="http://schemas.openxmlformats.org/drawingml/2006/main">
            <a:ext uri="{FF2B5EF4-FFF2-40B4-BE49-F238E27FC236}">
              <a16:creationId xmlns:a16="http://schemas.microsoft.com/office/drawing/2014/main" id="{68BA09B5-B27B-4DDF-B8EC-3504207D06FA}"/>
            </a:ext>
          </a:extLst>
        </cdr:cNvPr>
        <cdr:cNvSpPr txBox="1"/>
      </cdr:nvSpPr>
      <cdr:spPr>
        <a:xfrm xmlns:a="http://schemas.openxmlformats.org/drawingml/2006/main">
          <a:off x="28575" y="3771900"/>
          <a:ext cx="5272375" cy="1747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dr:twoCellAnchor>
    <xdr:from>
      <xdr:col>19</xdr:col>
      <xdr:colOff>695325</xdr:colOff>
      <xdr:row>0</xdr:row>
      <xdr:rowOff>114300</xdr:rowOff>
    </xdr:from>
    <xdr:to>
      <xdr:col>25</xdr:col>
      <xdr:colOff>104775</xdr:colOff>
      <xdr:row>17</xdr:row>
      <xdr:rowOff>57150</xdr:rowOff>
    </xdr:to>
    <xdr:sp macro="" textlink="">
      <xdr:nvSpPr>
        <xdr:cNvPr id="15606744" name="Rectangle 3">
          <a:extLst>
            <a:ext uri="{FF2B5EF4-FFF2-40B4-BE49-F238E27FC236}">
              <a16:creationId xmlns:a16="http://schemas.microsoft.com/office/drawing/2014/main" id="{00000000-0008-0000-0700-0000D823EE00}"/>
            </a:ext>
          </a:extLst>
        </xdr:cNvPr>
        <xdr:cNvSpPr>
          <a:spLocks noChangeArrowheads="1"/>
        </xdr:cNvSpPr>
      </xdr:nvSpPr>
      <xdr:spPr bwMode="auto">
        <a:xfrm>
          <a:off x="17211675" y="114300"/>
          <a:ext cx="3981450" cy="2943225"/>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133350</xdr:colOff>
      <xdr:row>41</xdr:row>
      <xdr:rowOff>47625</xdr:rowOff>
    </xdr:from>
    <xdr:to>
      <xdr:col>3</xdr:col>
      <xdr:colOff>666750</xdr:colOff>
      <xdr:row>61</xdr:row>
      <xdr:rowOff>28575</xdr:rowOff>
    </xdr:to>
    <xdr:graphicFrame macro="">
      <xdr:nvGraphicFramePr>
        <xdr:cNvPr id="15606745" name="4 Gráfico">
          <a:extLst>
            <a:ext uri="{FF2B5EF4-FFF2-40B4-BE49-F238E27FC236}">
              <a16:creationId xmlns:a16="http://schemas.microsoft.com/office/drawing/2014/main" id="{00000000-0008-0000-0700-0000D9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macro="">
      <xdr:nvGraphicFramePr>
        <xdr:cNvPr id="15606746" name="5 Gráfico">
          <a:extLst>
            <a:ext uri="{FF2B5EF4-FFF2-40B4-BE49-F238E27FC236}">
              <a16:creationId xmlns:a16="http://schemas.microsoft.com/office/drawing/2014/main" id="{00000000-0008-0000-0700-0000DA23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cdr:y>
    </cdr:from>
    <cdr:to>
      <cdr:x>0.00544</cdr:x>
      <cdr:y>0.00715</cdr:y>
    </cdr:to>
    <cdr:pic>
      <cdr:nvPicPr>
        <cdr:cNvPr id="2" name="chart">
          <a:extLst xmlns:a="http://schemas.openxmlformats.org/drawingml/2006/main">
            <a:ext uri="{FF2B5EF4-FFF2-40B4-BE49-F238E27FC236}">
              <a16:creationId xmlns:a16="http://schemas.microsoft.com/office/drawing/2014/main" id="{EF1AB61D-34B7-484D-9CCE-B961344906B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0.94693</cdr:y>
    </cdr:from>
    <cdr:to>
      <cdr:x>1</cdr:x>
      <cdr:y>0.99721</cdr:y>
    </cdr:to>
    <cdr:sp macro="" textlink="">
      <cdr:nvSpPr>
        <cdr:cNvPr id="3" name="1 CuadroTexto">
          <a:extLst xmlns:a="http://schemas.openxmlformats.org/drawingml/2006/main">
            <a:ext uri="{FF2B5EF4-FFF2-40B4-BE49-F238E27FC236}">
              <a16:creationId xmlns:a16="http://schemas.microsoft.com/office/drawing/2014/main" id="{926B9631-5EC7-4E28-9299-0EB61953705C}"/>
            </a:ext>
          </a:extLst>
        </cdr:cNvPr>
        <cdr:cNvSpPr txBox="1"/>
      </cdr:nvSpPr>
      <cdr:spPr>
        <a:xfrm xmlns:a="http://schemas.openxmlformats.org/drawingml/2006/main">
          <a:off x="0" y="3228975"/>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5.xml><?xml version="1.0" encoding="utf-8"?>
<c:userShapes xmlns:c="http://schemas.openxmlformats.org/drawingml/2006/chart">
  <cdr:relSizeAnchor xmlns:cdr="http://schemas.openxmlformats.org/drawingml/2006/chartDrawing">
    <cdr:from>
      <cdr:x>0</cdr:x>
      <cdr:y>0</cdr:y>
    </cdr:from>
    <cdr:to>
      <cdr:x>0.00539</cdr:x>
      <cdr:y>0.00767</cdr:y>
    </cdr:to>
    <cdr:pic>
      <cdr:nvPicPr>
        <cdr:cNvPr id="2" name="chart">
          <a:extLst xmlns:a="http://schemas.openxmlformats.org/drawingml/2006/main">
            <a:ext uri="{FF2B5EF4-FFF2-40B4-BE49-F238E27FC236}">
              <a16:creationId xmlns:a16="http://schemas.microsoft.com/office/drawing/2014/main" id="{B93C5BB0-373F-44C0-95BC-6D4968A9E23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3" name="1 CuadroTexto">
          <a:extLst xmlns:a="http://schemas.openxmlformats.org/drawingml/2006/main">
            <a:ext uri="{FF2B5EF4-FFF2-40B4-BE49-F238E27FC236}">
              <a16:creationId xmlns:a16="http://schemas.microsoft.com/office/drawing/2014/main" id="{26C77308-A69C-4F4D-9B93-67901F7C1906}"/>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161925</xdr:colOff>
      <xdr:row>72</xdr:row>
      <xdr:rowOff>133350</xdr:rowOff>
    </xdr:from>
    <xdr:to>
      <xdr:col>5</xdr:col>
      <xdr:colOff>676275</xdr:colOff>
      <xdr:row>93</xdr:row>
      <xdr:rowOff>123825</xdr:rowOff>
    </xdr:to>
    <xdr:graphicFrame macro="">
      <xdr:nvGraphicFramePr>
        <xdr:cNvPr id="15609488" name="5 Gráfico">
          <a:extLst>
            <a:ext uri="{FF2B5EF4-FFF2-40B4-BE49-F238E27FC236}">
              <a16:creationId xmlns:a16="http://schemas.microsoft.com/office/drawing/2014/main" id="{00000000-0008-0000-0800-000090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95250</xdr:rowOff>
    </xdr:from>
    <xdr:to>
      <xdr:col>5</xdr:col>
      <xdr:colOff>819150</xdr:colOff>
      <xdr:row>45</xdr:row>
      <xdr:rowOff>0</xdr:rowOff>
    </xdr:to>
    <xdr:graphicFrame macro="">
      <xdr:nvGraphicFramePr>
        <xdr:cNvPr id="15609489" name="7 Gráfico">
          <a:extLst>
            <a:ext uri="{FF2B5EF4-FFF2-40B4-BE49-F238E27FC236}">
              <a16:creationId xmlns:a16="http://schemas.microsoft.com/office/drawing/2014/main" id="{00000000-0008-0000-0800-0000912E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cdr:y>
    </cdr:from>
    <cdr:to>
      <cdr:x>0.00435</cdr:x>
      <cdr:y>0.00815</cdr:y>
    </cdr:to>
    <cdr:pic>
      <cdr:nvPicPr>
        <cdr:cNvPr id="2" name="chart">
          <a:extLst xmlns:a="http://schemas.openxmlformats.org/drawingml/2006/main">
            <a:ext uri="{FF2B5EF4-FFF2-40B4-BE49-F238E27FC236}">
              <a16:creationId xmlns:a16="http://schemas.microsoft.com/office/drawing/2014/main" id="{A3BA000D-D924-451D-AA95-C5E62C2032A0}"/>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0.00435</cdr:x>
      <cdr:y>0.00815</cdr:y>
    </cdr:to>
    <cdr:pic>
      <cdr:nvPicPr>
        <cdr:cNvPr id="3" name="chart">
          <a:extLst xmlns:a="http://schemas.openxmlformats.org/drawingml/2006/main">
            <a:ext uri="{FF2B5EF4-FFF2-40B4-BE49-F238E27FC236}">
              <a16:creationId xmlns:a16="http://schemas.microsoft.com/office/drawing/2014/main" id="{C4B4DD83-D214-45FD-A42A-BC55A4FFDE6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0.94765</cdr:y>
    </cdr:from>
    <cdr:to>
      <cdr:x>1</cdr:x>
      <cdr:y>1</cdr:y>
    </cdr:to>
    <cdr:sp macro="" textlink="">
      <cdr:nvSpPr>
        <cdr:cNvPr id="4" name="1 CuadroTexto">
          <a:extLst xmlns:a="http://schemas.openxmlformats.org/drawingml/2006/main">
            <a:ext uri="{FF2B5EF4-FFF2-40B4-BE49-F238E27FC236}">
              <a16:creationId xmlns:a16="http://schemas.microsoft.com/office/drawing/2014/main" id="{BB9D959F-F77B-4140-B34B-D0DC2E4F4CC6}"/>
            </a:ext>
          </a:extLst>
        </cdr:cNvPr>
        <cdr:cNvSpPr txBox="1"/>
      </cdr:nvSpPr>
      <cdr:spPr>
        <a:xfrm xmlns:a="http://schemas.openxmlformats.org/drawingml/2006/main">
          <a:off x="0" y="3019425"/>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cdr:y>
    </cdr:from>
    <cdr:to>
      <cdr:x>0.00412</cdr:x>
      <cdr:y>0.00839</cdr:y>
    </cdr:to>
    <cdr:pic>
      <cdr:nvPicPr>
        <cdr:cNvPr id="2" name="chart">
          <a:extLst xmlns:a="http://schemas.openxmlformats.org/drawingml/2006/main">
            <a:ext uri="{FF2B5EF4-FFF2-40B4-BE49-F238E27FC236}">
              <a16:creationId xmlns:a16="http://schemas.microsoft.com/office/drawing/2014/main" id="{3C7DF214-FCBF-4A6B-B2E2-1889BFE88C94}"/>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0.00539</cdr:x>
      <cdr:y>0.00767</cdr:y>
    </cdr:to>
    <cdr:pic>
      <cdr:nvPicPr>
        <cdr:cNvPr id="3" name="chart">
          <a:extLst xmlns:a="http://schemas.openxmlformats.org/drawingml/2006/main">
            <a:ext uri="{FF2B5EF4-FFF2-40B4-BE49-F238E27FC236}">
              <a16:creationId xmlns:a16="http://schemas.microsoft.com/office/drawing/2014/main" id="{F9137D37-5B50-4862-8205-D0B0879DF38D}"/>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0.94611</cdr:y>
    </cdr:from>
    <cdr:to>
      <cdr:x>0.99158</cdr:x>
      <cdr:y>1</cdr:y>
    </cdr:to>
    <cdr:sp macro="" textlink="">
      <cdr:nvSpPr>
        <cdr:cNvPr id="4" name="1 CuadroTexto">
          <a:extLst xmlns:a="http://schemas.openxmlformats.org/drawingml/2006/main">
            <a:ext uri="{FF2B5EF4-FFF2-40B4-BE49-F238E27FC236}">
              <a16:creationId xmlns:a16="http://schemas.microsoft.com/office/drawing/2014/main" id="{776881DA-8298-4E20-B9EA-4C6C3EF7C1B5}"/>
            </a:ext>
          </a:extLst>
        </cdr:cNvPr>
        <cdr:cNvSpPr txBox="1"/>
      </cdr:nvSpPr>
      <cdr:spPr>
        <a:xfrm xmlns:a="http://schemas.openxmlformats.org/drawingml/2006/main">
          <a:off x="0" y="3048000"/>
          <a:ext cx="448627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38100</xdr:colOff>
      <xdr:row>25</xdr:row>
      <xdr:rowOff>28575</xdr:rowOff>
    </xdr:from>
    <xdr:to>
      <xdr:col>6</xdr:col>
      <xdr:colOff>590550</xdr:colOff>
      <xdr:row>48</xdr:row>
      <xdr:rowOff>9525</xdr:rowOff>
    </xdr:to>
    <xdr:graphicFrame macro="">
      <xdr:nvGraphicFramePr>
        <xdr:cNvPr id="15612560" name="4 Gráfico">
          <a:extLst>
            <a:ext uri="{FF2B5EF4-FFF2-40B4-BE49-F238E27FC236}">
              <a16:creationId xmlns:a16="http://schemas.microsoft.com/office/drawing/2014/main" id="{00000000-0008-0000-0900-000090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75</xdr:row>
      <xdr:rowOff>57150</xdr:rowOff>
    </xdr:from>
    <xdr:to>
      <xdr:col>6</xdr:col>
      <xdr:colOff>676275</xdr:colOff>
      <xdr:row>97</xdr:row>
      <xdr:rowOff>76200</xdr:rowOff>
    </xdr:to>
    <xdr:graphicFrame macro="">
      <xdr:nvGraphicFramePr>
        <xdr:cNvPr id="15612561" name="5 Gráfico">
          <a:extLst>
            <a:ext uri="{FF2B5EF4-FFF2-40B4-BE49-F238E27FC236}">
              <a16:creationId xmlns:a16="http://schemas.microsoft.com/office/drawing/2014/main" id="{00000000-0008-0000-0900-0000913A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25</xdr:row>
      <xdr:rowOff>95250</xdr:rowOff>
    </xdr:from>
    <xdr:to>
      <xdr:col>5</xdr:col>
      <xdr:colOff>762001</xdr:colOff>
      <xdr:row>43</xdr:row>
      <xdr:rowOff>9525</xdr:rowOff>
    </xdr:to>
    <xdr:graphicFrame macro="">
      <xdr:nvGraphicFramePr>
        <xdr:cNvPr id="15596872" name="7 Gráfico">
          <a:extLst>
            <a:ext uri="{FF2B5EF4-FFF2-40B4-BE49-F238E27FC236}">
              <a16:creationId xmlns:a16="http://schemas.microsoft.com/office/drawing/2014/main" id="{00000000-0008-0000-0300-000048FDE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c:userShapes xmlns:c="http://schemas.openxmlformats.org/drawingml/2006/chart">
  <cdr:relSizeAnchor xmlns:cdr="http://schemas.openxmlformats.org/drawingml/2006/chartDrawing">
    <cdr:from>
      <cdr:x>0</cdr:x>
      <cdr:y>0.95208</cdr:y>
    </cdr:from>
    <cdr:to>
      <cdr:x>0.83546</cdr:x>
      <cdr:y>1</cdr:y>
    </cdr:to>
    <cdr:sp macro="" textlink="">
      <cdr:nvSpPr>
        <cdr:cNvPr id="2" name="1 CuadroTexto">
          <a:extLst xmlns:a="http://schemas.openxmlformats.org/drawingml/2006/main">
            <a:ext uri="{FF2B5EF4-FFF2-40B4-BE49-F238E27FC236}">
              <a16:creationId xmlns:a16="http://schemas.microsoft.com/office/drawing/2014/main" id="{45DCDFE5-EBA6-432D-B0D8-EE0F0B46F39A}"/>
            </a:ext>
          </a:extLst>
        </cdr:cNvPr>
        <cdr:cNvSpPr txBox="1"/>
      </cdr:nvSpPr>
      <cdr:spPr>
        <a:xfrm xmlns:a="http://schemas.openxmlformats.org/drawingml/2006/main">
          <a:off x="0" y="32004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1.xml><?xml version="1.0" encoding="utf-8"?>
<c:userShapes xmlns:c="http://schemas.openxmlformats.org/drawingml/2006/chart">
  <cdr:relSizeAnchor xmlns:cdr="http://schemas.openxmlformats.org/drawingml/2006/chartDrawing">
    <cdr:from>
      <cdr:x>0</cdr:x>
      <cdr:y>0.95049</cdr:y>
    </cdr:from>
    <cdr:to>
      <cdr:x>0.82033</cdr:x>
      <cdr:y>1</cdr:y>
    </cdr:to>
    <cdr:sp macro="" textlink="">
      <cdr:nvSpPr>
        <cdr:cNvPr id="2" name="1 CuadroTexto">
          <a:extLst xmlns:a="http://schemas.openxmlformats.org/drawingml/2006/main">
            <a:ext uri="{FF2B5EF4-FFF2-40B4-BE49-F238E27FC236}">
              <a16:creationId xmlns:a16="http://schemas.microsoft.com/office/drawing/2014/main" id="{EB4C5267-5021-444A-BCE5-EEFD8109273A}"/>
            </a:ext>
          </a:extLst>
        </cdr:cNvPr>
        <cdr:cNvSpPr txBox="1"/>
      </cdr:nvSpPr>
      <cdr:spPr>
        <a:xfrm xmlns:a="http://schemas.openxmlformats.org/drawingml/2006/main">
          <a:off x="0" y="3124200"/>
          <a:ext cx="5610225" cy="15655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802005</xdr:colOff>
      <xdr:row>25</xdr:row>
      <xdr:rowOff>127635</xdr:rowOff>
    </xdr:from>
    <xdr:to>
      <xdr:col>10</xdr:col>
      <xdr:colOff>278130</xdr:colOff>
      <xdr:row>51</xdr:row>
      <xdr:rowOff>99060</xdr:rowOff>
    </xdr:to>
    <xdr:graphicFrame macro="">
      <xdr:nvGraphicFramePr>
        <xdr:cNvPr id="17425600" name="7 Gráfico">
          <a:extLst>
            <a:ext uri="{FF2B5EF4-FFF2-40B4-BE49-F238E27FC236}">
              <a16:creationId xmlns:a16="http://schemas.microsoft.com/office/drawing/2014/main" id="{00000000-0008-0000-0A00-0000C0E409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790575</xdr:colOff>
      <xdr:row>82</xdr:row>
      <xdr:rowOff>139065</xdr:rowOff>
    </xdr:from>
    <xdr:to>
      <xdr:col>10</xdr:col>
      <xdr:colOff>493395</xdr:colOff>
      <xdr:row>109</xdr:row>
      <xdr:rowOff>47625</xdr:rowOff>
    </xdr:to>
    <xdr:graphicFrame macro="">
      <xdr:nvGraphicFramePr>
        <xdr:cNvPr id="4" name="7 Gráfico">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0.95754</cdr:y>
    </cdr:from>
    <cdr:to>
      <cdr:x>0.73997</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24.xml><?xml version="1.0" encoding="utf-8"?>
<c:userShapes xmlns:c="http://schemas.openxmlformats.org/drawingml/2006/chart">
  <cdr:relSizeAnchor xmlns:cdr="http://schemas.openxmlformats.org/drawingml/2006/chartDrawing">
    <cdr:from>
      <cdr:x>1.47952E-7</cdr:x>
      <cdr:y>0.95754</cdr:y>
    </cdr:from>
    <cdr:to>
      <cdr:x>0.71251</cdr:x>
      <cdr:y>1</cdr:y>
    </cdr:to>
    <cdr:sp macro="" textlink="">
      <cdr:nvSpPr>
        <cdr:cNvPr id="2"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1" y="4662435"/>
          <a:ext cx="4815840" cy="2067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dr:relSizeAnchor xmlns:cdr="http://schemas.openxmlformats.org/drawingml/2006/chartDrawing">
    <cdr:from>
      <cdr:x>0</cdr:x>
      <cdr:y>0.95754</cdr:y>
    </cdr:from>
    <cdr:to>
      <cdr:x>0.73997</cdr:x>
      <cdr:y>1</cdr:y>
    </cdr:to>
    <cdr:sp macro="" textlink="">
      <cdr:nvSpPr>
        <cdr:cNvPr id="3" name="1 CuadroTexto">
          <a:extLst xmlns:a="http://schemas.openxmlformats.org/drawingml/2006/main">
            <a:ext uri="{FF2B5EF4-FFF2-40B4-BE49-F238E27FC236}">
              <a16:creationId xmlns:a16="http://schemas.microsoft.com/office/drawing/2014/main" id="{923D0B7E-F228-4861-BA5F-9EC6EF6BF5B4}"/>
            </a:ext>
          </a:extLst>
        </cdr:cNvPr>
        <cdr:cNvSpPr txBox="1"/>
      </cdr:nvSpPr>
      <cdr:spPr>
        <a:xfrm xmlns:a="http://schemas.openxmlformats.org/drawingml/2006/main">
          <a:off x="0" y="3708423"/>
          <a:ext cx="4348748" cy="1644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133350</xdr:colOff>
      <xdr:row>24</xdr:row>
      <xdr:rowOff>95250</xdr:rowOff>
    </xdr:from>
    <xdr:to>
      <xdr:col>7</xdr:col>
      <xdr:colOff>762001</xdr:colOff>
      <xdr:row>42</xdr:row>
      <xdr:rowOff>9525</xdr:rowOff>
    </xdr:to>
    <xdr:graphicFrame macro="">
      <xdr:nvGraphicFramePr>
        <xdr:cNvPr id="2" name="7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cdr:y>
    </cdr:from>
    <cdr:to>
      <cdr:x>0.00456</cdr:x>
      <cdr:y>0.0079</cdr:y>
    </cdr:to>
    <cdr:pic>
      <cdr:nvPicPr>
        <cdr:cNvPr id="2" name="chart">
          <a:extLst xmlns:a="http://schemas.openxmlformats.org/drawingml/2006/main">
            <a:ext uri="{FF2B5EF4-FFF2-40B4-BE49-F238E27FC236}">
              <a16:creationId xmlns:a16="http://schemas.microsoft.com/office/drawing/2014/main" id="{4BEFD091-4959-4594-9A74-17BB97A46FF3}"/>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0.94445</cdr:y>
    </cdr:from>
    <cdr:to>
      <cdr:x>0.88612</cdr:x>
      <cdr:y>1</cdr:y>
    </cdr:to>
    <cdr:sp macro="" textlink="">
      <cdr:nvSpPr>
        <cdr:cNvPr id="3" name="1 CuadroTexto">
          <a:extLst xmlns:a="http://schemas.openxmlformats.org/drawingml/2006/main">
            <a:ext uri="{FF2B5EF4-FFF2-40B4-BE49-F238E27FC236}">
              <a16:creationId xmlns:a16="http://schemas.microsoft.com/office/drawing/2014/main" id="{95D5CF8D-C388-4E44-AE82-47E02EE5FFF1}"/>
            </a:ext>
          </a:extLst>
        </cdr:cNvPr>
        <cdr:cNvSpPr txBox="1"/>
      </cdr:nvSpPr>
      <cdr:spPr>
        <a:xfrm xmlns:a="http://schemas.openxmlformats.org/drawingml/2006/main">
          <a:off x="0" y="29813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95250</xdr:colOff>
      <xdr:row>12</xdr:row>
      <xdr:rowOff>66675</xdr:rowOff>
    </xdr:from>
    <xdr:to>
      <xdr:col>5</xdr:col>
      <xdr:colOff>962025</xdr:colOff>
      <xdr:row>31</xdr:row>
      <xdr:rowOff>9525</xdr:rowOff>
    </xdr:to>
    <xdr:graphicFrame macro="">
      <xdr:nvGraphicFramePr>
        <xdr:cNvPr id="15599248" name="2 Gráfico">
          <a:extLst>
            <a:ext uri="{FF2B5EF4-FFF2-40B4-BE49-F238E27FC236}">
              <a16:creationId xmlns:a16="http://schemas.microsoft.com/office/drawing/2014/main" id="{00000000-0008-0000-0500-000090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macro="">
      <xdr:nvGraphicFramePr>
        <xdr:cNvPr id="15599249" name="3 Gráfico">
          <a:extLst>
            <a:ext uri="{FF2B5EF4-FFF2-40B4-BE49-F238E27FC236}">
              <a16:creationId xmlns:a16="http://schemas.microsoft.com/office/drawing/2014/main" id="{00000000-0008-0000-0500-00009106E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0.0054</cdr:x>
      <cdr:y>0.94212</cdr:y>
    </cdr:from>
    <cdr:to>
      <cdr:x>0.90108</cdr:x>
      <cdr:y>1</cdr:y>
    </cdr:to>
    <cdr:sp macro="" textlink="">
      <cdr:nvSpPr>
        <cdr:cNvPr id="2" name="1 CuadroTexto">
          <a:extLst xmlns:a="http://schemas.openxmlformats.org/drawingml/2006/main">
            <a:ext uri="{FF2B5EF4-FFF2-40B4-BE49-F238E27FC236}">
              <a16:creationId xmlns:a16="http://schemas.microsoft.com/office/drawing/2014/main" id="{E17B6E6E-B120-4689-9A80-B27312E26810}"/>
            </a:ext>
          </a:extLst>
        </cdr:cNvPr>
        <cdr:cNvSpPr txBox="1"/>
      </cdr:nvSpPr>
      <cdr:spPr>
        <a:xfrm xmlns:a="http://schemas.openxmlformats.org/drawingml/2006/main">
          <a:off x="28575" y="292417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0.94231</cdr:y>
    </cdr:from>
    <cdr:to>
      <cdr:x>0.85128</cdr:x>
      <cdr:y>1</cdr:y>
    </cdr:to>
    <cdr:sp macro="" textlink="">
      <cdr:nvSpPr>
        <cdr:cNvPr id="2" name="1 CuadroTexto">
          <a:extLst xmlns:a="http://schemas.openxmlformats.org/drawingml/2006/main">
            <a:ext uri="{FF2B5EF4-FFF2-40B4-BE49-F238E27FC236}">
              <a16:creationId xmlns:a16="http://schemas.microsoft.com/office/drawing/2014/main" id="{AB695F31-684F-487A-A40D-8FFA218DC26D}"/>
            </a:ext>
          </a:extLst>
        </cdr:cNvPr>
        <cdr:cNvSpPr txBox="1"/>
      </cdr:nvSpPr>
      <cdr:spPr>
        <a:xfrm xmlns:a="http://schemas.openxmlformats.org/drawingml/2006/main">
          <a:off x="0" y="2867025"/>
          <a:ext cx="4743465" cy="171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s-ES" sz="700"/>
            <a:t>Fuente:  elaborado por Odepa con información del Servicio Nacional de Aduanas </a:t>
          </a:r>
        </a:p>
      </cdr:txBody>
    </cdr:sp>
  </cdr:relSizeAnchor>
</c:userShapes>
</file>

<file path=xl/drawings/drawing9.xml><?xml version="1.0" encoding="utf-8"?>
<xdr:wsDr xmlns:xdr="http://schemas.openxmlformats.org/drawingml/2006/spreadsheetDrawing" xmlns:a="http://schemas.openxmlformats.org/drawingml/2006/main">
  <xdr:twoCellAnchor>
    <xdr:from>
      <xdr:col>17</xdr:col>
      <xdr:colOff>0</xdr:colOff>
      <xdr:row>2</xdr:row>
      <xdr:rowOff>0</xdr:rowOff>
    </xdr:from>
    <xdr:to>
      <xdr:col>20</xdr:col>
      <xdr:colOff>0</xdr:colOff>
      <xdr:row>13</xdr:row>
      <xdr:rowOff>0</xdr:rowOff>
    </xdr:to>
    <xdr:sp macro="" textlink="">
      <xdr:nvSpPr>
        <xdr:cNvPr id="19015968" name="Rectangle 4">
          <a:extLst>
            <a:ext uri="{FF2B5EF4-FFF2-40B4-BE49-F238E27FC236}">
              <a16:creationId xmlns:a16="http://schemas.microsoft.com/office/drawing/2014/main" id="{00000000-0008-0000-0600-000020292201}"/>
            </a:ext>
          </a:extLst>
        </xdr:cNvPr>
        <xdr:cNvSpPr>
          <a:spLocks noChangeArrowheads="1"/>
        </xdr:cNvSpPr>
      </xdr:nvSpPr>
      <xdr:spPr bwMode="auto">
        <a:xfrm>
          <a:off x="16668750" y="400050"/>
          <a:ext cx="2305050" cy="2457450"/>
        </a:xfrm>
        <a:prstGeom prst="rect">
          <a:avLst/>
        </a:prstGeom>
        <a:noFill/>
        <a:ln w="9525">
          <a:solidFill>
            <a:srgbClr val="000000"/>
          </a:solidFill>
          <a:miter lim="800000"/>
          <a:headEnd/>
          <a:tailEnd/>
        </a:ln>
        <a:effectLst>
          <a:outerShdw dist="107763" dir="18900000" algn="ctr" rotWithShape="0">
            <a:srgbClr val="808080">
              <a:alpha val="50000"/>
            </a:srgbClr>
          </a:outerShdw>
        </a:effectLst>
        <a:extLst>
          <a:ext uri="{909E8E84-426E-40DD-AFC4-6F175D3DCCD1}">
            <a14:hiddenFill xmlns:a14="http://schemas.microsoft.com/office/drawing/2010/main">
              <a:solidFill>
                <a:srgbClr val="FFFFFF"/>
              </a:solidFill>
            </a14:hiddenFill>
          </a:ext>
        </a:extLst>
      </xdr:spPr>
    </xdr:sp>
    <xdr:clientData/>
  </xdr:twoCellAnchor>
  <xdr:twoCellAnchor>
    <xdr:from>
      <xdr:col>0</xdr:col>
      <xdr:colOff>581025</xdr:colOff>
      <xdr:row>81</xdr:row>
      <xdr:rowOff>0</xdr:rowOff>
    </xdr:from>
    <xdr:to>
      <xdr:col>5</xdr:col>
      <xdr:colOff>457200</xdr:colOff>
      <xdr:row>81</xdr:row>
      <xdr:rowOff>0</xdr:rowOff>
    </xdr:to>
    <xdr:graphicFrame macro="">
      <xdr:nvGraphicFramePr>
        <xdr:cNvPr id="19015969" name="Chart 5">
          <a:extLst>
            <a:ext uri="{FF2B5EF4-FFF2-40B4-BE49-F238E27FC236}">
              <a16:creationId xmlns:a16="http://schemas.microsoft.com/office/drawing/2014/main" id="{00000000-0008-0000-0600-000021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macro="">
      <xdr:nvGraphicFramePr>
        <xdr:cNvPr id="19015970" name="7 Gráfico">
          <a:extLst>
            <a:ext uri="{FF2B5EF4-FFF2-40B4-BE49-F238E27FC236}">
              <a16:creationId xmlns:a16="http://schemas.microsoft.com/office/drawing/2014/main" id="{00000000-0008-0000-0600-000022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macro="">
      <xdr:nvGraphicFramePr>
        <xdr:cNvPr id="19015971" name="8 Gráfico">
          <a:extLst>
            <a:ext uri="{FF2B5EF4-FFF2-40B4-BE49-F238E27FC236}">
              <a16:creationId xmlns:a16="http://schemas.microsoft.com/office/drawing/2014/main" id="{00000000-0008-0000-0600-0000232922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I135"/>
  <sheetViews>
    <sheetView tabSelected="1" workbookViewId="0"/>
  </sheetViews>
  <sheetFormatPr baseColWidth="10" defaultColWidth="11.42578125" defaultRowHeight="12.75" x14ac:dyDescent="0.2"/>
  <cols>
    <col min="2" max="2" width="11.42578125" customWidth="1"/>
    <col min="3" max="3" width="10.7109375" customWidth="1"/>
    <col min="7" max="7" width="11.140625" customWidth="1"/>
    <col min="8" max="8" width="4.42578125" customWidth="1"/>
  </cols>
  <sheetData>
    <row r="1" spans="1:9" ht="15.75" x14ac:dyDescent="0.25">
      <c r="A1" s="138"/>
      <c r="B1" s="139"/>
      <c r="C1" s="139"/>
      <c r="D1" s="139"/>
      <c r="E1" s="139"/>
      <c r="F1" s="139"/>
      <c r="G1" s="139"/>
      <c r="H1" s="140"/>
      <c r="I1" s="140"/>
    </row>
    <row r="2" spans="1:9" ht="15" x14ac:dyDescent="0.25">
      <c r="A2" s="139"/>
      <c r="B2" s="139"/>
      <c r="C2" s="139"/>
      <c r="D2" s="139"/>
      <c r="E2" s="139"/>
      <c r="F2" s="139"/>
      <c r="G2" s="139"/>
      <c r="H2" s="140"/>
      <c r="I2" s="140"/>
    </row>
    <row r="3" spans="1:9" ht="15.75" x14ac:dyDescent="0.25">
      <c r="A3" s="138"/>
      <c r="B3" s="139"/>
      <c r="C3" s="139"/>
      <c r="D3" s="139"/>
      <c r="E3" s="139"/>
      <c r="F3" s="139"/>
      <c r="G3" s="139"/>
      <c r="H3" s="140"/>
      <c r="I3" s="140"/>
    </row>
    <row r="4" spans="1:9" ht="15" x14ac:dyDescent="0.25">
      <c r="A4" s="139"/>
      <c r="B4" s="139"/>
      <c r="C4" s="139"/>
      <c r="D4" s="141"/>
      <c r="E4" s="139"/>
      <c r="F4" s="139"/>
      <c r="G4" s="139"/>
      <c r="H4" s="140"/>
      <c r="I4" s="140"/>
    </row>
    <row r="5" spans="1:9" ht="15.75" x14ac:dyDescent="0.25">
      <c r="A5" s="138"/>
      <c r="B5" s="139"/>
      <c r="C5" s="139"/>
      <c r="D5" s="142"/>
      <c r="E5" s="139"/>
      <c r="F5" s="139"/>
      <c r="G5" s="139"/>
      <c r="H5" s="140"/>
      <c r="I5" s="140"/>
    </row>
    <row r="6" spans="1:9" ht="15.75" x14ac:dyDescent="0.25">
      <c r="A6" s="138"/>
      <c r="B6" s="139"/>
      <c r="C6" s="139"/>
      <c r="D6" s="139"/>
      <c r="E6" s="139"/>
      <c r="F6" s="139"/>
      <c r="G6" s="139"/>
      <c r="H6" s="140"/>
      <c r="I6" s="140"/>
    </row>
    <row r="7" spans="1:9" ht="15.75" x14ac:dyDescent="0.25">
      <c r="A7" s="138"/>
      <c r="B7" s="139"/>
      <c r="C7" s="139"/>
      <c r="D7" s="139"/>
      <c r="E7" s="139"/>
      <c r="F7" s="139"/>
      <c r="G7" s="139"/>
      <c r="H7" s="140"/>
      <c r="I7" s="140"/>
    </row>
    <row r="8" spans="1:9" ht="15" x14ac:dyDescent="0.25">
      <c r="A8" s="139"/>
      <c r="B8" s="139"/>
      <c r="C8" s="139"/>
      <c r="D8" s="141"/>
      <c r="E8" s="139"/>
      <c r="F8" s="139"/>
      <c r="G8" s="139"/>
      <c r="H8" s="140"/>
      <c r="I8" s="140"/>
    </row>
    <row r="9" spans="1:9" ht="15.75" x14ac:dyDescent="0.25">
      <c r="A9" s="143"/>
      <c r="B9" s="139"/>
      <c r="C9" s="139"/>
      <c r="D9" s="139"/>
      <c r="E9" s="139"/>
      <c r="F9" s="139"/>
      <c r="G9" s="139"/>
      <c r="H9" s="140"/>
      <c r="I9" s="140"/>
    </row>
    <row r="10" spans="1:9" ht="15.75" x14ac:dyDescent="0.25">
      <c r="A10" s="138"/>
      <c r="B10" s="139"/>
      <c r="C10" s="139"/>
      <c r="D10" s="139"/>
      <c r="E10" s="139"/>
      <c r="F10" s="139"/>
      <c r="G10" s="139"/>
      <c r="H10" s="140"/>
      <c r="I10" s="140"/>
    </row>
    <row r="11" spans="1:9" ht="15.75" x14ac:dyDescent="0.25">
      <c r="A11" s="138"/>
      <c r="B11" s="139"/>
      <c r="C11" s="139"/>
      <c r="D11" s="139"/>
      <c r="E11" s="139"/>
      <c r="F11" s="139"/>
      <c r="G11" s="139"/>
      <c r="H11" s="140"/>
      <c r="I11" s="140"/>
    </row>
    <row r="12" spans="1:9" ht="15.75" x14ac:dyDescent="0.25">
      <c r="A12" s="138"/>
      <c r="B12" s="139"/>
      <c r="C12" s="139"/>
      <c r="D12" s="139"/>
      <c r="E12" s="139"/>
      <c r="F12" s="139"/>
      <c r="G12" s="139"/>
      <c r="H12" s="140"/>
      <c r="I12" s="140"/>
    </row>
    <row r="13" spans="1:9" ht="19.5" x14ac:dyDescent="0.25">
      <c r="A13" s="139"/>
      <c r="B13" s="139"/>
      <c r="C13" s="346" t="s">
        <v>270</v>
      </c>
      <c r="D13" s="346"/>
      <c r="E13" s="346"/>
      <c r="F13" s="346"/>
      <c r="G13" s="346"/>
      <c r="H13" s="346"/>
      <c r="I13" s="140"/>
    </row>
    <row r="14" spans="1:9" ht="19.5" x14ac:dyDescent="0.25">
      <c r="A14" s="139"/>
      <c r="B14" s="139"/>
      <c r="C14" s="346" t="s">
        <v>271</v>
      </c>
      <c r="D14" s="346"/>
      <c r="E14" s="346"/>
      <c r="F14" s="346"/>
      <c r="G14" s="346"/>
      <c r="H14" s="346"/>
      <c r="I14" s="140"/>
    </row>
    <row r="15" spans="1:9" ht="15" x14ac:dyDescent="0.25">
      <c r="A15" s="139"/>
      <c r="B15" s="139"/>
      <c r="C15" s="139"/>
      <c r="D15" s="139"/>
      <c r="E15" s="139"/>
      <c r="F15" s="139"/>
      <c r="G15" s="139"/>
      <c r="H15" s="140"/>
      <c r="I15" s="140"/>
    </row>
    <row r="16" spans="1:9" ht="15" x14ac:dyDescent="0.25">
      <c r="A16" s="139"/>
      <c r="B16" s="139"/>
      <c r="C16" s="139"/>
      <c r="D16" s="338"/>
      <c r="E16" s="139"/>
      <c r="F16" s="139"/>
      <c r="G16" s="139"/>
      <c r="H16" s="140"/>
      <c r="I16" s="140"/>
    </row>
    <row r="17" spans="1:9" ht="15.75" x14ac:dyDescent="0.25">
      <c r="A17" s="139"/>
      <c r="B17" s="139"/>
      <c r="C17" s="144" t="s">
        <v>508</v>
      </c>
      <c r="D17" s="144"/>
      <c r="E17" s="144"/>
      <c r="F17" s="144"/>
      <c r="G17" s="144"/>
      <c r="H17" s="140"/>
      <c r="I17" s="140"/>
    </row>
    <row r="18" spans="1:9" ht="15" x14ac:dyDescent="0.25">
      <c r="A18" s="139"/>
      <c r="B18" s="139"/>
      <c r="C18" s="140"/>
      <c r="D18" s="139"/>
      <c r="E18" s="139"/>
      <c r="F18" s="139"/>
      <c r="G18" s="139"/>
      <c r="H18" s="140"/>
      <c r="I18" s="140"/>
    </row>
    <row r="19" spans="1:9" ht="15" x14ac:dyDescent="0.25">
      <c r="A19" s="139"/>
      <c r="B19" s="139"/>
      <c r="C19" s="139"/>
      <c r="D19" s="139"/>
      <c r="E19" s="139"/>
      <c r="F19" s="139"/>
      <c r="G19" s="139"/>
      <c r="H19" s="140"/>
      <c r="I19" s="140"/>
    </row>
    <row r="20" spans="1:9" ht="15" x14ac:dyDescent="0.25">
      <c r="A20" s="139"/>
      <c r="B20" s="139"/>
      <c r="C20" s="139"/>
      <c r="D20" s="139"/>
      <c r="E20" s="139"/>
      <c r="F20" s="139"/>
      <c r="G20" s="139"/>
      <c r="H20" s="140"/>
      <c r="I20" s="140"/>
    </row>
    <row r="21" spans="1:9" ht="15.75" x14ac:dyDescent="0.25">
      <c r="A21" s="138"/>
      <c r="B21" s="139"/>
      <c r="C21" s="139"/>
      <c r="D21" s="139"/>
      <c r="E21" s="139"/>
      <c r="F21" s="139"/>
      <c r="G21" s="139"/>
      <c r="H21" s="140"/>
      <c r="I21" s="140"/>
    </row>
    <row r="22" spans="1:9" ht="15.75" x14ac:dyDescent="0.25">
      <c r="A22" s="138"/>
      <c r="B22" s="139"/>
      <c r="C22" s="139"/>
      <c r="D22" s="141"/>
      <c r="E22" s="139"/>
      <c r="F22" s="139"/>
      <c r="G22" s="139"/>
      <c r="H22" s="140"/>
      <c r="I22" s="140"/>
    </row>
    <row r="23" spans="1:9" ht="15.75" x14ac:dyDescent="0.25">
      <c r="A23" s="138"/>
      <c r="B23" s="139"/>
      <c r="C23" s="139"/>
      <c r="D23" s="338"/>
      <c r="E23" s="139"/>
      <c r="F23" s="139"/>
      <c r="G23" s="139"/>
      <c r="H23" s="140"/>
      <c r="I23" s="140"/>
    </row>
    <row r="24" spans="1:9" ht="15.75" x14ac:dyDescent="0.25">
      <c r="A24" s="138"/>
      <c r="B24" s="139"/>
      <c r="C24" s="139"/>
      <c r="D24" s="139"/>
      <c r="E24" s="139"/>
      <c r="F24" s="139"/>
      <c r="G24" s="139"/>
      <c r="H24" s="140"/>
      <c r="I24" s="140"/>
    </row>
    <row r="25" spans="1:9" ht="15.75" x14ac:dyDescent="0.25">
      <c r="A25" s="138"/>
      <c r="B25" s="139"/>
      <c r="C25" s="139"/>
      <c r="D25" s="139"/>
      <c r="E25" s="139"/>
      <c r="F25" s="139"/>
      <c r="G25" s="139"/>
      <c r="H25" s="140"/>
      <c r="I25" s="140"/>
    </row>
    <row r="26" spans="1:9" ht="15.75" x14ac:dyDescent="0.25">
      <c r="A26" s="138"/>
      <c r="B26" s="139"/>
      <c r="C26" s="139"/>
      <c r="D26" s="139"/>
      <c r="E26" s="139"/>
      <c r="F26" s="139"/>
      <c r="G26" s="139"/>
      <c r="H26" s="140"/>
      <c r="I26" s="140"/>
    </row>
    <row r="27" spans="1:9" ht="15.75" x14ac:dyDescent="0.25">
      <c r="A27" s="138"/>
      <c r="B27" s="139"/>
      <c r="C27" s="139"/>
      <c r="D27" s="141"/>
      <c r="E27" s="139"/>
      <c r="F27" s="139"/>
      <c r="G27" s="139"/>
      <c r="H27" s="140"/>
      <c r="I27" s="140"/>
    </row>
    <row r="28" spans="1:9" ht="15.75" x14ac:dyDescent="0.25">
      <c r="A28" s="138"/>
      <c r="B28" s="139"/>
      <c r="C28" s="139"/>
      <c r="D28" s="139"/>
      <c r="E28" s="139"/>
      <c r="F28" s="139"/>
      <c r="G28" s="139"/>
      <c r="H28" s="140"/>
      <c r="I28" s="140"/>
    </row>
    <row r="29" spans="1:9" ht="15.75" x14ac:dyDescent="0.25">
      <c r="A29" s="138"/>
      <c r="B29" s="139"/>
      <c r="C29" s="139"/>
      <c r="D29" s="139"/>
      <c r="E29" s="139"/>
      <c r="F29" s="139"/>
      <c r="G29" s="139"/>
      <c r="H29" s="140"/>
      <c r="I29" s="140"/>
    </row>
    <row r="30" spans="1:9" ht="15.75" x14ac:dyDescent="0.25">
      <c r="A30" s="138"/>
      <c r="B30" s="139"/>
      <c r="C30" s="139"/>
      <c r="D30" s="139"/>
      <c r="E30" s="139"/>
      <c r="F30" s="139"/>
      <c r="G30" s="139"/>
      <c r="H30" s="140"/>
      <c r="I30" s="140"/>
    </row>
    <row r="31" spans="1:9" ht="15.75" x14ac:dyDescent="0.25">
      <c r="A31" s="138"/>
      <c r="B31" s="139"/>
      <c r="C31" s="139"/>
      <c r="D31" s="139"/>
      <c r="E31" s="139"/>
      <c r="F31" s="139"/>
      <c r="G31" s="139"/>
      <c r="H31" s="140"/>
      <c r="I31" s="140"/>
    </row>
    <row r="32" spans="1:9" ht="15" x14ac:dyDescent="0.25">
      <c r="A32" s="140"/>
      <c r="B32" s="140"/>
      <c r="C32" s="140"/>
      <c r="D32" s="140"/>
      <c r="E32" s="140"/>
      <c r="F32" s="139"/>
      <c r="G32" s="139"/>
      <c r="H32" s="140"/>
      <c r="I32" s="140"/>
    </row>
    <row r="33" spans="1:9" ht="15" x14ac:dyDescent="0.25">
      <c r="A33" s="140"/>
      <c r="B33" s="140"/>
      <c r="C33" s="140"/>
      <c r="D33" s="140"/>
      <c r="E33" s="140"/>
      <c r="F33" s="139"/>
      <c r="G33" s="139"/>
      <c r="H33" s="140"/>
      <c r="I33" s="140"/>
    </row>
    <row r="34" spans="1:9" ht="15.75" x14ac:dyDescent="0.25">
      <c r="A34" s="138"/>
      <c r="B34" s="139"/>
      <c r="C34" s="139"/>
      <c r="D34" s="139"/>
      <c r="E34" s="139"/>
      <c r="F34" s="139"/>
      <c r="G34" s="139"/>
      <c r="H34" s="140"/>
      <c r="I34" s="140"/>
    </row>
    <row r="35" spans="1:9" ht="15.75" x14ac:dyDescent="0.25">
      <c r="A35" s="138"/>
      <c r="B35" s="139"/>
      <c r="C35" s="139"/>
      <c r="D35" s="139"/>
      <c r="E35" s="139"/>
      <c r="F35" s="139"/>
      <c r="G35" s="139"/>
      <c r="H35" s="140"/>
      <c r="I35" s="140"/>
    </row>
    <row r="36" spans="1:9" ht="15.75" x14ac:dyDescent="0.25">
      <c r="A36" s="138"/>
      <c r="B36" s="139"/>
      <c r="C36" s="139"/>
      <c r="D36" s="139"/>
      <c r="E36" s="139"/>
      <c r="F36" s="139"/>
      <c r="G36" s="139"/>
      <c r="H36" s="140"/>
      <c r="I36" s="140"/>
    </row>
    <row r="37" spans="1:9" ht="15.75" x14ac:dyDescent="0.25">
      <c r="A37" s="145"/>
      <c r="B37" s="139"/>
      <c r="C37" s="145"/>
      <c r="D37" s="146"/>
      <c r="E37" s="139"/>
      <c r="F37" s="139"/>
      <c r="G37" s="139"/>
      <c r="H37" s="140"/>
      <c r="I37" s="140"/>
    </row>
    <row r="38" spans="1:9" ht="15.75" x14ac:dyDescent="0.25">
      <c r="A38" s="138"/>
      <c r="B38" s="140"/>
      <c r="C38" s="140"/>
      <c r="D38" s="140"/>
      <c r="E38" s="139"/>
      <c r="F38" s="139"/>
      <c r="G38" s="139"/>
      <c r="H38" s="140"/>
      <c r="I38" s="140"/>
    </row>
    <row r="39" spans="1:9" ht="15.75" x14ac:dyDescent="0.25">
      <c r="A39" s="140"/>
      <c r="B39" s="140"/>
      <c r="C39" s="138" t="s">
        <v>509</v>
      </c>
      <c r="D39" s="146"/>
      <c r="E39" s="139"/>
      <c r="F39" s="139"/>
      <c r="G39" s="139"/>
      <c r="H39" s="140"/>
      <c r="I39" s="140"/>
    </row>
    <row r="40" spans="1:9" ht="15" x14ac:dyDescent="0.25">
      <c r="A40" s="140"/>
      <c r="B40" s="140"/>
      <c r="C40" s="140"/>
      <c r="D40" s="140"/>
      <c r="E40" s="140"/>
      <c r="F40" s="140"/>
      <c r="G40" s="140"/>
      <c r="H40" s="140"/>
      <c r="I40" s="140"/>
    </row>
    <row r="41" spans="1:9" ht="15" x14ac:dyDescent="0.25">
      <c r="A41" s="140"/>
      <c r="B41" s="140"/>
      <c r="C41" s="140"/>
      <c r="D41" s="140"/>
      <c r="E41" s="140"/>
      <c r="F41" s="140"/>
      <c r="G41" s="140"/>
      <c r="H41" s="140"/>
      <c r="I41" s="140"/>
    </row>
    <row r="42" spans="1:9" ht="15" x14ac:dyDescent="0.25">
      <c r="A42" s="140"/>
      <c r="B42" s="140"/>
      <c r="C42" s="140"/>
      <c r="D42" s="140"/>
      <c r="E42" s="140"/>
      <c r="F42" s="140"/>
      <c r="G42" s="140"/>
      <c r="H42" s="140"/>
      <c r="I42" s="140"/>
    </row>
    <row r="43" spans="1:9" ht="15" x14ac:dyDescent="0.25">
      <c r="A43" s="140"/>
      <c r="B43" s="140"/>
      <c r="C43" s="140"/>
      <c r="D43" s="140"/>
      <c r="E43" s="140"/>
      <c r="F43" s="140"/>
      <c r="G43" s="140"/>
      <c r="H43" s="140"/>
      <c r="I43" s="140"/>
    </row>
    <row r="44" spans="1:9" ht="15" x14ac:dyDescent="0.25">
      <c r="A44" s="140"/>
      <c r="B44" s="140"/>
      <c r="C44" s="140"/>
      <c r="D44" s="140"/>
      <c r="E44" s="140"/>
      <c r="F44" s="140"/>
      <c r="G44" s="140"/>
      <c r="H44" s="140"/>
      <c r="I44" s="140"/>
    </row>
    <row r="45" spans="1:9" ht="15" x14ac:dyDescent="0.25">
      <c r="A45" s="139"/>
      <c r="B45" s="139"/>
      <c r="C45" s="139"/>
      <c r="D45" s="141" t="s">
        <v>215</v>
      </c>
      <c r="E45" s="139"/>
      <c r="F45" s="139"/>
      <c r="G45" s="139"/>
      <c r="H45" s="140"/>
      <c r="I45" s="140"/>
    </row>
    <row r="46" spans="1:9" ht="15.75" x14ac:dyDescent="0.25">
      <c r="A46" s="138"/>
      <c r="B46" s="139"/>
      <c r="C46" s="139"/>
      <c r="D46" s="147" t="s">
        <v>510</v>
      </c>
      <c r="E46" s="139"/>
      <c r="F46" s="139"/>
      <c r="G46" s="139"/>
      <c r="H46" s="140"/>
      <c r="I46" s="140"/>
    </row>
    <row r="47" spans="1:9" ht="15.75" x14ac:dyDescent="0.25">
      <c r="A47" s="138"/>
      <c r="B47" s="139"/>
      <c r="C47" s="139"/>
      <c r="D47" s="147"/>
      <c r="E47" s="139"/>
      <c r="F47" s="139"/>
      <c r="G47" s="139"/>
      <c r="H47" s="140"/>
      <c r="I47" s="140"/>
    </row>
    <row r="48" spans="1:9" ht="15.75" x14ac:dyDescent="0.25">
      <c r="A48" s="138"/>
      <c r="B48" s="139"/>
      <c r="C48" s="139"/>
      <c r="D48" s="139"/>
      <c r="E48" s="139"/>
      <c r="F48" s="139"/>
      <c r="G48" s="139"/>
      <c r="H48" s="140"/>
      <c r="I48" s="140"/>
    </row>
    <row r="49" spans="1:9" ht="15" x14ac:dyDescent="0.25">
      <c r="A49" s="139"/>
      <c r="B49" s="139"/>
      <c r="C49" s="139"/>
      <c r="D49" s="141" t="s">
        <v>166</v>
      </c>
      <c r="E49" s="139"/>
      <c r="F49" s="139"/>
      <c r="G49" s="139"/>
      <c r="H49" s="140"/>
      <c r="I49" s="140"/>
    </row>
    <row r="50" spans="1:9" ht="15.75" x14ac:dyDescent="0.25">
      <c r="A50" s="143"/>
      <c r="B50" s="139"/>
      <c r="C50" s="139"/>
      <c r="D50" s="141" t="s">
        <v>360</v>
      </c>
      <c r="E50" s="139"/>
      <c r="F50" s="139"/>
      <c r="G50" s="139"/>
      <c r="H50" s="140"/>
      <c r="I50" s="140"/>
    </row>
    <row r="51" spans="1:9" ht="15.75" x14ac:dyDescent="0.25">
      <c r="A51" s="138"/>
      <c r="B51" s="139"/>
      <c r="C51" s="139"/>
      <c r="D51" s="139"/>
      <c r="E51" s="139"/>
      <c r="F51" s="139"/>
      <c r="G51" s="139"/>
      <c r="H51" s="140"/>
      <c r="I51" s="140"/>
    </row>
    <row r="52" spans="1:9" ht="15.75" x14ac:dyDescent="0.25">
      <c r="A52" s="138"/>
      <c r="B52" s="139"/>
      <c r="C52" s="139"/>
      <c r="D52" s="139"/>
      <c r="E52" s="139"/>
      <c r="F52" s="139"/>
      <c r="G52" s="139"/>
      <c r="H52" s="140"/>
      <c r="I52" s="140"/>
    </row>
    <row r="53" spans="1:9" ht="15.75" x14ac:dyDescent="0.25">
      <c r="A53" s="138"/>
      <c r="B53" s="139"/>
      <c r="C53" s="139"/>
      <c r="D53" s="139"/>
      <c r="E53" s="139"/>
      <c r="F53" s="139"/>
      <c r="G53" s="139"/>
      <c r="H53" s="140"/>
      <c r="I53" s="140"/>
    </row>
    <row r="54" spans="1:9" ht="15" x14ac:dyDescent="0.25">
      <c r="A54" s="139"/>
      <c r="B54" s="139"/>
      <c r="C54" s="139"/>
      <c r="D54" s="139"/>
      <c r="E54" s="139"/>
      <c r="F54" s="139"/>
      <c r="G54" s="139"/>
      <c r="H54" s="140"/>
      <c r="I54" s="140"/>
    </row>
    <row r="55" spans="1:9" ht="15" x14ac:dyDescent="0.25">
      <c r="A55" s="139"/>
      <c r="B55" s="139"/>
      <c r="C55" s="139"/>
      <c r="D55" s="139"/>
      <c r="E55" s="139"/>
      <c r="F55" s="139"/>
      <c r="G55" s="139"/>
      <c r="H55" s="140"/>
      <c r="I55" s="140"/>
    </row>
    <row r="56" spans="1:9" ht="15" x14ac:dyDescent="0.25">
      <c r="A56" s="139"/>
      <c r="B56" s="139"/>
      <c r="C56" s="139"/>
      <c r="D56" s="338" t="s">
        <v>272</v>
      </c>
      <c r="E56" s="139"/>
      <c r="F56" s="139"/>
      <c r="G56" s="139"/>
      <c r="H56" s="140"/>
      <c r="I56" s="140"/>
    </row>
    <row r="57" spans="1:9" ht="15" x14ac:dyDescent="0.25">
      <c r="A57" s="139"/>
      <c r="B57" s="139"/>
      <c r="C57" s="139"/>
      <c r="D57" s="338" t="s">
        <v>273</v>
      </c>
      <c r="E57" s="139"/>
      <c r="F57" s="139"/>
      <c r="G57" s="139"/>
      <c r="H57" s="140"/>
      <c r="I57" s="140"/>
    </row>
    <row r="58" spans="1:9" ht="15" x14ac:dyDescent="0.25">
      <c r="A58" s="139"/>
      <c r="B58" s="139"/>
      <c r="C58" s="139"/>
      <c r="D58" s="139"/>
      <c r="E58" s="139"/>
      <c r="F58" s="139"/>
      <c r="G58" s="139"/>
      <c r="H58" s="140"/>
      <c r="I58" s="140"/>
    </row>
    <row r="59" spans="1:9" ht="15" x14ac:dyDescent="0.25">
      <c r="A59" s="139"/>
      <c r="B59" s="139"/>
      <c r="C59" s="139"/>
      <c r="D59" s="139"/>
      <c r="E59" s="139"/>
      <c r="F59" s="139"/>
      <c r="G59" s="139"/>
      <c r="H59" s="140"/>
      <c r="I59" s="140"/>
    </row>
    <row r="60" spans="1:9" ht="15" x14ac:dyDescent="0.25">
      <c r="A60" s="139"/>
      <c r="B60" s="139"/>
      <c r="C60" s="139"/>
      <c r="D60" s="139"/>
      <c r="E60" s="139"/>
      <c r="F60" s="139"/>
      <c r="G60" s="139"/>
      <c r="H60" s="140"/>
      <c r="I60" s="140"/>
    </row>
    <row r="61" spans="1:9" ht="15" x14ac:dyDescent="0.25">
      <c r="A61" s="139"/>
      <c r="B61" s="139"/>
      <c r="C61" s="139"/>
      <c r="D61" s="139"/>
      <c r="E61" s="139"/>
      <c r="F61" s="139"/>
      <c r="G61" s="139"/>
      <c r="H61" s="140"/>
      <c r="I61" s="140"/>
    </row>
    <row r="62" spans="1:9" ht="15.75" x14ac:dyDescent="0.25">
      <c r="A62" s="138"/>
      <c r="B62" s="139"/>
      <c r="C62" s="139"/>
      <c r="D62" s="139"/>
      <c r="E62" s="139"/>
      <c r="F62" s="139"/>
      <c r="G62" s="139"/>
      <c r="H62" s="140"/>
      <c r="I62" s="140"/>
    </row>
    <row r="63" spans="1:9" ht="15.75" x14ac:dyDescent="0.25">
      <c r="A63" s="138"/>
      <c r="B63" s="139"/>
      <c r="C63" s="139"/>
      <c r="D63" s="141" t="s">
        <v>442</v>
      </c>
      <c r="E63" s="139"/>
      <c r="F63" s="139"/>
      <c r="G63" s="139"/>
      <c r="H63" s="140"/>
      <c r="I63" s="140"/>
    </row>
    <row r="64" spans="1:9" ht="15" x14ac:dyDescent="0.25">
      <c r="A64" s="349" t="s">
        <v>443</v>
      </c>
      <c r="B64" s="349"/>
      <c r="C64" s="349"/>
      <c r="D64" s="349"/>
      <c r="E64" s="349"/>
      <c r="F64" s="349"/>
      <c r="G64" s="349"/>
      <c r="H64" s="349"/>
      <c r="I64" s="140"/>
    </row>
    <row r="65" spans="1:9" ht="15.75" x14ac:dyDescent="0.25">
      <c r="A65" s="138"/>
      <c r="B65" s="139"/>
      <c r="C65" s="139"/>
      <c r="D65" s="139"/>
      <c r="E65" s="139"/>
      <c r="F65" s="139"/>
      <c r="G65" s="139"/>
      <c r="H65" s="140"/>
      <c r="I65" s="140"/>
    </row>
    <row r="66" spans="1:9" ht="15.75" x14ac:dyDescent="0.25">
      <c r="A66" s="138"/>
      <c r="B66" s="139"/>
      <c r="C66" s="139"/>
      <c r="D66" s="139"/>
      <c r="E66" s="139"/>
      <c r="F66" s="139"/>
      <c r="G66" s="139"/>
      <c r="H66" s="140"/>
      <c r="I66" s="140"/>
    </row>
    <row r="67" spans="1:9" ht="15.75" x14ac:dyDescent="0.25">
      <c r="A67" s="138"/>
      <c r="B67" s="139"/>
      <c r="C67" s="139"/>
      <c r="D67" s="139"/>
      <c r="E67" s="139"/>
      <c r="F67" s="139"/>
      <c r="G67" s="139"/>
      <c r="H67" s="140"/>
      <c r="I67" s="140"/>
    </row>
    <row r="68" spans="1:9" ht="15.75" x14ac:dyDescent="0.25">
      <c r="A68" s="138"/>
      <c r="B68" s="139"/>
      <c r="C68" s="139"/>
      <c r="D68" s="141" t="s">
        <v>233</v>
      </c>
      <c r="E68" s="139"/>
      <c r="F68" s="139"/>
      <c r="G68" s="139"/>
      <c r="H68" s="140"/>
      <c r="I68" s="140"/>
    </row>
    <row r="69" spans="1:9" ht="15.75" x14ac:dyDescent="0.25">
      <c r="A69" s="138"/>
      <c r="B69" s="139"/>
      <c r="C69" s="139"/>
      <c r="D69" s="139"/>
      <c r="E69" s="139"/>
      <c r="F69" s="139"/>
      <c r="G69" s="139"/>
      <c r="H69" s="140"/>
      <c r="I69" s="140"/>
    </row>
    <row r="70" spans="1:9" ht="15.75" x14ac:dyDescent="0.25">
      <c r="A70" s="138"/>
      <c r="B70" s="139"/>
      <c r="C70" s="139"/>
      <c r="D70" s="139"/>
      <c r="E70" s="139"/>
      <c r="F70" s="139"/>
      <c r="G70" s="139"/>
      <c r="H70" s="140"/>
      <c r="I70" s="140"/>
    </row>
    <row r="71" spans="1:9" ht="15.75" x14ac:dyDescent="0.25">
      <c r="A71" s="138"/>
      <c r="B71" s="139"/>
      <c r="C71" s="139"/>
      <c r="D71" s="139"/>
      <c r="E71" s="139"/>
      <c r="F71" s="139"/>
      <c r="G71" s="139"/>
      <c r="H71" s="140"/>
      <c r="I71" s="140"/>
    </row>
    <row r="72" spans="1:9" ht="15.75" x14ac:dyDescent="0.25">
      <c r="A72" s="138"/>
      <c r="B72" s="139"/>
      <c r="C72" s="139"/>
      <c r="D72" s="139"/>
      <c r="E72" s="139"/>
      <c r="F72" s="139"/>
      <c r="G72" s="139"/>
      <c r="H72" s="140"/>
      <c r="I72" s="140"/>
    </row>
    <row r="73" spans="1:9" ht="15.75" x14ac:dyDescent="0.25">
      <c r="A73" s="138"/>
      <c r="B73" s="139"/>
      <c r="C73" s="139"/>
      <c r="D73" s="139"/>
      <c r="E73" s="139"/>
      <c r="F73" s="139"/>
      <c r="G73" s="139"/>
      <c r="H73" s="140"/>
      <c r="I73" s="140"/>
    </row>
    <row r="74" spans="1:9" ht="15.75" x14ac:dyDescent="0.25">
      <c r="A74" s="138"/>
      <c r="B74" s="139"/>
      <c r="C74" s="139"/>
      <c r="D74" s="139"/>
      <c r="E74" s="139"/>
      <c r="F74" s="139"/>
      <c r="G74" s="139"/>
      <c r="H74" s="140"/>
      <c r="I74" s="140"/>
    </row>
    <row r="75" spans="1:9" ht="15.75" x14ac:dyDescent="0.25">
      <c r="A75" s="138"/>
      <c r="B75" s="139"/>
      <c r="C75" s="139"/>
      <c r="D75" s="139"/>
      <c r="E75" s="139"/>
      <c r="F75" s="139"/>
      <c r="G75" s="139"/>
      <c r="H75" s="140"/>
      <c r="I75" s="140"/>
    </row>
    <row r="76" spans="1:9" ht="15.75" x14ac:dyDescent="0.25">
      <c r="A76" s="138"/>
      <c r="B76" s="139"/>
      <c r="C76" s="139"/>
      <c r="D76" s="139"/>
      <c r="E76" s="139"/>
      <c r="F76" s="139"/>
      <c r="G76" s="139"/>
      <c r="H76" s="140"/>
      <c r="I76" s="140"/>
    </row>
    <row r="77" spans="1:9" ht="15.75" x14ac:dyDescent="0.25">
      <c r="A77" s="138"/>
      <c r="B77" s="139"/>
      <c r="C77" s="139"/>
      <c r="D77" s="139"/>
      <c r="E77" s="139"/>
      <c r="F77" s="139"/>
      <c r="G77" s="139"/>
      <c r="H77" s="140"/>
      <c r="I77" s="140"/>
    </row>
    <row r="78" spans="1:9" ht="15.75" x14ac:dyDescent="0.25">
      <c r="A78" s="138"/>
      <c r="B78" s="139"/>
      <c r="C78" s="139"/>
      <c r="D78" s="139"/>
      <c r="E78" s="139"/>
      <c r="F78" s="139"/>
      <c r="G78" s="139"/>
      <c r="H78" s="140"/>
      <c r="I78" s="140"/>
    </row>
    <row r="79" spans="1:9" ht="15.75" x14ac:dyDescent="0.25">
      <c r="A79" s="138"/>
      <c r="B79" s="139"/>
      <c r="C79" s="139"/>
      <c r="D79" s="139"/>
      <c r="E79" s="139"/>
      <c r="F79" s="139"/>
      <c r="G79" s="139"/>
      <c r="H79" s="140"/>
      <c r="I79" s="140"/>
    </row>
    <row r="80" spans="1:9" ht="11.1" customHeight="1" x14ac:dyDescent="0.25">
      <c r="A80" s="145" t="s">
        <v>370</v>
      </c>
      <c r="B80" s="139"/>
      <c r="C80" s="139"/>
      <c r="D80" s="139"/>
      <c r="E80" s="139"/>
      <c r="F80" s="139"/>
      <c r="G80" s="139"/>
      <c r="H80" s="140"/>
      <c r="I80" s="140"/>
    </row>
    <row r="81" spans="1:9" ht="11.1" customHeight="1" x14ac:dyDescent="0.25">
      <c r="A81" s="145" t="s">
        <v>368</v>
      </c>
      <c r="B81" s="139"/>
      <c r="C81" s="139"/>
      <c r="D81" s="139"/>
      <c r="E81" s="139"/>
      <c r="F81" s="139"/>
      <c r="G81" s="139"/>
      <c r="H81" s="140"/>
      <c r="I81" s="140"/>
    </row>
    <row r="82" spans="1:9" ht="11.1" customHeight="1" x14ac:dyDescent="0.25">
      <c r="A82" s="145" t="s">
        <v>369</v>
      </c>
      <c r="B82" s="139"/>
      <c r="C82" s="145"/>
      <c r="D82" s="146"/>
      <c r="E82" s="139"/>
      <c r="F82" s="139"/>
      <c r="G82" s="139"/>
      <c r="H82" s="140"/>
      <c r="I82" s="140"/>
    </row>
    <row r="83" spans="1:9" ht="11.1" customHeight="1" x14ac:dyDescent="0.25">
      <c r="A83" s="148" t="s">
        <v>274</v>
      </c>
      <c r="B83" s="139"/>
      <c r="C83" s="139"/>
      <c r="D83" s="139"/>
      <c r="E83" s="139"/>
      <c r="F83" s="139"/>
      <c r="G83" s="139"/>
      <c r="H83" s="140"/>
      <c r="I83" s="140"/>
    </row>
    <row r="84" spans="1:9" ht="15" x14ac:dyDescent="0.25">
      <c r="A84" s="139"/>
      <c r="B84" s="139"/>
      <c r="C84" s="139"/>
      <c r="D84" s="139"/>
      <c r="E84" s="139"/>
      <c r="F84" s="139"/>
      <c r="G84" s="139"/>
      <c r="H84" s="140"/>
      <c r="I84" s="140"/>
    </row>
    <row r="85" spans="1:9" ht="15" x14ac:dyDescent="0.25">
      <c r="A85" s="347" t="s">
        <v>275</v>
      </c>
      <c r="B85" s="347"/>
      <c r="C85" s="347"/>
      <c r="D85" s="347"/>
      <c r="E85" s="347"/>
      <c r="F85" s="347"/>
      <c r="G85" s="347"/>
      <c r="H85" s="140"/>
      <c r="I85" s="140"/>
    </row>
    <row r="86" spans="1:9" ht="6.95" customHeight="1" x14ac:dyDescent="0.25">
      <c r="A86" s="149"/>
      <c r="B86" s="149"/>
      <c r="C86" s="149"/>
      <c r="D86" s="149"/>
      <c r="E86" s="149"/>
      <c r="F86" s="149"/>
      <c r="G86" s="149"/>
      <c r="H86" s="140"/>
      <c r="I86" s="140"/>
    </row>
    <row r="87" spans="1:9" ht="15" x14ac:dyDescent="0.25">
      <c r="A87" s="150" t="s">
        <v>41</v>
      </c>
      <c r="B87" s="151" t="s">
        <v>42</v>
      </c>
      <c r="C87" s="151"/>
      <c r="D87" s="151"/>
      <c r="E87" s="151"/>
      <c r="F87" s="151"/>
      <c r="G87" s="152" t="s">
        <v>43</v>
      </c>
      <c r="H87" s="140"/>
      <c r="I87" s="140"/>
    </row>
    <row r="88" spans="1:9" ht="6.95" customHeight="1" x14ac:dyDescent="0.25">
      <c r="A88" s="153"/>
      <c r="B88" s="153"/>
      <c r="C88" s="153"/>
      <c r="D88" s="153"/>
      <c r="E88" s="153"/>
      <c r="F88" s="153"/>
      <c r="G88" s="154"/>
      <c r="H88" s="140"/>
      <c r="I88" s="140"/>
    </row>
    <row r="89" spans="1:9" ht="12.95" customHeight="1" x14ac:dyDescent="0.25">
      <c r="A89" s="155" t="s">
        <v>44</v>
      </c>
      <c r="B89" s="156" t="s">
        <v>431</v>
      </c>
      <c r="C89" s="149"/>
      <c r="D89" s="149"/>
      <c r="E89" s="149"/>
      <c r="F89" s="149"/>
      <c r="G89" s="217">
        <v>4</v>
      </c>
      <c r="H89" s="140"/>
      <c r="I89" s="140"/>
    </row>
    <row r="90" spans="1:9" ht="12.95" customHeight="1" x14ac:dyDescent="0.25">
      <c r="A90" s="155" t="s">
        <v>45</v>
      </c>
      <c r="B90" s="156" t="s">
        <v>441</v>
      </c>
      <c r="C90" s="149"/>
      <c r="D90" s="149"/>
      <c r="E90" s="149"/>
      <c r="F90" s="149"/>
      <c r="G90" s="217">
        <v>5</v>
      </c>
      <c r="H90" s="140"/>
      <c r="I90" s="140"/>
    </row>
    <row r="91" spans="1:9" ht="12.95" customHeight="1" x14ac:dyDescent="0.25">
      <c r="A91" s="155" t="s">
        <v>46</v>
      </c>
      <c r="B91" s="156" t="s">
        <v>427</v>
      </c>
      <c r="C91" s="149"/>
      <c r="D91" s="149"/>
      <c r="E91" s="149"/>
      <c r="F91" s="149"/>
      <c r="G91" s="259">
        <v>6</v>
      </c>
      <c r="H91" s="140"/>
      <c r="I91" s="140"/>
    </row>
    <row r="92" spans="1:9" ht="12.95" customHeight="1" x14ac:dyDescent="0.25">
      <c r="A92" s="155" t="s">
        <v>47</v>
      </c>
      <c r="B92" s="156" t="s">
        <v>243</v>
      </c>
      <c r="C92" s="149"/>
      <c r="D92" s="149"/>
      <c r="E92" s="149"/>
      <c r="F92" s="149"/>
      <c r="G92" s="259">
        <v>7</v>
      </c>
      <c r="H92" s="140"/>
      <c r="I92" s="140"/>
    </row>
    <row r="93" spans="1:9" ht="12.95" customHeight="1" x14ac:dyDescent="0.25">
      <c r="A93" s="155" t="s">
        <v>48</v>
      </c>
      <c r="B93" s="156" t="s">
        <v>216</v>
      </c>
      <c r="C93" s="149"/>
      <c r="D93" s="149"/>
      <c r="E93" s="149"/>
      <c r="F93" s="149"/>
      <c r="G93" s="259">
        <v>8</v>
      </c>
      <c r="H93" s="140"/>
      <c r="I93" s="140"/>
    </row>
    <row r="94" spans="1:9" ht="12.95" customHeight="1" x14ac:dyDescent="0.25">
      <c r="A94" s="155" t="s">
        <v>49</v>
      </c>
      <c r="B94" s="156" t="s">
        <v>229</v>
      </c>
      <c r="C94" s="149"/>
      <c r="D94" s="149"/>
      <c r="E94" s="149"/>
      <c r="F94" s="149"/>
      <c r="G94" s="259">
        <v>10</v>
      </c>
      <c r="H94" s="140"/>
      <c r="I94" s="140"/>
    </row>
    <row r="95" spans="1:9" ht="12.95" customHeight="1" x14ac:dyDescent="0.25">
      <c r="A95" s="155" t="s">
        <v>50</v>
      </c>
      <c r="B95" s="156" t="s">
        <v>227</v>
      </c>
      <c r="C95" s="149"/>
      <c r="D95" s="149"/>
      <c r="E95" s="149"/>
      <c r="F95" s="149"/>
      <c r="G95" s="259">
        <v>12</v>
      </c>
      <c r="H95" s="140"/>
      <c r="I95" s="140"/>
    </row>
    <row r="96" spans="1:9" ht="12.95" customHeight="1" x14ac:dyDescent="0.25">
      <c r="A96" s="155" t="s">
        <v>51</v>
      </c>
      <c r="B96" s="156" t="s">
        <v>228</v>
      </c>
      <c r="C96" s="149"/>
      <c r="D96" s="149"/>
      <c r="E96" s="149"/>
      <c r="F96" s="149"/>
      <c r="G96" s="259">
        <v>13</v>
      </c>
      <c r="H96" s="140"/>
      <c r="I96" s="140"/>
    </row>
    <row r="97" spans="1:9" ht="12.95" hidden="1" customHeight="1" x14ac:dyDescent="0.25">
      <c r="A97" s="155" t="s">
        <v>52</v>
      </c>
      <c r="B97" s="156" t="s">
        <v>217</v>
      </c>
      <c r="C97" s="149"/>
      <c r="D97" s="149"/>
      <c r="E97" s="149"/>
      <c r="F97" s="149"/>
      <c r="G97" s="259">
        <v>14</v>
      </c>
      <c r="H97" s="140"/>
      <c r="I97" s="140"/>
    </row>
    <row r="98" spans="1:9" ht="12.95" hidden="1" customHeight="1" x14ac:dyDescent="0.25">
      <c r="A98" s="155" t="s">
        <v>73</v>
      </c>
      <c r="B98" s="156" t="s">
        <v>149</v>
      </c>
      <c r="C98" s="149"/>
      <c r="D98" s="149"/>
      <c r="E98" s="149"/>
      <c r="F98" s="149"/>
      <c r="G98" s="259">
        <v>15</v>
      </c>
      <c r="H98" s="140"/>
      <c r="I98" s="140"/>
    </row>
    <row r="99" spans="1:9" ht="12.95" customHeight="1" x14ac:dyDescent="0.25">
      <c r="A99" s="155" t="s">
        <v>52</v>
      </c>
      <c r="B99" s="156" t="s">
        <v>249</v>
      </c>
      <c r="C99" s="156"/>
      <c r="D99" s="156"/>
      <c r="E99" s="149"/>
      <c r="F99" s="149"/>
      <c r="G99" s="259">
        <v>14</v>
      </c>
      <c r="H99" s="140"/>
      <c r="I99" s="140"/>
    </row>
    <row r="100" spans="1:9" ht="12.95" customHeight="1" x14ac:dyDescent="0.25">
      <c r="A100" s="155" t="s">
        <v>73</v>
      </c>
      <c r="B100" s="156" t="s">
        <v>460</v>
      </c>
      <c r="C100" s="156"/>
      <c r="D100" s="156"/>
      <c r="E100" s="149"/>
      <c r="F100" s="149"/>
      <c r="G100" s="259">
        <v>15</v>
      </c>
      <c r="H100" s="140"/>
      <c r="I100" s="140"/>
    </row>
    <row r="101" spans="1:9" ht="12.95" customHeight="1" x14ac:dyDescent="0.25">
      <c r="A101" s="155" t="s">
        <v>87</v>
      </c>
      <c r="B101" s="156" t="s">
        <v>218</v>
      </c>
      <c r="C101" s="149"/>
      <c r="D101" s="149"/>
      <c r="E101" s="149"/>
      <c r="F101" s="149"/>
      <c r="G101" s="259">
        <v>16</v>
      </c>
      <c r="H101" s="140"/>
      <c r="I101" s="140"/>
    </row>
    <row r="102" spans="1:9" ht="12.95" customHeight="1" x14ac:dyDescent="0.25">
      <c r="A102" s="155" t="s">
        <v>88</v>
      </c>
      <c r="B102" s="156" t="s">
        <v>276</v>
      </c>
      <c r="C102" s="149"/>
      <c r="D102" s="149"/>
      <c r="E102" s="149"/>
      <c r="F102" s="149"/>
      <c r="G102" s="259">
        <v>18</v>
      </c>
      <c r="H102" s="140"/>
      <c r="I102" s="140"/>
    </row>
    <row r="103" spans="1:9" ht="12.95" customHeight="1" x14ac:dyDescent="0.25">
      <c r="A103" s="155" t="s">
        <v>102</v>
      </c>
      <c r="B103" s="156" t="s">
        <v>219</v>
      </c>
      <c r="C103" s="149"/>
      <c r="D103" s="149"/>
      <c r="E103" s="149"/>
      <c r="F103" s="149"/>
      <c r="G103" s="259">
        <v>19</v>
      </c>
      <c r="H103" s="140"/>
      <c r="I103" s="140"/>
    </row>
    <row r="104" spans="1:9" ht="12.95" customHeight="1" x14ac:dyDescent="0.25">
      <c r="A104" s="155" t="s">
        <v>103</v>
      </c>
      <c r="B104" s="156" t="s">
        <v>230</v>
      </c>
      <c r="C104" s="149"/>
      <c r="D104" s="149"/>
      <c r="E104" s="149"/>
      <c r="F104" s="149"/>
      <c r="G104" s="259">
        <v>20</v>
      </c>
      <c r="H104" s="140"/>
      <c r="I104" s="140"/>
    </row>
    <row r="105" spans="1:9" ht="12.95" customHeight="1" x14ac:dyDescent="0.25">
      <c r="A105" s="155" t="s">
        <v>105</v>
      </c>
      <c r="B105" s="156" t="s">
        <v>220</v>
      </c>
      <c r="C105" s="149"/>
      <c r="D105" s="149"/>
      <c r="E105" s="149"/>
      <c r="F105" s="149"/>
      <c r="G105" s="259">
        <v>21</v>
      </c>
      <c r="H105" s="140"/>
      <c r="I105" s="140"/>
    </row>
    <row r="106" spans="1:9" ht="12.95" customHeight="1" x14ac:dyDescent="0.25">
      <c r="A106" s="155" t="s">
        <v>190</v>
      </c>
      <c r="B106" s="156" t="s">
        <v>221</v>
      </c>
      <c r="C106" s="149"/>
      <c r="D106" s="149"/>
      <c r="E106" s="149"/>
      <c r="F106" s="149"/>
      <c r="G106" s="259">
        <v>22</v>
      </c>
      <c r="H106" s="140"/>
      <c r="I106" s="140"/>
    </row>
    <row r="107" spans="1:9" ht="12.95" customHeight="1" x14ac:dyDescent="0.25">
      <c r="A107" s="155" t="s">
        <v>200</v>
      </c>
      <c r="B107" s="156" t="s">
        <v>222</v>
      </c>
      <c r="C107" s="149"/>
      <c r="D107" s="149"/>
      <c r="E107" s="149"/>
      <c r="F107" s="149"/>
      <c r="G107" s="259">
        <v>23</v>
      </c>
      <c r="H107" s="140"/>
      <c r="I107" s="140"/>
    </row>
    <row r="108" spans="1:9" ht="12.95" customHeight="1" x14ac:dyDescent="0.25">
      <c r="A108" s="155" t="s">
        <v>201</v>
      </c>
      <c r="B108" s="156" t="s">
        <v>279</v>
      </c>
      <c r="C108" s="149"/>
      <c r="D108" s="149"/>
      <c r="E108" s="149"/>
      <c r="F108" s="149"/>
      <c r="G108" s="259">
        <v>24</v>
      </c>
      <c r="H108" s="140"/>
      <c r="I108" s="140"/>
    </row>
    <row r="109" spans="1:9" ht="12.95" customHeight="1" x14ac:dyDescent="0.25">
      <c r="A109" s="155" t="s">
        <v>257</v>
      </c>
      <c r="B109" s="156" t="s">
        <v>223</v>
      </c>
      <c r="C109" s="149"/>
      <c r="D109" s="149"/>
      <c r="E109" s="149"/>
      <c r="F109" s="149"/>
      <c r="G109" s="259">
        <v>25</v>
      </c>
      <c r="H109" s="140"/>
      <c r="I109" s="140"/>
    </row>
    <row r="110" spans="1:9" ht="12.95" customHeight="1" x14ac:dyDescent="0.25">
      <c r="A110" s="155" t="s">
        <v>280</v>
      </c>
      <c r="B110" s="156" t="s">
        <v>224</v>
      </c>
      <c r="C110" s="149"/>
      <c r="D110" s="149"/>
      <c r="E110" s="149"/>
      <c r="F110" s="149"/>
      <c r="G110" s="260">
        <v>27</v>
      </c>
      <c r="H110" s="140"/>
      <c r="I110" s="140"/>
    </row>
    <row r="111" spans="1:9" ht="6.95" customHeight="1" x14ac:dyDescent="0.25">
      <c r="A111" s="155"/>
      <c r="B111" s="149"/>
      <c r="C111" s="149"/>
      <c r="D111" s="149"/>
      <c r="E111" s="149"/>
      <c r="F111" s="149"/>
      <c r="G111" s="157"/>
      <c r="H111" s="140"/>
      <c r="I111" s="140"/>
    </row>
    <row r="112" spans="1:9" ht="15" x14ac:dyDescent="0.25">
      <c r="A112" s="150" t="s">
        <v>53</v>
      </c>
      <c r="B112" s="151" t="s">
        <v>42</v>
      </c>
      <c r="C112" s="151"/>
      <c r="D112" s="151"/>
      <c r="E112" s="151"/>
      <c r="F112" s="151"/>
      <c r="G112" s="152" t="s">
        <v>43</v>
      </c>
      <c r="H112" s="140"/>
      <c r="I112" s="140"/>
    </row>
    <row r="113" spans="1:9" ht="6.95" customHeight="1" x14ac:dyDescent="0.25">
      <c r="A113" s="158"/>
      <c r="B113" s="153"/>
      <c r="C113" s="153"/>
      <c r="D113" s="153"/>
      <c r="E113" s="153"/>
      <c r="F113" s="153"/>
      <c r="G113" s="159"/>
      <c r="H113" s="140"/>
      <c r="I113" s="140"/>
    </row>
    <row r="114" spans="1:9" ht="12.95" customHeight="1" x14ac:dyDescent="0.25">
      <c r="A114" s="155" t="s">
        <v>44</v>
      </c>
      <c r="B114" s="156" t="s">
        <v>431</v>
      </c>
      <c r="C114" s="149"/>
      <c r="D114" s="149"/>
      <c r="E114" s="149"/>
      <c r="F114" s="149"/>
      <c r="G114" s="217">
        <v>4</v>
      </c>
      <c r="H114" s="140"/>
      <c r="I114" s="140"/>
    </row>
    <row r="115" spans="1:9" ht="12.95" customHeight="1" x14ac:dyDescent="0.25">
      <c r="A115" s="155" t="s">
        <v>45</v>
      </c>
      <c r="B115" s="156" t="s">
        <v>430</v>
      </c>
      <c r="C115" s="149"/>
      <c r="D115" s="149"/>
      <c r="E115" s="149"/>
      <c r="F115" s="149"/>
      <c r="G115" s="217">
        <v>5</v>
      </c>
      <c r="H115" s="140"/>
      <c r="I115" s="140"/>
    </row>
    <row r="116" spans="1:9" ht="12.95" customHeight="1" x14ac:dyDescent="0.25">
      <c r="A116" s="155" t="s">
        <v>46</v>
      </c>
      <c r="B116" s="156" t="s">
        <v>428</v>
      </c>
      <c r="C116" s="149"/>
      <c r="D116" s="149"/>
      <c r="E116" s="149"/>
      <c r="F116" s="149"/>
      <c r="G116" s="217">
        <v>6</v>
      </c>
      <c r="H116" s="140"/>
      <c r="I116" s="140"/>
    </row>
    <row r="117" spans="1:9" ht="12.95" customHeight="1" x14ac:dyDescent="0.25">
      <c r="A117" s="155" t="s">
        <v>47</v>
      </c>
      <c r="B117" s="156" t="s">
        <v>429</v>
      </c>
      <c r="C117" s="149"/>
      <c r="D117" s="149"/>
      <c r="E117" s="149"/>
      <c r="F117" s="149"/>
      <c r="G117" s="217">
        <v>7</v>
      </c>
      <c r="H117" s="140"/>
      <c r="I117" s="140"/>
    </row>
    <row r="118" spans="1:9" ht="12.95" customHeight="1" x14ac:dyDescent="0.25">
      <c r="A118" s="155" t="s">
        <v>48</v>
      </c>
      <c r="B118" s="156" t="s">
        <v>225</v>
      </c>
      <c r="C118" s="149"/>
      <c r="D118" s="149"/>
      <c r="E118" s="149"/>
      <c r="F118" s="149"/>
      <c r="G118" s="217">
        <v>9</v>
      </c>
      <c r="H118" s="140"/>
      <c r="I118" s="140"/>
    </row>
    <row r="119" spans="1:9" ht="12.95" customHeight="1" x14ac:dyDescent="0.25">
      <c r="A119" s="155" t="s">
        <v>49</v>
      </c>
      <c r="B119" s="156" t="s">
        <v>226</v>
      </c>
      <c r="C119" s="149"/>
      <c r="D119" s="149"/>
      <c r="E119" s="149"/>
      <c r="F119" s="149"/>
      <c r="G119" s="217">
        <v>9</v>
      </c>
      <c r="H119" s="140"/>
      <c r="I119" s="140"/>
    </row>
    <row r="120" spans="1:9" ht="12.95" customHeight="1" x14ac:dyDescent="0.25">
      <c r="A120" s="155" t="s">
        <v>50</v>
      </c>
      <c r="B120" s="156" t="s">
        <v>231</v>
      </c>
      <c r="C120" s="149"/>
      <c r="D120" s="149"/>
      <c r="E120" s="149"/>
      <c r="F120" s="149"/>
      <c r="G120" s="217">
        <v>11</v>
      </c>
      <c r="H120" s="140"/>
      <c r="I120" s="140"/>
    </row>
    <row r="121" spans="1:9" ht="12.95" customHeight="1" x14ac:dyDescent="0.25">
      <c r="A121" s="155" t="s">
        <v>51</v>
      </c>
      <c r="B121" s="156" t="s">
        <v>232</v>
      </c>
      <c r="C121" s="149"/>
      <c r="D121" s="149"/>
      <c r="E121" s="149"/>
      <c r="F121" s="149"/>
      <c r="G121" s="217">
        <v>11</v>
      </c>
      <c r="H121" s="140"/>
      <c r="I121" s="140"/>
    </row>
    <row r="122" spans="1:9" ht="12.95" customHeight="1" x14ac:dyDescent="0.25">
      <c r="A122" s="155" t="s">
        <v>52</v>
      </c>
      <c r="B122" s="156" t="s">
        <v>227</v>
      </c>
      <c r="C122" s="149"/>
      <c r="D122" s="149"/>
      <c r="E122" s="149"/>
      <c r="F122" s="149"/>
      <c r="G122" s="217">
        <v>12</v>
      </c>
      <c r="H122" s="140"/>
      <c r="I122" s="140"/>
    </row>
    <row r="123" spans="1:9" ht="12.95" customHeight="1" x14ac:dyDescent="0.25">
      <c r="A123" s="155" t="s">
        <v>73</v>
      </c>
      <c r="B123" s="156" t="s">
        <v>228</v>
      </c>
      <c r="C123" s="149"/>
      <c r="D123" s="149"/>
      <c r="E123" s="149"/>
      <c r="F123" s="149"/>
      <c r="G123" s="217">
        <v>13</v>
      </c>
      <c r="H123" s="140"/>
      <c r="I123" s="140"/>
    </row>
    <row r="124" spans="1:9" ht="12.95" customHeight="1" x14ac:dyDescent="0.25">
      <c r="A124" s="155" t="s">
        <v>87</v>
      </c>
      <c r="B124" s="156" t="s">
        <v>217</v>
      </c>
      <c r="C124" s="149"/>
      <c r="D124" s="149"/>
      <c r="E124" s="149"/>
      <c r="F124" s="149"/>
      <c r="G124" s="217">
        <v>14</v>
      </c>
      <c r="H124" s="140"/>
      <c r="I124" s="140"/>
    </row>
    <row r="125" spans="1:9" ht="12.95" customHeight="1" x14ac:dyDescent="0.25">
      <c r="A125" s="155" t="s">
        <v>88</v>
      </c>
      <c r="B125" s="156" t="s">
        <v>149</v>
      </c>
      <c r="C125" s="149"/>
      <c r="D125" s="149"/>
      <c r="E125" s="149"/>
      <c r="F125" s="149"/>
      <c r="G125" s="217">
        <v>15</v>
      </c>
      <c r="H125" s="140"/>
      <c r="I125" s="140"/>
    </row>
    <row r="126" spans="1:9" ht="12.95" customHeight="1" x14ac:dyDescent="0.25">
      <c r="A126" s="155" t="s">
        <v>102</v>
      </c>
      <c r="B126" s="156" t="s">
        <v>249</v>
      </c>
      <c r="C126" s="149"/>
      <c r="D126" s="149"/>
      <c r="E126" s="149"/>
      <c r="F126" s="149"/>
      <c r="G126" s="217">
        <v>16</v>
      </c>
      <c r="H126" s="140"/>
      <c r="I126" s="140"/>
    </row>
    <row r="127" spans="1:9" ht="12.95" customHeight="1" x14ac:dyDescent="0.25">
      <c r="A127" s="155" t="s">
        <v>103</v>
      </c>
      <c r="B127" s="156" t="s">
        <v>460</v>
      </c>
      <c r="C127" s="149"/>
      <c r="D127" s="149"/>
      <c r="E127" s="149"/>
      <c r="F127" s="149"/>
      <c r="G127" s="217">
        <v>16</v>
      </c>
      <c r="H127" s="140"/>
      <c r="I127" s="140"/>
    </row>
    <row r="128" spans="1:9" ht="54.75" customHeight="1" x14ac:dyDescent="0.25">
      <c r="A128" s="348" t="s">
        <v>235</v>
      </c>
      <c r="B128" s="348"/>
      <c r="C128" s="348"/>
      <c r="D128" s="348"/>
      <c r="E128" s="348"/>
      <c r="F128" s="348"/>
      <c r="G128" s="348"/>
      <c r="H128" s="140"/>
      <c r="I128" s="140"/>
    </row>
    <row r="129" spans="1:9" ht="15" customHeight="1" x14ac:dyDescent="0.25">
      <c r="A129" s="156"/>
      <c r="B129" s="156"/>
      <c r="C129" s="156"/>
      <c r="D129" s="156"/>
      <c r="E129" s="156"/>
      <c r="F129" s="156"/>
      <c r="G129" s="156"/>
      <c r="H129" s="140"/>
      <c r="I129" s="140"/>
    </row>
    <row r="130" spans="1:9" ht="11.1" customHeight="1" x14ac:dyDescent="0.25">
      <c r="A130" s="160" t="s">
        <v>370</v>
      </c>
      <c r="B130" s="140"/>
      <c r="C130" s="161"/>
      <c r="D130" s="161"/>
      <c r="E130" s="161"/>
      <c r="F130" s="161"/>
      <c r="G130" s="161"/>
      <c r="H130" s="140"/>
      <c r="I130" s="140"/>
    </row>
    <row r="131" spans="1:9" ht="11.1" customHeight="1" x14ac:dyDescent="0.25">
      <c r="A131" s="160" t="s">
        <v>368</v>
      </c>
      <c r="B131" s="140"/>
      <c r="C131" s="161"/>
      <c r="D131" s="161"/>
      <c r="E131" s="161"/>
      <c r="F131" s="161"/>
      <c r="G131" s="161"/>
      <c r="H131" s="140"/>
      <c r="I131" s="140"/>
    </row>
    <row r="132" spans="1:9" ht="11.1" customHeight="1" x14ac:dyDescent="0.25">
      <c r="A132" s="160" t="s">
        <v>369</v>
      </c>
      <c r="B132" s="140"/>
      <c r="C132" s="161"/>
      <c r="D132" s="161"/>
      <c r="E132" s="161"/>
      <c r="F132" s="161"/>
      <c r="G132" s="161"/>
      <c r="H132" s="140"/>
      <c r="I132" s="140"/>
    </row>
    <row r="133" spans="1:9" ht="11.1" customHeight="1" x14ac:dyDescent="0.25">
      <c r="A133" s="148" t="s">
        <v>274</v>
      </c>
      <c r="B133" s="162"/>
      <c r="C133" s="161"/>
      <c r="D133" s="161"/>
      <c r="E133" s="161"/>
      <c r="F133" s="161"/>
      <c r="G133" s="161"/>
      <c r="H133" s="140"/>
      <c r="I133" s="140"/>
    </row>
    <row r="134" spans="1:9" ht="11.1" customHeight="1" x14ac:dyDescent="0.25">
      <c r="A134" s="140"/>
      <c r="B134" s="140"/>
      <c r="C134" s="140"/>
      <c r="D134" s="140"/>
      <c r="E134" s="140"/>
      <c r="F134" s="140"/>
      <c r="G134" s="140"/>
      <c r="H134" s="140"/>
      <c r="I134" s="140"/>
    </row>
    <row r="135" spans="1:9" ht="15" x14ac:dyDescent="0.25">
      <c r="A135" s="140"/>
      <c r="B135" s="140"/>
      <c r="C135" s="140"/>
      <c r="D135" s="140"/>
      <c r="E135" s="140"/>
      <c r="F135" s="140"/>
      <c r="G135" s="140"/>
      <c r="H135" s="140"/>
      <c r="I135" s="140"/>
    </row>
  </sheetData>
  <mergeCells count="5">
    <mergeCell ref="C13:H13"/>
    <mergeCell ref="C14:H14"/>
    <mergeCell ref="A85:G85"/>
    <mergeCell ref="A128:G128"/>
    <mergeCell ref="A64:H64"/>
  </mergeCells>
  <hyperlinks>
    <hyperlink ref="G89" location="balanza_periodos!A1" display="balanza_periodos!A1" xr:uid="{00000000-0004-0000-0000-000000000000}"/>
    <hyperlink ref="G114" location="balanza_periodos!A23" display="balanza_periodos!A23" xr:uid="{00000000-0004-0000-0000-000001000000}"/>
    <hyperlink ref="G116" location="evolución_comercio!A13" display="evolución_comercio!A13" xr:uid="{00000000-0004-0000-0000-000002000000}"/>
    <hyperlink ref="G117" location="evolución_comercio!A54" display="evolución_comercio!A54" xr:uid="{00000000-0004-0000-0000-000003000000}"/>
    <hyperlink ref="G118" location="'balanza productos_clase_sector'!A38" display="'balanza productos_clase_sector'!A38" xr:uid="{00000000-0004-0000-0000-000004000000}"/>
    <hyperlink ref="G119" location="'balanza productos_clase_sector'!A60" display="'balanza productos_clase_sector'!A60" xr:uid="{00000000-0004-0000-0000-000005000000}"/>
    <hyperlink ref="G120" location="'zona economica'!A42" display="'zona economica'!A42" xr:uid="{00000000-0004-0000-0000-000006000000}"/>
    <hyperlink ref="G121" location="'zona economica'!A64" display="'zona economica'!A64" xr:uid="{00000000-0004-0000-0000-000007000000}"/>
    <hyperlink ref="G122" location="'prin paises exp e imp'!A25" display="'prin paises exp e imp'!A25" xr:uid="{00000000-0004-0000-0000-000008000000}"/>
    <hyperlink ref="G123" location="'prin paises exp e imp'!A73" display="'prin paises exp e imp'!A73" xr:uid="{00000000-0004-0000-0000-000009000000}"/>
    <hyperlink ref="G124" location="'prin prod exp e imp'!A26" display="'prin prod exp e imp'!A26" xr:uid="{00000000-0004-0000-0000-00000A000000}"/>
    <hyperlink ref="G125" location="'prin prod exp e imp'!A76" display="'prin prod exp e imp'!A76" xr:uid="{00000000-0004-0000-0000-00000B000000}"/>
    <hyperlink ref="G126" location="'Principales Rubros'!A30" display="'Principales Rubros'!A30" xr:uid="{00000000-0004-0000-0000-00000C000000}"/>
    <hyperlink ref="G90" location="balanza_anuales!A1" display="balanza_anuales!A1" xr:uid="{00000000-0004-0000-0000-00000D000000}"/>
    <hyperlink ref="G91" location="evolución_comercio!A1" display="evolución_comercio!A1" xr:uid="{00000000-0004-0000-0000-00000E000000}"/>
    <hyperlink ref="G92" location="evolución_comercio!A37" display="evolución_comercio!A37" xr:uid="{00000000-0004-0000-0000-00000F000000}"/>
    <hyperlink ref="G93" location="'balanza productos_clase_sector'!A1" display="'balanza productos_clase_sector'!A1" xr:uid="{00000000-0004-0000-0000-000010000000}"/>
    <hyperlink ref="G94" location="'zona economica'!A1" display="'zona economica'!A1" xr:uid="{00000000-0004-0000-0000-000011000000}"/>
    <hyperlink ref="G95" location="'prin paises exp e imp'!A1" display="'prin paises exp e imp'!A1" xr:uid="{00000000-0004-0000-0000-000012000000}"/>
    <hyperlink ref="G96" location="'prin paises exp e imp'!A49" display="'prin paises exp e imp'!A49" xr:uid="{00000000-0004-0000-0000-000013000000}"/>
    <hyperlink ref="G97" location="'prin prod exp e imp'!A1" display="'prin prod exp e imp'!A1" xr:uid="{00000000-0004-0000-0000-000014000000}"/>
    <hyperlink ref="G98" location="'prin prod exp e imp'!A50" display="'prin prod exp e imp'!A50" xr:uid="{00000000-0004-0000-0000-000015000000}"/>
    <hyperlink ref="G99" location="'Principales Rubros'!A1" display="'Principales Rubros'!A1" xr:uid="{00000000-0004-0000-0000-000016000000}"/>
    <hyperlink ref="G101" location="productos!A1" display="productos!A1" xr:uid="{00000000-0004-0000-0000-000017000000}"/>
    <hyperlink ref="G102" location="productos!A96" display="productos!A96" xr:uid="{00000000-0004-0000-0000-000018000000}"/>
    <hyperlink ref="G103" location="productos!A128" display="productos!A128" xr:uid="{00000000-0004-0000-0000-000019000000}"/>
    <hyperlink ref="G104" location="productos!A158" display="productos!A158" xr:uid="{00000000-0004-0000-0000-00001A000000}"/>
    <hyperlink ref="G105" location="productos!A193" display="productos!A193" xr:uid="{00000000-0004-0000-0000-00001B000000}"/>
    <hyperlink ref="G106" location="productos!A231" display="productos!A231" xr:uid="{00000000-0004-0000-0000-00001C000000}"/>
    <hyperlink ref="G107" location="productos!A271" display="productos!A271" xr:uid="{00000000-0004-0000-0000-00001D000000}"/>
    <hyperlink ref="G108" location="productos!A310" display="productos!A310" xr:uid="{00000000-0004-0000-0000-00001E000000}"/>
    <hyperlink ref="G109" location="productos!A350" display="productos!A350" xr:uid="{00000000-0004-0000-0000-00001F000000}"/>
    <hyperlink ref="G110" location="productos!A390" display="productos!A390" xr:uid="{00000000-0004-0000-0000-000020000000}"/>
    <hyperlink ref="G115" location="balanza_anuales!A23" display="balanza_anuales!A23" xr:uid="{00000000-0004-0000-0000-000021000000}"/>
    <hyperlink ref="G100" location="'Principales Rubros'!Área_de_impresión" display="'Principales Rubros'!Área_de_impresión" xr:uid="{925DD942-FFB0-4346-B909-CC560F31265E}"/>
  </hyperlinks>
  <pageMargins left="1.5354330708661419" right="0.19685039370078741" top="1.7322834645669292" bottom="1.0236220472440944" header="0.31496062992125984" footer="0.31496062992125984"/>
  <pageSetup scale="94" orientation="portrait" r:id="rId1"/>
  <rowBreaks count="2" manualBreakCount="2">
    <brk id="41" max="7" man="1"/>
    <brk id="84"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1:U85"/>
  <sheetViews>
    <sheetView workbookViewId="0">
      <selection sqref="A1:K1"/>
    </sheetView>
  </sheetViews>
  <sheetFormatPr baseColWidth="10" defaultRowHeight="12.75" x14ac:dyDescent="0.2"/>
  <cols>
    <col min="1" max="1" width="19.85546875" bestFit="1" customWidth="1"/>
    <col min="2" max="4" width="8.5703125" customWidth="1"/>
    <col min="5" max="5" width="8.7109375" bestFit="1" customWidth="1"/>
    <col min="6" max="6" width="2.28515625" customWidth="1"/>
    <col min="7" max="9" width="8.5703125" customWidth="1"/>
    <col min="10" max="10" width="9.7109375" bestFit="1" customWidth="1"/>
    <col min="11" max="11" width="9.28515625" bestFit="1" customWidth="1"/>
    <col min="12" max="12" width="10.140625" bestFit="1" customWidth="1"/>
    <col min="16" max="16" width="13.85546875" bestFit="1" customWidth="1"/>
    <col min="17" max="17" width="12.85546875" bestFit="1" customWidth="1"/>
  </cols>
  <sheetData>
    <row r="1" spans="1:17" s="14" customFormat="1" ht="20.100000000000001" customHeight="1" x14ac:dyDescent="0.2">
      <c r="A1" s="389" t="s">
        <v>151</v>
      </c>
      <c r="B1" s="389"/>
      <c r="C1" s="389"/>
      <c r="D1" s="389"/>
      <c r="E1" s="389"/>
      <c r="F1" s="389"/>
      <c r="G1" s="389"/>
      <c r="H1" s="389"/>
      <c r="I1" s="389"/>
      <c r="J1" s="389"/>
      <c r="K1" s="389"/>
      <c r="L1" s="83"/>
      <c r="M1" s="83"/>
      <c r="N1" s="83"/>
      <c r="O1" s="83"/>
    </row>
    <row r="2" spans="1:17" s="14" customFormat="1" ht="20.100000000000001" customHeight="1" x14ac:dyDescent="0.15">
      <c r="A2" s="390" t="s">
        <v>258</v>
      </c>
      <c r="B2" s="390"/>
      <c r="C2" s="390"/>
      <c r="D2" s="390"/>
      <c r="E2" s="390"/>
      <c r="F2" s="390"/>
      <c r="G2" s="390"/>
      <c r="H2" s="390"/>
      <c r="I2" s="390"/>
      <c r="J2" s="390"/>
      <c r="K2" s="390"/>
      <c r="L2" s="85"/>
      <c r="M2" s="85"/>
      <c r="N2" s="85"/>
      <c r="O2" s="85"/>
    </row>
    <row r="3" spans="1:17" s="20" customFormat="1" ht="11.25" x14ac:dyDescent="0.2">
      <c r="A3" s="17"/>
      <c r="B3" s="391" t="s">
        <v>259</v>
      </c>
      <c r="C3" s="391"/>
      <c r="D3" s="391"/>
      <c r="E3" s="391"/>
      <c r="F3" s="343"/>
      <c r="G3" s="391" t="s">
        <v>419</v>
      </c>
      <c r="H3" s="391"/>
      <c r="I3" s="391"/>
      <c r="J3" s="391"/>
      <c r="K3" s="391"/>
      <c r="L3" s="91"/>
      <c r="M3" s="91"/>
      <c r="N3" s="91"/>
      <c r="O3" s="91"/>
    </row>
    <row r="4" spans="1:17" s="20" customFormat="1" ht="11.25" x14ac:dyDescent="0.2">
      <c r="A4" s="17" t="s">
        <v>262</v>
      </c>
      <c r="B4" s="122">
        <v>2018</v>
      </c>
      <c r="C4" s="392" t="s">
        <v>511</v>
      </c>
      <c r="D4" s="392"/>
      <c r="E4" s="392"/>
      <c r="F4" s="343"/>
      <c r="G4" s="122">
        <v>2018</v>
      </c>
      <c r="H4" s="392" t="s">
        <v>511</v>
      </c>
      <c r="I4" s="392"/>
      <c r="J4" s="392"/>
      <c r="K4" s="392"/>
      <c r="L4" s="91"/>
      <c r="M4" s="91"/>
      <c r="N4" s="91"/>
      <c r="O4" s="91"/>
    </row>
    <row r="5" spans="1:17" s="20" customFormat="1" ht="11.25" x14ac:dyDescent="0.2">
      <c r="A5" s="123"/>
      <c r="B5" s="123"/>
      <c r="C5" s="124">
        <v>2019</v>
      </c>
      <c r="D5" s="124">
        <v>2020</v>
      </c>
      <c r="E5" s="344" t="s">
        <v>522</v>
      </c>
      <c r="F5" s="125"/>
      <c r="G5" s="123"/>
      <c r="H5" s="124">
        <v>2019</v>
      </c>
      <c r="I5" s="124">
        <v>2020</v>
      </c>
      <c r="J5" s="344" t="s">
        <v>522</v>
      </c>
      <c r="K5" s="344" t="s">
        <v>507</v>
      </c>
    </row>
    <row r="7" spans="1:17" x14ac:dyDescent="0.2">
      <c r="A7" s="17" t="s">
        <v>250</v>
      </c>
      <c r="B7" s="126"/>
      <c r="C7" s="126"/>
      <c r="D7" s="126"/>
      <c r="E7" s="127"/>
      <c r="F7" s="2"/>
      <c r="G7" s="126">
        <v>17900757</v>
      </c>
      <c r="H7" s="126">
        <v>16865490</v>
      </c>
      <c r="I7" s="126">
        <v>15696442</v>
      </c>
      <c r="J7" s="128">
        <v>-6.9315981925221259E-2</v>
      </c>
      <c r="L7" s="40"/>
      <c r="M7" s="281"/>
    </row>
    <row r="8" spans="1:17" x14ac:dyDescent="0.2">
      <c r="L8" s="40"/>
    </row>
    <row r="9" spans="1:17" s="107" customFormat="1" x14ac:dyDescent="0.2">
      <c r="A9" s="9" t="s">
        <v>277</v>
      </c>
      <c r="B9" s="116">
        <v>2938029.3026435999</v>
      </c>
      <c r="C9" s="116">
        <v>2814494.0042326003</v>
      </c>
      <c r="D9" s="116">
        <v>2689707.2934888001</v>
      </c>
      <c r="E9" s="119">
        <v>-4.4337174126553025E-2</v>
      </c>
      <c r="G9" s="116">
        <v>5739379.044160001</v>
      </c>
      <c r="H9" s="116">
        <v>6088913.945559999</v>
      </c>
      <c r="I9" s="116">
        <v>5544602.8371199984</v>
      </c>
      <c r="J9" s="120">
        <v>-8.9393792276684869E-2</v>
      </c>
      <c r="K9" s="120">
        <v>0.3532394689904883</v>
      </c>
      <c r="L9" s="40"/>
      <c r="M9" s="116"/>
    </row>
    <row r="10" spans="1:17" s="107" customFormat="1" x14ac:dyDescent="0.2">
      <c r="A10" s="10" t="s">
        <v>76</v>
      </c>
      <c r="B10" s="116">
        <v>4688614.7907160008</v>
      </c>
      <c r="C10" s="93">
        <v>4624643.9049999993</v>
      </c>
      <c r="D10" s="93">
        <v>4314632.2630000003</v>
      </c>
      <c r="E10" s="119">
        <v>-6.7034705453716259E-2</v>
      </c>
      <c r="F10" s="93"/>
      <c r="G10" s="93">
        <v>3653776.8170799999</v>
      </c>
      <c r="H10" s="93">
        <v>2660718.88155</v>
      </c>
      <c r="I10" s="93">
        <v>2082698.9240800005</v>
      </c>
      <c r="J10" s="120">
        <v>-0.21724202488211553</v>
      </c>
      <c r="K10" s="120">
        <v>0.13268605229643765</v>
      </c>
      <c r="L10" s="40"/>
      <c r="M10" s="327"/>
      <c r="N10" s="15"/>
      <c r="O10" s="14"/>
      <c r="P10" s="14"/>
      <c r="Q10" s="15"/>
    </row>
    <row r="11" spans="1:17" s="107" customFormat="1" x14ac:dyDescent="0.2">
      <c r="A11" s="107" t="s">
        <v>260</v>
      </c>
      <c r="B11" s="116">
        <v>859951.94101230009</v>
      </c>
      <c r="C11" s="116">
        <v>879530.80563200009</v>
      </c>
      <c r="D11" s="116">
        <v>862226.09682689991</v>
      </c>
      <c r="E11" s="119">
        <v>-1.967493201408177E-2</v>
      </c>
      <c r="G11" s="116">
        <v>2025429.7037400007</v>
      </c>
      <c r="H11" s="116">
        <v>1947961.3322600003</v>
      </c>
      <c r="I11" s="116">
        <v>1843554.1195899998</v>
      </c>
      <c r="J11" s="120">
        <v>-5.3598195683314032E-2</v>
      </c>
      <c r="K11" s="120">
        <v>0.11745044638714938</v>
      </c>
      <c r="L11" s="40"/>
    </row>
    <row r="12" spans="1:17" s="107" customFormat="1" x14ac:dyDescent="0.2">
      <c r="A12" s="9" t="s">
        <v>244</v>
      </c>
      <c r="B12" s="116">
        <v>666937.5373000002</v>
      </c>
      <c r="C12" s="116">
        <v>622459.38823979988</v>
      </c>
      <c r="D12" s="116">
        <v>614414.23915699986</v>
      </c>
      <c r="E12" s="119">
        <v>-1.2924777479138339E-2</v>
      </c>
      <c r="G12" s="116">
        <v>1341964.5381599998</v>
      </c>
      <c r="H12" s="116">
        <v>1247790.6975500002</v>
      </c>
      <c r="I12" s="116">
        <v>1246963.3574400004</v>
      </c>
      <c r="J12" s="120">
        <v>-6.6304397975092133E-4</v>
      </c>
      <c r="K12" s="120">
        <v>7.9442421246802328E-2</v>
      </c>
      <c r="L12" s="40"/>
    </row>
    <row r="13" spans="1:17" s="107" customFormat="1" x14ac:dyDescent="0.2">
      <c r="A13" s="107" t="s">
        <v>350</v>
      </c>
      <c r="B13" s="133" t="s">
        <v>118</v>
      </c>
      <c r="C13" s="133" t="s">
        <v>118</v>
      </c>
      <c r="D13" s="133" t="s">
        <v>118</v>
      </c>
      <c r="E13" s="133" t="s">
        <v>118</v>
      </c>
      <c r="G13" s="116">
        <v>1228857.9104999998</v>
      </c>
      <c r="H13" s="116">
        <v>1098374.07409</v>
      </c>
      <c r="I13" s="116">
        <v>1114412.2852700001</v>
      </c>
      <c r="J13" s="120">
        <v>1.4601775076753976E-2</v>
      </c>
      <c r="K13" s="120">
        <v>7.0997764032766156E-2</v>
      </c>
      <c r="L13" s="40"/>
    </row>
    <row r="14" spans="1:17" s="107" customFormat="1" x14ac:dyDescent="0.2">
      <c r="A14" s="107" t="s">
        <v>68</v>
      </c>
      <c r="B14" s="116">
        <v>402736.0149905</v>
      </c>
      <c r="C14" s="116">
        <v>452364.71957770007</v>
      </c>
      <c r="D14" s="116">
        <v>521391.1322259999</v>
      </c>
      <c r="E14" s="119">
        <v>0.15259017704284861</v>
      </c>
      <c r="G14" s="116">
        <v>1025590.6712300002</v>
      </c>
      <c r="H14" s="116">
        <v>1171755.3273599998</v>
      </c>
      <c r="I14" s="116">
        <v>1397279.5110199999</v>
      </c>
      <c r="J14" s="120">
        <v>0.19246695824128479</v>
      </c>
      <c r="K14" s="120">
        <v>8.9018868799693576E-2</v>
      </c>
      <c r="L14" s="40"/>
    </row>
    <row r="15" spans="1:17" s="107" customFormat="1" x14ac:dyDescent="0.2">
      <c r="A15" s="107" t="s">
        <v>263</v>
      </c>
      <c r="B15" s="133" t="s">
        <v>118</v>
      </c>
      <c r="C15" s="133" t="s">
        <v>118</v>
      </c>
      <c r="D15" s="133" t="s">
        <v>118</v>
      </c>
      <c r="E15" s="134" t="s">
        <v>118</v>
      </c>
      <c r="G15" s="116">
        <v>946766.9192999996</v>
      </c>
      <c r="H15" s="116">
        <v>790608.23219000013</v>
      </c>
      <c r="I15" s="116">
        <v>732254.34545999987</v>
      </c>
      <c r="J15" s="120">
        <v>-7.3808852923727963E-2</v>
      </c>
      <c r="K15" s="120">
        <v>4.6650976409813118E-2</v>
      </c>
      <c r="L15" s="40"/>
      <c r="M15" s="116"/>
    </row>
    <row r="16" spans="1:17" s="107" customFormat="1" x14ac:dyDescent="0.2">
      <c r="A16" s="107" t="s">
        <v>74</v>
      </c>
      <c r="B16" s="116">
        <v>5982765.7889299998</v>
      </c>
      <c r="C16" s="116">
        <v>5352731.2822000002</v>
      </c>
      <c r="D16" s="116">
        <v>4722675.9378500003</v>
      </c>
      <c r="E16" s="119">
        <v>-0.11770726216822969</v>
      </c>
      <c r="G16" s="116">
        <v>395895.46169999999</v>
      </c>
      <c r="H16" s="116">
        <v>395115.52196000004</v>
      </c>
      <c r="I16" s="116">
        <v>334102.31939000002</v>
      </c>
      <c r="J16" s="120">
        <v>-0.15441864259682703</v>
      </c>
      <c r="K16" s="120">
        <v>2.1285226256370714E-2</v>
      </c>
      <c r="L16" s="40"/>
      <c r="M16" s="116"/>
    </row>
    <row r="17" spans="1:17" s="107" customFormat="1" x14ac:dyDescent="0.2">
      <c r="A17" s="107" t="s">
        <v>247</v>
      </c>
      <c r="B17" s="116">
        <v>54608.752833900013</v>
      </c>
      <c r="C17" s="116">
        <v>45385.603295399997</v>
      </c>
      <c r="D17" s="116">
        <v>52986.785826200001</v>
      </c>
      <c r="E17" s="119">
        <v>0.16748003725600835</v>
      </c>
      <c r="G17" s="116">
        <v>373528.85080000013</v>
      </c>
      <c r="H17" s="116">
        <v>338256.30132999993</v>
      </c>
      <c r="I17" s="116">
        <v>328553.57600999996</v>
      </c>
      <c r="J17" s="120">
        <v>-2.8684536790148596E-2</v>
      </c>
      <c r="K17" s="120">
        <v>2.0931722998753472E-2</v>
      </c>
      <c r="L17" s="40"/>
    </row>
    <row r="18" spans="1:17" s="107" customFormat="1" x14ac:dyDescent="0.2">
      <c r="A18" s="107" t="s">
        <v>61</v>
      </c>
      <c r="B18" s="116">
        <v>80922.712673800008</v>
      </c>
      <c r="C18" s="116">
        <v>72595.6836797</v>
      </c>
      <c r="D18" s="116">
        <v>71065.005436200008</v>
      </c>
      <c r="E18" s="119">
        <v>-2.1084975936772055E-2</v>
      </c>
      <c r="G18" s="116">
        <v>200406.84968000004</v>
      </c>
      <c r="H18" s="116">
        <v>161487.71264000001</v>
      </c>
      <c r="I18" s="116">
        <v>155822.99835000001</v>
      </c>
      <c r="J18" s="120">
        <v>-3.5078299131205082E-2</v>
      </c>
      <c r="K18" s="120">
        <v>9.927281504305243E-3</v>
      </c>
      <c r="L18" s="40"/>
    </row>
    <row r="19" spans="1:17" s="107" customFormat="1" x14ac:dyDescent="0.2">
      <c r="A19" s="107" t="s">
        <v>246</v>
      </c>
      <c r="B19" s="116">
        <v>139783.98773730002</v>
      </c>
      <c r="C19" s="116">
        <v>205654.67825200001</v>
      </c>
      <c r="D19" s="116">
        <v>194753.60184969997</v>
      </c>
      <c r="E19" s="119">
        <v>-5.3006702764827662E-2</v>
      </c>
      <c r="G19" s="116">
        <v>176781.54740999994</v>
      </c>
      <c r="H19" s="116">
        <v>216615.49762999997</v>
      </c>
      <c r="I19" s="116">
        <v>208924.72845999995</v>
      </c>
      <c r="J19" s="120">
        <v>-3.5504242559489363E-2</v>
      </c>
      <c r="K19" s="120">
        <v>1.3310323986799044E-2</v>
      </c>
      <c r="L19" s="40"/>
    </row>
    <row r="20" spans="1:17" s="107" customFormat="1" x14ac:dyDescent="0.2">
      <c r="A20" s="107" t="s">
        <v>245</v>
      </c>
      <c r="B20" s="116">
        <v>32343.105500000001</v>
      </c>
      <c r="C20" s="116">
        <v>55314.828950000003</v>
      </c>
      <c r="D20" s="116">
        <v>63585.204409999991</v>
      </c>
      <c r="E20" s="119">
        <v>0.14951461691178181</v>
      </c>
      <c r="G20" s="116">
        <v>35430.823470000003</v>
      </c>
      <c r="H20" s="116">
        <v>44597.219429999997</v>
      </c>
      <c r="I20" s="116">
        <v>55029.479500000001</v>
      </c>
      <c r="J20" s="120">
        <v>0.23392176022037714</v>
      </c>
      <c r="K20" s="120">
        <v>3.5058569005638348E-3</v>
      </c>
      <c r="L20" s="40"/>
    </row>
    <row r="21" spans="1:17" s="107" customFormat="1" x14ac:dyDescent="0.2">
      <c r="A21" s="189" t="s">
        <v>248</v>
      </c>
      <c r="B21" s="190">
        <v>139811.02588100001</v>
      </c>
      <c r="C21" s="190">
        <v>116749.93915890002</v>
      </c>
      <c r="D21" s="190">
        <v>108920.3314325</v>
      </c>
      <c r="E21" s="191">
        <v>-6.7063056159230139E-2</v>
      </c>
      <c r="F21" s="189"/>
      <c r="G21" s="190">
        <v>36379.810770000004</v>
      </c>
      <c r="H21" s="190">
        <v>35195.893109999997</v>
      </c>
      <c r="I21" s="190">
        <v>29151.316869999991</v>
      </c>
      <c r="J21" s="191">
        <v>-0.17174095344330376</v>
      </c>
      <c r="K21" s="191">
        <v>1.8571926599671436E-3</v>
      </c>
      <c r="L21" s="40"/>
    </row>
    <row r="22" spans="1:17" s="14" customFormat="1" x14ac:dyDescent="0.2">
      <c r="A22" s="117" t="s">
        <v>374</v>
      </c>
      <c r="B22" s="118">
        <v>8431.7116200000019</v>
      </c>
      <c r="C22" s="118">
        <v>4249.8386900000005</v>
      </c>
      <c r="D22" s="118">
        <v>2014.9378699999997</v>
      </c>
      <c r="E22" s="257">
        <v>-0.52587897636180647</v>
      </c>
      <c r="F22" s="117"/>
      <c r="G22" s="118">
        <v>29045.076669999999</v>
      </c>
      <c r="H22" s="118">
        <v>12516.602169999998</v>
      </c>
      <c r="I22" s="118">
        <v>6165.628709999999</v>
      </c>
      <c r="J22" s="121">
        <v>-0.50740395626075885</v>
      </c>
      <c r="K22" s="121">
        <v>3.9280422340298515E-4</v>
      </c>
      <c r="L22" s="40"/>
      <c r="M22" s="107"/>
      <c r="N22" s="107"/>
      <c r="O22" s="107"/>
      <c r="P22" s="107"/>
      <c r="Q22" s="107"/>
    </row>
    <row r="23" spans="1:17" s="14" customFormat="1" ht="11.25" x14ac:dyDescent="0.2">
      <c r="A23" s="9" t="s">
        <v>409</v>
      </c>
      <c r="B23" s="9"/>
      <c r="C23" s="9"/>
      <c r="D23" s="9"/>
      <c r="E23" s="9"/>
      <c r="F23" s="9"/>
      <c r="G23" s="9"/>
      <c r="H23" s="9"/>
      <c r="I23" s="9"/>
      <c r="J23" s="9"/>
      <c r="K23" s="9"/>
      <c r="L23" s="15"/>
      <c r="M23" s="15"/>
      <c r="N23" s="15"/>
      <c r="Q23" s="15"/>
    </row>
    <row r="24" spans="1:17" s="107" customFormat="1" ht="11.25" x14ac:dyDescent="0.2">
      <c r="A24" s="107" t="s">
        <v>261</v>
      </c>
      <c r="G24" s="116"/>
    </row>
    <row r="25" spans="1:17" s="107" customFormat="1" ht="11.25" x14ac:dyDescent="0.2">
      <c r="G25" s="116"/>
    </row>
    <row r="26" spans="1:17" s="107" customFormat="1" ht="11.25" x14ac:dyDescent="0.2"/>
    <row r="27" spans="1:17" s="107" customFormat="1" ht="11.25" x14ac:dyDescent="0.2"/>
    <row r="28" spans="1:17" s="107" customFormat="1" ht="11.25" x14ac:dyDescent="0.2"/>
    <row r="29" spans="1:17" s="107" customFormat="1" ht="11.25" x14ac:dyDescent="0.2"/>
    <row r="30" spans="1:17" s="107" customFormat="1" ht="11.25" x14ac:dyDescent="0.2"/>
    <row r="31" spans="1:17" s="107" customFormat="1" ht="11.25" x14ac:dyDescent="0.2"/>
    <row r="32" spans="1:17" s="107" customFormat="1" ht="11.25" x14ac:dyDescent="0.2"/>
    <row r="33" spans="9:10" s="107" customFormat="1" ht="11.25" x14ac:dyDescent="0.2"/>
    <row r="34" spans="9:10" s="107" customFormat="1" ht="11.25" x14ac:dyDescent="0.2"/>
    <row r="35" spans="9:10" s="107" customFormat="1" ht="11.25" x14ac:dyDescent="0.2"/>
    <row r="36" spans="9:10" s="107" customFormat="1" ht="11.25" x14ac:dyDescent="0.2">
      <c r="I36" s="120"/>
      <c r="J36" s="120"/>
    </row>
    <row r="37" spans="9:10" s="107" customFormat="1" ht="11.25" x14ac:dyDescent="0.2"/>
    <row r="56" spans="1:21" s="14" customFormat="1" ht="11.25" x14ac:dyDescent="0.2">
      <c r="A56" s="389" t="s">
        <v>251</v>
      </c>
      <c r="B56" s="389"/>
      <c r="C56" s="389"/>
      <c r="D56" s="389"/>
      <c r="E56" s="389"/>
      <c r="F56" s="389"/>
      <c r="G56" s="389"/>
      <c r="H56" s="389"/>
      <c r="I56" s="389"/>
      <c r="J56" s="389"/>
      <c r="K56" s="389"/>
      <c r="L56" s="83"/>
      <c r="M56" s="83"/>
      <c r="N56" s="83"/>
      <c r="O56" s="83"/>
    </row>
    <row r="57" spans="1:21" s="14" customFormat="1" ht="11.25" x14ac:dyDescent="0.15">
      <c r="A57" s="390" t="s">
        <v>460</v>
      </c>
      <c r="B57" s="390"/>
      <c r="C57" s="390"/>
      <c r="D57" s="390"/>
      <c r="E57" s="390"/>
      <c r="F57" s="390"/>
      <c r="G57" s="390"/>
      <c r="H57" s="390"/>
      <c r="I57" s="390"/>
      <c r="J57" s="390"/>
      <c r="K57" s="390"/>
      <c r="L57" s="85"/>
      <c r="M57" s="85"/>
      <c r="N57" s="85"/>
      <c r="O57" s="85"/>
    </row>
    <row r="58" spans="1:21" s="20" customFormat="1" ht="11.25" x14ac:dyDescent="0.2">
      <c r="A58" s="17"/>
      <c r="B58" s="391" t="s">
        <v>259</v>
      </c>
      <c r="C58" s="391"/>
      <c r="D58" s="391"/>
      <c r="E58" s="391"/>
      <c r="F58" s="343"/>
      <c r="G58" s="391" t="s">
        <v>461</v>
      </c>
      <c r="H58" s="391"/>
      <c r="I58" s="391"/>
      <c r="J58" s="391"/>
      <c r="K58" s="391"/>
      <c r="L58" s="91"/>
      <c r="M58" s="91"/>
      <c r="N58" s="91"/>
      <c r="O58" s="91"/>
    </row>
    <row r="59" spans="1:21" s="20" customFormat="1" x14ac:dyDescent="0.2">
      <c r="A59" s="17" t="s">
        <v>262</v>
      </c>
      <c r="B59" s="122">
        <v>2018</v>
      </c>
      <c r="C59" s="392" t="s">
        <v>511</v>
      </c>
      <c r="D59" s="392"/>
      <c r="E59" s="392"/>
      <c r="F59" s="343"/>
      <c r="G59" s="122">
        <v>2018</v>
      </c>
      <c r="H59" s="392" t="s">
        <v>511</v>
      </c>
      <c r="I59" s="392"/>
      <c r="J59" s="392"/>
      <c r="K59" s="392"/>
      <c r="L59" s="91"/>
      <c r="M59" s="91"/>
      <c r="N59" s="91"/>
      <c r="O59" s="91"/>
      <c r="P59"/>
      <c r="Q59"/>
    </row>
    <row r="60" spans="1:21" s="20" customFormat="1" x14ac:dyDescent="0.2">
      <c r="A60" s="123"/>
      <c r="B60" s="123"/>
      <c r="C60" s="124">
        <v>2019</v>
      </c>
      <c r="D60" s="124">
        <v>2020</v>
      </c>
      <c r="E60" s="344" t="s">
        <v>522</v>
      </c>
      <c r="F60" s="125"/>
      <c r="G60" s="123"/>
      <c r="H60" s="124">
        <v>2019</v>
      </c>
      <c r="I60" s="124">
        <v>2020</v>
      </c>
      <c r="J60" s="344" t="s">
        <v>522</v>
      </c>
      <c r="K60" s="344" t="s">
        <v>507</v>
      </c>
      <c r="P60"/>
      <c r="Q60" s="298"/>
    </row>
    <row r="61" spans="1:21" x14ac:dyDescent="0.2">
      <c r="A61" s="17" t="s">
        <v>462</v>
      </c>
      <c r="B61" s="126"/>
      <c r="C61" s="126"/>
      <c r="D61" s="126"/>
      <c r="E61" s="127"/>
      <c r="F61" s="2"/>
      <c r="G61" s="126">
        <v>6560187</v>
      </c>
      <c r="H61" s="126">
        <v>6345499</v>
      </c>
      <c r="I61" s="126">
        <v>6642737</v>
      </c>
      <c r="J61" s="128">
        <v>4.6842336591653488E-2</v>
      </c>
      <c r="Q61" s="298"/>
    </row>
    <row r="62" spans="1:21" s="286" customFormat="1" x14ac:dyDescent="0.2">
      <c r="A62" s="17" t="s">
        <v>68</v>
      </c>
      <c r="B62" s="126">
        <v>460818.382789</v>
      </c>
      <c r="C62" s="126">
        <v>472021.82863790001</v>
      </c>
      <c r="D62" s="126">
        <v>465584.89199760009</v>
      </c>
      <c r="E62" s="127">
        <v>-1.3636946958310858E-2</v>
      </c>
      <c r="G62" s="126">
        <v>1536540.4990000003</v>
      </c>
      <c r="H62" s="126">
        <v>1575079.7339999999</v>
      </c>
      <c r="I62" s="126">
        <v>1540792.97015</v>
      </c>
      <c r="J62" s="128">
        <v>-2.1768271859435862E-2</v>
      </c>
      <c r="K62" s="128">
        <v>0.23195152392003476</v>
      </c>
      <c r="M62" s="332"/>
      <c r="N62" s="288"/>
      <c r="P62"/>
      <c r="Q62" s="298"/>
    </row>
    <row r="63" spans="1:21" s="107" customFormat="1" x14ac:dyDescent="0.2">
      <c r="A63" s="10" t="s">
        <v>473</v>
      </c>
      <c r="B63" s="116">
        <v>227695.37931079997</v>
      </c>
      <c r="C63" s="116">
        <v>231072.4851546</v>
      </c>
      <c r="D63" s="116">
        <v>228208.13301130003</v>
      </c>
      <c r="E63" s="119">
        <v>-1.2395903135691611E-2</v>
      </c>
      <c r="F63" s="93"/>
      <c r="G63" s="93">
        <v>1104402.8297800003</v>
      </c>
      <c r="H63" s="93">
        <v>1071017.1301099998</v>
      </c>
      <c r="I63" s="93">
        <v>1068958.94894</v>
      </c>
      <c r="J63" s="120">
        <v>-1.9217070503703138E-3</v>
      </c>
      <c r="K63" s="120">
        <v>0.16092146188235362</v>
      </c>
      <c r="L63" s="15"/>
      <c r="M63" s="332"/>
      <c r="N63" s="15"/>
      <c r="O63" s="14"/>
      <c r="P63"/>
      <c r="Q63" s="298"/>
      <c r="R63"/>
      <c r="S63"/>
      <c r="T63"/>
      <c r="U63"/>
    </row>
    <row r="64" spans="1:21" s="107" customFormat="1" x14ac:dyDescent="0.2">
      <c r="A64" s="107" t="s">
        <v>466</v>
      </c>
      <c r="B64" s="116">
        <v>76908.041931900007</v>
      </c>
      <c r="C64" s="116">
        <v>101443.18488170001</v>
      </c>
      <c r="D64" s="116">
        <v>106404.4017959</v>
      </c>
      <c r="E64" s="119">
        <v>4.8906359949025813E-2</v>
      </c>
      <c r="G64" s="116">
        <v>197173.33575000006</v>
      </c>
      <c r="H64" s="116">
        <v>265238.98647</v>
      </c>
      <c r="I64" s="116">
        <v>286078.69693999994</v>
      </c>
      <c r="J64" s="120">
        <v>7.8569560030938401E-2</v>
      </c>
      <c r="K64" s="120">
        <v>4.3066389191684082E-2</v>
      </c>
      <c r="M64" s="332"/>
      <c r="P64"/>
      <c r="Q64" s="298"/>
      <c r="R64"/>
      <c r="S64"/>
      <c r="T64"/>
      <c r="U64"/>
    </row>
    <row r="65" spans="1:21" s="107" customFormat="1" x14ac:dyDescent="0.2">
      <c r="A65" s="9" t="s">
        <v>467</v>
      </c>
      <c r="B65" s="116">
        <v>151640.23008129999</v>
      </c>
      <c r="C65" s="116">
        <v>135914.87446329999</v>
      </c>
      <c r="D65" s="116">
        <v>126707.14917280001</v>
      </c>
      <c r="E65" s="119">
        <v>-6.7746266380772524E-2</v>
      </c>
      <c r="G65" s="116">
        <v>219668.87997999997</v>
      </c>
      <c r="H65" s="116">
        <v>224430.62631000002</v>
      </c>
      <c r="I65" s="116">
        <v>171260.39872</v>
      </c>
      <c r="J65" s="120">
        <v>-0.23691163930789649</v>
      </c>
      <c r="K65" s="120">
        <v>2.5781601577783374E-2</v>
      </c>
      <c r="M65" s="332"/>
      <c r="P65"/>
      <c r="Q65" s="298"/>
      <c r="R65"/>
      <c r="S65"/>
      <c r="T65"/>
      <c r="U65"/>
    </row>
    <row r="66" spans="1:21" s="286" customFormat="1" x14ac:dyDescent="0.2">
      <c r="A66" s="17" t="s">
        <v>435</v>
      </c>
      <c r="B66" s="126">
        <v>1654285.2616696991</v>
      </c>
      <c r="C66" s="126">
        <v>1703576.0618719005</v>
      </c>
      <c r="D66" s="126">
        <v>1854006.7721240998</v>
      </c>
      <c r="E66" s="127">
        <v>8.8302902123962079E-2</v>
      </c>
      <c r="G66" s="126">
        <v>1020126.3158100004</v>
      </c>
      <c r="H66" s="126">
        <v>931668.27281000023</v>
      </c>
      <c r="I66" s="126">
        <v>1047114.4741899999</v>
      </c>
      <c r="J66" s="128">
        <v>0.12391341934592548</v>
      </c>
      <c r="K66" s="128">
        <v>0.15763298685316005</v>
      </c>
      <c r="M66" s="332"/>
      <c r="P66" s="2"/>
      <c r="Q66" s="299"/>
      <c r="R66" s="2"/>
      <c r="S66" s="2"/>
      <c r="T66" s="2"/>
      <c r="U66" s="2"/>
    </row>
    <row r="67" spans="1:21" s="107" customFormat="1" x14ac:dyDescent="0.2">
      <c r="A67" s="107" t="s">
        <v>471</v>
      </c>
      <c r="B67" s="133">
        <v>327282.59133119998</v>
      </c>
      <c r="C67" s="133">
        <v>332924.39264699991</v>
      </c>
      <c r="D67" s="133">
        <v>354650.25334259996</v>
      </c>
      <c r="E67" s="119">
        <v>6.5257641601034644E-2</v>
      </c>
      <c r="G67" s="133">
        <v>325723.64197</v>
      </c>
      <c r="H67" s="133">
        <v>308047.48482000001</v>
      </c>
      <c r="I67" s="133">
        <v>342343.14110000001</v>
      </c>
      <c r="J67" s="120">
        <v>0.11133236909900379</v>
      </c>
      <c r="K67" s="120">
        <v>5.1536458706704785E-2</v>
      </c>
      <c r="M67" s="332"/>
      <c r="P67"/>
      <c r="Q67" s="298"/>
      <c r="R67"/>
    </row>
    <row r="68" spans="1:21" s="107" customFormat="1" x14ac:dyDescent="0.2">
      <c r="A68" s="107" t="s">
        <v>475</v>
      </c>
      <c r="B68" s="133">
        <v>819887.52327000001</v>
      </c>
      <c r="C68" s="133">
        <v>919206.62967000005</v>
      </c>
      <c r="D68" s="133">
        <v>964115.7713299999</v>
      </c>
      <c r="E68" s="119">
        <v>4.8856416185904195E-2</v>
      </c>
      <c r="G68" s="133">
        <v>344518.21730000002</v>
      </c>
      <c r="H68" s="133">
        <v>327127.29305000004</v>
      </c>
      <c r="I68" s="133">
        <v>357726.79441999993</v>
      </c>
      <c r="J68" s="120">
        <v>9.3540043952623941E-2</v>
      </c>
      <c r="K68" s="120">
        <v>5.3852319370765386E-2</v>
      </c>
      <c r="M68" s="332"/>
      <c r="P68"/>
      <c r="Q68" s="298"/>
      <c r="R68"/>
    </row>
    <row r="69" spans="1:21" s="286" customFormat="1" x14ac:dyDescent="0.2">
      <c r="A69" s="286" t="s">
        <v>434</v>
      </c>
      <c r="B69" s="293">
        <v>3603122.2327224021</v>
      </c>
      <c r="C69" s="293">
        <v>3986066.4688615999</v>
      </c>
      <c r="D69" s="293">
        <v>4520883.312567804</v>
      </c>
      <c r="E69" s="127">
        <v>0.13417158190514189</v>
      </c>
      <c r="G69" s="126">
        <v>931501.99142000079</v>
      </c>
      <c r="H69" s="293">
        <v>966266.46395000047</v>
      </c>
      <c r="I69" s="293">
        <v>1124727.1094400003</v>
      </c>
      <c r="J69" s="128">
        <v>0.16399269911762082</v>
      </c>
      <c r="K69" s="128">
        <v>0.16931682067798262</v>
      </c>
      <c r="M69" s="332"/>
      <c r="N69" s="288"/>
      <c r="P69" s="2"/>
      <c r="Q69" s="299"/>
      <c r="R69" s="2"/>
    </row>
    <row r="70" spans="1:21" s="107" customFormat="1" x14ac:dyDescent="0.2">
      <c r="A70" s="107" t="s">
        <v>468</v>
      </c>
      <c r="B70" s="116">
        <v>1242744.0354099998</v>
      </c>
      <c r="C70" s="116">
        <v>1156278.7390000003</v>
      </c>
      <c r="D70" s="116">
        <v>1150727.4690123</v>
      </c>
      <c r="E70" s="119">
        <v>-4.8009790377199213E-3</v>
      </c>
      <c r="G70" s="116">
        <v>300867.84261999995</v>
      </c>
      <c r="H70" s="116">
        <v>288565.03253000003</v>
      </c>
      <c r="I70" s="116">
        <v>282604.03998000012</v>
      </c>
      <c r="J70" s="120">
        <v>-2.0657362736353657E-2</v>
      </c>
      <c r="K70" s="120">
        <v>4.2543313092178736E-2</v>
      </c>
      <c r="M70" s="332"/>
      <c r="P70"/>
      <c r="Q70" s="298"/>
      <c r="R70"/>
    </row>
    <row r="71" spans="1:21" s="107" customFormat="1" x14ac:dyDescent="0.2">
      <c r="A71" s="107" t="s">
        <v>469</v>
      </c>
      <c r="B71" s="116">
        <v>1918283.0260534</v>
      </c>
      <c r="C71" s="116">
        <v>2409228.0258109001</v>
      </c>
      <c r="D71" s="116">
        <v>2787897.8867749996</v>
      </c>
      <c r="E71" s="119">
        <v>0.15717477005384173</v>
      </c>
      <c r="G71" s="116">
        <v>381986.18716000003</v>
      </c>
      <c r="H71" s="116">
        <v>457854.84879999998</v>
      </c>
      <c r="I71" s="116">
        <v>556221.92240000004</v>
      </c>
      <c r="J71" s="120">
        <v>0.21484335888942119</v>
      </c>
      <c r="K71" s="120">
        <v>8.3733846816455335E-2</v>
      </c>
      <c r="M71" s="332"/>
      <c r="P71"/>
      <c r="Q71" s="298"/>
      <c r="R71"/>
    </row>
    <row r="72" spans="1:21" s="107" customFormat="1" x14ac:dyDescent="0.2">
      <c r="A72" s="107" t="s">
        <v>470</v>
      </c>
      <c r="B72" s="116">
        <v>166714.5131594</v>
      </c>
      <c r="C72" s="116">
        <v>153736.1718066</v>
      </c>
      <c r="D72" s="116">
        <v>198267.63664520002</v>
      </c>
      <c r="E72" s="119">
        <v>0.28966159567587368</v>
      </c>
      <c r="G72" s="116">
        <v>79041.248719999974</v>
      </c>
      <c r="H72" s="116">
        <v>69557.35325</v>
      </c>
      <c r="I72" s="116">
        <v>100389.39046</v>
      </c>
      <c r="J72" s="120">
        <v>0.44326064419364597</v>
      </c>
      <c r="K72" s="120">
        <v>1.5112654687367571E-2</v>
      </c>
      <c r="M72" s="332"/>
      <c r="P72"/>
      <c r="Q72" s="298"/>
    </row>
    <row r="73" spans="1:21" s="286" customFormat="1" x14ac:dyDescent="0.2">
      <c r="A73" s="286" t="s">
        <v>433</v>
      </c>
      <c r="B73" s="126">
        <v>470000.19333300018</v>
      </c>
      <c r="C73" s="126">
        <v>474033.89148340025</v>
      </c>
      <c r="D73" s="126">
        <v>515182.87870710029</v>
      </c>
      <c r="E73" s="127">
        <v>8.6806002614985944E-2</v>
      </c>
      <c r="G73" s="126">
        <v>410116.98810999957</v>
      </c>
      <c r="H73" s="126">
        <v>377230.84266999993</v>
      </c>
      <c r="I73" s="126">
        <v>424859.38374000025</v>
      </c>
      <c r="J73" s="128">
        <v>0.12625834285683157</v>
      </c>
      <c r="K73" s="128">
        <v>6.3958483339021294E-2</v>
      </c>
      <c r="M73" s="332"/>
      <c r="N73" s="288"/>
      <c r="P73"/>
      <c r="Q73" s="298"/>
    </row>
    <row r="74" spans="1:21" s="286" customFormat="1" x14ac:dyDescent="0.2">
      <c r="A74" s="286" t="s">
        <v>61</v>
      </c>
      <c r="B74" s="126">
        <v>102460.1385387</v>
      </c>
      <c r="C74" s="126">
        <v>99351.257172399986</v>
      </c>
      <c r="D74" s="126">
        <v>112730.17013300004</v>
      </c>
      <c r="E74" s="127">
        <v>0.13466274450240912</v>
      </c>
      <c r="G74" s="126">
        <v>338994.42633000016</v>
      </c>
      <c r="H74" s="126">
        <v>302836.81108000001</v>
      </c>
      <c r="I74" s="126">
        <v>349072.92521000013</v>
      </c>
      <c r="J74" s="128">
        <v>0.15267666425725901</v>
      </c>
      <c r="K74" s="128">
        <v>5.2549562809727397E-2</v>
      </c>
      <c r="M74" s="332"/>
      <c r="N74" s="288"/>
      <c r="P74"/>
      <c r="Q74" s="298"/>
    </row>
    <row r="75" spans="1:21" s="286" customFormat="1" x14ac:dyDescent="0.2">
      <c r="A75" s="286" t="s">
        <v>10</v>
      </c>
      <c r="B75" s="126"/>
      <c r="C75" s="126"/>
      <c r="D75" s="126"/>
      <c r="E75" s="127"/>
      <c r="G75" s="126">
        <v>331427</v>
      </c>
      <c r="H75" s="126">
        <v>260080</v>
      </c>
      <c r="I75" s="126">
        <v>213653</v>
      </c>
      <c r="J75" s="128">
        <v>-0.17851045832051682</v>
      </c>
      <c r="K75" s="128">
        <v>3.2163398912225485E-2</v>
      </c>
      <c r="M75" s="332"/>
      <c r="N75" s="288"/>
      <c r="P75"/>
      <c r="Q75" s="298"/>
    </row>
    <row r="76" spans="1:21" s="107" customFormat="1" x14ac:dyDescent="0.2">
      <c r="A76" s="107" t="s">
        <v>472</v>
      </c>
      <c r="B76" s="116"/>
      <c r="C76" s="116"/>
      <c r="D76" s="116"/>
      <c r="E76" s="119"/>
      <c r="G76" s="116">
        <v>277380.85658999998</v>
      </c>
      <c r="H76" s="116">
        <v>212312.35863000003</v>
      </c>
      <c r="I76" s="116">
        <v>168480.65856000001</v>
      </c>
      <c r="J76" s="120">
        <v>-0.20644912219352329</v>
      </c>
      <c r="K76" s="120">
        <v>2.536313850149419E-2</v>
      </c>
      <c r="M76" s="332"/>
      <c r="N76" s="289"/>
      <c r="P76"/>
      <c r="Q76" s="298"/>
    </row>
    <row r="77" spans="1:21" s="286" customFormat="1" x14ac:dyDescent="0.2">
      <c r="A77" s="286" t="s">
        <v>260</v>
      </c>
      <c r="B77" s="293">
        <v>276403.21697440004</v>
      </c>
      <c r="C77" s="293">
        <v>287499.77309680003</v>
      </c>
      <c r="D77" s="293">
        <v>274378.67857599998</v>
      </c>
      <c r="E77" s="127">
        <v>-4.5638625656870491E-2</v>
      </c>
      <c r="G77" s="293">
        <v>338116.15345999994</v>
      </c>
      <c r="H77" s="293">
        <v>356357.30384999985</v>
      </c>
      <c r="I77" s="293">
        <v>303748.62908000016</v>
      </c>
      <c r="J77" s="128">
        <v>-0.14762900662236478</v>
      </c>
      <c r="K77" s="128">
        <v>4.5726427085702799E-2</v>
      </c>
      <c r="M77" s="332"/>
      <c r="N77" s="288"/>
      <c r="P77"/>
      <c r="Q77" s="298"/>
    </row>
    <row r="78" spans="1:21" s="286" customFormat="1" x14ac:dyDescent="0.2">
      <c r="A78" s="294" t="s">
        <v>436</v>
      </c>
      <c r="B78" s="295">
        <v>249518.39989090004</v>
      </c>
      <c r="C78" s="295">
        <v>250268.91406360021</v>
      </c>
      <c r="D78" s="295">
        <v>258478.38883260003</v>
      </c>
      <c r="E78" s="296">
        <v>3.2802614738295377E-2</v>
      </c>
      <c r="F78" s="294"/>
      <c r="G78" s="300">
        <v>244136.21034000002</v>
      </c>
      <c r="H78" s="295">
        <v>249672.56713999991</v>
      </c>
      <c r="I78" s="295">
        <v>244779.84058000048</v>
      </c>
      <c r="J78" s="296">
        <v>-1.9596572487100339E-2</v>
      </c>
      <c r="K78" s="128">
        <v>3.6849244608058468E-2</v>
      </c>
      <c r="M78" s="332"/>
      <c r="N78" s="288"/>
      <c r="P78"/>
      <c r="Q78" s="298"/>
    </row>
    <row r="79" spans="1:21" s="286" customFormat="1" x14ac:dyDescent="0.2">
      <c r="A79" s="301" t="s">
        <v>3</v>
      </c>
      <c r="B79" s="302">
        <v>406688.17059739999</v>
      </c>
      <c r="C79" s="302">
        <v>484287.04432229995</v>
      </c>
      <c r="D79" s="302">
        <v>409791.2198738</v>
      </c>
      <c r="E79" s="303">
        <v>-0.15382576371157664</v>
      </c>
      <c r="F79" s="301"/>
      <c r="G79" s="302">
        <v>164530.15297</v>
      </c>
      <c r="H79" s="302">
        <v>142156.13679000005</v>
      </c>
      <c r="I79" s="302">
        <v>162612.19822999998</v>
      </c>
      <c r="J79" s="304">
        <v>0.14389854635835109</v>
      </c>
      <c r="K79" s="304">
        <v>2.4479698387878366E-2</v>
      </c>
      <c r="M79" s="332"/>
      <c r="N79" s="288"/>
      <c r="P79" s="2"/>
      <c r="Q79" s="299"/>
    </row>
    <row r="80" spans="1:21" s="14" customFormat="1" x14ac:dyDescent="0.2">
      <c r="A80" s="9" t="s">
        <v>412</v>
      </c>
      <c r="B80" s="9"/>
      <c r="C80" s="9"/>
      <c r="D80" s="9"/>
      <c r="E80" s="9"/>
      <c r="F80" s="9"/>
      <c r="G80" s="9"/>
      <c r="H80" s="9"/>
      <c r="I80" s="9"/>
      <c r="J80" s="9"/>
      <c r="K80" s="9"/>
      <c r="L80" s="15"/>
      <c r="M80" s="15"/>
      <c r="N80" s="290"/>
      <c r="P80"/>
      <c r="Q80"/>
    </row>
    <row r="81" spans="1:10" s="107" customFormat="1" ht="11.25" x14ac:dyDescent="0.2">
      <c r="A81" s="107" t="s">
        <v>261</v>
      </c>
      <c r="G81" s="116"/>
    </row>
    <row r="82" spans="1:10" x14ac:dyDescent="0.2">
      <c r="E82" s="297"/>
      <c r="F82" s="297"/>
      <c r="G82" s="116"/>
      <c r="H82" s="297"/>
      <c r="I82" s="297"/>
      <c r="J82" s="297"/>
    </row>
    <row r="83" spans="1:10" x14ac:dyDescent="0.2">
      <c r="A83" s="105"/>
      <c r="E83" s="297"/>
      <c r="F83" s="297"/>
      <c r="G83" s="116"/>
      <c r="H83" s="297"/>
      <c r="I83" s="297"/>
      <c r="J83" s="297"/>
    </row>
    <row r="84" spans="1:10" x14ac:dyDescent="0.2">
      <c r="G84" s="287"/>
    </row>
    <row r="85" spans="1:10" x14ac:dyDescent="0.2">
      <c r="G85" s="287"/>
    </row>
  </sheetData>
  <sortState xmlns:xlrd2="http://schemas.microsoft.com/office/spreadsheetml/2017/richdata2" ref="A9:I22">
    <sortCondition descending="1" ref="I9:I22"/>
  </sortState>
  <mergeCells count="12">
    <mergeCell ref="A1:K1"/>
    <mergeCell ref="A2:K2"/>
    <mergeCell ref="B3:E3"/>
    <mergeCell ref="G3:K3"/>
    <mergeCell ref="C4:E4"/>
    <mergeCell ref="H4:K4"/>
    <mergeCell ref="A56:K56"/>
    <mergeCell ref="A57:K57"/>
    <mergeCell ref="B58:E58"/>
    <mergeCell ref="G58:K58"/>
    <mergeCell ref="C59:E59"/>
    <mergeCell ref="H59:K59"/>
  </mergeCells>
  <pageMargins left="0.70866141732283472" right="0.70866141732283472" top="0.74803149606299213" bottom="0.74803149606299213" header="0.31496062992125984" footer="0.31496062992125984"/>
  <pageSetup scale="74" orientation="portrait" r:id="rId1"/>
  <headerFooter>
    <oddFooter>&amp;C&amp;P</oddFooter>
  </headerFooter>
  <rowBreaks count="1" manualBreakCount="1">
    <brk id="54" max="10"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9">
    <tabColor rgb="FFFFC000"/>
  </sheetPr>
  <dimension ref="A1:S492"/>
  <sheetViews>
    <sheetView zoomScale="96" zoomScaleNormal="96" workbookViewId="0">
      <selection sqref="A1:J1"/>
    </sheetView>
  </sheetViews>
  <sheetFormatPr baseColWidth="10" defaultColWidth="11.42578125" defaultRowHeight="11.25" x14ac:dyDescent="0.2"/>
  <cols>
    <col min="1" max="1" width="36.5703125" style="14" customWidth="1"/>
    <col min="2" max="5" width="11.7109375" style="14" customWidth="1"/>
    <col min="6" max="6" width="2.7109375" style="14" customWidth="1"/>
    <col min="7" max="10" width="11.7109375" style="14" customWidth="1"/>
    <col min="11" max="11" width="20.140625" style="170" customWidth="1"/>
    <col min="12" max="12" width="15.5703125" style="170" customWidth="1"/>
    <col min="13" max="13" width="15.42578125" style="14" customWidth="1"/>
    <col min="14" max="14" width="12" style="14" customWidth="1"/>
    <col min="15" max="15" width="14" style="14" customWidth="1"/>
    <col min="16" max="16" width="12" style="14" customWidth="1"/>
    <col min="17" max="18" width="15.140625" style="14" bestFit="1" customWidth="1"/>
    <col min="19" max="16384" width="11.42578125" style="14"/>
  </cols>
  <sheetData>
    <row r="1" spans="1:13" ht="20.100000000000001" customHeight="1" x14ac:dyDescent="0.2">
      <c r="A1" s="389" t="s">
        <v>252</v>
      </c>
      <c r="B1" s="389"/>
      <c r="C1" s="389"/>
      <c r="D1" s="389"/>
      <c r="E1" s="389"/>
      <c r="F1" s="389"/>
      <c r="G1" s="389"/>
      <c r="H1" s="389"/>
      <c r="I1" s="389"/>
      <c r="J1" s="389"/>
      <c r="K1" s="167"/>
      <c r="L1" s="167"/>
      <c r="M1" s="83"/>
    </row>
    <row r="2" spans="1:13" ht="20.100000000000001" customHeight="1" x14ac:dyDescent="0.15">
      <c r="A2" s="390" t="s">
        <v>150</v>
      </c>
      <c r="B2" s="390"/>
      <c r="C2" s="390"/>
      <c r="D2" s="390"/>
      <c r="E2" s="390"/>
      <c r="F2" s="390"/>
      <c r="G2" s="390"/>
      <c r="H2" s="390"/>
      <c r="I2" s="390"/>
      <c r="J2" s="390"/>
      <c r="K2" s="249"/>
      <c r="L2" s="249"/>
      <c r="M2" s="249"/>
    </row>
    <row r="3" spans="1:13" s="20" customFormat="1" x14ac:dyDescent="0.2">
      <c r="A3" s="17"/>
      <c r="B3" s="391" t="s">
        <v>100</v>
      </c>
      <c r="C3" s="391"/>
      <c r="D3" s="391"/>
      <c r="E3" s="391"/>
      <c r="F3" s="343"/>
      <c r="G3" s="391" t="s">
        <v>420</v>
      </c>
      <c r="H3" s="391"/>
      <c r="I3" s="391"/>
      <c r="J3" s="391"/>
      <c r="K3" s="168"/>
      <c r="L3" s="168"/>
      <c r="M3" s="91"/>
    </row>
    <row r="4" spans="1:13" s="20" customFormat="1" x14ac:dyDescent="0.2">
      <c r="A4" s="17" t="s">
        <v>256</v>
      </c>
      <c r="B4" s="394">
        <v>2018</v>
      </c>
      <c r="C4" s="392" t="s">
        <v>511</v>
      </c>
      <c r="D4" s="392"/>
      <c r="E4" s="392"/>
      <c r="F4" s="343"/>
      <c r="G4" s="394">
        <v>2018</v>
      </c>
      <c r="H4" s="392" t="s">
        <v>523</v>
      </c>
      <c r="I4" s="392"/>
      <c r="J4" s="392"/>
      <c r="K4" s="168"/>
      <c r="L4" s="168"/>
      <c r="M4" s="91"/>
    </row>
    <row r="5" spans="1:13" s="20" customFormat="1" x14ac:dyDescent="0.2">
      <c r="A5" s="123"/>
      <c r="B5" s="395"/>
      <c r="C5" s="248">
        <v>2019</v>
      </c>
      <c r="D5" s="248">
        <v>2020</v>
      </c>
      <c r="E5" s="344" t="s">
        <v>522</v>
      </c>
      <c r="F5" s="125"/>
      <c r="G5" s="395"/>
      <c r="H5" s="248">
        <v>2019</v>
      </c>
      <c r="I5" s="248">
        <v>2020</v>
      </c>
      <c r="J5" s="344" t="s">
        <v>522</v>
      </c>
      <c r="K5" s="169"/>
      <c r="L5" s="169"/>
    </row>
    <row r="6" spans="1:13" x14ac:dyDescent="0.2">
      <c r="A6" s="9"/>
      <c r="B6" s="9"/>
      <c r="C6" s="9"/>
      <c r="D6" s="9"/>
      <c r="E6" s="9"/>
      <c r="F6" s="9"/>
      <c r="G6" s="9"/>
      <c r="H6" s="9"/>
      <c r="I6" s="9"/>
      <c r="J6" s="9"/>
    </row>
    <row r="7" spans="1:13" s="21" customFormat="1" x14ac:dyDescent="0.2">
      <c r="A7" s="86" t="s">
        <v>286</v>
      </c>
      <c r="B7" s="86">
        <v>3604966.8399435999</v>
      </c>
      <c r="C7" s="86">
        <v>3436953.3924724003</v>
      </c>
      <c r="D7" s="86">
        <v>3304121.5326458002</v>
      </c>
      <c r="E7" s="87">
        <v>-3.8648141146612005</v>
      </c>
      <c r="F7" s="86"/>
      <c r="G7" s="86">
        <v>7081343.582320001</v>
      </c>
      <c r="H7" s="86">
        <v>7336704.6431099996</v>
      </c>
      <c r="I7" s="86">
        <v>6791566.1945599988</v>
      </c>
      <c r="J7" s="16">
        <v>-7.4302902333944587</v>
      </c>
      <c r="K7" s="195"/>
      <c r="L7" s="195"/>
    </row>
    <row r="8" spans="1:13" s="20" customFormat="1" ht="11.25" customHeight="1" x14ac:dyDescent="0.2">
      <c r="A8" s="17"/>
      <c r="B8" s="18"/>
      <c r="C8" s="18"/>
      <c r="D8" s="18"/>
      <c r="E8" s="16"/>
      <c r="F8" s="16"/>
      <c r="G8" s="18"/>
      <c r="H8" s="18"/>
      <c r="I8" s="18"/>
      <c r="J8" s="16"/>
      <c r="K8" s="173"/>
      <c r="L8" s="173"/>
    </row>
    <row r="9" spans="1:13" s="20" customFormat="1" ht="11.25" customHeight="1" x14ac:dyDescent="0.2">
      <c r="A9" s="17" t="s">
        <v>253</v>
      </c>
      <c r="B9" s="18">
        <v>2938029.3026435999</v>
      </c>
      <c r="C9" s="18">
        <v>2814494.0042326003</v>
      </c>
      <c r="D9" s="18">
        <v>2689707.2934888001</v>
      </c>
      <c r="E9" s="16">
        <v>-4.4337174126552981</v>
      </c>
      <c r="F9" s="16"/>
      <c r="G9" s="18">
        <v>5739379.044160001</v>
      </c>
      <c r="H9" s="18">
        <v>6088913.945559999</v>
      </c>
      <c r="I9" s="18">
        <v>5544602.8371199984</v>
      </c>
      <c r="J9" s="16">
        <v>-8.939379227668482</v>
      </c>
      <c r="K9" s="169"/>
      <c r="L9" s="169"/>
    </row>
    <row r="10" spans="1:13" s="20" customFormat="1" ht="11.25" customHeight="1" x14ac:dyDescent="0.2">
      <c r="A10" s="17"/>
      <c r="B10" s="18"/>
      <c r="C10" s="18"/>
      <c r="D10" s="18"/>
      <c r="E10" s="16"/>
      <c r="F10" s="16"/>
      <c r="G10" s="18"/>
      <c r="H10" s="18"/>
      <c r="I10" s="18"/>
      <c r="J10" s="16"/>
      <c r="K10" s="169"/>
      <c r="L10" s="169"/>
    </row>
    <row r="11" spans="1:13" s="20" customFormat="1" ht="11.25" customHeight="1" x14ac:dyDescent="0.2">
      <c r="A11" s="17" t="s">
        <v>172</v>
      </c>
      <c r="B11" s="18">
        <v>2829262.9857733999</v>
      </c>
      <c r="C11" s="18">
        <v>2683699.7753726002</v>
      </c>
      <c r="D11" s="18">
        <v>2566341.5674288003</v>
      </c>
      <c r="E11" s="16">
        <v>-4.3730006247627387</v>
      </c>
      <c r="F11" s="16"/>
      <c r="G11" s="18">
        <v>5167901.9384600008</v>
      </c>
      <c r="H11" s="18">
        <v>5494432.0856899992</v>
      </c>
      <c r="I11" s="18">
        <v>4956539.340309999</v>
      </c>
      <c r="J11" s="16">
        <v>-9.7897787613194396</v>
      </c>
      <c r="K11" s="173"/>
      <c r="L11" s="169"/>
    </row>
    <row r="12" spans="1:13" ht="10.9" customHeight="1" x14ac:dyDescent="0.2">
      <c r="A12" s="10" t="s">
        <v>168</v>
      </c>
      <c r="B12" s="11">
        <v>724405.53699580068</v>
      </c>
      <c r="C12" s="11">
        <v>652522.52222640009</v>
      </c>
      <c r="D12" s="11">
        <v>604097.07577999996</v>
      </c>
      <c r="E12" s="12">
        <v>-7.4212682010075355</v>
      </c>
      <c r="F12" s="12"/>
      <c r="G12" s="11">
        <v>1227518.5108299996</v>
      </c>
      <c r="H12" s="11">
        <v>1251981.6211700006</v>
      </c>
      <c r="I12" s="11">
        <v>1030391.2521799998</v>
      </c>
      <c r="J12" s="12">
        <v>-17.699171077521129</v>
      </c>
    </row>
    <row r="13" spans="1:13" ht="10.9" customHeight="1" x14ac:dyDescent="0.2">
      <c r="A13" s="10" t="s">
        <v>92</v>
      </c>
      <c r="B13" s="11">
        <v>775663.32918539923</v>
      </c>
      <c r="C13" s="11">
        <v>673611.96866810007</v>
      </c>
      <c r="D13" s="11">
        <v>660010.83599510009</v>
      </c>
      <c r="E13" s="12">
        <v>-2.0191346510503507</v>
      </c>
      <c r="F13" s="12"/>
      <c r="G13" s="11">
        <v>738003.07443999965</v>
      </c>
      <c r="H13" s="11">
        <v>619353.37723999994</v>
      </c>
      <c r="I13" s="11">
        <v>587572.18676000007</v>
      </c>
      <c r="J13" s="12">
        <v>-5.1313501545152036</v>
      </c>
    </row>
    <row r="14" spans="1:13" ht="11.25" customHeight="1" x14ac:dyDescent="0.2">
      <c r="A14" s="10" t="s">
        <v>93</v>
      </c>
      <c r="B14" s="11">
        <v>182701.8615304</v>
      </c>
      <c r="C14" s="11">
        <v>153364.13709989996</v>
      </c>
      <c r="D14" s="11">
        <v>147390.33397939996</v>
      </c>
      <c r="E14" s="12">
        <v>-3.8951760388471541</v>
      </c>
      <c r="F14" s="12"/>
      <c r="G14" s="11">
        <v>203210.53517999998</v>
      </c>
      <c r="H14" s="11">
        <v>188672.34896</v>
      </c>
      <c r="I14" s="11">
        <v>205268.20430000001</v>
      </c>
      <c r="J14" s="12">
        <v>8.7961248330662727</v>
      </c>
    </row>
    <row r="15" spans="1:13" ht="11.25" customHeight="1" x14ac:dyDescent="0.2">
      <c r="A15" s="10" t="s">
        <v>422</v>
      </c>
      <c r="B15" s="11">
        <v>132525.04379999998</v>
      </c>
      <c r="C15" s="11">
        <v>144642.4711</v>
      </c>
      <c r="D15" s="11">
        <v>96883.293741300004</v>
      </c>
      <c r="E15" s="12">
        <v>-33.018778644677056</v>
      </c>
      <c r="F15" s="12"/>
      <c r="G15" s="11">
        <v>325105.68320999993</v>
      </c>
      <c r="H15" s="11">
        <v>378697.63640000002</v>
      </c>
      <c r="I15" s="11">
        <v>241990.12213</v>
      </c>
      <c r="J15" s="12">
        <v>-36.099384081077936</v>
      </c>
    </row>
    <row r="16" spans="1:13" ht="11.25" customHeight="1" x14ac:dyDescent="0.2">
      <c r="A16" s="10" t="s">
        <v>94</v>
      </c>
      <c r="B16" s="11">
        <v>120488.69678999997</v>
      </c>
      <c r="C16" s="11">
        <v>155286.99638140001</v>
      </c>
      <c r="D16" s="11">
        <v>125726.01779339999</v>
      </c>
      <c r="E16" s="12">
        <v>-19.036351579236793</v>
      </c>
      <c r="F16" s="12"/>
      <c r="G16" s="11">
        <v>174107.30338000006</v>
      </c>
      <c r="H16" s="11">
        <v>213474.98610000018</v>
      </c>
      <c r="I16" s="11">
        <v>193940.76237999997</v>
      </c>
      <c r="J16" s="12">
        <v>-9.1505914003665083</v>
      </c>
    </row>
    <row r="17" spans="1:17" ht="11.25" customHeight="1" x14ac:dyDescent="0.2">
      <c r="A17" s="10" t="s">
        <v>311</v>
      </c>
      <c r="B17" s="11">
        <v>128506.97123000001</v>
      </c>
      <c r="C17" s="11">
        <v>131507.57788</v>
      </c>
      <c r="D17" s="11">
        <v>113984.73987999996</v>
      </c>
      <c r="E17" s="12">
        <v>-13.324584242582233</v>
      </c>
      <c r="F17" s="12"/>
      <c r="G17" s="11">
        <v>128546.27244</v>
      </c>
      <c r="H17" s="11">
        <v>129114.18233999997</v>
      </c>
      <c r="I17" s="11">
        <v>122954.44842999995</v>
      </c>
      <c r="J17" s="12">
        <v>-4.7707647590405173</v>
      </c>
    </row>
    <row r="18" spans="1:17" ht="11.25" customHeight="1" x14ac:dyDescent="0.2">
      <c r="A18" s="10" t="s">
        <v>381</v>
      </c>
      <c r="B18" s="11">
        <v>113941.65986820005</v>
      </c>
      <c r="C18" s="11">
        <v>111865.68983050005</v>
      </c>
      <c r="D18" s="11">
        <v>106217.16339999999</v>
      </c>
      <c r="E18" s="12">
        <v>-5.0493823790464916</v>
      </c>
      <c r="F18" s="12"/>
      <c r="G18" s="11">
        <v>637271.60961999965</v>
      </c>
      <c r="H18" s="11">
        <v>552206.39875000017</v>
      </c>
      <c r="I18" s="11">
        <v>544309.28832000005</v>
      </c>
      <c r="J18" s="12">
        <v>-1.4301012172036422</v>
      </c>
    </row>
    <row r="19" spans="1:17" ht="11.25" customHeight="1" x14ac:dyDescent="0.2">
      <c r="A19" s="10" t="s">
        <v>331</v>
      </c>
      <c r="B19" s="11">
        <v>65053.653969999999</v>
      </c>
      <c r="C19" s="11">
        <v>67796.033710000003</v>
      </c>
      <c r="D19" s="11">
        <v>72963.913066000008</v>
      </c>
      <c r="E19" s="12">
        <v>7.6226868641103636</v>
      </c>
      <c r="F19" s="12"/>
      <c r="G19" s="11">
        <v>95277.137920000008</v>
      </c>
      <c r="H19" s="11">
        <v>104270.42532000002</v>
      </c>
      <c r="I19" s="11">
        <v>96172.814209999953</v>
      </c>
      <c r="J19" s="12">
        <v>-7.7659711132365317</v>
      </c>
    </row>
    <row r="20" spans="1:17" ht="11.25" customHeight="1" x14ac:dyDescent="0.2">
      <c r="A20" s="10" t="s">
        <v>95</v>
      </c>
      <c r="B20" s="11">
        <v>31189.560020000001</v>
      </c>
      <c r="C20" s="11">
        <v>29902.00318</v>
      </c>
      <c r="D20" s="11">
        <v>28633.759638200005</v>
      </c>
      <c r="E20" s="12">
        <v>-4.2413330443635999</v>
      </c>
      <c r="F20" s="12"/>
      <c r="G20" s="11">
        <v>45804.225370000007</v>
      </c>
      <c r="H20" s="11">
        <v>41837.820849999996</v>
      </c>
      <c r="I20" s="11">
        <v>39419.177910000013</v>
      </c>
      <c r="J20" s="12">
        <v>-5.7809964545512003</v>
      </c>
    </row>
    <row r="21" spans="1:17" ht="11.25" customHeight="1" x14ac:dyDescent="0.2">
      <c r="A21" s="10" t="s">
        <v>169</v>
      </c>
      <c r="B21" s="11">
        <v>85891.676779999994</v>
      </c>
      <c r="C21" s="11">
        <v>86489.630463999987</v>
      </c>
      <c r="D21" s="11">
        <v>93187.922250000003</v>
      </c>
      <c r="E21" s="12">
        <v>7.7446183433377911</v>
      </c>
      <c r="F21" s="12"/>
      <c r="G21" s="11">
        <v>129139.67098</v>
      </c>
      <c r="H21" s="11">
        <v>86587.696880000003</v>
      </c>
      <c r="I21" s="11">
        <v>90792.922080000004</v>
      </c>
      <c r="J21" s="12">
        <v>4.8566082151693308</v>
      </c>
    </row>
    <row r="22" spans="1:17" ht="11.25" customHeight="1" x14ac:dyDescent="0.2">
      <c r="A22" s="10" t="s">
        <v>387</v>
      </c>
      <c r="B22" s="11">
        <v>170160.91739999998</v>
      </c>
      <c r="C22" s="11">
        <v>144303.1982899</v>
      </c>
      <c r="D22" s="11">
        <v>182336.87897150003</v>
      </c>
      <c r="E22" s="12">
        <v>26.356782893468321</v>
      </c>
      <c r="F22" s="12"/>
      <c r="G22" s="11">
        <v>214037.02185000002</v>
      </c>
      <c r="H22" s="11">
        <v>198659.96270999999</v>
      </c>
      <c r="I22" s="11">
        <v>230490.97197000004</v>
      </c>
      <c r="J22" s="12">
        <v>16.022860784720038</v>
      </c>
    </row>
    <row r="23" spans="1:17" ht="11.25" customHeight="1" x14ac:dyDescent="0.2">
      <c r="A23" s="10" t="s">
        <v>96</v>
      </c>
      <c r="B23" s="11">
        <v>184872.59050000002</v>
      </c>
      <c r="C23" s="11">
        <v>220455.55709239992</v>
      </c>
      <c r="D23" s="11">
        <v>232412.80773090001</v>
      </c>
      <c r="E23" s="12">
        <v>5.423882616616666</v>
      </c>
      <c r="F23" s="12"/>
      <c r="G23" s="11">
        <v>1135034.1134100007</v>
      </c>
      <c r="H23" s="11">
        <v>1626110.8237599987</v>
      </c>
      <c r="I23" s="11">
        <v>1453218.5573299988</v>
      </c>
      <c r="J23" s="12">
        <v>-10.632256049451001</v>
      </c>
    </row>
    <row r="24" spans="1:17" ht="11.25" customHeight="1" x14ac:dyDescent="0.2">
      <c r="A24" s="10" t="s">
        <v>98</v>
      </c>
      <c r="B24" s="11">
        <v>100283.17933999999</v>
      </c>
      <c r="C24" s="11">
        <v>100111.51416999999</v>
      </c>
      <c r="D24" s="11">
        <v>90150.326700000005</v>
      </c>
      <c r="E24" s="12">
        <v>-9.9500917078177764</v>
      </c>
      <c r="F24" s="12"/>
      <c r="G24" s="11">
        <v>81684.427360000016</v>
      </c>
      <c r="H24" s="11">
        <v>78719.548919999987</v>
      </c>
      <c r="I24" s="11">
        <v>94743.333020000005</v>
      </c>
      <c r="J24" s="12">
        <v>20.355533434629365</v>
      </c>
    </row>
    <row r="25" spans="1:17" ht="11.25" customHeight="1" x14ac:dyDescent="0.2">
      <c r="A25" s="10" t="s">
        <v>0</v>
      </c>
      <c r="B25" s="11">
        <v>13578.308363599997</v>
      </c>
      <c r="C25" s="11">
        <v>11840.475280000001</v>
      </c>
      <c r="D25" s="11">
        <v>12346.498502999999</v>
      </c>
      <c r="E25" s="12">
        <v>4.2736732355223523</v>
      </c>
      <c r="F25" s="12"/>
      <c r="G25" s="11">
        <v>33162.352470000005</v>
      </c>
      <c r="H25" s="11">
        <v>24745.256290000001</v>
      </c>
      <c r="I25" s="11">
        <v>25275.299289999999</v>
      </c>
      <c r="J25" s="12">
        <v>2.1419984250241839</v>
      </c>
    </row>
    <row r="26" spans="1:17" ht="11.25" customHeight="1" x14ac:dyDescent="0.2">
      <c r="A26" s="9"/>
      <c r="B26" s="11"/>
      <c r="C26" s="11"/>
      <c r="D26" s="11"/>
      <c r="E26" s="12"/>
      <c r="F26" s="12"/>
      <c r="G26" s="11"/>
      <c r="H26" s="11"/>
      <c r="I26" s="11"/>
      <c r="J26" s="12"/>
    </row>
    <row r="27" spans="1:17" s="20" customFormat="1" ht="11.25" customHeight="1" x14ac:dyDescent="0.2">
      <c r="A27" s="89" t="s">
        <v>171</v>
      </c>
      <c r="B27" s="18">
        <v>108766.31687020001</v>
      </c>
      <c r="C27" s="18">
        <v>130794.22886</v>
      </c>
      <c r="D27" s="18">
        <v>123365.72605999999</v>
      </c>
      <c r="E27" s="16">
        <v>-5.6795340778769088</v>
      </c>
      <c r="F27" s="16"/>
      <c r="G27" s="18">
        <v>571477.10570000031</v>
      </c>
      <c r="H27" s="18">
        <v>594481.85987000016</v>
      </c>
      <c r="I27" s="18">
        <v>588063.49680999992</v>
      </c>
      <c r="J27" s="16">
        <v>-1.079656671341283</v>
      </c>
      <c r="K27" s="169"/>
      <c r="L27" s="169"/>
    </row>
    <row r="28" spans="1:17" ht="11.25" customHeight="1" x14ac:dyDescent="0.2">
      <c r="A28" s="10" t="s">
        <v>317</v>
      </c>
      <c r="B28" s="11">
        <v>160.46799999999999</v>
      </c>
      <c r="C28" s="11">
        <v>177.07499999999999</v>
      </c>
      <c r="D28" s="11">
        <v>33.771999999999998</v>
      </c>
      <c r="E28" s="12">
        <v>-80.927855428490744</v>
      </c>
      <c r="F28" s="12"/>
      <c r="G28" s="11">
        <v>918.92487000000006</v>
      </c>
      <c r="H28" s="11">
        <v>884.16592999999989</v>
      </c>
      <c r="I28" s="11">
        <v>61.532739999999997</v>
      </c>
      <c r="J28" s="12">
        <v>-93.040589112045964</v>
      </c>
    </row>
    <row r="29" spans="1:17" ht="11.25" customHeight="1" x14ac:dyDescent="0.2">
      <c r="A29" s="10" t="s">
        <v>367</v>
      </c>
      <c r="B29" s="11">
        <v>7526.5209718000006</v>
      </c>
      <c r="C29" s="11">
        <v>10124.289640000001</v>
      </c>
      <c r="D29" s="11">
        <v>6456.6978200000003</v>
      </c>
      <c r="E29" s="12">
        <v>-36.225670643693675</v>
      </c>
      <c r="F29" s="12"/>
      <c r="G29" s="11">
        <v>57418.318129999992</v>
      </c>
      <c r="H29" s="11">
        <v>73412.902680000014</v>
      </c>
      <c r="I29" s="11">
        <v>42790.100830000003</v>
      </c>
      <c r="J29" s="12">
        <v>-41.713105914748994</v>
      </c>
    </row>
    <row r="30" spans="1:17" ht="11.25" customHeight="1" x14ac:dyDescent="0.2">
      <c r="A30" s="10" t="s">
        <v>170</v>
      </c>
      <c r="B30" s="11">
        <v>26.623840000000001</v>
      </c>
      <c r="C30" s="11">
        <v>52.6</v>
      </c>
      <c r="D30" s="11">
        <v>909.33040000000005</v>
      </c>
      <c r="E30" s="12">
        <v>1628.7650190114068</v>
      </c>
      <c r="F30" s="12"/>
      <c r="G30" s="11">
        <v>156.15199999999999</v>
      </c>
      <c r="H30" s="11">
        <v>191.47499999999999</v>
      </c>
      <c r="I30" s="11">
        <v>3351.1612999999998</v>
      </c>
      <c r="J30" s="12">
        <v>1650.1821647734691</v>
      </c>
    </row>
    <row r="31" spans="1:17" ht="11.25" customHeight="1" x14ac:dyDescent="0.2">
      <c r="A31" s="10" t="s">
        <v>332</v>
      </c>
      <c r="B31" s="11">
        <v>9713.2296400000014</v>
      </c>
      <c r="C31" s="11">
        <v>11948.18636</v>
      </c>
      <c r="D31" s="11">
        <v>17256.488600000001</v>
      </c>
      <c r="E31" s="12">
        <v>44.427681993403382</v>
      </c>
      <c r="F31" s="12"/>
      <c r="G31" s="11">
        <v>72935.446370000005</v>
      </c>
      <c r="H31" s="11">
        <v>87143.653470000005</v>
      </c>
      <c r="I31" s="11">
        <v>150305.51863999999</v>
      </c>
      <c r="J31" s="12">
        <v>72.480166546774456</v>
      </c>
      <c r="K31" s="210"/>
      <c r="L31" s="172"/>
      <c r="M31" s="13"/>
      <c r="N31" s="13"/>
      <c r="O31" s="13"/>
      <c r="P31" s="13"/>
      <c r="Q31" s="13"/>
    </row>
    <row r="32" spans="1:17" ht="11.25" customHeight="1" x14ac:dyDescent="0.2">
      <c r="A32" s="10" t="s">
        <v>362</v>
      </c>
      <c r="B32" s="11">
        <v>1732.1215000000002</v>
      </c>
      <c r="C32" s="11">
        <v>2970.5678799999996</v>
      </c>
      <c r="D32" s="11">
        <v>3179.6347999999998</v>
      </c>
      <c r="E32" s="12">
        <v>7.037944542778817</v>
      </c>
      <c r="F32" s="12"/>
      <c r="G32" s="11">
        <v>3095.3233</v>
      </c>
      <c r="H32" s="11">
        <v>5227.1856799999996</v>
      </c>
      <c r="I32" s="11">
        <v>4955.7602100000004</v>
      </c>
      <c r="J32" s="12">
        <v>-5.1925737216206755</v>
      </c>
      <c r="L32" s="172"/>
      <c r="M32" s="13"/>
      <c r="N32" s="13"/>
      <c r="O32" s="13"/>
      <c r="P32" s="13"/>
      <c r="Q32" s="13"/>
    </row>
    <row r="33" spans="1:13" ht="11.25" customHeight="1" x14ac:dyDescent="0.2">
      <c r="A33" s="10" t="s">
        <v>423</v>
      </c>
      <c r="B33" s="11">
        <v>52.265839999999997</v>
      </c>
      <c r="C33" s="11">
        <v>20.137999999999998</v>
      </c>
      <c r="D33" s="11">
        <v>13.375</v>
      </c>
      <c r="E33" s="12">
        <v>-33.58327539974178</v>
      </c>
      <c r="F33" s="12"/>
      <c r="G33" s="11">
        <v>273.25008000000003</v>
      </c>
      <c r="H33" s="11">
        <v>113.17010000000001</v>
      </c>
      <c r="I33" s="11">
        <v>51.6</v>
      </c>
      <c r="J33" s="12">
        <v>-54.40491790676159</v>
      </c>
    </row>
    <row r="34" spans="1:13" ht="11.25" customHeight="1" x14ac:dyDescent="0.2">
      <c r="A34" s="10" t="s">
        <v>97</v>
      </c>
      <c r="B34" s="11">
        <v>64013.073400000001</v>
      </c>
      <c r="C34" s="11">
        <v>73772.273220000003</v>
      </c>
      <c r="D34" s="11">
        <v>65698.759999999995</v>
      </c>
      <c r="E34" s="12">
        <v>-10.943831425559551</v>
      </c>
      <c r="F34" s="12"/>
      <c r="G34" s="11">
        <v>217377.67301000006</v>
      </c>
      <c r="H34" s="11">
        <v>202220.81667000009</v>
      </c>
      <c r="I34" s="11">
        <v>179098.85291999998</v>
      </c>
      <c r="J34" s="12">
        <v>-11.434017590648125</v>
      </c>
    </row>
    <row r="35" spans="1:13" ht="11.25" customHeight="1" x14ac:dyDescent="0.2">
      <c r="A35" s="10" t="s">
        <v>333</v>
      </c>
      <c r="B35" s="11">
        <v>25480.2084784</v>
      </c>
      <c r="C35" s="11">
        <v>31656.492760000001</v>
      </c>
      <c r="D35" s="11">
        <v>29808.137439999999</v>
      </c>
      <c r="E35" s="12">
        <v>-5.8387874298428812</v>
      </c>
      <c r="F35" s="12"/>
      <c r="G35" s="11">
        <v>219113.00024000017</v>
      </c>
      <c r="H35" s="11">
        <v>224972.83253000007</v>
      </c>
      <c r="I35" s="11">
        <v>207364.46276999995</v>
      </c>
      <c r="J35" s="12">
        <v>-7.8268871676548031</v>
      </c>
    </row>
    <row r="36" spans="1:13" ht="11.25" customHeight="1" x14ac:dyDescent="0.2">
      <c r="A36" s="10" t="s">
        <v>330</v>
      </c>
      <c r="B36" s="11">
        <v>1.7</v>
      </c>
      <c r="C36" s="11">
        <v>0.3</v>
      </c>
      <c r="D36" s="11">
        <v>2.42</v>
      </c>
      <c r="E36" s="12">
        <v>706.66666666666663</v>
      </c>
      <c r="F36" s="12"/>
      <c r="G36" s="11">
        <v>23.8</v>
      </c>
      <c r="H36" s="11">
        <v>4.2300000000000004</v>
      </c>
      <c r="I36" s="11">
        <v>34.587400000000002</v>
      </c>
      <c r="J36" s="12">
        <v>717.66903073286039</v>
      </c>
    </row>
    <row r="37" spans="1:13" ht="11.25" customHeight="1" x14ac:dyDescent="0.2">
      <c r="A37" s="10" t="s">
        <v>234</v>
      </c>
      <c r="B37" s="11">
        <v>60.105199999999996</v>
      </c>
      <c r="C37" s="11">
        <v>72.305999999999997</v>
      </c>
      <c r="D37" s="11">
        <v>7.11</v>
      </c>
      <c r="E37" s="12">
        <v>-90.166791137664916</v>
      </c>
      <c r="F37" s="12"/>
      <c r="G37" s="11">
        <v>165.21769999999998</v>
      </c>
      <c r="H37" s="11">
        <v>311.42781000000002</v>
      </c>
      <c r="I37" s="11">
        <v>49.92</v>
      </c>
      <c r="J37" s="12">
        <v>-83.970603010694518</v>
      </c>
    </row>
    <row r="38" spans="1:13" ht="11.25" customHeight="1" x14ac:dyDescent="0.2">
      <c r="B38" s="11"/>
      <c r="C38" s="11"/>
      <c r="D38" s="11"/>
      <c r="E38" s="12"/>
      <c r="F38" s="12"/>
      <c r="G38" s="11"/>
      <c r="H38" s="11"/>
      <c r="I38" s="11"/>
      <c r="J38" s="12"/>
    </row>
    <row r="39" spans="1:13" x14ac:dyDescent="0.2">
      <c r="A39" s="84"/>
      <c r="B39" s="90"/>
      <c r="C39" s="90"/>
      <c r="D39" s="90"/>
      <c r="E39" s="90"/>
      <c r="F39" s="90"/>
      <c r="G39" s="90"/>
      <c r="H39" s="90"/>
      <c r="I39" s="90"/>
      <c r="J39" s="90"/>
    </row>
    <row r="40" spans="1:13" x14ac:dyDescent="0.2">
      <c r="A40" s="9" t="s">
        <v>454</v>
      </c>
      <c r="B40" s="9"/>
      <c r="C40" s="9"/>
      <c r="D40" s="9"/>
      <c r="E40" s="9"/>
      <c r="F40" s="9"/>
      <c r="G40" s="9"/>
      <c r="H40" s="9"/>
      <c r="I40" s="9"/>
      <c r="J40" s="9"/>
    </row>
    <row r="41" spans="1:13" ht="47.45" customHeight="1" x14ac:dyDescent="0.25">
      <c r="A41" s="399" t="s">
        <v>506</v>
      </c>
      <c r="B41" s="399"/>
      <c r="C41" s="399"/>
      <c r="D41" s="399"/>
      <c r="E41" s="399"/>
      <c r="F41" s="399"/>
      <c r="G41" s="399"/>
      <c r="H41" s="399"/>
      <c r="I41" s="399"/>
      <c r="J41" s="399"/>
    </row>
    <row r="42" spans="1:13" ht="20.100000000000001" customHeight="1" x14ac:dyDescent="0.2">
      <c r="A42" s="389" t="s">
        <v>478</v>
      </c>
      <c r="B42" s="389"/>
      <c r="C42" s="389"/>
      <c r="D42" s="389"/>
      <c r="E42" s="389"/>
      <c r="F42" s="389"/>
      <c r="G42" s="389"/>
      <c r="H42" s="389"/>
      <c r="I42" s="389"/>
      <c r="J42" s="389"/>
      <c r="K42" s="167"/>
      <c r="L42" s="167"/>
      <c r="M42" s="83"/>
    </row>
    <row r="43" spans="1:13" ht="20.100000000000001" customHeight="1" x14ac:dyDescent="0.15">
      <c r="A43" s="390" t="s">
        <v>150</v>
      </c>
      <c r="B43" s="390"/>
      <c r="C43" s="390"/>
      <c r="D43" s="390"/>
      <c r="E43" s="390"/>
      <c r="F43" s="390"/>
      <c r="G43" s="390"/>
      <c r="H43" s="390"/>
      <c r="I43" s="390"/>
      <c r="J43" s="390"/>
      <c r="K43" s="249"/>
      <c r="L43" s="249"/>
      <c r="M43" s="249"/>
    </row>
    <row r="44" spans="1:13" s="20" customFormat="1" x14ac:dyDescent="0.2">
      <c r="A44" s="17"/>
      <c r="B44" s="391" t="s">
        <v>100</v>
      </c>
      <c r="C44" s="391"/>
      <c r="D44" s="391"/>
      <c r="E44" s="391"/>
      <c r="F44" s="343"/>
      <c r="G44" s="391" t="s">
        <v>420</v>
      </c>
      <c r="H44" s="391"/>
      <c r="I44" s="391"/>
      <c r="J44" s="391"/>
      <c r="K44" s="168"/>
      <c r="L44" s="168"/>
      <c r="M44" s="91"/>
    </row>
    <row r="45" spans="1:13" s="20" customFormat="1" x14ac:dyDescent="0.2">
      <c r="A45" s="17" t="s">
        <v>256</v>
      </c>
      <c r="B45" s="394">
        <v>2018</v>
      </c>
      <c r="C45" s="392" t="s">
        <v>511</v>
      </c>
      <c r="D45" s="392"/>
      <c r="E45" s="392"/>
      <c r="F45" s="343"/>
      <c r="G45" s="394">
        <v>2018</v>
      </c>
      <c r="H45" s="392" t="s">
        <v>511</v>
      </c>
      <c r="I45" s="392"/>
      <c r="J45" s="392"/>
      <c r="K45" s="168"/>
      <c r="L45" s="168"/>
      <c r="M45" s="91"/>
    </row>
    <row r="46" spans="1:13" s="20" customFormat="1" x14ac:dyDescent="0.2">
      <c r="A46" s="123"/>
      <c r="B46" s="397"/>
      <c r="C46" s="248">
        <v>2019</v>
      </c>
      <c r="D46" s="248">
        <v>2020</v>
      </c>
      <c r="E46" s="344" t="s">
        <v>522</v>
      </c>
      <c r="F46" s="125"/>
      <c r="G46" s="397"/>
      <c r="H46" s="248">
        <v>2019</v>
      </c>
      <c r="I46" s="248">
        <v>2020</v>
      </c>
      <c r="J46" s="344" t="s">
        <v>522</v>
      </c>
      <c r="K46" s="169"/>
      <c r="L46" s="169"/>
    </row>
    <row r="47" spans="1:13" s="20" customFormat="1" ht="11.25" customHeight="1" x14ac:dyDescent="0.2">
      <c r="A47" s="17" t="s">
        <v>254</v>
      </c>
      <c r="B47" s="18">
        <v>666937.5373000002</v>
      </c>
      <c r="C47" s="18">
        <v>622459.38823979988</v>
      </c>
      <c r="D47" s="18">
        <v>614414.23915699986</v>
      </c>
      <c r="E47" s="16">
        <v>-1.2924777479138356</v>
      </c>
      <c r="F47" s="16"/>
      <c r="G47" s="18">
        <v>1341964.5381599998</v>
      </c>
      <c r="H47" s="18">
        <v>1247790.6975500002</v>
      </c>
      <c r="I47" s="18">
        <v>1246963.3574400004</v>
      </c>
      <c r="J47" s="16">
        <v>-6.6304397975088136E-2</v>
      </c>
      <c r="K47" s="169"/>
      <c r="L47" s="169"/>
    </row>
    <row r="48" spans="1:13" ht="11.25" customHeight="1" x14ac:dyDescent="0.2">
      <c r="A48" s="9"/>
      <c r="B48" s="11"/>
      <c r="C48" s="11"/>
      <c r="D48" s="11"/>
      <c r="E48" s="12"/>
      <c r="F48" s="12"/>
      <c r="G48" s="11"/>
      <c r="H48" s="11"/>
      <c r="I48" s="11"/>
      <c r="J48" s="12"/>
    </row>
    <row r="49" spans="1:15" s="20" customFormat="1" ht="11.25" customHeight="1" x14ac:dyDescent="0.2">
      <c r="A49" s="17" t="s">
        <v>309</v>
      </c>
      <c r="B49" s="18">
        <v>150757.91790030003</v>
      </c>
      <c r="C49" s="18">
        <v>144161.37855499994</v>
      </c>
      <c r="D49" s="18">
        <v>122766.70460870001</v>
      </c>
      <c r="E49" s="16">
        <v>-14.840780631226764</v>
      </c>
      <c r="F49" s="16"/>
      <c r="G49" s="18">
        <v>173701.33278</v>
      </c>
      <c r="H49" s="18">
        <v>166548.29632999998</v>
      </c>
      <c r="I49" s="18">
        <v>140149.68753</v>
      </c>
      <c r="J49" s="16">
        <v>-15.850422599156218</v>
      </c>
      <c r="K49" s="169"/>
      <c r="L49" s="169"/>
    </row>
    <row r="50" spans="1:15" ht="11.25" customHeight="1" x14ac:dyDescent="0.2">
      <c r="A50" s="9" t="s">
        <v>307</v>
      </c>
      <c r="B50" s="11">
        <v>844.24268000000006</v>
      </c>
      <c r="C50" s="11">
        <v>613.28228999999999</v>
      </c>
      <c r="D50" s="11">
        <v>547.40584999999999</v>
      </c>
      <c r="E50" s="12">
        <v>-10.741617860838602</v>
      </c>
      <c r="F50" s="12"/>
      <c r="G50" s="11">
        <v>1123.5899400000001</v>
      </c>
      <c r="H50" s="11">
        <v>716.20889999999986</v>
      </c>
      <c r="I50" s="11">
        <v>652.10898999999984</v>
      </c>
      <c r="J50" s="12">
        <v>-8.9498901786894862</v>
      </c>
    </row>
    <row r="51" spans="1:15" ht="11.25" customHeight="1" x14ac:dyDescent="0.2">
      <c r="A51" s="9" t="s">
        <v>308</v>
      </c>
      <c r="B51" s="11">
        <v>29438.774234300006</v>
      </c>
      <c r="C51" s="11">
        <v>30450.274253</v>
      </c>
      <c r="D51" s="11">
        <v>26511.289174099998</v>
      </c>
      <c r="E51" s="12">
        <v>-12.935795080768202</v>
      </c>
      <c r="F51" s="12"/>
      <c r="G51" s="11">
        <v>28863.560070000007</v>
      </c>
      <c r="H51" s="11">
        <v>28000.949350000003</v>
      </c>
      <c r="I51" s="11">
        <v>24231.742269999995</v>
      </c>
      <c r="J51" s="12">
        <v>-13.460997457216592</v>
      </c>
      <c r="K51" s="171"/>
      <c r="L51" s="171"/>
      <c r="M51" s="13"/>
      <c r="N51" s="13"/>
      <c r="O51" s="13"/>
    </row>
    <row r="52" spans="1:15" ht="11.25" customHeight="1" x14ac:dyDescent="0.2">
      <c r="A52" s="9" t="s">
        <v>146</v>
      </c>
      <c r="B52" s="11">
        <v>120474.90098600004</v>
      </c>
      <c r="C52" s="11">
        <v>113097.82201199996</v>
      </c>
      <c r="D52" s="11">
        <v>95708.009584600004</v>
      </c>
      <c r="E52" s="12">
        <v>-15.37590390162849</v>
      </c>
      <c r="F52" s="12"/>
      <c r="G52" s="11">
        <v>143714.18276999998</v>
      </c>
      <c r="H52" s="11">
        <v>137831.13807999998</v>
      </c>
      <c r="I52" s="11">
        <v>115265.83627</v>
      </c>
      <c r="J52" s="12">
        <v>-16.371700999017094</v>
      </c>
    </row>
    <row r="53" spans="1:15" ht="11.25" customHeight="1" x14ac:dyDescent="0.2">
      <c r="A53" s="9"/>
      <c r="B53" s="11"/>
      <c r="C53" s="11"/>
      <c r="D53" s="11"/>
      <c r="E53" s="12"/>
      <c r="F53" s="12"/>
      <c r="G53" s="11"/>
      <c r="H53" s="11"/>
      <c r="I53" s="11"/>
      <c r="J53" s="12"/>
    </row>
    <row r="54" spans="1:15" s="20" customFormat="1" ht="11.25" customHeight="1" x14ac:dyDescent="0.2">
      <c r="A54" s="17" t="s">
        <v>104</v>
      </c>
      <c r="B54" s="18">
        <v>112753.65005230001</v>
      </c>
      <c r="C54" s="18">
        <v>90932.773907199997</v>
      </c>
      <c r="D54" s="18">
        <v>82838.664809999987</v>
      </c>
      <c r="E54" s="16">
        <v>-8.9012011284955719</v>
      </c>
      <c r="F54" s="16"/>
      <c r="G54" s="18">
        <v>152909.87040999997</v>
      </c>
      <c r="H54" s="18">
        <v>126149.49833999999</v>
      </c>
      <c r="I54" s="18">
        <v>112808.30864</v>
      </c>
      <c r="J54" s="16">
        <v>-10.575697783627021</v>
      </c>
      <c r="K54" s="169"/>
      <c r="L54" s="169"/>
    </row>
    <row r="55" spans="1:15" ht="11.25" customHeight="1" x14ac:dyDescent="0.2">
      <c r="A55" s="9" t="s">
        <v>310</v>
      </c>
      <c r="B55" s="11">
        <v>877.59048000000007</v>
      </c>
      <c r="C55" s="11">
        <v>1347.7681600000001</v>
      </c>
      <c r="D55" s="11">
        <v>302.54567000000003</v>
      </c>
      <c r="E55" s="12">
        <v>-77.552098426186291</v>
      </c>
      <c r="F55" s="12"/>
      <c r="G55" s="11">
        <v>2094.5728899999995</v>
      </c>
      <c r="H55" s="11">
        <v>2656.6632300000001</v>
      </c>
      <c r="I55" s="11">
        <v>600.15949999999998</v>
      </c>
      <c r="J55" s="12">
        <v>-77.409274415259631</v>
      </c>
    </row>
    <row r="56" spans="1:15" ht="11.25" customHeight="1" x14ac:dyDescent="0.2">
      <c r="A56" s="9" t="s">
        <v>96</v>
      </c>
      <c r="B56" s="11">
        <v>4593.0826098999996</v>
      </c>
      <c r="C56" s="11">
        <v>4070.8174999999997</v>
      </c>
      <c r="D56" s="11">
        <v>3648.4629999999997</v>
      </c>
      <c r="E56" s="12">
        <v>-10.375176484821537</v>
      </c>
      <c r="F56" s="12"/>
      <c r="G56" s="11">
        <v>11985.282879999999</v>
      </c>
      <c r="H56" s="11">
        <v>10624.247740000001</v>
      </c>
      <c r="I56" s="11">
        <v>8970.233720000002</v>
      </c>
      <c r="J56" s="12">
        <v>-15.568293026269345</v>
      </c>
    </row>
    <row r="57" spans="1:15" ht="11.25" customHeight="1" x14ac:dyDescent="0.2">
      <c r="A57" s="9" t="s">
        <v>307</v>
      </c>
      <c r="B57" s="11">
        <v>37.884</v>
      </c>
      <c r="C57" s="11">
        <v>73.531199999999998</v>
      </c>
      <c r="D57" s="11">
        <v>41.101680000000002</v>
      </c>
      <c r="E57" s="12">
        <v>-44.103074613225402</v>
      </c>
      <c r="F57" s="12"/>
      <c r="G57" s="11">
        <v>67.2166</v>
      </c>
      <c r="H57" s="11">
        <v>117.89395</v>
      </c>
      <c r="I57" s="11">
        <v>73.097499999999997</v>
      </c>
      <c r="J57" s="12">
        <v>-37.997242436952874</v>
      </c>
    </row>
    <row r="58" spans="1:15" ht="11.25" customHeight="1" x14ac:dyDescent="0.2">
      <c r="A58" s="9" t="s">
        <v>308</v>
      </c>
      <c r="B58" s="11">
        <v>67569.929917000001</v>
      </c>
      <c r="C58" s="11">
        <v>53058.040448000007</v>
      </c>
      <c r="D58" s="11">
        <v>43780.529539999996</v>
      </c>
      <c r="E58" s="12">
        <v>-17.48558904487345</v>
      </c>
      <c r="F58" s="12"/>
      <c r="G58" s="11">
        <v>85324.300309999977</v>
      </c>
      <c r="H58" s="11">
        <v>67810.016349999991</v>
      </c>
      <c r="I58" s="11">
        <v>53527.193709999992</v>
      </c>
      <c r="J58" s="12">
        <v>-21.062998372216143</v>
      </c>
    </row>
    <row r="59" spans="1:15" ht="11.25" customHeight="1" x14ac:dyDescent="0.2">
      <c r="A59" s="9" t="s">
        <v>334</v>
      </c>
      <c r="B59" s="11">
        <v>3523.8616799999995</v>
      </c>
      <c r="C59" s="11">
        <v>2462.5670492000008</v>
      </c>
      <c r="D59" s="11">
        <v>6416.5972300000003</v>
      </c>
      <c r="E59" s="12">
        <v>160.5653816445128</v>
      </c>
      <c r="F59" s="12"/>
      <c r="G59" s="11">
        <v>12538.550789999996</v>
      </c>
      <c r="H59" s="11">
        <v>10161.68434</v>
      </c>
      <c r="I59" s="11">
        <v>14697.2569</v>
      </c>
      <c r="J59" s="12">
        <v>44.634062703034147</v>
      </c>
    </row>
    <row r="60" spans="1:15" ht="11.25" customHeight="1" x14ac:dyDescent="0.2">
      <c r="A60" s="9" t="s">
        <v>335</v>
      </c>
      <c r="B60" s="11">
        <v>995.46739539999987</v>
      </c>
      <c r="C60" s="11">
        <v>1125.8294900000001</v>
      </c>
      <c r="D60" s="11">
        <v>1064.4821299999999</v>
      </c>
      <c r="E60" s="12">
        <v>-5.449080926100109</v>
      </c>
      <c r="F60" s="12"/>
      <c r="G60" s="11">
        <v>8960.3031399999982</v>
      </c>
      <c r="H60" s="11">
        <v>9537.6261099999992</v>
      </c>
      <c r="I60" s="11">
        <v>8751.1363399999991</v>
      </c>
      <c r="J60" s="12">
        <v>-8.2461795097564305</v>
      </c>
    </row>
    <row r="61" spans="1:15" ht="11.25" customHeight="1" x14ac:dyDescent="0.2">
      <c r="A61" s="9" t="s">
        <v>388</v>
      </c>
      <c r="B61" s="11">
        <v>0</v>
      </c>
      <c r="C61" s="11">
        <v>0</v>
      </c>
      <c r="D61" s="11">
        <v>0</v>
      </c>
      <c r="E61" s="12" t="s">
        <v>524</v>
      </c>
      <c r="F61" s="12"/>
      <c r="G61" s="11">
        <v>0</v>
      </c>
      <c r="H61" s="11">
        <v>0</v>
      </c>
      <c r="I61" s="11">
        <v>0</v>
      </c>
      <c r="J61" s="12" t="s">
        <v>524</v>
      </c>
    </row>
    <row r="62" spans="1:15" ht="11.25" customHeight="1" x14ac:dyDescent="0.2">
      <c r="A62" s="9" t="s">
        <v>311</v>
      </c>
      <c r="B62" s="11">
        <v>1558.8994399999999</v>
      </c>
      <c r="C62" s="11">
        <v>1939.9350200000001</v>
      </c>
      <c r="D62" s="11">
        <v>2720.0689199999997</v>
      </c>
      <c r="E62" s="12">
        <v>40.214434605134329</v>
      </c>
      <c r="F62" s="12"/>
      <c r="G62" s="11">
        <v>1658.6694299999999</v>
      </c>
      <c r="H62" s="11">
        <v>2217.48738</v>
      </c>
      <c r="I62" s="11">
        <v>3288.3022500000002</v>
      </c>
      <c r="J62" s="12">
        <v>48.289558698638473</v>
      </c>
    </row>
    <row r="63" spans="1:15" ht="11.25" customHeight="1" x14ac:dyDescent="0.2">
      <c r="A63" s="9" t="s">
        <v>206</v>
      </c>
      <c r="B63" s="11">
        <v>33596.934530000006</v>
      </c>
      <c r="C63" s="11">
        <v>26854.285039999995</v>
      </c>
      <c r="D63" s="11">
        <v>24864.876640000002</v>
      </c>
      <c r="E63" s="12">
        <v>-7.4081599902463608</v>
      </c>
      <c r="F63" s="12"/>
      <c r="G63" s="11">
        <v>30280.974370000007</v>
      </c>
      <c r="H63" s="11">
        <v>23023.879239999995</v>
      </c>
      <c r="I63" s="11">
        <v>22900.928720000004</v>
      </c>
      <c r="J63" s="12">
        <v>-0.53401305105174401</v>
      </c>
    </row>
    <row r="64" spans="1:15" ht="11.25" customHeight="1" x14ac:dyDescent="0.2">
      <c r="A64" s="9"/>
      <c r="B64" s="11"/>
      <c r="C64" s="11"/>
      <c r="D64" s="11"/>
      <c r="E64" s="12"/>
      <c r="F64" s="12"/>
      <c r="G64" s="11"/>
      <c r="H64" s="11"/>
      <c r="I64" s="11"/>
      <c r="J64" s="12"/>
    </row>
    <row r="65" spans="1:17" s="20" customFormat="1" ht="11.25" customHeight="1" x14ac:dyDescent="0.2">
      <c r="A65" s="17" t="s">
        <v>214</v>
      </c>
      <c r="B65" s="18">
        <v>141380.26511499999</v>
      </c>
      <c r="C65" s="18">
        <v>151515.81271000003</v>
      </c>
      <c r="D65" s="18">
        <v>171007.7115298</v>
      </c>
      <c r="E65" s="16">
        <v>12.864597081432876</v>
      </c>
      <c r="F65" s="16"/>
      <c r="G65" s="18">
        <v>370778.26789999992</v>
      </c>
      <c r="H65" s="18">
        <v>384102.04600000003</v>
      </c>
      <c r="I65" s="18">
        <v>434738.15218000021</v>
      </c>
      <c r="J65" s="16">
        <v>13.18298267539042</v>
      </c>
      <c r="K65" s="169"/>
      <c r="L65" s="169"/>
    </row>
    <row r="66" spans="1:17" s="20" customFormat="1" ht="11.25" customHeight="1" x14ac:dyDescent="0.2">
      <c r="A66" s="9" t="s">
        <v>381</v>
      </c>
      <c r="B66" s="11">
        <v>44468.026804999994</v>
      </c>
      <c r="C66" s="11">
        <v>44184.057729999993</v>
      </c>
      <c r="D66" s="11">
        <v>44677.488299999983</v>
      </c>
      <c r="E66" s="12">
        <v>1.1167615546205525</v>
      </c>
      <c r="F66" s="12"/>
      <c r="G66" s="11">
        <v>130109.67901999998</v>
      </c>
      <c r="H66" s="11">
        <v>128419.81691000002</v>
      </c>
      <c r="I66" s="11">
        <v>122812.66885000005</v>
      </c>
      <c r="J66" s="12">
        <v>-4.3662638640340106</v>
      </c>
      <c r="K66" s="169"/>
      <c r="L66" s="169"/>
    </row>
    <row r="67" spans="1:17" ht="11.25" customHeight="1" x14ac:dyDescent="0.2">
      <c r="A67" s="9" t="s">
        <v>202</v>
      </c>
      <c r="B67" s="11">
        <v>26078.572465000001</v>
      </c>
      <c r="C67" s="11">
        <v>23713.976550000003</v>
      </c>
      <c r="D67" s="11">
        <v>20108.147540000002</v>
      </c>
      <c r="E67" s="12">
        <v>-15.205501289069971</v>
      </c>
      <c r="F67" s="12"/>
      <c r="G67" s="11">
        <v>77289.306519999984</v>
      </c>
      <c r="H67" s="11">
        <v>68829.042219999988</v>
      </c>
      <c r="I67" s="11">
        <v>68062.491680000006</v>
      </c>
      <c r="J67" s="12">
        <v>-1.1137021746573765</v>
      </c>
    </row>
    <row r="68" spans="1:17" ht="11.25" customHeight="1" x14ac:dyDescent="0.2">
      <c r="A68" s="9" t="s">
        <v>203</v>
      </c>
      <c r="B68" s="11">
        <v>27638.758864999993</v>
      </c>
      <c r="C68" s="11">
        <v>41926.991540000025</v>
      </c>
      <c r="D68" s="11">
        <v>55491.768540000005</v>
      </c>
      <c r="E68" s="12">
        <v>32.353327777068472</v>
      </c>
      <c r="F68" s="12"/>
      <c r="G68" s="11">
        <v>62392.554319999981</v>
      </c>
      <c r="H68" s="11">
        <v>89214.875170000014</v>
      </c>
      <c r="I68" s="11">
        <v>119214.75999000005</v>
      </c>
      <c r="J68" s="12">
        <v>33.626550239334961</v>
      </c>
    </row>
    <row r="69" spans="1:17" ht="11.25" customHeight="1" x14ac:dyDescent="0.2">
      <c r="A69" s="9" t="s">
        <v>204</v>
      </c>
      <c r="B69" s="11">
        <v>17506.73703</v>
      </c>
      <c r="C69" s="11">
        <v>17812.021189999996</v>
      </c>
      <c r="D69" s="11">
        <v>17334.412830000001</v>
      </c>
      <c r="E69" s="12">
        <v>-2.6813821682860635</v>
      </c>
      <c r="F69" s="12"/>
      <c r="G69" s="11">
        <v>35331.640570000003</v>
      </c>
      <c r="H69" s="11">
        <v>36083.616569999998</v>
      </c>
      <c r="I69" s="11">
        <v>35381.445620000006</v>
      </c>
      <c r="J69" s="12">
        <v>-1.945955025427736</v>
      </c>
      <c r="K69"/>
      <c r="L69"/>
      <c r="M69"/>
      <c r="N69"/>
      <c r="O69"/>
      <c r="P69"/>
      <c r="Q69"/>
    </row>
    <row r="70" spans="1:17" ht="11.25" customHeight="1" x14ac:dyDescent="0.2">
      <c r="A70" s="9" t="s">
        <v>389</v>
      </c>
      <c r="B70" s="11">
        <v>2205.4901700000005</v>
      </c>
      <c r="C70" s="11">
        <v>649.73102000000006</v>
      </c>
      <c r="D70" s="11">
        <v>446.76504</v>
      </c>
      <c r="E70" s="12">
        <v>-31.238462340923789</v>
      </c>
      <c r="F70" s="12"/>
      <c r="G70" s="11">
        <v>7970.4713299999994</v>
      </c>
      <c r="H70" s="11">
        <v>2006.85312</v>
      </c>
      <c r="I70" s="11">
        <v>1543.5682899999999</v>
      </c>
      <c r="J70" s="12">
        <v>-23.085138886497091</v>
      </c>
      <c r="K70"/>
      <c r="L70"/>
      <c r="M70"/>
      <c r="N70"/>
      <c r="O70"/>
      <c r="P70"/>
      <c r="Q70"/>
    </row>
    <row r="71" spans="1:17" ht="11.25" customHeight="1" x14ac:dyDescent="0.2">
      <c r="A71" s="9" t="s">
        <v>205</v>
      </c>
      <c r="B71" s="11">
        <v>23482.679779999999</v>
      </c>
      <c r="C71" s="11">
        <v>23229.034679999997</v>
      </c>
      <c r="D71" s="11">
        <v>32949.129279799999</v>
      </c>
      <c r="E71" s="12">
        <v>41.844591192456761</v>
      </c>
      <c r="F71" s="12"/>
      <c r="G71" s="11">
        <v>57684.616139999998</v>
      </c>
      <c r="H71" s="11">
        <v>59547.84201</v>
      </c>
      <c r="I71" s="11">
        <v>87723.21775000004</v>
      </c>
      <c r="J71" s="12">
        <v>47.315527799090489</v>
      </c>
      <c r="K71"/>
      <c r="L71"/>
      <c r="M71"/>
      <c r="N71"/>
      <c r="O71"/>
      <c r="P71"/>
      <c r="Q71"/>
    </row>
    <row r="72" spans="1:17" ht="11.25" customHeight="1" x14ac:dyDescent="0.2">
      <c r="A72" s="9"/>
      <c r="B72" s="11"/>
      <c r="C72" s="11"/>
      <c r="D72" s="11"/>
      <c r="E72" s="12"/>
      <c r="F72" s="12"/>
      <c r="G72" s="11"/>
      <c r="H72" s="11"/>
      <c r="I72" s="11"/>
      <c r="J72" s="12"/>
      <c r="K72"/>
      <c r="L72"/>
      <c r="M72"/>
      <c r="N72"/>
      <c r="O72"/>
      <c r="P72"/>
      <c r="Q72"/>
    </row>
    <row r="73" spans="1:17" s="20" customFormat="1" ht="11.25" customHeight="1" x14ac:dyDescent="0.2">
      <c r="A73" s="17" t="s">
        <v>1</v>
      </c>
      <c r="B73" s="18">
        <v>146297.27032700001</v>
      </c>
      <c r="C73" s="18">
        <v>142406.24793999997</v>
      </c>
      <c r="D73" s="18">
        <v>131872.6870639</v>
      </c>
      <c r="E73" s="16">
        <v>-7.3968389930040672</v>
      </c>
      <c r="F73" s="16"/>
      <c r="G73" s="18">
        <v>373491.18110000005</v>
      </c>
      <c r="H73" s="18">
        <v>353852.60720000003</v>
      </c>
      <c r="I73" s="18">
        <v>339563.08373000007</v>
      </c>
      <c r="J73" s="16">
        <v>-4.0382699404341054</v>
      </c>
      <c r="K73"/>
      <c r="L73"/>
      <c r="M73"/>
      <c r="N73"/>
      <c r="O73"/>
      <c r="P73"/>
      <c r="Q73"/>
    </row>
    <row r="74" spans="1:17" ht="11.25" customHeight="1" x14ac:dyDescent="0.2">
      <c r="A74" s="9" t="s">
        <v>207</v>
      </c>
      <c r="B74" s="11">
        <v>71936.941520000008</v>
      </c>
      <c r="C74" s="11">
        <v>65249.04950999999</v>
      </c>
      <c r="D74" s="11">
        <v>64282.039569999994</v>
      </c>
      <c r="E74" s="12">
        <v>-1.4820291594466681</v>
      </c>
      <c r="F74" s="12"/>
      <c r="G74" s="11">
        <v>163177.25294999997</v>
      </c>
      <c r="H74" s="11">
        <v>145416.35553999996</v>
      </c>
      <c r="I74" s="11">
        <v>159599.39521000002</v>
      </c>
      <c r="J74" s="12">
        <v>9.7534005836769069</v>
      </c>
      <c r="K74"/>
      <c r="L74"/>
      <c r="M74"/>
      <c r="N74"/>
      <c r="O74"/>
      <c r="P74"/>
      <c r="Q74"/>
    </row>
    <row r="75" spans="1:17" ht="11.25" customHeight="1" x14ac:dyDescent="0.2">
      <c r="A75" s="9" t="s">
        <v>92</v>
      </c>
      <c r="B75" s="11">
        <v>5100.4317970000002</v>
      </c>
      <c r="C75" s="11">
        <v>4453.7959099999998</v>
      </c>
      <c r="D75" s="11">
        <v>4369.3063999999995</v>
      </c>
      <c r="E75" s="12">
        <v>-1.8970224883968854</v>
      </c>
      <c r="F75" s="12"/>
      <c r="G75" s="11">
        <v>31924.676210000001</v>
      </c>
      <c r="H75" s="11">
        <v>27807.495369999993</v>
      </c>
      <c r="I75" s="11">
        <v>27268.424639999994</v>
      </c>
      <c r="J75" s="12">
        <v>-1.9385806698059298</v>
      </c>
      <c r="K75"/>
      <c r="L75"/>
      <c r="M75"/>
      <c r="N75"/>
      <c r="O75"/>
      <c r="P75"/>
      <c r="Q75"/>
    </row>
    <row r="76" spans="1:17" ht="11.25" customHeight="1" x14ac:dyDescent="0.2">
      <c r="A76" s="9" t="s">
        <v>208</v>
      </c>
      <c r="B76" s="11">
        <v>6054.0540000000001</v>
      </c>
      <c r="C76" s="11">
        <v>5945.4429999999993</v>
      </c>
      <c r="D76" s="11">
        <v>5143.2619999999997</v>
      </c>
      <c r="E76" s="12">
        <v>-13.492367179367449</v>
      </c>
      <c r="F76" s="12"/>
      <c r="G76" s="11">
        <v>19474.641900000002</v>
      </c>
      <c r="H76" s="11">
        <v>20388.40425</v>
      </c>
      <c r="I76" s="11">
        <v>20574.64399</v>
      </c>
      <c r="J76" s="12">
        <v>0.91345912959323528</v>
      </c>
      <c r="K76"/>
      <c r="L76"/>
      <c r="M76"/>
      <c r="N76"/>
      <c r="O76"/>
      <c r="P76"/>
      <c r="Q76"/>
    </row>
    <row r="77" spans="1:17" ht="11.25" customHeight="1" x14ac:dyDescent="0.2">
      <c r="A77" s="9" t="s">
        <v>209</v>
      </c>
      <c r="B77" s="11">
        <v>62739.889189999994</v>
      </c>
      <c r="C77" s="11">
        <v>66364.452869999994</v>
      </c>
      <c r="D77" s="11">
        <v>57585.532629999994</v>
      </c>
      <c r="E77" s="12">
        <v>-13.228347195443405</v>
      </c>
      <c r="F77" s="12"/>
      <c r="G77" s="11">
        <v>155174.06716000004</v>
      </c>
      <c r="H77" s="11">
        <v>154988.02528000009</v>
      </c>
      <c r="I77" s="11">
        <v>124636.30164000003</v>
      </c>
      <c r="J77" s="12">
        <v>-19.583270117266721</v>
      </c>
      <c r="K77"/>
      <c r="L77"/>
      <c r="M77"/>
      <c r="N77"/>
      <c r="O77"/>
      <c r="P77"/>
      <c r="Q77"/>
    </row>
    <row r="78" spans="1:17" ht="11.25" customHeight="1" x14ac:dyDescent="0.2">
      <c r="A78" s="9" t="s">
        <v>210</v>
      </c>
      <c r="B78" s="11">
        <v>465.95382000000012</v>
      </c>
      <c r="C78" s="11">
        <v>393.50665000000004</v>
      </c>
      <c r="D78" s="11">
        <v>492.54646389999994</v>
      </c>
      <c r="E78" s="12">
        <v>25.168523556082192</v>
      </c>
      <c r="F78" s="12"/>
      <c r="G78" s="11">
        <v>3740.5428800000004</v>
      </c>
      <c r="H78" s="11">
        <v>5252.3267599999999</v>
      </c>
      <c r="I78" s="11">
        <v>7484.3182500000003</v>
      </c>
      <c r="J78" s="12">
        <v>42.495290030279847</v>
      </c>
      <c r="K78"/>
      <c r="L78"/>
      <c r="M78"/>
      <c r="N78"/>
      <c r="O78"/>
      <c r="P78"/>
      <c r="Q78"/>
    </row>
    <row r="79" spans="1:17" ht="11.25" customHeight="1" x14ac:dyDescent="0.2">
      <c r="A79" s="9"/>
      <c r="B79" s="11"/>
      <c r="C79" s="11"/>
      <c r="D79" s="11"/>
      <c r="E79" s="12"/>
      <c r="F79" s="12"/>
      <c r="G79" s="11"/>
      <c r="H79" s="11"/>
      <c r="I79" s="11"/>
      <c r="J79" s="12"/>
      <c r="K79"/>
      <c r="L79"/>
      <c r="M79"/>
      <c r="N79"/>
      <c r="O79"/>
      <c r="P79"/>
      <c r="Q79"/>
    </row>
    <row r="80" spans="1:17" s="20" customFormat="1" ht="11.25" customHeight="1" x14ac:dyDescent="0.2">
      <c r="A80" s="17" t="s">
        <v>281</v>
      </c>
      <c r="B80" s="18">
        <v>15541.164725299999</v>
      </c>
      <c r="C80" s="18">
        <v>11941.404829599998</v>
      </c>
      <c r="D80" s="18">
        <v>18713.140230000001</v>
      </c>
      <c r="E80" s="16">
        <v>56.708029725400706</v>
      </c>
      <c r="F80" s="16"/>
      <c r="G80" s="18">
        <v>82341.988170000011</v>
      </c>
      <c r="H80" s="18">
        <v>60532.97088999999</v>
      </c>
      <c r="I80" s="18">
        <v>68508.588609999992</v>
      </c>
      <c r="J80" s="16">
        <v>13.175658823177912</v>
      </c>
      <c r="K80"/>
      <c r="L80"/>
      <c r="M80"/>
      <c r="N80"/>
      <c r="O80"/>
      <c r="P80"/>
      <c r="Q80"/>
    </row>
    <row r="81" spans="1:17" ht="11.25" customHeight="1" x14ac:dyDescent="0.2">
      <c r="A81" s="9" t="s">
        <v>211</v>
      </c>
      <c r="B81" s="11">
        <v>14865.147902699999</v>
      </c>
      <c r="C81" s="11">
        <v>11474.279413299999</v>
      </c>
      <c r="D81" s="11">
        <v>16269.339120000001</v>
      </c>
      <c r="E81" s="12">
        <v>41.789636926062485</v>
      </c>
      <c r="F81" s="12"/>
      <c r="G81" s="11">
        <v>71242.874420000007</v>
      </c>
      <c r="H81" s="11">
        <v>52119.655349999994</v>
      </c>
      <c r="I81" s="11">
        <v>57178.803579999993</v>
      </c>
      <c r="J81" s="12">
        <v>9.7067952503258539</v>
      </c>
      <c r="K81"/>
      <c r="L81"/>
      <c r="M81"/>
      <c r="N81"/>
      <c r="O81"/>
      <c r="P81"/>
      <c r="Q81"/>
    </row>
    <row r="82" spans="1:17" ht="11.25" customHeight="1" x14ac:dyDescent="0.2">
      <c r="A82" s="9" t="s">
        <v>212</v>
      </c>
      <c r="B82" s="11">
        <v>138.83530000000002</v>
      </c>
      <c r="C82" s="11">
        <v>120.00916999999998</v>
      </c>
      <c r="D82" s="11">
        <v>130.75399999999999</v>
      </c>
      <c r="E82" s="12">
        <v>8.953340815539363</v>
      </c>
      <c r="F82" s="12"/>
      <c r="G82" s="11">
        <v>8478.4157200000009</v>
      </c>
      <c r="H82" s="11">
        <v>6400.7530299999999</v>
      </c>
      <c r="I82" s="11">
        <v>6400.41381</v>
      </c>
      <c r="J82" s="12">
        <v>-5.2996889336185404E-3</v>
      </c>
      <c r="K82"/>
      <c r="L82"/>
      <c r="M82"/>
      <c r="N82"/>
      <c r="O82"/>
      <c r="P82"/>
      <c r="Q82"/>
    </row>
    <row r="83" spans="1:17" ht="11.25" customHeight="1" x14ac:dyDescent="0.2">
      <c r="A83" s="9" t="s">
        <v>291</v>
      </c>
      <c r="B83" s="11">
        <v>15.94342</v>
      </c>
      <c r="C83" s="11">
        <v>24.0116923</v>
      </c>
      <c r="D83" s="11">
        <v>29.097840000000001</v>
      </c>
      <c r="E83" s="12">
        <v>21.181962672410236</v>
      </c>
      <c r="F83" s="12"/>
      <c r="G83" s="11">
        <v>246.87442999999999</v>
      </c>
      <c r="H83" s="11">
        <v>372.74160999999998</v>
      </c>
      <c r="I83" s="11">
        <v>476.18190000000004</v>
      </c>
      <c r="J83" s="12">
        <v>27.75120545302147</v>
      </c>
      <c r="K83"/>
      <c r="L83"/>
      <c r="M83"/>
      <c r="N83"/>
      <c r="O83"/>
      <c r="P83"/>
      <c r="Q83"/>
    </row>
    <row r="84" spans="1:17" ht="11.25" customHeight="1" x14ac:dyDescent="0.2">
      <c r="A84" s="9" t="s">
        <v>0</v>
      </c>
      <c r="B84" s="11">
        <v>521.23810260000005</v>
      </c>
      <c r="C84" s="11">
        <v>323.10455400000001</v>
      </c>
      <c r="D84" s="11">
        <v>2283.9492700000005</v>
      </c>
      <c r="E84" s="12">
        <v>606.87622372540147</v>
      </c>
      <c r="F84" s="12"/>
      <c r="G84" s="11">
        <v>2373.8235999999997</v>
      </c>
      <c r="H84" s="11">
        <v>1639.8208999999999</v>
      </c>
      <c r="I84" s="11">
        <v>4453.1893199999995</v>
      </c>
      <c r="J84" s="12">
        <v>171.5655910959544</v>
      </c>
      <c r="K84"/>
      <c r="L84"/>
      <c r="M84"/>
      <c r="N84"/>
      <c r="O84"/>
      <c r="P84"/>
      <c r="Q84"/>
    </row>
    <row r="85" spans="1:17" ht="11.25" customHeight="1" x14ac:dyDescent="0.2">
      <c r="A85" s="9"/>
      <c r="B85" s="11"/>
      <c r="C85" s="11"/>
      <c r="D85" s="11"/>
      <c r="E85" s="12"/>
      <c r="F85" s="12"/>
      <c r="G85" s="11"/>
      <c r="H85" s="11"/>
      <c r="I85" s="11"/>
      <c r="J85" s="12"/>
      <c r="K85"/>
      <c r="L85"/>
      <c r="M85"/>
      <c r="N85"/>
      <c r="O85"/>
      <c r="P85"/>
      <c r="Q85"/>
    </row>
    <row r="86" spans="1:17" s="20" customFormat="1" ht="11.25" customHeight="1" x14ac:dyDescent="0.2">
      <c r="A86" s="17" t="s">
        <v>2</v>
      </c>
      <c r="B86" s="18">
        <v>98195.058149999997</v>
      </c>
      <c r="C86" s="18">
        <v>79909.413538000008</v>
      </c>
      <c r="D86" s="18">
        <v>85720.970644599991</v>
      </c>
      <c r="E86" s="16">
        <v>7.2726814642887661</v>
      </c>
      <c r="F86" s="16"/>
      <c r="G86" s="18">
        <v>181027.66123</v>
      </c>
      <c r="H86" s="18">
        <v>148467.77177999998</v>
      </c>
      <c r="I86" s="18">
        <v>142826.57034000001</v>
      </c>
      <c r="J86" s="16">
        <v>-3.7996134597878495</v>
      </c>
      <c r="K86"/>
      <c r="L86"/>
      <c r="M86"/>
      <c r="N86"/>
      <c r="O86"/>
      <c r="P86"/>
      <c r="Q86"/>
    </row>
    <row r="87" spans="1:17" ht="11.25" customHeight="1" x14ac:dyDescent="0.2">
      <c r="A87" s="9" t="s">
        <v>92</v>
      </c>
      <c r="B87" s="11">
        <v>60308.052879999996</v>
      </c>
      <c r="C87" s="11">
        <v>41532.008009999998</v>
      </c>
      <c r="D87" s="11">
        <v>42290.598499999993</v>
      </c>
      <c r="E87" s="12">
        <v>1.8265201379556402</v>
      </c>
      <c r="F87" s="12"/>
      <c r="G87" s="11">
        <v>83624.469989999983</v>
      </c>
      <c r="H87" s="11">
        <v>60313.811359999985</v>
      </c>
      <c r="I87" s="11">
        <v>56815.063679999999</v>
      </c>
      <c r="J87" s="12">
        <v>-5.8009062951049941</v>
      </c>
      <c r="K87"/>
      <c r="L87"/>
      <c r="M87"/>
      <c r="N87"/>
      <c r="O87"/>
      <c r="P87"/>
      <c r="Q87"/>
    </row>
    <row r="88" spans="1:17" ht="11.25" customHeight="1" x14ac:dyDescent="0.2">
      <c r="A88" s="9" t="s">
        <v>213</v>
      </c>
      <c r="B88" s="11">
        <v>24612.142010000003</v>
      </c>
      <c r="C88" s="11">
        <v>24475.320013000004</v>
      </c>
      <c r="D88" s="11">
        <v>31371.119869200003</v>
      </c>
      <c r="E88" s="12">
        <v>28.174503346788981</v>
      </c>
      <c r="F88" s="12"/>
      <c r="G88" s="11">
        <v>63227.642530000019</v>
      </c>
      <c r="H88" s="11">
        <v>52404.272370000006</v>
      </c>
      <c r="I88" s="11">
        <v>56881.860150000008</v>
      </c>
      <c r="J88" s="12">
        <v>8.5443181967798694</v>
      </c>
      <c r="K88"/>
      <c r="L88"/>
      <c r="M88"/>
      <c r="N88"/>
      <c r="O88"/>
      <c r="P88"/>
      <c r="Q88"/>
    </row>
    <row r="89" spans="1:17" ht="11.25" customHeight="1" x14ac:dyDescent="0.2">
      <c r="A89" s="9" t="s">
        <v>292</v>
      </c>
      <c r="B89" s="11">
        <v>90.460000000000008</v>
      </c>
      <c r="C89" s="11">
        <v>85.589999999999989</v>
      </c>
      <c r="D89" s="11">
        <v>64.518000000000001</v>
      </c>
      <c r="E89" s="12">
        <v>-24.619698562916213</v>
      </c>
      <c r="F89" s="12"/>
      <c r="G89" s="11">
        <v>75.166069999999991</v>
      </c>
      <c r="H89" s="11">
        <v>98.761859999999984</v>
      </c>
      <c r="I89" s="11">
        <v>90.080439999999996</v>
      </c>
      <c r="J89" s="12">
        <v>-8.790255671571984</v>
      </c>
      <c r="K89"/>
      <c r="L89"/>
      <c r="M89"/>
      <c r="N89"/>
      <c r="O89"/>
      <c r="P89"/>
      <c r="Q89"/>
    </row>
    <row r="90" spans="1:17" ht="11.25" customHeight="1" x14ac:dyDescent="0.2">
      <c r="A90" s="9" t="s">
        <v>363</v>
      </c>
      <c r="B90" s="11">
        <v>13184.403259999999</v>
      </c>
      <c r="C90" s="11">
        <v>13816.495515000001</v>
      </c>
      <c r="D90" s="11">
        <v>11994.734275400002</v>
      </c>
      <c r="E90" s="12">
        <v>-13.185407526982416</v>
      </c>
      <c r="F90" s="12"/>
      <c r="G90" s="11">
        <v>34100.382639999996</v>
      </c>
      <c r="H90" s="11">
        <v>35650.926189999998</v>
      </c>
      <c r="I90" s="11">
        <v>29039.566069999997</v>
      </c>
      <c r="J90" s="12">
        <v>-18.544707884347957</v>
      </c>
      <c r="K90"/>
      <c r="L90"/>
      <c r="M90"/>
      <c r="N90"/>
      <c r="O90"/>
      <c r="P90"/>
      <c r="Q90"/>
    </row>
    <row r="91" spans="1:17" s="20" customFormat="1" ht="11.25" customHeight="1" x14ac:dyDescent="0.2">
      <c r="A91" s="17"/>
      <c r="B91" s="18"/>
      <c r="C91" s="18"/>
      <c r="D91" s="18"/>
      <c r="E91" s="16"/>
      <c r="F91" s="16"/>
      <c r="G91" s="18"/>
      <c r="H91" s="18"/>
      <c r="I91" s="18"/>
      <c r="J91" s="12"/>
      <c r="K91"/>
      <c r="L91"/>
      <c r="M91"/>
      <c r="N91"/>
      <c r="O91"/>
      <c r="P91"/>
      <c r="Q91"/>
    </row>
    <row r="92" spans="1:17" s="20" customFormat="1" ht="11.25" customHeight="1" x14ac:dyDescent="0.2">
      <c r="A92" s="17" t="s">
        <v>312</v>
      </c>
      <c r="B92" s="18">
        <v>2012.2110301</v>
      </c>
      <c r="C92" s="18">
        <v>1592.3567600000001</v>
      </c>
      <c r="D92" s="18">
        <v>1494.3602700000001</v>
      </c>
      <c r="E92" s="16">
        <v>-6.1541792933387569</v>
      </c>
      <c r="F92" s="16"/>
      <c r="G92" s="18">
        <v>7714.2365699999991</v>
      </c>
      <c r="H92" s="18">
        <v>8137.5070100000003</v>
      </c>
      <c r="I92" s="18">
        <v>8368.9664099999991</v>
      </c>
      <c r="J92" s="16">
        <v>2.8443526956789498</v>
      </c>
      <c r="K92"/>
      <c r="L92"/>
      <c r="M92"/>
      <c r="N92"/>
      <c r="O92"/>
      <c r="P92"/>
      <c r="Q92"/>
    </row>
    <row r="93" spans="1:17" ht="12.75" x14ac:dyDescent="0.2">
      <c r="A93" s="84"/>
      <c r="B93" s="90"/>
      <c r="C93" s="90"/>
      <c r="D93" s="90"/>
      <c r="E93" s="90"/>
      <c r="F93" s="90"/>
      <c r="G93" s="90"/>
      <c r="H93" s="90"/>
      <c r="I93" s="90"/>
      <c r="J93" s="84"/>
      <c r="K93"/>
      <c r="L93"/>
      <c r="M93"/>
      <c r="N93"/>
      <c r="O93"/>
      <c r="P93"/>
      <c r="Q93"/>
    </row>
    <row r="94" spans="1:17" ht="12.75" x14ac:dyDescent="0.2">
      <c r="A94" s="9" t="s">
        <v>409</v>
      </c>
      <c r="B94" s="9"/>
      <c r="C94" s="9"/>
      <c r="D94" s="9"/>
      <c r="E94" s="9"/>
      <c r="F94" s="9"/>
      <c r="G94" s="9"/>
      <c r="H94" s="9"/>
      <c r="I94" s="9"/>
      <c r="J94" s="9"/>
      <c r="K94"/>
      <c r="L94"/>
      <c r="M94"/>
      <c r="N94"/>
      <c r="O94"/>
      <c r="P94"/>
      <c r="Q94"/>
    </row>
    <row r="95" spans="1:17" ht="20.100000000000001" customHeight="1" x14ac:dyDescent="0.2">
      <c r="A95" s="389" t="s">
        <v>155</v>
      </c>
      <c r="B95" s="389"/>
      <c r="C95" s="389"/>
      <c r="D95" s="389"/>
      <c r="E95" s="389"/>
      <c r="F95" s="389"/>
      <c r="G95" s="389"/>
      <c r="H95" s="389"/>
      <c r="I95" s="389"/>
      <c r="J95" s="389"/>
    </row>
    <row r="96" spans="1:17" ht="20.100000000000001" customHeight="1" x14ac:dyDescent="0.2">
      <c r="A96" s="390" t="s">
        <v>152</v>
      </c>
      <c r="B96" s="390"/>
      <c r="C96" s="390"/>
      <c r="D96" s="390"/>
      <c r="E96" s="390"/>
      <c r="F96" s="390"/>
      <c r="G96" s="390"/>
      <c r="H96" s="390"/>
      <c r="I96" s="390"/>
      <c r="J96" s="390"/>
    </row>
    <row r="97" spans="1:19" s="20" customFormat="1" x14ac:dyDescent="0.2">
      <c r="A97" s="17"/>
      <c r="B97" s="391" t="s">
        <v>100</v>
      </c>
      <c r="C97" s="391"/>
      <c r="D97" s="391"/>
      <c r="E97" s="391"/>
      <c r="F97" s="343"/>
      <c r="G97" s="391" t="s">
        <v>420</v>
      </c>
      <c r="H97" s="391"/>
      <c r="I97" s="391"/>
      <c r="J97" s="391"/>
      <c r="K97" s="168"/>
      <c r="L97" s="168"/>
      <c r="M97" s="91"/>
    </row>
    <row r="98" spans="1:19" s="20" customFormat="1" x14ac:dyDescent="0.2">
      <c r="A98" s="17" t="s">
        <v>256</v>
      </c>
      <c r="B98" s="394">
        <v>2018</v>
      </c>
      <c r="C98" s="392" t="s">
        <v>511</v>
      </c>
      <c r="D98" s="392"/>
      <c r="E98" s="392"/>
      <c r="F98" s="343"/>
      <c r="G98" s="394">
        <v>2018</v>
      </c>
      <c r="H98" s="392" t="s">
        <v>511</v>
      </c>
      <c r="I98" s="392"/>
      <c r="J98" s="392"/>
      <c r="K98" s="168"/>
      <c r="L98" s="168"/>
      <c r="M98" s="91"/>
    </row>
    <row r="99" spans="1:19" s="20" customFormat="1" x14ac:dyDescent="0.2">
      <c r="A99" s="123"/>
      <c r="B99" s="397"/>
      <c r="C99" s="248">
        <v>2019</v>
      </c>
      <c r="D99" s="248">
        <v>2020</v>
      </c>
      <c r="E99" s="344" t="s">
        <v>522</v>
      </c>
      <c r="F99" s="125"/>
      <c r="G99" s="397"/>
      <c r="H99" s="248">
        <v>2019</v>
      </c>
      <c r="I99" s="248">
        <v>2020</v>
      </c>
      <c r="J99" s="344" t="s">
        <v>522</v>
      </c>
      <c r="K99" s="169"/>
      <c r="L99" s="169"/>
    </row>
    <row r="100" spans="1:19" x14ac:dyDescent="0.2">
      <c r="A100" s="9"/>
      <c r="B100" s="9"/>
      <c r="C100" s="9"/>
      <c r="D100" s="9"/>
      <c r="E100" s="9"/>
      <c r="F100" s="9"/>
      <c r="G100" s="9"/>
      <c r="H100" s="9"/>
      <c r="I100" s="9"/>
      <c r="J100" s="11"/>
    </row>
    <row r="101" spans="1:19" s="21" customFormat="1" x14ac:dyDescent="0.2">
      <c r="A101" s="86" t="s">
        <v>287</v>
      </c>
      <c r="B101" s="86">
        <v>54608.752833900013</v>
      </c>
      <c r="C101" s="86">
        <v>45385.603295399997</v>
      </c>
      <c r="D101" s="86">
        <v>52986.785826200001</v>
      </c>
      <c r="E101" s="16">
        <v>16.748003725600839</v>
      </c>
      <c r="F101" s="86"/>
      <c r="G101" s="86">
        <v>373528.85080000013</v>
      </c>
      <c r="H101" s="86">
        <v>338256.30132999993</v>
      </c>
      <c r="I101" s="86">
        <v>328553.57600999996</v>
      </c>
      <c r="J101" s="16">
        <v>-2.8684536790148627</v>
      </c>
      <c r="K101" s="195"/>
      <c r="L101" s="195"/>
    </row>
    <row r="102" spans="1:19" ht="11.25" customHeight="1" x14ac:dyDescent="0.2">
      <c r="A102" s="17"/>
      <c r="B102" s="18"/>
      <c r="C102" s="18"/>
      <c r="D102" s="18"/>
      <c r="E102" s="16"/>
      <c r="F102" s="16"/>
      <c r="G102" s="18"/>
      <c r="H102" s="18"/>
      <c r="I102" s="18"/>
      <c r="J102" s="12"/>
      <c r="K102" s="167"/>
      <c r="L102" s="167"/>
      <c r="M102" s="83"/>
      <c r="N102" s="83"/>
      <c r="O102" s="83"/>
      <c r="P102" s="83"/>
      <c r="Q102" s="83"/>
      <c r="R102" s="83"/>
      <c r="S102" s="83"/>
    </row>
    <row r="103" spans="1:19" s="20" customFormat="1" ht="11.25" customHeight="1" x14ac:dyDescent="0.2">
      <c r="A103" s="17" t="s">
        <v>297</v>
      </c>
      <c r="B103" s="18">
        <v>1933.1495712999999</v>
      </c>
      <c r="C103" s="18">
        <v>2410.4301944999997</v>
      </c>
      <c r="D103" s="18">
        <v>1799.5683250999996</v>
      </c>
      <c r="E103" s="16">
        <v>-25.342441809509126</v>
      </c>
      <c r="F103" s="16"/>
      <c r="G103" s="18">
        <v>193456.32019000003</v>
      </c>
      <c r="H103" s="18">
        <v>195661.91336999999</v>
      </c>
      <c r="I103" s="18">
        <v>159332.12231999997</v>
      </c>
      <c r="J103" s="16">
        <v>-18.567635583374766</v>
      </c>
      <c r="K103" s="169"/>
      <c r="L103" s="169"/>
    </row>
    <row r="104" spans="1:19" ht="11.25" customHeight="1" x14ac:dyDescent="0.2">
      <c r="A104" s="9" t="s">
        <v>496</v>
      </c>
      <c r="B104" s="11">
        <v>133.78476900000004</v>
      </c>
      <c r="C104" s="11">
        <v>94.149475999999979</v>
      </c>
      <c r="D104" s="11">
        <v>73.572389000000001</v>
      </c>
      <c r="E104" s="12">
        <v>-21.855763700692279</v>
      </c>
      <c r="F104" s="12"/>
      <c r="G104" s="11">
        <v>27276.861860000001</v>
      </c>
      <c r="H104" s="11">
        <v>19776.046589999991</v>
      </c>
      <c r="I104" s="11">
        <v>15686.655329999998</v>
      </c>
      <c r="J104" s="12">
        <v>-20.678507412436247</v>
      </c>
    </row>
    <row r="105" spans="1:19" ht="11.25" customHeight="1" x14ac:dyDescent="0.2">
      <c r="A105" s="9" t="s">
        <v>503</v>
      </c>
      <c r="B105" s="11">
        <v>26.286560999999995</v>
      </c>
      <c r="C105" s="11">
        <v>22.611725999999997</v>
      </c>
      <c r="D105" s="11">
        <v>21.096932999999993</v>
      </c>
      <c r="E105" s="12">
        <v>-6.6991480438070283</v>
      </c>
      <c r="F105" s="12"/>
      <c r="G105" s="11">
        <v>26010.285780000002</v>
      </c>
      <c r="H105" s="11">
        <v>21573.6283</v>
      </c>
      <c r="I105" s="11">
        <v>20242.665349999996</v>
      </c>
      <c r="J105" s="12">
        <v>-6.1693978012961566</v>
      </c>
    </row>
    <row r="106" spans="1:19" ht="11.25" customHeight="1" x14ac:dyDescent="0.2">
      <c r="A106" s="9" t="s">
        <v>497</v>
      </c>
      <c r="B106" s="11">
        <v>27.190566000000008</v>
      </c>
      <c r="C106" s="11">
        <v>23.420995999999999</v>
      </c>
      <c r="D106" s="11">
        <v>12.301665899999996</v>
      </c>
      <c r="E106" s="12">
        <v>-47.475906233876664</v>
      </c>
      <c r="F106" s="12"/>
      <c r="G106" s="11">
        <v>19937.692160000006</v>
      </c>
      <c r="H106" s="11">
        <v>20508.74368</v>
      </c>
      <c r="I106" s="11">
        <v>14481.127920000001</v>
      </c>
      <c r="J106" s="12">
        <v>-29.390468056208107</v>
      </c>
    </row>
    <row r="107" spans="1:19" ht="11.25" customHeight="1" x14ac:dyDescent="0.2">
      <c r="A107" s="9" t="s">
        <v>498</v>
      </c>
      <c r="B107" s="11">
        <v>235.86096799999999</v>
      </c>
      <c r="C107" s="11">
        <v>238.30597299999999</v>
      </c>
      <c r="D107" s="11">
        <v>194.08753099999996</v>
      </c>
      <c r="E107" s="12">
        <v>-18.555322572632306</v>
      </c>
      <c r="F107" s="12"/>
      <c r="G107" s="11">
        <v>15949.771490000001</v>
      </c>
      <c r="H107" s="11">
        <v>16404.944500000001</v>
      </c>
      <c r="I107" s="11">
        <v>13706.979810000003</v>
      </c>
      <c r="J107" s="12">
        <v>-16.446045824781663</v>
      </c>
    </row>
    <row r="108" spans="1:19" ht="11.25" customHeight="1" x14ac:dyDescent="0.2">
      <c r="A108" s="9" t="s">
        <v>499</v>
      </c>
      <c r="B108" s="11">
        <v>113.08018400000002</v>
      </c>
      <c r="C108" s="11">
        <v>77.763483599999986</v>
      </c>
      <c r="D108" s="11">
        <v>53.2180252</v>
      </c>
      <c r="E108" s="12">
        <v>-31.56424746383145</v>
      </c>
      <c r="F108" s="12"/>
      <c r="G108" s="11">
        <v>17002.421859999999</v>
      </c>
      <c r="H108" s="11">
        <v>17742.364399999999</v>
      </c>
      <c r="I108" s="11">
        <v>10395.484560000003</v>
      </c>
      <c r="J108" s="12">
        <v>-41.40868530464855</v>
      </c>
    </row>
    <row r="109" spans="1:19" ht="11.25" customHeight="1" x14ac:dyDescent="0.2">
      <c r="A109" s="9" t="s">
        <v>500</v>
      </c>
      <c r="B109" s="11">
        <v>233.45097000000001</v>
      </c>
      <c r="C109" s="11">
        <v>367.29117199999996</v>
      </c>
      <c r="D109" s="11">
        <v>281.45703399999996</v>
      </c>
      <c r="E109" s="12">
        <v>-23.369507503436537</v>
      </c>
      <c r="F109" s="12"/>
      <c r="G109" s="11">
        <v>16317.62039</v>
      </c>
      <c r="H109" s="11">
        <v>24334.22623</v>
      </c>
      <c r="I109" s="11">
        <v>21916.501920000002</v>
      </c>
      <c r="J109" s="12">
        <v>-9.9354887521319739</v>
      </c>
    </row>
    <row r="110" spans="1:19" ht="11.25" customHeight="1" x14ac:dyDescent="0.2">
      <c r="A110" s="9" t="s">
        <v>501</v>
      </c>
      <c r="B110" s="11">
        <v>178.23246899999998</v>
      </c>
      <c r="C110" s="11">
        <v>155.69792299999997</v>
      </c>
      <c r="D110" s="11">
        <v>105.171539</v>
      </c>
      <c r="E110" s="12">
        <v>-32.451546575865365</v>
      </c>
      <c r="F110" s="12"/>
      <c r="G110" s="11">
        <v>11322.693730000001</v>
      </c>
      <c r="H110" s="11">
        <v>9648.3473400000003</v>
      </c>
      <c r="I110" s="11">
        <v>6129.8168799999994</v>
      </c>
      <c r="J110" s="12">
        <v>-36.467701006294831</v>
      </c>
    </row>
    <row r="111" spans="1:19" ht="11.25" customHeight="1" x14ac:dyDescent="0.2">
      <c r="A111" s="9" t="s">
        <v>502</v>
      </c>
      <c r="B111" s="11">
        <v>135.17551599999999</v>
      </c>
      <c r="C111" s="11">
        <v>114.50959199999998</v>
      </c>
      <c r="D111" s="11">
        <v>103.54029499999999</v>
      </c>
      <c r="E111" s="12">
        <v>-9.5793695605866844</v>
      </c>
      <c r="F111" s="12"/>
      <c r="G111" s="11">
        <v>11660.685519999999</v>
      </c>
      <c r="H111" s="11">
        <v>10577.150589999997</v>
      </c>
      <c r="I111" s="11">
        <v>9246.9839200000006</v>
      </c>
      <c r="J111" s="12">
        <v>-12.575850732971332</v>
      </c>
    </row>
    <row r="112" spans="1:19" ht="11.25" customHeight="1" x14ac:dyDescent="0.2">
      <c r="A112" s="9" t="s">
        <v>504</v>
      </c>
      <c r="B112" s="11">
        <v>850.08756829999982</v>
      </c>
      <c r="C112" s="11">
        <v>1316.6798528999998</v>
      </c>
      <c r="D112" s="11">
        <v>955.12291299999958</v>
      </c>
      <c r="E112" s="12">
        <v>-27.459745746368611</v>
      </c>
      <c r="F112" s="12"/>
      <c r="G112" s="11">
        <v>47978.287400000008</v>
      </c>
      <c r="H112" s="11">
        <v>55096.461740000006</v>
      </c>
      <c r="I112" s="11">
        <v>47525.90662999999</v>
      </c>
      <c r="J112" s="12">
        <v>-13.74054679904026</v>
      </c>
    </row>
    <row r="113" spans="1:19" ht="11.25" customHeight="1" x14ac:dyDescent="0.2">
      <c r="A113" s="9"/>
      <c r="B113" s="11"/>
      <c r="C113" s="11"/>
      <c r="D113" s="11"/>
      <c r="E113" s="12"/>
      <c r="F113" s="12"/>
      <c r="G113" s="11"/>
      <c r="H113" s="11"/>
      <c r="I113" s="11"/>
      <c r="J113" s="12"/>
    </row>
    <row r="114" spans="1:19" ht="11.25" customHeight="1" x14ac:dyDescent="0.2">
      <c r="A114" s="9" t="s">
        <v>354</v>
      </c>
      <c r="B114" s="11">
        <v>27151.549300000002</v>
      </c>
      <c r="C114" s="11">
        <v>22493.058200999996</v>
      </c>
      <c r="D114" s="11">
        <v>30322.260574</v>
      </c>
      <c r="E114" s="12">
        <v>34.807193859712385</v>
      </c>
      <c r="F114" s="16"/>
      <c r="G114" s="11">
        <v>86446.121199999994</v>
      </c>
      <c r="H114" s="11">
        <v>64849.321429999967</v>
      </c>
      <c r="I114" s="11">
        <v>99477.114249999999</v>
      </c>
      <c r="J114" s="12">
        <v>53.39730941884747</v>
      </c>
      <c r="K114" s="167"/>
      <c r="L114" s="167"/>
      <c r="M114" s="83"/>
      <c r="N114" s="83"/>
      <c r="O114" s="83"/>
      <c r="P114" s="83"/>
      <c r="Q114" s="83"/>
      <c r="R114" s="83"/>
      <c r="S114" s="83"/>
    </row>
    <row r="115" spans="1:19" ht="11.25" customHeight="1" x14ac:dyDescent="0.2">
      <c r="A115" s="9" t="s">
        <v>295</v>
      </c>
      <c r="B115" s="11">
        <v>7393.8155865999997</v>
      </c>
      <c r="C115" s="11">
        <v>3934.8192969999986</v>
      </c>
      <c r="D115" s="11">
        <v>4377.2857199999999</v>
      </c>
      <c r="E115" s="12">
        <v>11.244898166920876</v>
      </c>
      <c r="F115" s="16"/>
      <c r="G115" s="11">
        <v>31807.168139999998</v>
      </c>
      <c r="H115" s="11">
        <v>17414.972969999999</v>
      </c>
      <c r="I115" s="11">
        <v>22030.960880000006</v>
      </c>
      <c r="J115" s="12">
        <v>26.50585744779373</v>
      </c>
      <c r="K115" s="167"/>
      <c r="L115" s="167"/>
      <c r="M115" s="83"/>
      <c r="N115" s="83"/>
      <c r="O115" s="83"/>
      <c r="P115" s="83"/>
      <c r="Q115" s="83"/>
      <c r="R115" s="83"/>
      <c r="S115" s="83"/>
    </row>
    <row r="116" spans="1:19" ht="11.25" customHeight="1" x14ac:dyDescent="0.2">
      <c r="A116" s="9" t="s">
        <v>491</v>
      </c>
      <c r="B116" s="11">
        <v>7307.6737510000003</v>
      </c>
      <c r="C116" s="11">
        <v>6825.0497489999989</v>
      </c>
      <c r="D116" s="11">
        <v>4504.8290038999994</v>
      </c>
      <c r="E116" s="12">
        <v>-33.995660550898648</v>
      </c>
      <c r="F116" s="16"/>
      <c r="G116" s="11">
        <v>22624.721339999996</v>
      </c>
      <c r="H116" s="11">
        <v>21840.207129999999</v>
      </c>
      <c r="I116" s="11">
        <v>15991.712320000002</v>
      </c>
      <c r="J116" s="12">
        <v>-26.778568422853581</v>
      </c>
      <c r="K116" s="167"/>
      <c r="L116" s="167"/>
      <c r="M116" s="83"/>
      <c r="N116" s="83"/>
      <c r="O116" s="83"/>
      <c r="P116" s="83"/>
      <c r="Q116" s="83"/>
      <c r="R116" s="83"/>
      <c r="S116" s="83"/>
    </row>
    <row r="117" spans="1:19" x14ac:dyDescent="0.2">
      <c r="A117" s="9" t="s">
        <v>492</v>
      </c>
      <c r="B117" s="11">
        <v>17.588490000000004</v>
      </c>
      <c r="C117" s="11">
        <v>14.208785899999999</v>
      </c>
      <c r="D117" s="11">
        <v>12.238131199999998</v>
      </c>
      <c r="E117" s="12">
        <v>-13.869268731820355</v>
      </c>
      <c r="F117" s="12"/>
      <c r="G117" s="11">
        <v>15625.858040000005</v>
      </c>
      <c r="H117" s="11">
        <v>14202.160030000001</v>
      </c>
      <c r="I117" s="11">
        <v>10929.035159999998</v>
      </c>
      <c r="J117" s="12">
        <v>-23.046669401598081</v>
      </c>
    </row>
    <row r="118" spans="1:19" ht="11.25" customHeight="1" x14ac:dyDescent="0.2">
      <c r="A118" s="9" t="s">
        <v>494</v>
      </c>
      <c r="B118" s="11">
        <v>6513.1733600000007</v>
      </c>
      <c r="C118" s="11">
        <v>5118.4376049999992</v>
      </c>
      <c r="D118" s="11">
        <v>7703.6387100000011</v>
      </c>
      <c r="E118" s="12">
        <v>50.50762174915684</v>
      </c>
      <c r="F118" s="16"/>
      <c r="G118" s="11">
        <v>13267.234590000002</v>
      </c>
      <c r="H118" s="11">
        <v>13695.001829999999</v>
      </c>
      <c r="I118" s="11">
        <v>13097.594620000002</v>
      </c>
      <c r="J118" s="12">
        <v>-4.3622280406807192</v>
      </c>
      <c r="K118" s="167"/>
      <c r="L118" s="167"/>
      <c r="M118" s="83"/>
      <c r="N118" s="83"/>
      <c r="O118" s="83"/>
      <c r="P118" s="83"/>
      <c r="Q118" s="83"/>
      <c r="R118" s="83"/>
      <c r="S118" s="83"/>
    </row>
    <row r="119" spans="1:19" ht="11.25" customHeight="1" x14ac:dyDescent="0.2">
      <c r="A119" s="9" t="s">
        <v>355</v>
      </c>
      <c r="B119" s="11">
        <v>672.19290000000001</v>
      </c>
      <c r="C119" s="11">
        <v>515.96599999999989</v>
      </c>
      <c r="D119" s="11">
        <v>260.51960000000003</v>
      </c>
      <c r="E119" s="12">
        <v>-49.50837845904573</v>
      </c>
      <c r="F119" s="12"/>
      <c r="G119" s="11">
        <v>2636.05053</v>
      </c>
      <c r="H119" s="11">
        <v>1995.98523</v>
      </c>
      <c r="I119" s="11">
        <v>1042.1609599999999</v>
      </c>
      <c r="J119" s="12">
        <v>-47.787140689412823</v>
      </c>
      <c r="K119" s="250"/>
      <c r="L119" s="250"/>
      <c r="M119" s="250"/>
      <c r="N119" s="83"/>
      <c r="O119" s="83"/>
      <c r="P119" s="83"/>
      <c r="Q119" s="83"/>
      <c r="R119" s="83"/>
      <c r="S119" s="83"/>
    </row>
    <row r="120" spans="1:19" ht="11.25" customHeight="1" x14ac:dyDescent="0.2">
      <c r="A120" s="9" t="s">
        <v>353</v>
      </c>
      <c r="B120" s="11">
        <v>572.54360499999996</v>
      </c>
      <c r="C120" s="11">
        <v>465.03590000000003</v>
      </c>
      <c r="D120" s="11">
        <v>611.88737000000003</v>
      </c>
      <c r="E120" s="12">
        <v>31.57852329250278</v>
      </c>
      <c r="F120" s="16"/>
      <c r="G120" s="11">
        <v>2005.1718199999998</v>
      </c>
      <c r="H120" s="11">
        <v>1524.7972299999999</v>
      </c>
      <c r="I120" s="11">
        <v>1696.3187700000005</v>
      </c>
      <c r="J120" s="12">
        <v>11.248809784367239</v>
      </c>
      <c r="K120" s="167"/>
      <c r="L120" s="167"/>
      <c r="M120" s="83"/>
      <c r="N120" s="83"/>
      <c r="O120" s="83"/>
      <c r="P120" s="83"/>
      <c r="Q120" s="83"/>
      <c r="R120" s="83"/>
      <c r="S120" s="83"/>
    </row>
    <row r="121" spans="1:19" ht="11.25" customHeight="1" x14ac:dyDescent="0.2">
      <c r="A121" s="9" t="s">
        <v>346</v>
      </c>
      <c r="B121" s="11">
        <v>1284.412</v>
      </c>
      <c r="C121" s="11">
        <v>1563.84</v>
      </c>
      <c r="D121" s="11">
        <v>2143</v>
      </c>
      <c r="E121" s="12">
        <v>37.034479230611822</v>
      </c>
      <c r="F121" s="16"/>
      <c r="G121" s="11">
        <v>962.05360999999982</v>
      </c>
      <c r="H121" s="11">
        <v>1169.36375</v>
      </c>
      <c r="I121" s="11">
        <v>1616.7344900000001</v>
      </c>
      <c r="J121" s="12">
        <v>38.25762000917166</v>
      </c>
      <c r="K121" s="167"/>
      <c r="L121" s="167"/>
      <c r="M121" s="83"/>
      <c r="N121" s="83"/>
      <c r="O121" s="83"/>
      <c r="P121" s="83"/>
      <c r="Q121" s="83"/>
      <c r="R121" s="83"/>
      <c r="S121" s="83"/>
    </row>
    <row r="122" spans="1:19" ht="11.25" customHeight="1" x14ac:dyDescent="0.2">
      <c r="A122" s="9" t="s">
        <v>296</v>
      </c>
      <c r="B122" s="11">
        <v>128.70443</v>
      </c>
      <c r="C122" s="11">
        <v>88.328530000000001</v>
      </c>
      <c r="D122" s="11">
        <v>0.97189000000000003</v>
      </c>
      <c r="E122" s="12">
        <v>-98.899687337715235</v>
      </c>
      <c r="F122" s="16"/>
      <c r="G122" s="11">
        <v>298.61</v>
      </c>
      <c r="H122" s="11">
        <v>206.30219</v>
      </c>
      <c r="I122" s="11">
        <v>19.43778</v>
      </c>
      <c r="J122" s="12">
        <v>-90.578005982389229</v>
      </c>
      <c r="K122" s="167"/>
      <c r="L122" s="167"/>
      <c r="M122" s="83"/>
      <c r="N122" s="83"/>
      <c r="O122" s="83"/>
      <c r="P122" s="83"/>
      <c r="Q122" s="83"/>
      <c r="R122" s="83"/>
      <c r="S122" s="83"/>
    </row>
    <row r="123" spans="1:19" ht="11.25" customHeight="1" x14ac:dyDescent="0.2">
      <c r="A123" s="9" t="s">
        <v>293</v>
      </c>
      <c r="B123" s="11">
        <v>300</v>
      </c>
      <c r="C123" s="11">
        <v>926.97500000000002</v>
      </c>
      <c r="D123" s="11">
        <v>706.05</v>
      </c>
      <c r="E123" s="12">
        <v>-23.832897327328141</v>
      </c>
      <c r="F123" s="16"/>
      <c r="G123" s="11">
        <v>236.60599999999999</v>
      </c>
      <c r="H123" s="11">
        <v>1022.6660000000001</v>
      </c>
      <c r="I123" s="11">
        <v>715.97249999999997</v>
      </c>
      <c r="J123" s="12">
        <v>-29.989605599482147</v>
      </c>
      <c r="K123" s="167"/>
      <c r="L123" s="167"/>
      <c r="M123" s="83"/>
      <c r="N123" s="83"/>
      <c r="O123" s="83"/>
      <c r="P123" s="83"/>
      <c r="Q123" s="83"/>
      <c r="R123" s="83"/>
      <c r="S123" s="83"/>
    </row>
    <row r="124" spans="1:19" ht="11.25" customHeight="1" x14ac:dyDescent="0.2">
      <c r="A124" s="9" t="s">
        <v>313</v>
      </c>
      <c r="B124" s="11">
        <v>142.51400000000001</v>
      </c>
      <c r="C124" s="11">
        <v>146.9144</v>
      </c>
      <c r="D124" s="11">
        <v>110.116</v>
      </c>
      <c r="E124" s="12">
        <v>-25.047510659268255</v>
      </c>
      <c r="F124" s="16"/>
      <c r="G124" s="11">
        <v>209.45113000000001</v>
      </c>
      <c r="H124" s="11">
        <v>198.72601</v>
      </c>
      <c r="I124" s="11">
        <v>168.65793999999997</v>
      </c>
      <c r="J124" s="12">
        <v>-15.130414986946121</v>
      </c>
      <c r="K124" s="167"/>
      <c r="L124" s="167"/>
      <c r="M124" s="83"/>
      <c r="N124" s="83"/>
      <c r="O124" s="83"/>
      <c r="P124" s="83"/>
      <c r="Q124" s="83"/>
      <c r="R124" s="83"/>
      <c r="S124" s="83"/>
    </row>
    <row r="125" spans="1:19" ht="11.25" customHeight="1" x14ac:dyDescent="0.2">
      <c r="A125" s="9" t="s">
        <v>493</v>
      </c>
      <c r="B125" s="11">
        <v>4.0846899999999993</v>
      </c>
      <c r="C125" s="11">
        <v>4.6517400000000002</v>
      </c>
      <c r="D125" s="11">
        <v>6.1360000000000001</v>
      </c>
      <c r="E125" s="12">
        <v>31.907630263084343</v>
      </c>
      <c r="F125" s="16"/>
      <c r="G125" s="11">
        <v>7.7005699999999999</v>
      </c>
      <c r="H125" s="11">
        <v>27.23113</v>
      </c>
      <c r="I125" s="11">
        <v>33.379169999999995</v>
      </c>
      <c r="J125" s="12">
        <v>22.577248905939612</v>
      </c>
      <c r="K125" s="167"/>
      <c r="L125" s="167"/>
      <c r="M125" s="83"/>
      <c r="N125" s="83"/>
      <c r="O125" s="83"/>
      <c r="P125" s="83"/>
      <c r="Q125" s="83"/>
      <c r="R125" s="83"/>
      <c r="S125" s="83"/>
    </row>
    <row r="126" spans="1:19" ht="11.25" customHeight="1" x14ac:dyDescent="0.2">
      <c r="A126" s="9" t="s">
        <v>495</v>
      </c>
      <c r="B126" s="11">
        <v>44.600999999999999</v>
      </c>
      <c r="C126" s="11">
        <v>1.081</v>
      </c>
      <c r="D126" s="11">
        <v>0</v>
      </c>
      <c r="E126" s="12" t="s">
        <v>524</v>
      </c>
      <c r="F126" s="16"/>
      <c r="G126" s="11">
        <v>33.948099999999997</v>
      </c>
      <c r="H126" s="11">
        <v>0.36174000000000001</v>
      </c>
      <c r="I126" s="11">
        <v>0</v>
      </c>
      <c r="J126" s="12" t="s">
        <v>524</v>
      </c>
      <c r="K126" s="167"/>
      <c r="L126" s="167"/>
      <c r="M126" s="83"/>
      <c r="N126" s="83"/>
      <c r="O126" s="83"/>
      <c r="P126" s="83"/>
      <c r="Q126" s="83"/>
      <c r="R126" s="83"/>
      <c r="S126" s="83"/>
    </row>
    <row r="127" spans="1:19" ht="11.25" customHeight="1" x14ac:dyDescent="0.2">
      <c r="A127" s="9" t="s">
        <v>78</v>
      </c>
      <c r="B127" s="11">
        <v>11.3</v>
      </c>
      <c r="C127" s="11">
        <v>0</v>
      </c>
      <c r="D127" s="11">
        <v>0</v>
      </c>
      <c r="E127" s="12" t="s">
        <v>524</v>
      </c>
      <c r="F127" s="16"/>
      <c r="G127" s="11">
        <v>3.4743600000000003</v>
      </c>
      <c r="H127" s="11">
        <v>0</v>
      </c>
      <c r="I127" s="11">
        <v>0</v>
      </c>
      <c r="J127" s="12" t="s">
        <v>524</v>
      </c>
      <c r="K127" s="167"/>
      <c r="L127" s="167"/>
      <c r="M127" s="83"/>
      <c r="N127" s="83"/>
      <c r="O127" s="83"/>
      <c r="P127" s="83"/>
      <c r="Q127" s="83"/>
      <c r="R127" s="83"/>
      <c r="S127" s="83"/>
    </row>
    <row r="128" spans="1:19" x14ac:dyDescent="0.2">
      <c r="A128" s="9"/>
      <c r="B128" s="11"/>
      <c r="C128" s="11"/>
      <c r="D128" s="11"/>
      <c r="E128" s="12"/>
      <c r="F128" s="12"/>
      <c r="G128" s="11"/>
      <c r="H128" s="11"/>
      <c r="I128" s="11"/>
      <c r="J128" s="12"/>
    </row>
    <row r="129" spans="1:18" x14ac:dyDescent="0.2">
      <c r="A129" s="17" t="s">
        <v>505</v>
      </c>
      <c r="B129" s="18">
        <v>1131.4501499999999</v>
      </c>
      <c r="C129" s="18">
        <v>876.80689299999995</v>
      </c>
      <c r="D129" s="18">
        <v>428.28450200000003</v>
      </c>
      <c r="E129" s="16">
        <v>-51.154067626610221</v>
      </c>
      <c r="F129" s="16"/>
      <c r="G129" s="18">
        <v>3908.3611800000008</v>
      </c>
      <c r="H129" s="18">
        <v>4447.2912899999992</v>
      </c>
      <c r="I129" s="18">
        <v>2402.3748499999997</v>
      </c>
      <c r="J129" s="16">
        <v>-45.981167111722968</v>
      </c>
    </row>
    <row r="130" spans="1:18" x14ac:dyDescent="0.2">
      <c r="A130" s="84"/>
      <c r="B130" s="90"/>
      <c r="C130" s="90"/>
      <c r="D130" s="90"/>
      <c r="E130" s="90"/>
      <c r="F130" s="90"/>
      <c r="G130" s="90"/>
      <c r="H130" s="90"/>
      <c r="I130" s="90"/>
      <c r="J130" s="84"/>
    </row>
    <row r="131" spans="1:18" x14ac:dyDescent="0.2">
      <c r="A131" s="9" t="s">
        <v>409</v>
      </c>
      <c r="B131" s="9"/>
      <c r="C131" s="9"/>
      <c r="D131" s="9"/>
      <c r="E131" s="9"/>
      <c r="F131" s="9"/>
      <c r="G131" s="9"/>
      <c r="H131" s="9"/>
      <c r="I131" s="9"/>
      <c r="J131" s="9"/>
    </row>
    <row r="132" spans="1:18" ht="20.100000000000001" customHeight="1" x14ac:dyDescent="0.2">
      <c r="A132" s="389" t="s">
        <v>157</v>
      </c>
      <c r="B132" s="389"/>
      <c r="C132" s="389"/>
      <c r="D132" s="389"/>
      <c r="E132" s="389"/>
      <c r="F132" s="389"/>
      <c r="G132" s="389"/>
      <c r="H132" s="389"/>
      <c r="I132" s="389"/>
      <c r="J132" s="389"/>
    </row>
    <row r="133" spans="1:18" ht="20.100000000000001" customHeight="1" x14ac:dyDescent="0.2">
      <c r="A133" s="390" t="s">
        <v>153</v>
      </c>
      <c r="B133" s="390"/>
      <c r="C133" s="390"/>
      <c r="D133" s="390"/>
      <c r="E133" s="390"/>
      <c r="F133" s="390"/>
      <c r="G133" s="390"/>
      <c r="H133" s="390"/>
      <c r="I133" s="390"/>
      <c r="J133" s="390"/>
    </row>
    <row r="134" spans="1:18" s="20" customFormat="1" x14ac:dyDescent="0.2">
      <c r="A134" s="17"/>
      <c r="B134" s="391" t="s">
        <v>298</v>
      </c>
      <c r="C134" s="391"/>
      <c r="D134" s="391"/>
      <c r="E134" s="391"/>
      <c r="F134" s="343"/>
      <c r="G134" s="391" t="s">
        <v>420</v>
      </c>
      <c r="H134" s="391"/>
      <c r="I134" s="391"/>
      <c r="J134" s="391"/>
      <c r="K134" s="168"/>
      <c r="L134" s="168"/>
      <c r="M134" s="91"/>
    </row>
    <row r="135" spans="1:18" s="20" customFormat="1" x14ac:dyDescent="0.2">
      <c r="A135" s="17" t="s">
        <v>256</v>
      </c>
      <c r="B135" s="394">
        <v>2018</v>
      </c>
      <c r="C135" s="392" t="s">
        <v>511</v>
      </c>
      <c r="D135" s="392"/>
      <c r="E135" s="392"/>
      <c r="F135" s="343"/>
      <c r="G135" s="394">
        <v>2018</v>
      </c>
      <c r="H135" s="392" t="s">
        <v>511</v>
      </c>
      <c r="I135" s="392"/>
      <c r="J135" s="392"/>
      <c r="K135" s="168"/>
      <c r="L135" s="168"/>
      <c r="M135" s="91"/>
    </row>
    <row r="136" spans="1:18" s="20" customFormat="1" x14ac:dyDescent="0.2">
      <c r="A136" s="123"/>
      <c r="B136" s="397"/>
      <c r="C136" s="248">
        <v>2019</v>
      </c>
      <c r="D136" s="248">
        <v>2020</v>
      </c>
      <c r="E136" s="344" t="s">
        <v>522</v>
      </c>
      <c r="F136" s="125"/>
      <c r="G136" s="397"/>
      <c r="H136" s="248">
        <v>2019</v>
      </c>
      <c r="I136" s="248">
        <v>2020</v>
      </c>
      <c r="J136" s="344" t="s">
        <v>522</v>
      </c>
      <c r="K136" s="169"/>
      <c r="L136" s="169"/>
    </row>
    <row r="137" spans="1:18" ht="11.25" customHeight="1" x14ac:dyDescent="0.2">
      <c r="A137" s="9"/>
      <c r="B137" s="11"/>
      <c r="C137" s="11"/>
      <c r="D137" s="11"/>
      <c r="E137" s="12"/>
      <c r="F137" s="12"/>
      <c r="G137" s="11"/>
      <c r="H137" s="11"/>
      <c r="I137" s="11"/>
      <c r="J137" s="12"/>
    </row>
    <row r="138" spans="1:18" s="21" customFormat="1" x14ac:dyDescent="0.2">
      <c r="A138" s="86" t="s">
        <v>288</v>
      </c>
      <c r="B138" s="86">
        <v>139811.02588100001</v>
      </c>
      <c r="C138" s="86">
        <v>116749.93915890002</v>
      </c>
      <c r="D138" s="86">
        <v>108920.3314325</v>
      </c>
      <c r="E138" s="16">
        <v>-6.7063056159230143</v>
      </c>
      <c r="F138" s="86"/>
      <c r="G138" s="86">
        <v>36379.810770000004</v>
      </c>
      <c r="H138" s="86">
        <v>35195.893109999997</v>
      </c>
      <c r="I138" s="86">
        <v>29151.316869999991</v>
      </c>
      <c r="J138" s="16">
        <v>-17.174095344330382</v>
      </c>
      <c r="K138" s="195"/>
      <c r="L138" s="195"/>
    </row>
    <row r="139" spans="1:18" ht="11.25" customHeight="1" x14ac:dyDescent="0.2">
      <c r="A139" s="17"/>
      <c r="B139" s="18"/>
      <c r="C139" s="18"/>
      <c r="D139" s="18"/>
      <c r="E139" s="16"/>
      <c r="F139" s="16"/>
      <c r="G139" s="18"/>
      <c r="H139" s="18"/>
      <c r="I139" s="18"/>
      <c r="J139" s="12"/>
      <c r="K139" s="167"/>
      <c r="L139" s="167"/>
      <c r="M139" s="83"/>
      <c r="N139" s="83"/>
      <c r="O139" s="83"/>
      <c r="P139" s="83"/>
      <c r="Q139" s="83"/>
      <c r="R139" s="83"/>
    </row>
    <row r="140" spans="1:18" s="20" customFormat="1" ht="11.25" customHeight="1" x14ac:dyDescent="0.2">
      <c r="A140" s="202" t="s">
        <v>299</v>
      </c>
      <c r="B140" s="18">
        <v>137775.5675</v>
      </c>
      <c r="C140" s="18">
        <v>116164.97570000001</v>
      </c>
      <c r="D140" s="18">
        <v>108285.163</v>
      </c>
      <c r="E140" s="16">
        <v>-6.7832947517243838</v>
      </c>
      <c r="F140" s="16"/>
      <c r="G140" s="18">
        <v>28605.760070000008</v>
      </c>
      <c r="H140" s="18">
        <v>25311.504519999999</v>
      </c>
      <c r="I140" s="18">
        <v>21114.247439999992</v>
      </c>
      <c r="J140" s="16">
        <v>-16.582408511842999</v>
      </c>
      <c r="K140" s="249"/>
      <c r="L140" s="249"/>
      <c r="M140" s="249"/>
      <c r="N140" s="91"/>
      <c r="O140" s="91"/>
      <c r="P140" s="91"/>
      <c r="Q140" s="91"/>
      <c r="R140" s="91"/>
    </row>
    <row r="141" spans="1:18" ht="11.25" customHeight="1" x14ac:dyDescent="0.2">
      <c r="A141" s="203" t="s">
        <v>116</v>
      </c>
      <c r="B141" s="11">
        <v>98873.669500000004</v>
      </c>
      <c r="C141" s="11">
        <v>85122.368000000002</v>
      </c>
      <c r="D141" s="11">
        <v>73129.414000000004</v>
      </c>
      <c r="E141" s="12">
        <v>-14.089074683636611</v>
      </c>
      <c r="F141" s="16"/>
      <c r="G141" s="11">
        <v>24095.362940000006</v>
      </c>
      <c r="H141" s="11">
        <v>21803.578839999998</v>
      </c>
      <c r="I141" s="11">
        <v>17787.57223999999</v>
      </c>
      <c r="J141" s="12">
        <v>-18.419024828311208</v>
      </c>
      <c r="K141" s="167"/>
      <c r="L141" s="167"/>
      <c r="M141" s="83"/>
      <c r="N141" s="83"/>
      <c r="O141" s="83"/>
      <c r="P141" s="83"/>
      <c r="Q141" s="83"/>
      <c r="R141" s="83"/>
    </row>
    <row r="142" spans="1:18" ht="11.25" customHeight="1" x14ac:dyDescent="0.2">
      <c r="A142" s="203" t="s">
        <v>117</v>
      </c>
      <c r="B142" s="11">
        <v>35491.4</v>
      </c>
      <c r="C142" s="11">
        <v>29461.708700000003</v>
      </c>
      <c r="D142" s="11">
        <v>33544.5</v>
      </c>
      <c r="E142" s="12">
        <v>13.857958279249431</v>
      </c>
      <c r="F142" s="16"/>
      <c r="G142" s="11">
        <v>4326.1122300000006</v>
      </c>
      <c r="H142" s="11">
        <v>3315.61834</v>
      </c>
      <c r="I142" s="11">
        <v>3111.4236599999999</v>
      </c>
      <c r="J142" s="12">
        <v>-6.1585701085246143</v>
      </c>
    </row>
    <row r="143" spans="1:18" ht="11.25" customHeight="1" x14ac:dyDescent="0.2">
      <c r="A143" s="203" t="s">
        <v>325</v>
      </c>
      <c r="B143" s="11">
        <v>453.63299999999998</v>
      </c>
      <c r="C143" s="11">
        <v>281.988</v>
      </c>
      <c r="D143" s="11">
        <v>149.90899999999999</v>
      </c>
      <c r="E143" s="12">
        <v>-46.838517951118483</v>
      </c>
      <c r="F143" s="16"/>
      <c r="G143" s="11">
        <v>107.32209000000002</v>
      </c>
      <c r="H143" s="11">
        <v>74.70514</v>
      </c>
      <c r="I143" s="11">
        <v>28.33455</v>
      </c>
      <c r="J143" s="12">
        <v>-62.071485308775273</v>
      </c>
    </row>
    <row r="144" spans="1:18" ht="11.25" customHeight="1" x14ac:dyDescent="0.2">
      <c r="A144" s="203" t="s">
        <v>326</v>
      </c>
      <c r="B144" s="11">
        <v>2956.8649999999998</v>
      </c>
      <c r="C144" s="11">
        <v>1298.9110000000001</v>
      </c>
      <c r="D144" s="11">
        <v>1461.34</v>
      </c>
      <c r="E144" s="12">
        <v>12.505013815419218</v>
      </c>
      <c r="F144" s="16"/>
      <c r="G144" s="11">
        <v>76.962810000000005</v>
      </c>
      <c r="H144" s="11">
        <v>117.6022</v>
      </c>
      <c r="I144" s="11">
        <v>186.91699</v>
      </c>
      <c r="J144" s="12">
        <v>58.940045339287877</v>
      </c>
    </row>
    <row r="145" spans="1:12" ht="11.25" customHeight="1" x14ac:dyDescent="0.2">
      <c r="A145" s="203"/>
      <c r="B145" s="11"/>
      <c r="C145" s="11"/>
      <c r="D145" s="11"/>
      <c r="E145" s="12"/>
      <c r="F145" s="16"/>
      <c r="G145" s="11"/>
      <c r="H145" s="11"/>
      <c r="I145" s="11"/>
      <c r="J145" s="12"/>
    </row>
    <row r="146" spans="1:12" s="20" customFormat="1" ht="11.25" customHeight="1" x14ac:dyDescent="0.2">
      <c r="A146" s="202" t="s">
        <v>300</v>
      </c>
      <c r="B146" s="18">
        <v>1603.2090000000001</v>
      </c>
      <c r="C146" s="18">
        <v>0</v>
      </c>
      <c r="D146" s="18">
        <v>1.34</v>
      </c>
      <c r="E146" s="16" t="s">
        <v>524</v>
      </c>
      <c r="F146" s="16"/>
      <c r="G146" s="18">
        <v>82.451160000000002</v>
      </c>
      <c r="H146" s="18">
        <v>0</v>
      </c>
      <c r="I146" s="18">
        <v>3.1179999999999999</v>
      </c>
      <c r="J146" s="16" t="s">
        <v>524</v>
      </c>
      <c r="K146" s="169"/>
      <c r="L146" s="169"/>
    </row>
    <row r="147" spans="1:12" ht="11.25" customHeight="1" x14ac:dyDescent="0.2">
      <c r="A147" s="203" t="s">
        <v>116</v>
      </c>
      <c r="B147" s="11">
        <v>0</v>
      </c>
      <c r="C147" s="11">
        <v>0</v>
      </c>
      <c r="D147" s="11">
        <v>0</v>
      </c>
      <c r="E147" s="12" t="s">
        <v>524</v>
      </c>
      <c r="F147" s="16"/>
      <c r="G147" s="11">
        <v>0</v>
      </c>
      <c r="H147" s="11">
        <v>0</v>
      </c>
      <c r="I147" s="11">
        <v>0</v>
      </c>
      <c r="J147" s="12" t="s">
        <v>524</v>
      </c>
    </row>
    <row r="148" spans="1:12" ht="11.25" customHeight="1" x14ac:dyDescent="0.2">
      <c r="A148" s="203" t="s">
        <v>117</v>
      </c>
      <c r="B148" s="11">
        <v>1603.2090000000001</v>
      </c>
      <c r="C148" s="11">
        <v>0</v>
      </c>
      <c r="D148" s="11">
        <v>0</v>
      </c>
      <c r="E148" s="12" t="s">
        <v>524</v>
      </c>
      <c r="F148" s="16"/>
      <c r="G148" s="11">
        <v>82.451160000000002</v>
      </c>
      <c r="H148" s="11">
        <v>0</v>
      </c>
      <c r="I148" s="11">
        <v>0</v>
      </c>
      <c r="J148" s="12" t="s">
        <v>524</v>
      </c>
    </row>
    <row r="149" spans="1:12" ht="11.25" customHeight="1" x14ac:dyDescent="0.2">
      <c r="A149" s="203" t="s">
        <v>359</v>
      </c>
      <c r="B149" s="11">
        <v>0</v>
      </c>
      <c r="C149" s="11">
        <v>0</v>
      </c>
      <c r="D149" s="11">
        <v>1.34</v>
      </c>
      <c r="E149" s="12" t="s">
        <v>524</v>
      </c>
      <c r="F149" s="16"/>
      <c r="G149" s="11">
        <v>0</v>
      </c>
      <c r="H149" s="11">
        <v>0</v>
      </c>
      <c r="I149" s="11">
        <v>3.1179999999999999</v>
      </c>
      <c r="J149" s="12" t="s">
        <v>524</v>
      </c>
    </row>
    <row r="150" spans="1:12" ht="11.25" customHeight="1" x14ac:dyDescent="0.2">
      <c r="A150" s="203"/>
      <c r="B150" s="11"/>
      <c r="C150" s="11"/>
      <c r="D150" s="11"/>
      <c r="E150" s="12"/>
      <c r="F150" s="16"/>
      <c r="G150" s="11"/>
      <c r="H150" s="11"/>
      <c r="I150" s="11"/>
      <c r="J150" s="12"/>
    </row>
    <row r="151" spans="1:12" s="20" customFormat="1" ht="11.25" customHeight="1" x14ac:dyDescent="0.2">
      <c r="A151" s="202" t="s">
        <v>356</v>
      </c>
      <c r="B151" s="18">
        <v>281.82418100000001</v>
      </c>
      <c r="C151" s="18">
        <v>385.02145889999997</v>
      </c>
      <c r="D151" s="18">
        <v>393.5334325</v>
      </c>
      <c r="E151" s="16">
        <v>2.2107790106864655</v>
      </c>
      <c r="F151" s="18"/>
      <c r="G151" s="18">
        <v>6955.4565199999997</v>
      </c>
      <c r="H151" s="18">
        <v>8933.5367800000022</v>
      </c>
      <c r="I151" s="18">
        <v>6905.9850000000006</v>
      </c>
      <c r="J151" s="16">
        <v>-22.695958274209971</v>
      </c>
      <c r="K151" s="169"/>
      <c r="L151" s="169"/>
    </row>
    <row r="152" spans="1:12" ht="11.25" customHeight="1" x14ac:dyDescent="0.2">
      <c r="A152" s="203" t="s">
        <v>301</v>
      </c>
      <c r="B152" s="11">
        <v>0</v>
      </c>
      <c r="C152" s="11">
        <v>0</v>
      </c>
      <c r="D152" s="11">
        <v>0.16800000000000001</v>
      </c>
      <c r="E152" s="12" t="s">
        <v>524</v>
      </c>
      <c r="F152" s="16"/>
      <c r="G152" s="11">
        <v>0</v>
      </c>
      <c r="H152" s="11">
        <v>0</v>
      </c>
      <c r="I152" s="11">
        <v>0.96439999999999992</v>
      </c>
      <c r="J152" s="12" t="s">
        <v>524</v>
      </c>
    </row>
    <row r="153" spans="1:12" ht="11.25" customHeight="1" x14ac:dyDescent="0.2">
      <c r="A153" s="203" t="s">
        <v>336</v>
      </c>
      <c r="B153" s="11">
        <v>1.7264000000000002</v>
      </c>
      <c r="C153" s="11">
        <v>0.79700000000000004</v>
      </c>
      <c r="D153" s="11">
        <v>1.62076</v>
      </c>
      <c r="E153" s="12">
        <v>103.35759096612293</v>
      </c>
      <c r="F153" s="16"/>
      <c r="G153" s="11">
        <v>29.271660000000001</v>
      </c>
      <c r="H153" s="11">
        <v>12.855599999999999</v>
      </c>
      <c r="I153" s="11">
        <v>13.42</v>
      </c>
      <c r="J153" s="12">
        <v>4.3903046143314981</v>
      </c>
    </row>
    <row r="154" spans="1:12" ht="11.25" customHeight="1" x14ac:dyDescent="0.2">
      <c r="A154" s="203" t="s">
        <v>390</v>
      </c>
      <c r="B154" s="11">
        <v>158.05778100000001</v>
      </c>
      <c r="C154" s="11">
        <v>234.5094589</v>
      </c>
      <c r="D154" s="11">
        <v>260.26517250000001</v>
      </c>
      <c r="E154" s="12">
        <v>10.982803730310437</v>
      </c>
      <c r="F154" s="16"/>
      <c r="G154" s="11">
        <v>3530.8780700000002</v>
      </c>
      <c r="H154" s="11">
        <v>5227.2743200000014</v>
      </c>
      <c r="I154" s="11">
        <v>4156.8048400000007</v>
      </c>
      <c r="J154" s="12">
        <v>-20.478540334190853</v>
      </c>
    </row>
    <row r="155" spans="1:12" ht="11.25" customHeight="1" x14ac:dyDescent="0.2">
      <c r="A155" s="203" t="s">
        <v>337</v>
      </c>
      <c r="B155" s="11">
        <v>9.7000000000000003E-2</v>
      </c>
      <c r="C155" s="11">
        <v>0</v>
      </c>
      <c r="D155" s="11">
        <v>7.4999999999999997E-2</v>
      </c>
      <c r="E155" s="12" t="s">
        <v>524</v>
      </c>
      <c r="F155" s="16"/>
      <c r="G155" s="11">
        <v>1.9557</v>
      </c>
      <c r="H155" s="11">
        <v>0</v>
      </c>
      <c r="I155" s="11">
        <v>1.89</v>
      </c>
      <c r="J155" s="12" t="s">
        <v>524</v>
      </c>
    </row>
    <row r="156" spans="1:12" ht="11.25" customHeight="1" x14ac:dyDescent="0.2">
      <c r="A156" s="203" t="s">
        <v>302</v>
      </c>
      <c r="B156" s="11">
        <v>121.943</v>
      </c>
      <c r="C156" s="11">
        <v>149.715</v>
      </c>
      <c r="D156" s="11">
        <v>131.40450000000001</v>
      </c>
      <c r="E156" s="12">
        <v>-12.230237451157194</v>
      </c>
      <c r="F156" s="16"/>
      <c r="G156" s="11">
        <v>3393.3510900000001</v>
      </c>
      <c r="H156" s="11">
        <v>3693.4068600000005</v>
      </c>
      <c r="I156" s="11">
        <v>2732.9057599999996</v>
      </c>
      <c r="J156" s="12">
        <v>-26.005829750367681</v>
      </c>
    </row>
    <row r="157" spans="1:12" ht="11.25" customHeight="1" x14ac:dyDescent="0.2">
      <c r="A157" s="203"/>
      <c r="B157" s="11"/>
      <c r="C157" s="11"/>
      <c r="D157" s="11"/>
      <c r="E157" s="12"/>
      <c r="F157" s="16"/>
      <c r="G157" s="11"/>
      <c r="H157" s="11"/>
      <c r="I157" s="11"/>
      <c r="J157" s="12"/>
    </row>
    <row r="158" spans="1:12" s="20" customFormat="1" ht="11.25" customHeight="1" x14ac:dyDescent="0.2">
      <c r="A158" s="202" t="s">
        <v>327</v>
      </c>
      <c r="B158" s="18">
        <v>146.28120000000001</v>
      </c>
      <c r="C158" s="18">
        <v>198.60300000000001</v>
      </c>
      <c r="D158" s="18">
        <v>240.29499999999999</v>
      </c>
      <c r="E158" s="16">
        <v>20.992633545313993</v>
      </c>
      <c r="F158" s="16"/>
      <c r="G158" s="18">
        <v>661.73483999999996</v>
      </c>
      <c r="H158" s="18">
        <v>931.19280999999989</v>
      </c>
      <c r="I158" s="18">
        <v>1127.9664299999999</v>
      </c>
      <c r="J158" s="16">
        <v>21.1313508745842</v>
      </c>
      <c r="K158" s="169"/>
      <c r="L158" s="169"/>
    </row>
    <row r="159" spans="1:12" s="20" customFormat="1" ht="11.25" customHeight="1" x14ac:dyDescent="0.2">
      <c r="A159" s="202" t="s">
        <v>357</v>
      </c>
      <c r="B159" s="18">
        <v>4.1440000000000001</v>
      </c>
      <c r="C159" s="18">
        <v>1.339</v>
      </c>
      <c r="D159" s="18">
        <v>0</v>
      </c>
      <c r="E159" s="16" t="s">
        <v>524</v>
      </c>
      <c r="F159" s="16"/>
      <c r="G159" s="18">
        <v>74.408179999999987</v>
      </c>
      <c r="H159" s="18">
        <v>19.658999999999999</v>
      </c>
      <c r="I159" s="18">
        <v>0</v>
      </c>
      <c r="J159" s="16" t="s">
        <v>524</v>
      </c>
      <c r="K159" s="169"/>
      <c r="L159" s="169"/>
    </row>
    <row r="160" spans="1:12" x14ac:dyDescent="0.2">
      <c r="A160" s="83"/>
      <c r="B160" s="90"/>
      <c r="C160" s="90"/>
      <c r="D160" s="90"/>
      <c r="E160" s="90"/>
      <c r="F160" s="90"/>
      <c r="G160" s="90"/>
      <c r="H160" s="90"/>
      <c r="I160" s="90"/>
      <c r="J160" s="84"/>
    </row>
    <row r="161" spans="1:13" x14ac:dyDescent="0.2">
      <c r="A161" s="9" t="s">
        <v>410</v>
      </c>
      <c r="B161" s="9"/>
      <c r="C161" s="9"/>
      <c r="D161" s="9"/>
      <c r="E161" s="9"/>
      <c r="F161" s="9"/>
      <c r="G161" s="9"/>
      <c r="H161" s="9"/>
      <c r="I161" s="9"/>
      <c r="J161" s="9"/>
    </row>
    <row r="162" spans="1:13" ht="20.100000000000001" customHeight="1" x14ac:dyDescent="0.2">
      <c r="A162" s="389" t="s">
        <v>160</v>
      </c>
      <c r="B162" s="389"/>
      <c r="C162" s="389"/>
      <c r="D162" s="389"/>
      <c r="E162" s="389"/>
      <c r="F162" s="389"/>
      <c r="G162" s="389"/>
      <c r="H162" s="389"/>
      <c r="I162" s="389"/>
      <c r="J162" s="389"/>
    </row>
    <row r="163" spans="1:13" ht="19.5" customHeight="1" x14ac:dyDescent="0.2">
      <c r="A163" s="390" t="s">
        <v>154</v>
      </c>
      <c r="B163" s="390"/>
      <c r="C163" s="390"/>
      <c r="D163" s="390"/>
      <c r="E163" s="390"/>
      <c r="F163" s="390"/>
      <c r="G163" s="390"/>
      <c r="H163" s="390"/>
      <c r="I163" s="390"/>
      <c r="J163" s="390"/>
    </row>
    <row r="164" spans="1:13" s="20" customFormat="1" x14ac:dyDescent="0.2">
      <c r="A164" s="17"/>
      <c r="B164" s="391" t="s">
        <v>100</v>
      </c>
      <c r="C164" s="391"/>
      <c r="D164" s="391"/>
      <c r="E164" s="391"/>
      <c r="F164" s="343"/>
      <c r="G164" s="391" t="s">
        <v>420</v>
      </c>
      <c r="H164" s="391"/>
      <c r="I164" s="391"/>
      <c r="J164" s="391"/>
      <c r="K164" s="168"/>
      <c r="L164" s="168"/>
      <c r="M164" s="91"/>
    </row>
    <row r="165" spans="1:13" s="20" customFormat="1" x14ac:dyDescent="0.2">
      <c r="A165" s="17" t="s">
        <v>256</v>
      </c>
      <c r="B165" s="394">
        <v>2018</v>
      </c>
      <c r="C165" s="392" t="s">
        <v>511</v>
      </c>
      <c r="D165" s="392"/>
      <c r="E165" s="392"/>
      <c r="F165" s="343"/>
      <c r="G165" s="394">
        <v>2018</v>
      </c>
      <c r="H165" s="392" t="s">
        <v>511</v>
      </c>
      <c r="I165" s="392"/>
      <c r="J165" s="392"/>
      <c r="K165" s="168"/>
      <c r="L165" s="168"/>
      <c r="M165" s="91"/>
    </row>
    <row r="166" spans="1:13" s="20" customFormat="1" x14ac:dyDescent="0.2">
      <c r="A166" s="123"/>
      <c r="B166" s="397"/>
      <c r="C166" s="248">
        <v>2019</v>
      </c>
      <c r="D166" s="248">
        <v>2020</v>
      </c>
      <c r="E166" s="344" t="s">
        <v>522</v>
      </c>
      <c r="F166" s="125"/>
      <c r="G166" s="397"/>
      <c r="H166" s="248">
        <v>2019</v>
      </c>
      <c r="I166" s="248">
        <v>2020</v>
      </c>
      <c r="J166" s="344" t="s">
        <v>522</v>
      </c>
      <c r="K166" s="169"/>
      <c r="L166" s="169"/>
    </row>
    <row r="167" spans="1:13" x14ac:dyDescent="0.2">
      <c r="A167" s="9"/>
      <c r="B167" s="9"/>
      <c r="C167" s="9"/>
      <c r="D167" s="9"/>
      <c r="E167" s="9"/>
      <c r="F167" s="9"/>
      <c r="G167" s="9"/>
      <c r="H167" s="9"/>
      <c r="I167" s="9"/>
      <c r="J167" s="9"/>
    </row>
    <row r="168" spans="1:13" s="21" customFormat="1" x14ac:dyDescent="0.2">
      <c r="A168" s="86" t="s">
        <v>289</v>
      </c>
      <c r="B168" s="86">
        <v>172127.09323730003</v>
      </c>
      <c r="C168" s="86">
        <v>260969.50720200001</v>
      </c>
      <c r="D168" s="86">
        <v>258338.80625969998</v>
      </c>
      <c r="E168" s="16">
        <v>-1.0080491665502365</v>
      </c>
      <c r="F168" s="86"/>
      <c r="G168" s="86">
        <v>212212.37087999994</v>
      </c>
      <c r="H168" s="86">
        <v>261212.71705999997</v>
      </c>
      <c r="I168" s="86">
        <v>263954.20795999997</v>
      </c>
      <c r="J168" s="16">
        <v>1.0495242845968562</v>
      </c>
      <c r="K168" s="195"/>
      <c r="L168" s="195"/>
    </row>
    <row r="169" spans="1:13" ht="11.25" customHeight="1" x14ac:dyDescent="0.2">
      <c r="A169" s="17"/>
      <c r="B169" s="11"/>
      <c r="C169" s="11"/>
      <c r="D169" s="11"/>
      <c r="E169" s="12"/>
      <c r="F169" s="12"/>
      <c r="G169" s="11"/>
      <c r="H169" s="11"/>
      <c r="I169" s="11"/>
      <c r="J169" s="12"/>
    </row>
    <row r="170" spans="1:13" s="20" customFormat="1" ht="11.25" customHeight="1" x14ac:dyDescent="0.2">
      <c r="A170" s="17" t="s">
        <v>253</v>
      </c>
      <c r="B170" s="18">
        <v>32343.105500000001</v>
      </c>
      <c r="C170" s="18">
        <v>55314.828950000003</v>
      </c>
      <c r="D170" s="18">
        <v>63585.204409999991</v>
      </c>
      <c r="E170" s="16">
        <v>14.951461691178181</v>
      </c>
      <c r="F170" s="16"/>
      <c r="G170" s="18">
        <v>35430.823470000003</v>
      </c>
      <c r="H170" s="18">
        <v>44597.219429999997</v>
      </c>
      <c r="I170" s="18">
        <v>55029.479500000001</v>
      </c>
      <c r="J170" s="16">
        <v>23.392176022037717</v>
      </c>
      <c r="K170" s="169"/>
      <c r="L170" s="169"/>
    </row>
    <row r="171" spans="1:13" ht="11.25" customHeight="1" x14ac:dyDescent="0.2">
      <c r="A171" s="17"/>
      <c r="B171" s="18"/>
      <c r="C171" s="18"/>
      <c r="D171" s="18"/>
      <c r="E171" s="16"/>
      <c r="F171" s="16"/>
      <c r="G171" s="18"/>
      <c r="H171" s="18"/>
      <c r="I171" s="18"/>
      <c r="J171" s="12"/>
    </row>
    <row r="172" spans="1:13" ht="11.25" customHeight="1" x14ac:dyDescent="0.2">
      <c r="A172" s="10" t="s">
        <v>106</v>
      </c>
      <c r="B172" s="11">
        <v>13113.697000000002</v>
      </c>
      <c r="C172" s="11">
        <v>13268.58908</v>
      </c>
      <c r="D172" s="11">
        <v>14258.890599999999</v>
      </c>
      <c r="E172" s="12">
        <v>7.4635028187940406</v>
      </c>
      <c r="F172" s="12"/>
      <c r="G172" s="11">
        <v>22613.290630000003</v>
      </c>
      <c r="H172" s="11">
        <v>21857.153170000001</v>
      </c>
      <c r="I172" s="11">
        <v>33453.933969999998</v>
      </c>
      <c r="J172" s="12">
        <v>53.057142024868739</v>
      </c>
    </row>
    <row r="173" spans="1:13" ht="11.25" customHeight="1" x14ac:dyDescent="0.2">
      <c r="A173" s="10" t="s">
        <v>319</v>
      </c>
      <c r="B173" s="11">
        <v>0.01</v>
      </c>
      <c r="C173" s="11">
        <v>0.48</v>
      </c>
      <c r="D173" s="11">
        <v>80.063999999999993</v>
      </c>
      <c r="E173" s="12">
        <v>16580</v>
      </c>
      <c r="F173" s="12"/>
      <c r="G173" s="11">
        <v>0.02</v>
      </c>
      <c r="H173" s="11">
        <v>0.42</v>
      </c>
      <c r="I173" s="11">
        <v>153.666</v>
      </c>
      <c r="J173" s="12">
        <v>36487.142857142855</v>
      </c>
    </row>
    <row r="174" spans="1:13" ht="11.25" customHeight="1" x14ac:dyDescent="0.2">
      <c r="A174" s="10" t="s">
        <v>107</v>
      </c>
      <c r="B174" s="11">
        <v>18271.141</v>
      </c>
      <c r="C174" s="11">
        <v>38443.315999999999</v>
      </c>
      <c r="D174" s="11">
        <v>45609.356599999999</v>
      </c>
      <c r="E174" s="12">
        <v>18.64053714825225</v>
      </c>
      <c r="F174" s="12"/>
      <c r="G174" s="11">
        <v>10802.389080000001</v>
      </c>
      <c r="H174" s="11">
        <v>20070.86505</v>
      </c>
      <c r="I174" s="11">
        <v>18875.203680000002</v>
      </c>
      <c r="J174" s="12">
        <v>-5.9571989897864341</v>
      </c>
    </row>
    <row r="175" spans="1:13" ht="11.25" customHeight="1" x14ac:dyDescent="0.2">
      <c r="A175" s="10" t="s">
        <v>108</v>
      </c>
      <c r="B175" s="11">
        <v>0</v>
      </c>
      <c r="C175" s="11">
        <v>0</v>
      </c>
      <c r="D175" s="11">
        <v>6.2E-2</v>
      </c>
      <c r="E175" s="12" t="s">
        <v>524</v>
      </c>
      <c r="F175" s="12"/>
      <c r="G175" s="11">
        <v>0</v>
      </c>
      <c r="H175" s="11">
        <v>0</v>
      </c>
      <c r="I175" s="11">
        <v>0.434</v>
      </c>
      <c r="J175" s="12" t="s">
        <v>524</v>
      </c>
    </row>
    <row r="176" spans="1:13" ht="11.25" customHeight="1" x14ac:dyDescent="0.2">
      <c r="A176" s="10" t="s">
        <v>109</v>
      </c>
      <c r="B176" s="11">
        <v>3.266</v>
      </c>
      <c r="C176" s="11">
        <v>29.015999999999998</v>
      </c>
      <c r="D176" s="11">
        <v>10.130000000000001</v>
      </c>
      <c r="E176" s="12">
        <v>-65.088227185001372</v>
      </c>
      <c r="F176" s="12"/>
      <c r="G176" s="11">
        <v>18.178840000000001</v>
      </c>
      <c r="H176" s="11">
        <v>150.26503</v>
      </c>
      <c r="I176" s="11">
        <v>23.195029999999999</v>
      </c>
      <c r="J176" s="12">
        <v>-84.563920161597153</v>
      </c>
    </row>
    <row r="177" spans="1:12" ht="11.25" customHeight="1" x14ac:dyDescent="0.2">
      <c r="A177" s="10" t="s">
        <v>391</v>
      </c>
      <c r="B177" s="11">
        <v>0.24</v>
      </c>
      <c r="C177" s="11">
        <v>0</v>
      </c>
      <c r="D177" s="11">
        <v>0</v>
      </c>
      <c r="E177" s="12" t="s">
        <v>524</v>
      </c>
      <c r="F177" s="12"/>
      <c r="G177" s="11">
        <v>1.6782999999999999</v>
      </c>
      <c r="H177" s="11">
        <v>0</v>
      </c>
      <c r="I177" s="11">
        <v>0</v>
      </c>
      <c r="J177" s="12" t="s">
        <v>524</v>
      </c>
    </row>
    <row r="178" spans="1:12" ht="11.25" customHeight="1" x14ac:dyDescent="0.2">
      <c r="A178" s="10" t="s">
        <v>110</v>
      </c>
      <c r="B178" s="11">
        <v>7.8090000000000002</v>
      </c>
      <c r="C178" s="11">
        <v>2.9249999999999998</v>
      </c>
      <c r="D178" s="11">
        <v>0.47</v>
      </c>
      <c r="E178" s="12">
        <v>-83.931623931623932</v>
      </c>
      <c r="F178" s="12"/>
      <c r="G178" s="11">
        <v>24.792549999999999</v>
      </c>
      <c r="H178" s="11">
        <v>9.7469999999999999</v>
      </c>
      <c r="I178" s="11">
        <v>1.04</v>
      </c>
      <c r="J178" s="12">
        <v>-89.33005027187852</v>
      </c>
    </row>
    <row r="179" spans="1:12" ht="11.25" customHeight="1" x14ac:dyDescent="0.2">
      <c r="A179" s="10" t="s">
        <v>111</v>
      </c>
      <c r="B179" s="11">
        <v>0.158</v>
      </c>
      <c r="C179" s="11">
        <v>0.18</v>
      </c>
      <c r="D179" s="11">
        <v>8.1000000000000003E-2</v>
      </c>
      <c r="E179" s="12">
        <v>-55</v>
      </c>
      <c r="F179" s="12"/>
      <c r="G179" s="11">
        <v>0.51049999999999995</v>
      </c>
      <c r="H179" s="11">
        <v>0.63624999999999998</v>
      </c>
      <c r="I179" s="11">
        <v>0.16739999999999999</v>
      </c>
      <c r="J179" s="12">
        <v>-73.689587426326128</v>
      </c>
    </row>
    <row r="180" spans="1:12" ht="11.25" customHeight="1" x14ac:dyDescent="0.2">
      <c r="A180" s="10" t="s">
        <v>112</v>
      </c>
      <c r="B180" s="11">
        <v>343.21600000000001</v>
      </c>
      <c r="C180" s="11">
        <v>183.13271000000003</v>
      </c>
      <c r="D180" s="11">
        <v>211.30926000000002</v>
      </c>
      <c r="E180" s="12">
        <v>15.385864163753155</v>
      </c>
      <c r="F180" s="12"/>
      <c r="G180" s="11">
        <v>1510.3682099999999</v>
      </c>
      <c r="H180" s="11">
        <v>808.23437000000013</v>
      </c>
      <c r="I180" s="11">
        <v>989.94456000000002</v>
      </c>
      <c r="J180" s="12">
        <v>22.482363624303673</v>
      </c>
    </row>
    <row r="181" spans="1:12" ht="11.25" customHeight="1" x14ac:dyDescent="0.2">
      <c r="A181" s="10" t="s">
        <v>115</v>
      </c>
      <c r="B181" s="11">
        <v>225.2</v>
      </c>
      <c r="C181" s="11">
        <v>734.5</v>
      </c>
      <c r="D181" s="11">
        <v>2222.87</v>
      </c>
      <c r="E181" s="12">
        <v>202.63716814159289</v>
      </c>
      <c r="F181" s="12"/>
      <c r="G181" s="11">
        <v>83.8</v>
      </c>
      <c r="H181" s="11">
        <v>278.07</v>
      </c>
      <c r="I181" s="11">
        <v>863.09165000000007</v>
      </c>
      <c r="J181" s="12">
        <v>210.38646743625708</v>
      </c>
    </row>
    <row r="182" spans="1:12" ht="11.25" customHeight="1" x14ac:dyDescent="0.2">
      <c r="A182" s="10" t="s">
        <v>338</v>
      </c>
      <c r="B182" s="11">
        <v>3.286</v>
      </c>
      <c r="C182" s="11">
        <v>1.5720000000000001</v>
      </c>
      <c r="D182" s="11">
        <v>0.28699999999999998</v>
      </c>
      <c r="E182" s="12">
        <v>-81.743002544529261</v>
      </c>
      <c r="F182" s="12"/>
      <c r="G182" s="11">
        <v>15.03825</v>
      </c>
      <c r="H182" s="11">
        <v>8.0540000000000003</v>
      </c>
      <c r="I182" s="11">
        <v>1.786</v>
      </c>
      <c r="J182" s="12">
        <v>-77.82468338713683</v>
      </c>
    </row>
    <row r="183" spans="1:12" x14ac:dyDescent="0.2">
      <c r="A183" s="201" t="s">
        <v>113</v>
      </c>
      <c r="B183" s="11">
        <v>11.622</v>
      </c>
      <c r="C183" s="11">
        <v>6.0149999999999997</v>
      </c>
      <c r="D183" s="11">
        <v>1.33</v>
      </c>
      <c r="E183" s="12">
        <v>-77.888611803823778</v>
      </c>
      <c r="F183" s="12"/>
      <c r="G183" s="11">
        <v>28.103000000000002</v>
      </c>
      <c r="H183" s="11">
        <v>13.717499999999999</v>
      </c>
      <c r="I183" s="11">
        <v>2.2719999999999998</v>
      </c>
      <c r="J183" s="12">
        <v>-83.437215236012392</v>
      </c>
    </row>
    <row r="184" spans="1:12" ht="11.25" customHeight="1" x14ac:dyDescent="0.2">
      <c r="A184" s="10" t="s">
        <v>114</v>
      </c>
      <c r="B184" s="11">
        <v>49.48</v>
      </c>
      <c r="C184" s="11">
        <v>0.41499999999999998</v>
      </c>
      <c r="D184" s="11">
        <v>1041.5</v>
      </c>
      <c r="E184" s="12">
        <v>250863.85542168678</v>
      </c>
      <c r="F184" s="12"/>
      <c r="G184" s="11">
        <v>26.788330000000002</v>
      </c>
      <c r="H184" s="11">
        <v>0.71399999999999997</v>
      </c>
      <c r="I184" s="11">
        <v>320.97300000000001</v>
      </c>
      <c r="J184" s="12">
        <v>44854.201680672268</v>
      </c>
    </row>
    <row r="185" spans="1:12" ht="11.25" customHeight="1" x14ac:dyDescent="0.2">
      <c r="A185" s="10" t="s">
        <v>314</v>
      </c>
      <c r="B185" s="11">
        <v>268.69849999999997</v>
      </c>
      <c r="C185" s="11">
        <v>2598.3669999999997</v>
      </c>
      <c r="D185" s="11">
        <v>105.41200000000001</v>
      </c>
      <c r="E185" s="12">
        <v>-95.943144290240753</v>
      </c>
      <c r="F185" s="12"/>
      <c r="G185" s="11">
        <v>147.54252</v>
      </c>
      <c r="H185" s="11">
        <v>1212.2874999999999</v>
      </c>
      <c r="I185" s="11">
        <v>71.411999999999992</v>
      </c>
      <c r="J185" s="12">
        <v>-94.109318127919323</v>
      </c>
    </row>
    <row r="186" spans="1:12" ht="11.25" customHeight="1" x14ac:dyDescent="0.2">
      <c r="A186" s="10" t="s">
        <v>119</v>
      </c>
      <c r="B186" s="11">
        <v>45.282000000000004</v>
      </c>
      <c r="C186" s="11">
        <v>46.321160000000006</v>
      </c>
      <c r="D186" s="11">
        <v>43.441949999999999</v>
      </c>
      <c r="E186" s="12">
        <v>-6.2157553912726087</v>
      </c>
      <c r="F186" s="12"/>
      <c r="G186" s="11">
        <v>158.32326000000003</v>
      </c>
      <c r="H186" s="11">
        <v>187.05555999999999</v>
      </c>
      <c r="I186" s="11">
        <v>272.36021</v>
      </c>
      <c r="J186" s="12">
        <v>45.603910410361522</v>
      </c>
    </row>
    <row r="187" spans="1:12" ht="11.25" customHeight="1" x14ac:dyDescent="0.2">
      <c r="A187" s="10"/>
      <c r="B187" s="11"/>
      <c r="C187" s="11"/>
      <c r="D187" s="11"/>
      <c r="E187" s="12"/>
      <c r="F187" s="11"/>
      <c r="G187" s="11"/>
      <c r="H187" s="11"/>
      <c r="I187" s="11"/>
      <c r="J187" s="12"/>
    </row>
    <row r="188" spans="1:12" s="20" customFormat="1" ht="11.25" customHeight="1" x14ac:dyDescent="0.2">
      <c r="A188" s="89" t="s">
        <v>254</v>
      </c>
      <c r="B188" s="18">
        <v>139783.98773730002</v>
      </c>
      <c r="C188" s="18">
        <v>205654.67825200001</v>
      </c>
      <c r="D188" s="18">
        <v>194753.60184969997</v>
      </c>
      <c r="E188" s="16">
        <v>-5.3006702764827622</v>
      </c>
      <c r="F188" s="16"/>
      <c r="G188" s="18">
        <v>176781.54740999994</v>
      </c>
      <c r="H188" s="18">
        <v>216615.49762999997</v>
      </c>
      <c r="I188" s="18">
        <v>208924.72845999995</v>
      </c>
      <c r="J188" s="16">
        <v>-3.5504242559489398</v>
      </c>
      <c r="K188" s="169"/>
      <c r="L188" s="169"/>
    </row>
    <row r="189" spans="1:12" ht="11.25" customHeight="1" x14ac:dyDescent="0.2">
      <c r="A189" s="17"/>
      <c r="B189" s="18"/>
      <c r="C189" s="18"/>
      <c r="D189" s="18"/>
      <c r="E189" s="12"/>
      <c r="F189" s="16"/>
      <c r="G189" s="18"/>
      <c r="H189" s="18"/>
      <c r="I189" s="18"/>
      <c r="J189" s="12"/>
    </row>
    <row r="190" spans="1:12" ht="11.25" customHeight="1" x14ac:dyDescent="0.2">
      <c r="A190" s="9" t="s">
        <v>214</v>
      </c>
      <c r="B190" s="11">
        <v>17512.34461</v>
      </c>
      <c r="C190" s="11">
        <v>15515.532345999996</v>
      </c>
      <c r="D190" s="11">
        <v>12986.533202000001</v>
      </c>
      <c r="E190" s="12">
        <v>-16.299789704940338</v>
      </c>
      <c r="G190" s="11">
        <v>54456.247259999975</v>
      </c>
      <c r="H190" s="11">
        <v>48850.906900000016</v>
      </c>
      <c r="I190" s="11">
        <v>40463.908720000007</v>
      </c>
      <c r="J190" s="12">
        <v>-17.168561879861457</v>
      </c>
    </row>
    <row r="191" spans="1:12" ht="11.25" customHeight="1" x14ac:dyDescent="0.2">
      <c r="A191" s="9" t="s">
        <v>104</v>
      </c>
      <c r="B191" s="11">
        <v>4826.8736700000009</v>
      </c>
      <c r="C191" s="11">
        <v>2278.0884100000003</v>
      </c>
      <c r="D191" s="11">
        <v>1047.7529999999999</v>
      </c>
      <c r="E191" s="12">
        <v>-54.007360056759175</v>
      </c>
      <c r="G191" s="11">
        <v>11577.167440000001</v>
      </c>
      <c r="H191" s="11">
        <v>6226.5953399999999</v>
      </c>
      <c r="I191" s="11">
        <v>3089.4418099999998</v>
      </c>
      <c r="J191" s="12">
        <v>-50.383128478684789</v>
      </c>
    </row>
    <row r="192" spans="1:12" ht="11.25" customHeight="1" x14ac:dyDescent="0.2">
      <c r="A192" s="9" t="s">
        <v>1</v>
      </c>
      <c r="B192" s="11">
        <v>1721.6349200000002</v>
      </c>
      <c r="C192" s="11">
        <v>1546.7440200000001</v>
      </c>
      <c r="D192" s="11">
        <v>1439.5043877000003</v>
      </c>
      <c r="E192" s="12">
        <v>-6.9332501637859707</v>
      </c>
      <c r="G192" s="11">
        <v>8932.636489999999</v>
      </c>
      <c r="H192" s="11">
        <v>7365.2097700000004</v>
      </c>
      <c r="I192" s="11">
        <v>6228.5749600000008</v>
      </c>
      <c r="J192" s="12">
        <v>-15.432483873436226</v>
      </c>
    </row>
    <row r="193" spans="1:15" ht="11.25" customHeight="1" x14ac:dyDescent="0.2">
      <c r="A193" s="9" t="s">
        <v>120</v>
      </c>
      <c r="B193" s="11">
        <v>115723.13453730001</v>
      </c>
      <c r="C193" s="11">
        <v>186314.31347600001</v>
      </c>
      <c r="D193" s="11">
        <v>179279.81125999999</v>
      </c>
      <c r="E193" s="12">
        <v>-3.775610195888774</v>
      </c>
      <c r="G193" s="11">
        <v>101815.49621999997</v>
      </c>
      <c r="H193" s="11">
        <v>154172.78561999995</v>
      </c>
      <c r="I193" s="11">
        <v>159142.80296999996</v>
      </c>
      <c r="J193" s="12">
        <v>3.2236670888531052</v>
      </c>
    </row>
    <row r="194" spans="1:15" x14ac:dyDescent="0.2">
      <c r="A194" s="84"/>
      <c r="B194" s="90"/>
      <c r="C194" s="90"/>
      <c r="D194" s="90"/>
      <c r="E194" s="90"/>
      <c r="F194" s="90"/>
      <c r="G194" s="90"/>
      <c r="H194" s="90"/>
      <c r="I194" s="90"/>
      <c r="J194" s="84"/>
    </row>
    <row r="195" spans="1:15" x14ac:dyDescent="0.2">
      <c r="A195" s="9" t="s">
        <v>409</v>
      </c>
      <c r="B195" s="9"/>
      <c r="C195" s="9"/>
      <c r="D195" s="9"/>
      <c r="E195" s="9"/>
      <c r="F195" s="9"/>
      <c r="G195" s="9"/>
      <c r="H195" s="9"/>
      <c r="I195" s="9"/>
      <c r="J195" s="9"/>
    </row>
    <row r="196" spans="1:15" ht="20.100000000000001" customHeight="1" x14ac:dyDescent="0.2">
      <c r="A196" s="389" t="s">
        <v>161</v>
      </c>
      <c r="B196" s="389"/>
      <c r="C196" s="389"/>
      <c r="D196" s="389"/>
      <c r="E196" s="389"/>
      <c r="F196" s="389"/>
      <c r="G196" s="389"/>
      <c r="H196" s="389"/>
      <c r="I196" s="389"/>
      <c r="J196" s="389"/>
    </row>
    <row r="197" spans="1:15" ht="20.100000000000001" customHeight="1" x14ac:dyDescent="0.2">
      <c r="A197" s="390" t="s">
        <v>156</v>
      </c>
      <c r="B197" s="390"/>
      <c r="C197" s="390"/>
      <c r="D197" s="390"/>
      <c r="E197" s="390"/>
      <c r="F197" s="390"/>
      <c r="G197" s="390"/>
      <c r="H197" s="390"/>
      <c r="I197" s="390"/>
      <c r="J197" s="390"/>
    </row>
    <row r="198" spans="1:15" s="20" customFormat="1" x14ac:dyDescent="0.2">
      <c r="A198" s="17"/>
      <c r="B198" s="391" t="s">
        <v>123</v>
      </c>
      <c r="C198" s="391"/>
      <c r="D198" s="391"/>
      <c r="E198" s="391"/>
      <c r="F198" s="343"/>
      <c r="G198" s="391" t="s">
        <v>420</v>
      </c>
      <c r="H198" s="391"/>
      <c r="I198" s="391"/>
      <c r="J198" s="391"/>
      <c r="K198" s="168"/>
      <c r="L198" s="168"/>
      <c r="M198" s="91"/>
    </row>
    <row r="199" spans="1:15" s="20" customFormat="1" x14ac:dyDescent="0.2">
      <c r="A199" s="17" t="s">
        <v>256</v>
      </c>
      <c r="B199" s="394">
        <v>2018</v>
      </c>
      <c r="C199" s="392" t="s">
        <v>511</v>
      </c>
      <c r="D199" s="392"/>
      <c r="E199" s="392"/>
      <c r="F199" s="343"/>
      <c r="G199" s="394">
        <v>2018</v>
      </c>
      <c r="H199" s="392" t="s">
        <v>511</v>
      </c>
      <c r="I199" s="392"/>
      <c r="J199" s="392"/>
      <c r="K199" s="168"/>
      <c r="L199" s="168"/>
      <c r="M199" s="91"/>
    </row>
    <row r="200" spans="1:15" s="20" customFormat="1" x14ac:dyDescent="0.2">
      <c r="A200" s="123"/>
      <c r="B200" s="397"/>
      <c r="C200" s="248">
        <v>2019</v>
      </c>
      <c r="D200" s="248">
        <v>2020</v>
      </c>
      <c r="E200" s="344" t="s">
        <v>522</v>
      </c>
      <c r="F200" s="125"/>
      <c r="G200" s="397"/>
      <c r="H200" s="248">
        <v>2019</v>
      </c>
      <c r="I200" s="248">
        <v>2020</v>
      </c>
      <c r="J200" s="344" t="s">
        <v>522</v>
      </c>
      <c r="K200" s="169"/>
      <c r="L200" s="169"/>
    </row>
    <row r="201" spans="1:15" ht="11.25" customHeight="1" x14ac:dyDescent="0.2">
      <c r="A201" s="9"/>
      <c r="B201" s="9"/>
      <c r="C201" s="9"/>
      <c r="D201" s="9"/>
      <c r="E201" s="9"/>
      <c r="F201" s="9"/>
      <c r="G201" s="9"/>
      <c r="H201" s="9"/>
      <c r="I201" s="9"/>
      <c r="J201" s="9"/>
    </row>
    <row r="202" spans="1:15" s="21" customFormat="1" x14ac:dyDescent="0.2">
      <c r="A202" s="86" t="s">
        <v>290</v>
      </c>
      <c r="B202" s="86">
        <v>859951.94101230009</v>
      </c>
      <c r="C202" s="86">
        <v>879530.80563200009</v>
      </c>
      <c r="D202" s="86">
        <v>862226.09682689991</v>
      </c>
      <c r="E202" s="16">
        <v>-1.9674932014081747</v>
      </c>
      <c r="F202" s="86"/>
      <c r="G202" s="86">
        <v>2025429.7037400007</v>
      </c>
      <c r="H202" s="86">
        <v>1947961.3322600003</v>
      </c>
      <c r="I202" s="86">
        <v>1843554.1195899998</v>
      </c>
      <c r="J202" s="16">
        <v>-5.3598195683314032</v>
      </c>
      <c r="K202" s="195"/>
      <c r="L202" s="195"/>
    </row>
    <row r="203" spans="1:15" s="21" customFormat="1" x14ac:dyDescent="0.2">
      <c r="A203" s="86"/>
      <c r="B203" s="86"/>
      <c r="C203" s="86"/>
      <c r="D203" s="86"/>
      <c r="E203" s="16"/>
      <c r="F203" s="86"/>
      <c r="G203" s="86"/>
      <c r="H203" s="86"/>
      <c r="I203" s="86"/>
      <c r="J203" s="16"/>
      <c r="K203" s="195"/>
      <c r="L203" s="195"/>
    </row>
    <row r="204" spans="1:15" s="21" customFormat="1" x14ac:dyDescent="0.2">
      <c r="A204" s="86" t="s">
        <v>375</v>
      </c>
      <c r="B204" s="86">
        <v>845775.15162130003</v>
      </c>
      <c r="C204" s="86">
        <v>868810.26286380005</v>
      </c>
      <c r="D204" s="86">
        <v>850442.78121399996</v>
      </c>
      <c r="E204" s="16">
        <v>-2.1140958428894123</v>
      </c>
      <c r="F204" s="86"/>
      <c r="G204" s="86">
        <v>1990365.9042500006</v>
      </c>
      <c r="H204" s="86">
        <v>1924710.6712500004</v>
      </c>
      <c r="I204" s="86">
        <v>1826821.2597199997</v>
      </c>
      <c r="J204" s="16">
        <v>-5.0859286537039026</v>
      </c>
      <c r="K204" s="195"/>
      <c r="L204" s="195"/>
    </row>
    <row r="205" spans="1:15" s="21" customFormat="1" x14ac:dyDescent="0.2">
      <c r="A205" s="86"/>
      <c r="B205" s="86"/>
      <c r="C205" s="86"/>
      <c r="D205" s="86"/>
      <c r="E205" s="16"/>
      <c r="F205" s="86"/>
      <c r="G205" s="86"/>
      <c r="H205" s="86"/>
      <c r="I205" s="86"/>
      <c r="J205" s="16"/>
      <c r="K205" s="195"/>
      <c r="L205" s="195"/>
    </row>
    <row r="206" spans="1:15" s="20" customFormat="1" ht="11.25" customHeight="1" x14ac:dyDescent="0.2">
      <c r="A206" s="200" t="s">
        <v>490</v>
      </c>
      <c r="B206" s="18">
        <v>526273.57402130007</v>
      </c>
      <c r="C206" s="18">
        <v>508763.38091380004</v>
      </c>
      <c r="D206" s="18">
        <v>510686.63621399994</v>
      </c>
      <c r="E206" s="16">
        <v>0.37802549718604439</v>
      </c>
      <c r="F206" s="16"/>
      <c r="G206" s="18">
        <v>1662489.2073900006</v>
      </c>
      <c r="H206" s="18">
        <v>1588655.4041500003</v>
      </c>
      <c r="I206" s="18">
        <v>1533492.0768499998</v>
      </c>
      <c r="J206" s="16">
        <v>-3.4723280552786235</v>
      </c>
      <c r="K206" s="169"/>
      <c r="L206" s="169"/>
    </row>
    <row r="207" spans="1:15" ht="11.25" customHeight="1" x14ac:dyDescent="0.2">
      <c r="A207" s="9"/>
      <c r="B207" s="11"/>
      <c r="C207" s="11"/>
      <c r="D207" s="305"/>
      <c r="E207" s="16"/>
      <c r="F207" s="12"/>
      <c r="G207" s="11"/>
      <c r="H207" s="11"/>
      <c r="I207" s="11"/>
      <c r="J207" s="16"/>
    </row>
    <row r="208" spans="1:15" s="20" customFormat="1" ht="22.5" x14ac:dyDescent="0.2">
      <c r="A208" s="200" t="s">
        <v>489</v>
      </c>
      <c r="B208" s="18">
        <v>456219.82328130002</v>
      </c>
      <c r="C208" s="18">
        <v>444000.55589120003</v>
      </c>
      <c r="D208" s="18">
        <v>445934.72811729996</v>
      </c>
      <c r="E208" s="16">
        <v>0.43562382984356418</v>
      </c>
      <c r="F208" s="16"/>
      <c r="G208" s="18">
        <v>1507963.2963300005</v>
      </c>
      <c r="H208" s="18">
        <v>1444738.9541700003</v>
      </c>
      <c r="I208" s="18">
        <v>1393993.3270299998</v>
      </c>
      <c r="J208" s="16">
        <v>-3.5124426453326834</v>
      </c>
      <c r="K208" s="196"/>
      <c r="L208" s="197"/>
      <c r="M208" s="113"/>
      <c r="N208" s="113"/>
      <c r="O208" s="113"/>
    </row>
    <row r="209" spans="1:17" s="20" customFormat="1" ht="11.25" customHeight="1" x14ac:dyDescent="0.2">
      <c r="A209" s="17"/>
      <c r="B209" s="18"/>
      <c r="C209" s="18"/>
      <c r="D209" s="18"/>
      <c r="E209" s="16"/>
      <c r="F209" s="16"/>
      <c r="G209" s="18"/>
      <c r="H209" s="18"/>
      <c r="I209" s="18"/>
      <c r="J209" s="12"/>
      <c r="K209" s="251"/>
      <c r="L209" s="252"/>
      <c r="M209" s="253"/>
      <c r="N209" s="253"/>
      <c r="O209" s="253"/>
    </row>
    <row r="210" spans="1:17" s="20" customFormat="1" ht="15" customHeight="1" x14ac:dyDescent="0.2">
      <c r="A210" s="201" t="s">
        <v>342</v>
      </c>
      <c r="B210" s="11">
        <v>32823.450029799998</v>
      </c>
      <c r="C210" s="11">
        <v>32796.679317999995</v>
      </c>
      <c r="D210" s="11">
        <v>36704.546578300011</v>
      </c>
      <c r="E210" s="12">
        <v>11.915435774484749</v>
      </c>
      <c r="F210" s="16"/>
      <c r="G210" s="11">
        <v>107233.67001999999</v>
      </c>
      <c r="H210" s="11">
        <v>103951.68497999998</v>
      </c>
      <c r="I210" s="11">
        <v>110606.92850000005</v>
      </c>
      <c r="J210" s="12">
        <v>6.4022468912173309</v>
      </c>
      <c r="K210" s="251"/>
      <c r="L210" s="252"/>
      <c r="M210" s="253"/>
      <c r="N210" s="253"/>
      <c r="O210" s="253"/>
    </row>
    <row r="211" spans="1:17" s="20" customFormat="1" ht="11.25" customHeight="1" x14ac:dyDescent="0.2">
      <c r="A211" s="201" t="s">
        <v>392</v>
      </c>
      <c r="B211" s="11">
        <v>1.2509999999999999</v>
      </c>
      <c r="C211" s="11">
        <v>4.8285</v>
      </c>
      <c r="D211" s="11">
        <v>1.3859999999999999</v>
      </c>
      <c r="E211" s="12">
        <v>-71.295433364398889</v>
      </c>
      <c r="F211" s="18"/>
      <c r="G211" s="11">
        <v>7.6619999999999999</v>
      </c>
      <c r="H211" s="11">
        <v>35.277860000000004</v>
      </c>
      <c r="I211" s="11">
        <v>9.8836199999999987</v>
      </c>
      <c r="J211" s="12">
        <v>-71.983504668367075</v>
      </c>
      <c r="K211" s="251"/>
      <c r="L211" s="252"/>
      <c r="M211" s="253"/>
      <c r="N211" s="253"/>
      <c r="O211" s="253"/>
    </row>
    <row r="212" spans="1:17" s="20" customFormat="1" ht="11.25" customHeight="1" x14ac:dyDescent="0.2">
      <c r="A212" s="201" t="s">
        <v>393</v>
      </c>
      <c r="B212" s="11">
        <v>55.664999999999999</v>
      </c>
      <c r="C212" s="11">
        <v>691.79549999999995</v>
      </c>
      <c r="D212" s="11">
        <v>303.37200000000001</v>
      </c>
      <c r="E212" s="12">
        <v>-56.147156204398549</v>
      </c>
      <c r="F212" s="16"/>
      <c r="G212" s="11">
        <v>201.10204999999999</v>
      </c>
      <c r="H212" s="11">
        <v>697.22969999999998</v>
      </c>
      <c r="I212" s="11">
        <v>540.08844999999997</v>
      </c>
      <c r="J212" s="12">
        <v>-22.537945529285395</v>
      </c>
      <c r="K212" s="251"/>
      <c r="L212" s="252"/>
      <c r="M212" s="253"/>
      <c r="N212" s="253"/>
      <c r="O212" s="253"/>
    </row>
    <row r="213" spans="1:17" s="20" customFormat="1" ht="11.25" customHeight="1" x14ac:dyDescent="0.2">
      <c r="A213" s="201" t="s">
        <v>394</v>
      </c>
      <c r="B213" s="11">
        <v>111.69</v>
      </c>
      <c r="C213" s="11">
        <v>178.79400000000001</v>
      </c>
      <c r="D213" s="11">
        <v>132.1695</v>
      </c>
      <c r="E213" s="12">
        <v>-26.077217356287136</v>
      </c>
      <c r="F213" s="16"/>
      <c r="G213" s="11">
        <v>420.05930999999998</v>
      </c>
      <c r="H213" s="11">
        <v>728.48215000000005</v>
      </c>
      <c r="I213" s="11">
        <v>448.53967</v>
      </c>
      <c r="J213" s="12">
        <v>-38.428186606905882</v>
      </c>
      <c r="K213" s="251"/>
      <c r="L213" s="252"/>
      <c r="M213" s="253"/>
      <c r="N213" s="253"/>
      <c r="O213" s="253"/>
    </row>
    <row r="214" spans="1:17" s="20" customFormat="1" ht="11.25" customHeight="1" x14ac:dyDescent="0.2">
      <c r="A214" s="201" t="s">
        <v>395</v>
      </c>
      <c r="B214" s="11">
        <v>2146.8732999999997</v>
      </c>
      <c r="C214" s="11">
        <v>1537.3179</v>
      </c>
      <c r="D214" s="11">
        <v>1750.16425</v>
      </c>
      <c r="E214" s="12">
        <v>13.845304865051006</v>
      </c>
      <c r="F214" s="16"/>
      <c r="G214" s="11">
        <v>7159.1634599999998</v>
      </c>
      <c r="H214" s="11">
        <v>4851.1858000000011</v>
      </c>
      <c r="I214" s="11">
        <v>5988.6736700000029</v>
      </c>
      <c r="J214" s="12">
        <v>23.447625320803041</v>
      </c>
      <c r="K214" s="251"/>
      <c r="L214" s="252"/>
      <c r="M214" s="253"/>
      <c r="N214" s="253"/>
      <c r="O214" s="253"/>
    </row>
    <row r="215" spans="1:17" s="20" customFormat="1" ht="11.25" customHeight="1" x14ac:dyDescent="0.2">
      <c r="A215" s="201" t="s">
        <v>396</v>
      </c>
      <c r="B215" s="11">
        <v>42624.218979399993</v>
      </c>
      <c r="C215" s="11">
        <v>40815.580836999994</v>
      </c>
      <c r="D215" s="11">
        <v>43349.14099710001</v>
      </c>
      <c r="E215" s="12">
        <v>6.2073357971260492</v>
      </c>
      <c r="F215" s="16"/>
      <c r="G215" s="11">
        <v>124405.60288000002</v>
      </c>
      <c r="H215" s="11">
        <v>116216.83513000001</v>
      </c>
      <c r="I215" s="11">
        <v>119706.88029000003</v>
      </c>
      <c r="J215" s="12">
        <v>3.0030461215847737</v>
      </c>
      <c r="K215" s="251"/>
      <c r="L215" s="252"/>
      <c r="M215" s="253"/>
      <c r="N215" s="253"/>
      <c r="O215" s="253"/>
    </row>
    <row r="216" spans="1:17" s="20" customFormat="1" ht="11.25" customHeight="1" x14ac:dyDescent="0.2">
      <c r="A216" s="201" t="s">
        <v>343</v>
      </c>
      <c r="B216" s="11">
        <v>3407.39131</v>
      </c>
      <c r="C216" s="11">
        <v>4223.8457500000004</v>
      </c>
      <c r="D216" s="11">
        <v>5663.9015959999997</v>
      </c>
      <c r="E216" s="12">
        <v>34.093476211814789</v>
      </c>
      <c r="F216" s="16"/>
      <c r="G216" s="11">
        <v>10435.35245</v>
      </c>
      <c r="H216" s="11">
        <v>12610.332469999998</v>
      </c>
      <c r="I216" s="11">
        <v>17039.524790000003</v>
      </c>
      <c r="J216" s="12">
        <v>35.123517405564542</v>
      </c>
      <c r="K216" s="251"/>
      <c r="L216" s="252"/>
      <c r="M216" s="253"/>
      <c r="N216" s="253"/>
      <c r="O216" s="253"/>
    </row>
    <row r="217" spans="1:17" s="20" customFormat="1" ht="11.25" customHeight="1" x14ac:dyDescent="0.2">
      <c r="A217" s="201" t="s">
        <v>303</v>
      </c>
      <c r="B217" s="11">
        <v>46808.730899400005</v>
      </c>
      <c r="C217" s="11">
        <v>43691.104656500007</v>
      </c>
      <c r="D217" s="11">
        <v>38367.899868300003</v>
      </c>
      <c r="E217" s="12">
        <v>-12.183726710622452</v>
      </c>
      <c r="F217" s="16"/>
      <c r="G217" s="11">
        <v>129494.55007000001</v>
      </c>
      <c r="H217" s="11">
        <v>117382.17109000006</v>
      </c>
      <c r="I217" s="11">
        <v>103213.35832000003</v>
      </c>
      <c r="J217" s="12">
        <v>-12.070668516717433</v>
      </c>
      <c r="K217" s="251"/>
      <c r="L217" s="252"/>
      <c r="M217" s="253"/>
      <c r="N217" s="253"/>
      <c r="O217" s="253"/>
    </row>
    <row r="218" spans="1:17" s="20" customFormat="1" ht="11.25" customHeight="1" x14ac:dyDescent="0.2">
      <c r="A218" s="201" t="s">
        <v>397</v>
      </c>
      <c r="B218" s="11">
        <v>154.64175</v>
      </c>
      <c r="C218" s="11">
        <v>129.16225</v>
      </c>
      <c r="D218" s="11">
        <v>221.42850000000001</v>
      </c>
      <c r="E218" s="12">
        <v>71.434378078734312</v>
      </c>
      <c r="F218" s="16"/>
      <c r="G218" s="11">
        <v>928.66187999999943</v>
      </c>
      <c r="H218" s="11">
        <v>888.55829000000006</v>
      </c>
      <c r="I218" s="11">
        <v>1316.73947</v>
      </c>
      <c r="J218" s="12">
        <v>48.188305125148275</v>
      </c>
      <c r="K218" s="251"/>
      <c r="L218" s="252"/>
      <c r="M218" s="253"/>
      <c r="N218" s="253"/>
      <c r="O218" s="253"/>
    </row>
    <row r="219" spans="1:17" s="20" customFormat="1" ht="11.25" customHeight="1" x14ac:dyDescent="0.2">
      <c r="A219" s="201" t="s">
        <v>398</v>
      </c>
      <c r="B219" s="11">
        <v>77475.586816300012</v>
      </c>
      <c r="C219" s="11">
        <v>80359.330487400017</v>
      </c>
      <c r="D219" s="11">
        <v>83858.23379779997</v>
      </c>
      <c r="E219" s="12">
        <v>4.3540722516952428</v>
      </c>
      <c r="F219" s="16"/>
      <c r="G219" s="11">
        <v>271345.83947000006</v>
      </c>
      <c r="H219" s="11">
        <v>276383.31130000012</v>
      </c>
      <c r="I219" s="11">
        <v>275365.7242499998</v>
      </c>
      <c r="J219" s="12">
        <v>-0.36817962894140521</v>
      </c>
      <c r="K219" s="251"/>
      <c r="L219" s="252"/>
      <c r="M219" s="253"/>
      <c r="N219" s="253"/>
      <c r="O219" s="253"/>
    </row>
    <row r="220" spans="1:17" s="20" customFormat="1" ht="11.25" customHeight="1" x14ac:dyDescent="0.2">
      <c r="A220" s="201" t="s">
        <v>399</v>
      </c>
      <c r="B220" s="11">
        <v>29220.115764200007</v>
      </c>
      <c r="C220" s="11">
        <v>29492.770469999999</v>
      </c>
      <c r="D220" s="11">
        <v>28326.170679999996</v>
      </c>
      <c r="E220" s="12">
        <v>-3.9555449400274796</v>
      </c>
      <c r="F220" s="16"/>
      <c r="G220" s="11">
        <v>104936.95189999999</v>
      </c>
      <c r="H220" s="11">
        <v>102862.20537000001</v>
      </c>
      <c r="I220" s="11">
        <v>93426.033180000028</v>
      </c>
      <c r="J220" s="12">
        <v>-9.17360478132629</v>
      </c>
      <c r="K220" s="256"/>
      <c r="L220" s="173"/>
      <c r="M220" s="174"/>
      <c r="N220" s="174"/>
      <c r="O220" s="174"/>
    </row>
    <row r="221" spans="1:17" ht="11.25" customHeight="1" x14ac:dyDescent="0.2">
      <c r="A221" s="201" t="s">
        <v>400</v>
      </c>
      <c r="B221" s="11">
        <v>5009.3279690000008</v>
      </c>
      <c r="C221" s="11">
        <v>5275.91165</v>
      </c>
      <c r="D221" s="11">
        <v>5764.7321899999997</v>
      </c>
      <c r="E221" s="12">
        <v>9.265138850458186</v>
      </c>
      <c r="F221" s="12"/>
      <c r="G221" s="11">
        <v>17480.906250000004</v>
      </c>
      <c r="H221" s="11">
        <v>17004.070090000016</v>
      </c>
      <c r="I221" s="11">
        <v>17968.703160000001</v>
      </c>
      <c r="J221" s="12">
        <v>5.6729539745150817</v>
      </c>
      <c r="K221" s="255"/>
      <c r="L221" s="252"/>
      <c r="M221" s="253"/>
      <c r="N221" s="253"/>
      <c r="O221" s="253"/>
    </row>
    <row r="222" spans="1:17" ht="11.25" customHeight="1" x14ac:dyDescent="0.2">
      <c r="A222" s="201" t="s">
        <v>304</v>
      </c>
      <c r="B222" s="11">
        <v>33726.9372649</v>
      </c>
      <c r="C222" s="11">
        <v>32268.657618000001</v>
      </c>
      <c r="D222" s="11">
        <v>33137.791668000005</v>
      </c>
      <c r="E222" s="12">
        <v>2.6934310695192494</v>
      </c>
      <c r="F222" s="12"/>
      <c r="G222" s="11">
        <v>93095.850009999966</v>
      </c>
      <c r="H222" s="11">
        <v>89027.096370000028</v>
      </c>
      <c r="I222" s="11">
        <v>85588.32699000003</v>
      </c>
      <c r="J222" s="12">
        <v>-3.8626098347724849</v>
      </c>
    </row>
    <row r="223" spans="1:17" ht="11.25" customHeight="1" x14ac:dyDescent="0.2">
      <c r="A223" s="201" t="s">
        <v>340</v>
      </c>
      <c r="B223" s="11">
        <v>8953.5953482000004</v>
      </c>
      <c r="C223" s="11">
        <v>7519.0720999999994</v>
      </c>
      <c r="D223" s="11">
        <v>8718.9854570000007</v>
      </c>
      <c r="E223" s="12">
        <v>15.95826374640032</v>
      </c>
      <c r="F223" s="12"/>
      <c r="G223" s="11">
        <v>38544.652919999971</v>
      </c>
      <c r="H223" s="11">
        <v>32948.962229999997</v>
      </c>
      <c r="I223" s="11">
        <v>35311.809090000017</v>
      </c>
      <c r="J223" s="12">
        <v>7.1712330224733165</v>
      </c>
      <c r="K223" s="172"/>
      <c r="L223" s="252"/>
      <c r="M223" s="253"/>
      <c r="N223" s="253"/>
      <c r="O223" s="253"/>
      <c r="P223" s="253"/>
      <c r="Q223" s="253"/>
    </row>
    <row r="224" spans="1:17" ht="11.25" customHeight="1" x14ac:dyDescent="0.2">
      <c r="A224" s="201" t="s">
        <v>305</v>
      </c>
      <c r="B224" s="11">
        <v>6527.1036107999998</v>
      </c>
      <c r="C224" s="11">
        <v>7079.1099600000007</v>
      </c>
      <c r="D224" s="11">
        <v>7210.0983224999991</v>
      </c>
      <c r="E224" s="12">
        <v>1.8503507254462619</v>
      </c>
      <c r="F224" s="12"/>
      <c r="G224" s="11">
        <v>29436.132429999998</v>
      </c>
      <c r="H224" s="11">
        <v>30918.044360000004</v>
      </c>
      <c r="I224" s="11">
        <v>28502.259070000007</v>
      </c>
      <c r="J224" s="12">
        <v>-7.8135125943651218</v>
      </c>
      <c r="L224" s="175"/>
      <c r="M224" s="176"/>
      <c r="N224" s="176"/>
      <c r="O224" s="176"/>
      <c r="P224" s="176"/>
      <c r="Q224" s="176"/>
    </row>
    <row r="225" spans="1:15" ht="11.25" customHeight="1" x14ac:dyDescent="0.2">
      <c r="A225" s="201" t="s">
        <v>306</v>
      </c>
      <c r="B225" s="11">
        <v>3385.4282199999993</v>
      </c>
      <c r="C225" s="11">
        <v>3414.9612800000009</v>
      </c>
      <c r="D225" s="11">
        <v>4033.1261699999995</v>
      </c>
      <c r="E225" s="12">
        <v>18.101666148320092</v>
      </c>
      <c r="F225" s="12"/>
      <c r="G225" s="11">
        <v>11954.60543</v>
      </c>
      <c r="H225" s="11">
        <v>15603.146169999998</v>
      </c>
      <c r="I225" s="11">
        <v>15587.344359999997</v>
      </c>
      <c r="J225" s="12">
        <v>-0.10127322930796367</v>
      </c>
      <c r="L225" s="172"/>
      <c r="M225" s="13"/>
      <c r="N225" s="13"/>
      <c r="O225" s="13"/>
    </row>
    <row r="226" spans="1:15" ht="11.25" customHeight="1" x14ac:dyDescent="0.2">
      <c r="A226" s="201" t="s">
        <v>341</v>
      </c>
      <c r="B226" s="11">
        <v>155433.77508159995</v>
      </c>
      <c r="C226" s="11">
        <v>144935.62177170001</v>
      </c>
      <c r="D226" s="11">
        <v>136982.86657629997</v>
      </c>
      <c r="E226" s="12">
        <v>-5.48709495856518</v>
      </c>
      <c r="F226" s="12"/>
      <c r="G226" s="11">
        <v>537174.02862000046</v>
      </c>
      <c r="H226" s="11">
        <v>496136.92277</v>
      </c>
      <c r="I226" s="11">
        <v>453665.47216999985</v>
      </c>
      <c r="J226" s="12">
        <v>-8.5604293191638021</v>
      </c>
    </row>
    <row r="227" spans="1:15" ht="11.25" customHeight="1" x14ac:dyDescent="0.2">
      <c r="A227" s="201" t="s">
        <v>358</v>
      </c>
      <c r="B227" s="11">
        <v>8354.0409377000015</v>
      </c>
      <c r="C227" s="11">
        <v>9586.0118426000008</v>
      </c>
      <c r="D227" s="11">
        <v>11408.713965999999</v>
      </c>
      <c r="E227" s="12">
        <v>19.014186017379558</v>
      </c>
      <c r="F227" s="12"/>
      <c r="G227" s="11">
        <v>23708.505180000015</v>
      </c>
      <c r="H227" s="11">
        <v>26493.438039999994</v>
      </c>
      <c r="I227" s="11">
        <v>29707.037980000001</v>
      </c>
      <c r="J227" s="12">
        <v>12.129795820187965</v>
      </c>
    </row>
    <row r="228" spans="1:15" ht="11.25" customHeight="1" x14ac:dyDescent="0.2">
      <c r="A228" s="9"/>
      <c r="B228" s="11"/>
      <c r="C228" s="11"/>
      <c r="D228" s="11"/>
      <c r="E228" s="12"/>
      <c r="F228" s="12"/>
      <c r="G228" s="11"/>
      <c r="H228" s="11"/>
      <c r="I228" s="11"/>
      <c r="J228" s="12"/>
      <c r="K228" s="172"/>
      <c r="L228" s="172"/>
      <c r="M228" s="13"/>
      <c r="N228" s="13"/>
      <c r="O228" s="13"/>
    </row>
    <row r="229" spans="1:15" s="20" customFormat="1" ht="11.25" customHeight="1" x14ac:dyDescent="0.2">
      <c r="A229" s="17" t="s">
        <v>488</v>
      </c>
      <c r="B229" s="18">
        <v>70053.750740000003</v>
      </c>
      <c r="C229" s="18">
        <v>64762.825022600002</v>
      </c>
      <c r="D229" s="18">
        <v>64751.90809669999</v>
      </c>
      <c r="E229" s="16">
        <v>-1.6856778400580197E-2</v>
      </c>
      <c r="F229" s="16"/>
      <c r="G229" s="18">
        <v>154525.91105999995</v>
      </c>
      <c r="H229" s="18">
        <v>143916.44997999998</v>
      </c>
      <c r="I229" s="18">
        <v>139498.74982</v>
      </c>
      <c r="J229" s="16">
        <v>-3.069628357713043</v>
      </c>
      <c r="K229" s="169"/>
      <c r="L229" s="169"/>
    </row>
    <row r="230" spans="1:15" ht="11.25" customHeight="1" x14ac:dyDescent="0.2">
      <c r="A230" s="9" t="s">
        <v>485</v>
      </c>
      <c r="B230" s="11">
        <v>20147.090700000001</v>
      </c>
      <c r="C230" s="11">
        <v>18007.542859599998</v>
      </c>
      <c r="D230" s="11">
        <v>22384.1340767</v>
      </c>
      <c r="E230" s="12">
        <v>24.3042110254748</v>
      </c>
      <c r="F230" s="12"/>
      <c r="G230" s="11">
        <v>39730.706669999985</v>
      </c>
      <c r="H230" s="11">
        <v>33819.719470000004</v>
      </c>
      <c r="I230" s="11">
        <v>41488.577760000015</v>
      </c>
      <c r="J230" s="12">
        <v>22.675700479428045</v>
      </c>
      <c r="K230" s="172"/>
      <c r="L230" s="172"/>
    </row>
    <row r="231" spans="1:15" ht="11.25" customHeight="1" x14ac:dyDescent="0.2">
      <c r="A231" s="9" t="s">
        <v>486</v>
      </c>
      <c r="B231" s="11">
        <v>44162.874949999998</v>
      </c>
      <c r="C231" s="11">
        <v>41055.895760000007</v>
      </c>
      <c r="D231" s="11">
        <v>37717.303819999994</v>
      </c>
      <c r="E231" s="12">
        <v>-8.1318209679710378</v>
      </c>
      <c r="F231" s="12"/>
      <c r="G231" s="11">
        <v>90967.733159999974</v>
      </c>
      <c r="H231" s="11">
        <v>87754.960499999972</v>
      </c>
      <c r="I231" s="11">
        <v>79760.177879999988</v>
      </c>
      <c r="J231" s="12">
        <v>-9.1103483774002569</v>
      </c>
      <c r="K231" s="172"/>
      <c r="L231" s="172"/>
    </row>
    <row r="232" spans="1:15" ht="11.25" customHeight="1" x14ac:dyDescent="0.2">
      <c r="A232" s="9" t="s">
        <v>483</v>
      </c>
      <c r="B232" s="11">
        <v>1131.3434999999999</v>
      </c>
      <c r="C232" s="11">
        <v>1090.5083999999999</v>
      </c>
      <c r="D232" s="11">
        <v>1174.7696999999998</v>
      </c>
      <c r="E232" s="12">
        <v>7.7267905501690706</v>
      </c>
      <c r="F232" s="12"/>
      <c r="G232" s="11">
        <v>4645.2486099999996</v>
      </c>
      <c r="H232" s="11">
        <v>3804.7596800000001</v>
      </c>
      <c r="I232" s="11">
        <v>3575.1079900000004</v>
      </c>
      <c r="J232" s="12">
        <v>-6.035905269054993</v>
      </c>
      <c r="K232" s="172"/>
      <c r="L232" s="172"/>
    </row>
    <row r="233" spans="1:15" ht="11.25" customHeight="1" x14ac:dyDescent="0.2">
      <c r="A233" s="9" t="s">
        <v>54</v>
      </c>
      <c r="B233" s="11">
        <v>4612.4415900000004</v>
      </c>
      <c r="C233" s="11">
        <v>4608.8780030000007</v>
      </c>
      <c r="D233" s="11">
        <v>3475.7004999999999</v>
      </c>
      <c r="E233" s="12">
        <v>-24.586840924459182</v>
      </c>
      <c r="F233" s="12"/>
      <c r="G233" s="11">
        <v>19182.22262</v>
      </c>
      <c r="H233" s="11">
        <v>18537.010329999997</v>
      </c>
      <c r="I233" s="11">
        <v>14674.886189999997</v>
      </c>
      <c r="J233" s="12">
        <v>-20.834665737600631</v>
      </c>
    </row>
    <row r="234" spans="1:15" ht="11.25" customHeight="1" x14ac:dyDescent="0.2">
      <c r="A234" s="9"/>
      <c r="B234" s="11"/>
      <c r="C234" s="11"/>
      <c r="D234" s="11"/>
      <c r="E234" s="12"/>
      <c r="F234" s="12"/>
      <c r="G234" s="11"/>
      <c r="H234" s="11"/>
      <c r="I234" s="11"/>
      <c r="J234" s="12"/>
    </row>
    <row r="235" spans="1:15" s="20" customFormat="1" ht="11.25" customHeight="1" x14ac:dyDescent="0.2">
      <c r="A235" s="17" t="s">
        <v>480</v>
      </c>
      <c r="B235" s="18">
        <v>319501.57759999996</v>
      </c>
      <c r="C235" s="18">
        <v>360046.88195000001</v>
      </c>
      <c r="D235" s="18">
        <v>339756.14499999996</v>
      </c>
      <c r="E235" s="16">
        <v>-5.6355819109184324</v>
      </c>
      <c r="F235" s="16"/>
      <c r="G235" s="18">
        <v>327876.69685999997</v>
      </c>
      <c r="H235" s="18">
        <v>336055.2671</v>
      </c>
      <c r="I235" s="18">
        <v>293329.18286999996</v>
      </c>
      <c r="J235" s="16">
        <v>-12.714005228576298</v>
      </c>
      <c r="K235" s="173"/>
      <c r="L235" s="173"/>
    </row>
    <row r="236" spans="1:15" ht="11.25" customHeight="1" x14ac:dyDescent="0.2">
      <c r="A236" s="9"/>
      <c r="B236" s="11"/>
      <c r="C236" s="11"/>
      <c r="D236" s="11"/>
      <c r="E236" s="12"/>
      <c r="F236" s="12"/>
      <c r="G236" s="11"/>
      <c r="H236" s="11"/>
      <c r="I236" s="11"/>
      <c r="J236" s="12"/>
      <c r="K236" s="172"/>
      <c r="L236" s="172"/>
    </row>
    <row r="237" spans="1:15" ht="11.25" customHeight="1" x14ac:dyDescent="0.2">
      <c r="A237" s="17" t="s">
        <v>484</v>
      </c>
      <c r="B237" s="18">
        <v>14176.789390999998</v>
      </c>
      <c r="C237" s="18">
        <v>10720.542768199999</v>
      </c>
      <c r="D237" s="18">
        <v>11783.315612900002</v>
      </c>
      <c r="E237" s="16">
        <v>9.9134238599604316</v>
      </c>
      <c r="F237" s="12"/>
      <c r="G237" s="18">
        <v>35063.799490000005</v>
      </c>
      <c r="H237" s="18">
        <v>23250.66101</v>
      </c>
      <c r="I237" s="18">
        <v>16732.85987</v>
      </c>
      <c r="J237" s="16">
        <v>-28.032756303989487</v>
      </c>
      <c r="K237" s="172"/>
      <c r="L237" s="172"/>
    </row>
    <row r="238" spans="1:15" ht="11.25" customHeight="1" x14ac:dyDescent="0.2">
      <c r="A238" s="9" t="s">
        <v>481</v>
      </c>
      <c r="B238" s="11">
        <v>5532.3846416999995</v>
      </c>
      <c r="C238" s="11">
        <v>3688.4546581999998</v>
      </c>
      <c r="D238" s="11">
        <v>2195.7570968999999</v>
      </c>
      <c r="E238" s="12">
        <v>-40.469456713572569</v>
      </c>
      <c r="F238" s="12"/>
      <c r="G238" s="11">
        <v>14033.51734</v>
      </c>
      <c r="H238" s="11">
        <v>8592.7412299999996</v>
      </c>
      <c r="I238" s="11">
        <v>4670.6100100000003</v>
      </c>
      <c r="J238" s="12">
        <v>-45.644703069918926</v>
      </c>
    </row>
    <row r="239" spans="1:15" ht="11.25" customHeight="1" x14ac:dyDescent="0.2">
      <c r="A239" s="9" t="s">
        <v>55</v>
      </c>
      <c r="B239" s="11">
        <v>514.11469999999997</v>
      </c>
      <c r="C239" s="11">
        <v>344.73165999999992</v>
      </c>
      <c r="D239" s="11">
        <v>301.53334000000001</v>
      </c>
      <c r="E239" s="12">
        <v>-12.530998748417801</v>
      </c>
      <c r="F239" s="12"/>
      <c r="G239" s="11">
        <v>2806.5805900000014</v>
      </c>
      <c r="H239" s="11">
        <v>2337.7751100000005</v>
      </c>
      <c r="I239" s="11">
        <v>2080.1969200000003</v>
      </c>
      <c r="J239" s="12">
        <v>-11.018091042983187</v>
      </c>
    </row>
    <row r="240" spans="1:15" ht="11.25" customHeight="1" x14ac:dyDescent="0.2">
      <c r="A240" s="9" t="s">
        <v>0</v>
      </c>
      <c r="B240" s="11">
        <v>8130.2900492999997</v>
      </c>
      <c r="C240" s="11">
        <v>6687.3564499999993</v>
      </c>
      <c r="D240" s="11">
        <v>9286.025176000001</v>
      </c>
      <c r="E240" s="12">
        <v>38.859431906011253</v>
      </c>
      <c r="F240" s="12"/>
      <c r="G240" s="11">
        <v>18223.701560000001</v>
      </c>
      <c r="H240" s="11">
        <v>12320.14467</v>
      </c>
      <c r="I240" s="11">
        <v>9982.0529399999996</v>
      </c>
      <c r="J240" s="12">
        <v>-18.977794438512873</v>
      </c>
    </row>
    <row r="241" spans="1:14" x14ac:dyDescent="0.2">
      <c r="A241" s="84"/>
      <c r="B241" s="90"/>
      <c r="C241" s="90"/>
      <c r="D241" s="90"/>
      <c r="E241" s="90"/>
      <c r="F241" s="90"/>
      <c r="G241" s="90"/>
      <c r="H241" s="90"/>
      <c r="I241" s="90"/>
      <c r="J241" s="84"/>
    </row>
    <row r="242" spans="1:14" ht="21.6" customHeight="1" x14ac:dyDescent="0.2">
      <c r="A242" s="398" t="s">
        <v>487</v>
      </c>
      <c r="B242" s="398"/>
      <c r="C242" s="398"/>
      <c r="D242" s="398"/>
      <c r="E242" s="398"/>
      <c r="F242" s="398"/>
      <c r="G242" s="398"/>
      <c r="H242" s="398"/>
      <c r="I242" s="398"/>
      <c r="J242" s="398"/>
    </row>
    <row r="243" spans="1:14" ht="20.100000000000001" customHeight="1" x14ac:dyDescent="0.2">
      <c r="A243" s="389" t="s">
        <v>196</v>
      </c>
      <c r="B243" s="389"/>
      <c r="C243" s="389"/>
      <c r="D243" s="389"/>
      <c r="E243" s="389"/>
      <c r="F243" s="389"/>
      <c r="G243" s="389"/>
      <c r="H243" s="389"/>
      <c r="I243" s="389"/>
      <c r="J243" s="389"/>
      <c r="K243"/>
    </row>
    <row r="244" spans="1:14" ht="20.100000000000001" customHeight="1" x14ac:dyDescent="0.2">
      <c r="A244" s="390" t="s">
        <v>158</v>
      </c>
      <c r="B244" s="390"/>
      <c r="C244" s="390"/>
      <c r="D244" s="390"/>
      <c r="E244" s="390"/>
      <c r="F244" s="390"/>
      <c r="G244" s="390"/>
      <c r="H244" s="390"/>
      <c r="I244" s="390"/>
      <c r="J244" s="390"/>
      <c r="K244" s="238"/>
      <c r="L244" s="238"/>
    </row>
    <row r="245" spans="1:14" s="20" customFormat="1" x14ac:dyDescent="0.2">
      <c r="A245" s="17"/>
      <c r="B245" s="391" t="s">
        <v>100</v>
      </c>
      <c r="C245" s="391"/>
      <c r="D245" s="391"/>
      <c r="E245" s="391"/>
      <c r="F245" s="343"/>
      <c r="G245" s="391" t="s">
        <v>420</v>
      </c>
      <c r="H245" s="391"/>
      <c r="I245" s="391"/>
      <c r="J245" s="391"/>
    </row>
    <row r="246" spans="1:14" s="20" customFormat="1" x14ac:dyDescent="0.2">
      <c r="A246" s="17" t="s">
        <v>256</v>
      </c>
      <c r="B246" s="394">
        <v>2018</v>
      </c>
      <c r="C246" s="392" t="s">
        <v>511</v>
      </c>
      <c r="D246" s="392"/>
      <c r="E246" s="392"/>
      <c r="F246" s="343"/>
      <c r="G246" s="394">
        <v>2018</v>
      </c>
      <c r="H246" s="392" t="s">
        <v>511</v>
      </c>
      <c r="I246" s="392"/>
      <c r="J246" s="392"/>
    </row>
    <row r="247" spans="1:14" s="20" customFormat="1" x14ac:dyDescent="0.2">
      <c r="A247" s="123"/>
      <c r="B247" s="397"/>
      <c r="C247" s="248">
        <v>2019</v>
      </c>
      <c r="D247" s="248">
        <v>2020</v>
      </c>
      <c r="E247" s="344" t="s">
        <v>522</v>
      </c>
      <c r="F247" s="125"/>
      <c r="G247" s="397"/>
      <c r="H247" s="248">
        <v>2019</v>
      </c>
      <c r="I247" s="248">
        <v>2020</v>
      </c>
      <c r="J247" s="344" t="s">
        <v>522</v>
      </c>
    </row>
    <row r="248" spans="1:14" x14ac:dyDescent="0.2">
      <c r="A248" s="9"/>
      <c r="B248" s="9"/>
      <c r="C248" s="9"/>
      <c r="D248" s="9"/>
      <c r="E248" s="9"/>
      <c r="F248" s="9"/>
      <c r="G248" s="9"/>
      <c r="H248" s="9"/>
      <c r="I248" s="9"/>
      <c r="J248" s="9"/>
    </row>
    <row r="249" spans="1:14" s="20" customFormat="1" ht="11.25" customHeight="1" x14ac:dyDescent="0.2">
      <c r="A249" s="17" t="s">
        <v>253</v>
      </c>
      <c r="B249" s="18"/>
      <c r="C249" s="18"/>
      <c r="D249" s="18"/>
      <c r="E249" s="12" t="s">
        <v>524</v>
      </c>
      <c r="F249" s="16"/>
      <c r="G249" s="18">
        <v>106400</v>
      </c>
      <c r="H249" s="18">
        <v>80502</v>
      </c>
      <c r="I249" s="18">
        <v>80726</v>
      </c>
      <c r="J249" s="16">
        <v>0.2782539564234412</v>
      </c>
      <c r="K249" s="169"/>
      <c r="L249" s="169"/>
    </row>
    <row r="250" spans="1:14" ht="11.25" customHeight="1" x14ac:dyDescent="0.2">
      <c r="A250" s="17"/>
      <c r="B250" s="11"/>
      <c r="C250" s="11"/>
      <c r="D250" s="11"/>
      <c r="E250" s="12"/>
      <c r="F250" s="12"/>
      <c r="G250" s="11"/>
      <c r="H250" s="11"/>
      <c r="I250" s="11"/>
      <c r="J250" s="12"/>
    </row>
    <row r="251" spans="1:14" ht="11.25" customHeight="1" x14ac:dyDescent="0.2">
      <c r="A251" s="9" t="s">
        <v>437</v>
      </c>
      <c r="B251" s="11">
        <v>538</v>
      </c>
      <c r="C251" s="11">
        <v>135</v>
      </c>
      <c r="D251" s="11">
        <v>25873</v>
      </c>
      <c r="E251" s="12">
        <v>19065.185185185186</v>
      </c>
      <c r="F251" s="12"/>
      <c r="G251" s="11">
        <v>505.423</v>
      </c>
      <c r="H251" s="11">
        <v>80.05</v>
      </c>
      <c r="I251" s="11">
        <v>22857.876</v>
      </c>
      <c r="J251" s="12">
        <v>28454.498438475952</v>
      </c>
    </row>
    <row r="252" spans="1:14" ht="11.25" customHeight="1" x14ac:dyDescent="0.2">
      <c r="A252" s="9" t="s">
        <v>56</v>
      </c>
      <c r="B252" s="11">
        <v>81</v>
      </c>
      <c r="C252" s="11">
        <v>576.00000000000011</v>
      </c>
      <c r="D252" s="11">
        <v>92</v>
      </c>
      <c r="E252" s="12">
        <v>-84.027777777777786</v>
      </c>
      <c r="F252" s="12"/>
      <c r="G252" s="11">
        <v>6394.93343</v>
      </c>
      <c r="H252" s="11">
        <v>5976.00684</v>
      </c>
      <c r="I252" s="11">
        <v>3245.3060300000002</v>
      </c>
      <c r="J252" s="12">
        <v>-45.694405697835506</v>
      </c>
    </row>
    <row r="253" spans="1:14" ht="11.25" customHeight="1" x14ac:dyDescent="0.2">
      <c r="A253" s="9" t="s">
        <v>57</v>
      </c>
      <c r="B253" s="11">
        <v>14</v>
      </c>
      <c r="C253" s="11">
        <v>0</v>
      </c>
      <c r="D253" s="11">
        <v>0</v>
      </c>
      <c r="E253" s="12" t="s">
        <v>524</v>
      </c>
      <c r="F253" s="12"/>
      <c r="G253" s="11">
        <v>18.5</v>
      </c>
      <c r="H253" s="11">
        <v>0</v>
      </c>
      <c r="I253" s="11">
        <v>0</v>
      </c>
      <c r="J253" s="12" t="s">
        <v>524</v>
      </c>
    </row>
    <row r="254" spans="1:14" ht="11.25" customHeight="1" x14ac:dyDescent="0.2">
      <c r="A254" s="9" t="s">
        <v>58</v>
      </c>
      <c r="B254" s="11">
        <v>3568.366</v>
      </c>
      <c r="C254" s="11">
        <v>3119.627</v>
      </c>
      <c r="D254" s="11">
        <v>1631.0075000000002</v>
      </c>
      <c r="E254" s="12">
        <v>-47.717868193857782</v>
      </c>
      <c r="F254" s="12"/>
      <c r="G254" s="11">
        <v>16429.330399999995</v>
      </c>
      <c r="H254" s="11">
        <v>14946.60282</v>
      </c>
      <c r="I254" s="11">
        <v>5515.0296200000003</v>
      </c>
      <c r="J254" s="12">
        <v>-63.101785158696011</v>
      </c>
      <c r="K254" s="238"/>
      <c r="L254" s="238"/>
      <c r="M254" s="238"/>
      <c r="N254" s="13"/>
    </row>
    <row r="255" spans="1:14" ht="11.25" customHeight="1" x14ac:dyDescent="0.2">
      <c r="A255" s="9" t="s">
        <v>59</v>
      </c>
      <c r="B255" s="11">
        <v>8431.7116200000019</v>
      </c>
      <c r="C255" s="11">
        <v>4249.8386900000005</v>
      </c>
      <c r="D255" s="11">
        <v>2014.9378699999997</v>
      </c>
      <c r="E255" s="12">
        <v>-52.587897636180649</v>
      </c>
      <c r="F255" s="12"/>
      <c r="G255" s="11">
        <v>29045.076669999999</v>
      </c>
      <c r="H255" s="11">
        <v>12516.602169999998</v>
      </c>
      <c r="I255" s="11">
        <v>6165.628709999999</v>
      </c>
      <c r="J255" s="12">
        <v>-50.740395626075887</v>
      </c>
      <c r="K255" s="172"/>
      <c r="L255" s="172"/>
      <c r="M255" s="13"/>
      <c r="N255" s="13"/>
    </row>
    <row r="256" spans="1:14" ht="11.25" customHeight="1" x14ac:dyDescent="0.2">
      <c r="A256" s="9" t="s">
        <v>60</v>
      </c>
      <c r="B256" s="11"/>
      <c r="C256" s="11"/>
      <c r="D256" s="11"/>
      <c r="E256" s="12"/>
      <c r="F256" s="12"/>
      <c r="G256" s="11">
        <v>54006.736500000006</v>
      </c>
      <c r="H256" s="11">
        <v>46982.738169999997</v>
      </c>
      <c r="I256" s="11">
        <v>42942.159639999998</v>
      </c>
      <c r="J256" s="12">
        <v>-8.6001341926470332</v>
      </c>
    </row>
    <row r="257" spans="1:18" ht="11.25" customHeight="1" x14ac:dyDescent="0.2">
      <c r="A257" s="9"/>
      <c r="B257" s="11"/>
      <c r="C257" s="11"/>
      <c r="D257" s="11"/>
      <c r="E257" s="12"/>
      <c r="F257" s="12"/>
      <c r="G257" s="11"/>
      <c r="H257" s="11"/>
      <c r="I257" s="11"/>
      <c r="J257" s="12"/>
    </row>
    <row r="258" spans="1:18" s="20" customFormat="1" ht="11.25" customHeight="1" x14ac:dyDescent="0.2">
      <c r="A258" s="17" t="s">
        <v>254</v>
      </c>
      <c r="B258" s="18"/>
      <c r="C258" s="18"/>
      <c r="D258" s="18"/>
      <c r="E258" s="12"/>
      <c r="F258" s="16"/>
      <c r="G258" s="18">
        <v>1274378</v>
      </c>
      <c r="H258" s="18">
        <v>1378132</v>
      </c>
      <c r="I258" s="18">
        <v>1579007</v>
      </c>
      <c r="J258" s="16">
        <v>14.575889682555811</v>
      </c>
      <c r="K258" s="169"/>
    </row>
    <row r="259" spans="1:18" ht="11.25" customHeight="1" x14ac:dyDescent="0.2">
      <c r="A259" s="17"/>
      <c r="B259" s="11"/>
      <c r="C259" s="11"/>
      <c r="D259" s="11"/>
      <c r="E259" s="12"/>
      <c r="F259" s="12"/>
      <c r="G259" s="11"/>
      <c r="H259" s="11"/>
      <c r="I259" s="11"/>
      <c r="J259" s="12"/>
    </row>
    <row r="260" spans="1:18" s="20" customFormat="1" ht="11.25" customHeight="1" x14ac:dyDescent="0.2">
      <c r="A260" s="17" t="s">
        <v>61</v>
      </c>
      <c r="B260" s="18">
        <v>80922.712673800008</v>
      </c>
      <c r="C260" s="18">
        <v>72595.6836797</v>
      </c>
      <c r="D260" s="18">
        <v>71065.005436200008</v>
      </c>
      <c r="E260" s="16">
        <v>-2.1084975936771997</v>
      </c>
      <c r="F260" s="16"/>
      <c r="G260" s="18">
        <v>200406.84968000004</v>
      </c>
      <c r="H260" s="18">
        <v>161487.71264000001</v>
      </c>
      <c r="I260" s="18">
        <v>155822.99835000001</v>
      </c>
      <c r="J260" s="16">
        <v>-3.5078299131205029</v>
      </c>
      <c r="K260" s="282"/>
      <c r="L260" s="282"/>
    </row>
    <row r="261" spans="1:18" ht="11.25" customHeight="1" x14ac:dyDescent="0.2">
      <c r="A261" s="9" t="s">
        <v>62</v>
      </c>
      <c r="B261" s="11">
        <v>447.59853000000004</v>
      </c>
      <c r="C261" s="11">
        <v>1284.02665</v>
      </c>
      <c r="D261" s="11">
        <v>44.048349999999999</v>
      </c>
      <c r="E261" s="12">
        <v>-96.569514347696753</v>
      </c>
      <c r="F261" s="12"/>
      <c r="G261" s="11">
        <v>516.17255</v>
      </c>
      <c r="H261" s="11">
        <v>883.37909000000002</v>
      </c>
      <c r="I261" s="11">
        <v>29.577579999999998</v>
      </c>
      <c r="J261" s="12">
        <v>-96.651768155390684</v>
      </c>
      <c r="K261" s="282"/>
      <c r="L261" s="282"/>
    </row>
    <row r="262" spans="1:18" ht="11.25" customHeight="1" x14ac:dyDescent="0.2">
      <c r="A262" s="9" t="s">
        <v>63</v>
      </c>
      <c r="B262" s="11">
        <v>1326.1635318000001</v>
      </c>
      <c r="C262" s="11">
        <v>490.39579800000001</v>
      </c>
      <c r="D262" s="11">
        <v>654.13912000000005</v>
      </c>
      <c r="E262" s="12">
        <v>33.390033656038781</v>
      </c>
      <c r="F262" s="12"/>
      <c r="G262" s="11">
        <v>3422.4072799999999</v>
      </c>
      <c r="H262" s="11">
        <v>1556.1082699999999</v>
      </c>
      <c r="I262" s="11">
        <v>2147.0033600000002</v>
      </c>
      <c r="J262" s="12">
        <v>37.972620632624768</v>
      </c>
      <c r="K262" s="282"/>
      <c r="L262" s="282"/>
      <c r="M262" s="13"/>
      <c r="N262" s="13"/>
    </row>
    <row r="263" spans="1:18" ht="11.25" customHeight="1" x14ac:dyDescent="0.2">
      <c r="A263" s="9" t="s">
        <v>64</v>
      </c>
      <c r="B263" s="11">
        <v>4041.2771999999995</v>
      </c>
      <c r="C263" s="11">
        <v>3288.0032000000001</v>
      </c>
      <c r="D263" s="11">
        <v>1412.9090099999999</v>
      </c>
      <c r="E263" s="12">
        <v>-57.028356602572657</v>
      </c>
      <c r="F263" s="12"/>
      <c r="G263" s="11">
        <v>15187.171259999999</v>
      </c>
      <c r="H263" s="11">
        <v>10589.003540000002</v>
      </c>
      <c r="I263" s="11">
        <v>4898.4654799999998</v>
      </c>
      <c r="J263" s="12">
        <v>-53.740071372192602</v>
      </c>
      <c r="K263" s="282"/>
      <c r="L263" s="282"/>
      <c r="M263" s="13"/>
      <c r="N263" s="13"/>
    </row>
    <row r="264" spans="1:18" ht="11.25" customHeight="1" x14ac:dyDescent="0.2">
      <c r="A264" s="9" t="s">
        <v>65</v>
      </c>
      <c r="B264" s="11">
        <v>502.10743999999994</v>
      </c>
      <c r="C264" s="11">
        <v>797.69141999999999</v>
      </c>
      <c r="D264" s="11">
        <v>1061.1534199999999</v>
      </c>
      <c r="E264" s="12">
        <v>33.028059898149564</v>
      </c>
      <c r="F264" s="12"/>
      <c r="G264" s="11">
        <v>1624.2255499999999</v>
      </c>
      <c r="H264" s="11">
        <v>2722.2888399999997</v>
      </c>
      <c r="I264" s="11">
        <v>3745.70847</v>
      </c>
      <c r="J264" s="12">
        <v>37.594086819971693</v>
      </c>
      <c r="K264" s="282"/>
      <c r="L264" s="282"/>
    </row>
    <row r="265" spans="1:18" ht="11.25" customHeight="1" x14ac:dyDescent="0.2">
      <c r="A265" s="9" t="s">
        <v>66</v>
      </c>
      <c r="B265" s="11">
        <v>7337.1331</v>
      </c>
      <c r="C265" s="11">
        <v>9161.4177657</v>
      </c>
      <c r="D265" s="11">
        <v>7873.7244600000004</v>
      </c>
      <c r="E265" s="12">
        <v>-14.055611681862985</v>
      </c>
      <c r="F265" s="12"/>
      <c r="G265" s="11">
        <v>32107.720510000006</v>
      </c>
      <c r="H265" s="11">
        <v>39860.118150000009</v>
      </c>
      <c r="I265" s="11">
        <v>33497.59186</v>
      </c>
      <c r="J265" s="12">
        <v>-15.962136053026242</v>
      </c>
      <c r="K265" s="282"/>
      <c r="L265" s="282"/>
    </row>
    <row r="266" spans="1:18" ht="11.25" customHeight="1" x14ac:dyDescent="0.2">
      <c r="A266" s="9" t="s">
        <v>99</v>
      </c>
      <c r="B266" s="11">
        <v>28275.335393999998</v>
      </c>
      <c r="C266" s="11">
        <v>25331.770957999997</v>
      </c>
      <c r="D266" s="11">
        <v>28804.9153386</v>
      </c>
      <c r="E266" s="12">
        <v>13.710626021206579</v>
      </c>
      <c r="F266" s="12"/>
      <c r="G266" s="11">
        <v>48436.669850000006</v>
      </c>
      <c r="H266" s="11">
        <v>41904.231860000007</v>
      </c>
      <c r="I266" s="11">
        <v>48201.665880000008</v>
      </c>
      <c r="J266" s="12">
        <v>15.028157635819255</v>
      </c>
      <c r="K266" s="282"/>
      <c r="L266" s="282"/>
    </row>
    <row r="267" spans="1:18" ht="11.25" customHeight="1" x14ac:dyDescent="0.2">
      <c r="A267" s="9" t="s">
        <v>67</v>
      </c>
      <c r="B267" s="11">
        <v>6326.4368000000004</v>
      </c>
      <c r="C267" s="11">
        <v>6015.0314599999992</v>
      </c>
      <c r="D267" s="11">
        <v>5467.5046676000002</v>
      </c>
      <c r="E267" s="12">
        <v>-9.1026422062969345</v>
      </c>
      <c r="F267" s="12"/>
      <c r="G267" s="11">
        <v>10205.908809999999</v>
      </c>
      <c r="H267" s="11">
        <v>10480.641369999999</v>
      </c>
      <c r="I267" s="11">
        <v>9713.4778899999983</v>
      </c>
      <c r="J267" s="12">
        <v>-7.3198142452993977</v>
      </c>
      <c r="K267" s="282"/>
      <c r="L267" s="282"/>
    </row>
    <row r="268" spans="1:18" ht="11.25" customHeight="1" x14ac:dyDescent="0.2">
      <c r="A268" s="9" t="s">
        <v>339</v>
      </c>
      <c r="B268" s="11">
        <v>32666.660678</v>
      </c>
      <c r="C268" s="11">
        <v>26227.346428000001</v>
      </c>
      <c r="D268" s="11">
        <v>25746.611069999999</v>
      </c>
      <c r="E268" s="12">
        <v>-1.8329546197886657</v>
      </c>
      <c r="F268" s="12"/>
      <c r="G268" s="11">
        <v>88906.573870000022</v>
      </c>
      <c r="H268" s="11">
        <v>53491.941519999993</v>
      </c>
      <c r="I268" s="11">
        <v>53589.507829999988</v>
      </c>
      <c r="J268" s="12">
        <v>0.18239440788201478</v>
      </c>
      <c r="K268" s="282"/>
      <c r="L268" s="282"/>
    </row>
    <row r="269" spans="1:18" ht="11.25" customHeight="1" x14ac:dyDescent="0.2">
      <c r="A269" s="9"/>
      <c r="B269" s="11"/>
      <c r="C269" s="11"/>
      <c r="D269" s="11"/>
      <c r="E269" s="12"/>
      <c r="F269" s="12"/>
      <c r="G269" s="11"/>
      <c r="H269" s="11"/>
      <c r="I269" s="11"/>
      <c r="J269" s="12"/>
      <c r="K269" s="282"/>
      <c r="L269" s="282"/>
    </row>
    <row r="270" spans="1:18" s="20" customFormat="1" ht="11.25" customHeight="1" x14ac:dyDescent="0.2">
      <c r="A270" s="17" t="s">
        <v>68</v>
      </c>
      <c r="B270" s="18">
        <v>402736.0149905</v>
      </c>
      <c r="C270" s="18">
        <v>452364.71957770007</v>
      </c>
      <c r="D270" s="18">
        <v>521391.1322259999</v>
      </c>
      <c r="E270" s="16">
        <v>15.259017704284858</v>
      </c>
      <c r="F270" s="16"/>
      <c r="G270" s="18">
        <v>1025590.6712300002</v>
      </c>
      <c r="H270" s="18">
        <v>1171755.3273599998</v>
      </c>
      <c r="I270" s="18">
        <v>1397279.5110199999</v>
      </c>
      <c r="J270" s="16">
        <v>19.24669582412848</v>
      </c>
      <c r="K270" s="282"/>
      <c r="L270" s="282"/>
      <c r="M270" s="174"/>
      <c r="N270" s="19"/>
      <c r="O270" s="19"/>
      <c r="P270" s="174"/>
      <c r="Q270" s="174"/>
      <c r="R270" s="174"/>
    </row>
    <row r="271" spans="1:18" s="20" customFormat="1" ht="11.25" customHeight="1" x14ac:dyDescent="0.2">
      <c r="A271" s="17" t="s">
        <v>450</v>
      </c>
      <c r="B271" s="18">
        <v>198985.96140899998</v>
      </c>
      <c r="C271" s="18">
        <v>226182.40223099999</v>
      </c>
      <c r="D271" s="18">
        <v>289390.48314999993</v>
      </c>
      <c r="E271" s="16">
        <v>27.945622778577416</v>
      </c>
      <c r="F271" s="16"/>
      <c r="G271" s="18">
        <v>499152.58012000006</v>
      </c>
      <c r="H271" s="18">
        <v>597455.28281999985</v>
      </c>
      <c r="I271" s="18">
        <v>837062.26420000009</v>
      </c>
      <c r="J271" s="16">
        <v>40.104588288022313</v>
      </c>
      <c r="K271" s="282"/>
      <c r="L271" s="282"/>
    </row>
    <row r="272" spans="1:18" ht="11.25" customHeight="1" x14ac:dyDescent="0.2">
      <c r="A272" s="9" t="s">
        <v>451</v>
      </c>
      <c r="B272" s="11">
        <v>193342.45140899997</v>
      </c>
      <c r="C272" s="11">
        <v>220260.48752099997</v>
      </c>
      <c r="D272" s="11">
        <v>283454.08849999995</v>
      </c>
      <c r="E272" s="12">
        <v>28.690393674432869</v>
      </c>
      <c r="F272" s="12"/>
      <c r="G272" s="11">
        <v>483382.47407000005</v>
      </c>
      <c r="H272" s="11">
        <v>582339.29837999982</v>
      </c>
      <c r="I272" s="11">
        <v>820315.12730000005</v>
      </c>
      <c r="J272" s="12">
        <v>40.865493636102059</v>
      </c>
      <c r="K272" s="282"/>
      <c r="L272" s="282"/>
      <c r="M272" s="238"/>
    </row>
    <row r="273" spans="1:19" ht="11.25" customHeight="1" x14ac:dyDescent="0.2">
      <c r="A273" s="331" t="s">
        <v>452</v>
      </c>
      <c r="B273" s="11">
        <v>149156.06618199998</v>
      </c>
      <c r="C273" s="11">
        <v>172531.07964099996</v>
      </c>
      <c r="D273" s="11">
        <v>232214.41368</v>
      </c>
      <c r="E273" s="12">
        <v>34.592801577077125</v>
      </c>
      <c r="F273" s="12"/>
      <c r="G273" s="11">
        <v>435927.96858000004</v>
      </c>
      <c r="H273" s="11">
        <v>515478.49913999985</v>
      </c>
      <c r="I273" s="11">
        <v>724893.37216000003</v>
      </c>
      <c r="J273" s="12">
        <v>40.625336142899869</v>
      </c>
      <c r="K273" s="282"/>
      <c r="L273" s="282"/>
      <c r="M273" s="238"/>
    </row>
    <row r="274" spans="1:19" ht="11.25" customHeight="1" x14ac:dyDescent="0.2">
      <c r="A274" s="331" t="s">
        <v>459</v>
      </c>
      <c r="B274" s="11">
        <v>44186.385226999999</v>
      </c>
      <c r="C274" s="11">
        <v>47729.407880000006</v>
      </c>
      <c r="D274" s="11">
        <v>51239.674819999986</v>
      </c>
      <c r="E274" s="12">
        <v>7.3545160015925575</v>
      </c>
      <c r="F274" s="12"/>
      <c r="G274" s="11">
        <v>47454.50549000001</v>
      </c>
      <c r="H274" s="11">
        <v>66860.799239999993</v>
      </c>
      <c r="I274" s="11">
        <v>95421.755140000008</v>
      </c>
      <c r="J274" s="12">
        <v>42.71704230976826</v>
      </c>
      <c r="K274" s="282"/>
      <c r="L274" s="282"/>
      <c r="M274" s="238"/>
    </row>
    <row r="275" spans="1:19" ht="11.25" customHeight="1" x14ac:dyDescent="0.2">
      <c r="A275" s="9" t="s">
        <v>453</v>
      </c>
      <c r="B275" s="11">
        <v>5643.51</v>
      </c>
      <c r="C275" s="11">
        <v>5921.91471</v>
      </c>
      <c r="D275" s="11">
        <v>5936.3946500000002</v>
      </c>
      <c r="E275" s="12">
        <v>0.244514497575409</v>
      </c>
      <c r="F275" s="12"/>
      <c r="G275" s="11">
        <v>15770.10605</v>
      </c>
      <c r="H275" s="11">
        <v>15115.98444</v>
      </c>
      <c r="I275" s="11">
        <v>16747.136900000001</v>
      </c>
      <c r="J275" s="12">
        <v>10.790911213719141</v>
      </c>
      <c r="K275" s="282"/>
      <c r="L275" s="282"/>
      <c r="M275" s="238"/>
    </row>
    <row r="276" spans="1:19" s="20" customFormat="1" ht="11.25" customHeight="1" x14ac:dyDescent="0.2">
      <c r="A276" s="17" t="s">
        <v>449</v>
      </c>
      <c r="B276" s="18">
        <v>154421.69965649999</v>
      </c>
      <c r="C276" s="18">
        <v>170012.20908830001</v>
      </c>
      <c r="D276" s="18">
        <v>172779.03718299998</v>
      </c>
      <c r="E276" s="16">
        <v>1.6274290590877314</v>
      </c>
      <c r="F276" s="16"/>
      <c r="G276" s="18">
        <v>400814.46065000002</v>
      </c>
      <c r="H276" s="18">
        <v>416096.04480000003</v>
      </c>
      <c r="I276" s="18">
        <v>382427.32970999996</v>
      </c>
      <c r="J276" s="16">
        <v>-8.0915729699337078</v>
      </c>
      <c r="K276" s="282"/>
      <c r="L276" s="282"/>
      <c r="M276" s="22"/>
    </row>
    <row r="277" spans="1:19" ht="11.25" customHeight="1" x14ac:dyDescent="0.2">
      <c r="A277" s="9" t="s">
        <v>446</v>
      </c>
      <c r="B277" s="11">
        <v>128007.04829149999</v>
      </c>
      <c r="C277" s="11">
        <v>147925.93548330001</v>
      </c>
      <c r="D277" s="11">
        <v>153735.29405299999</v>
      </c>
      <c r="E277" s="12">
        <v>3.9272075925832723</v>
      </c>
      <c r="F277" s="12"/>
      <c r="G277" s="11">
        <v>356734.92055000004</v>
      </c>
      <c r="H277" s="11">
        <v>394723.55494</v>
      </c>
      <c r="I277" s="11">
        <v>368607.16984999995</v>
      </c>
      <c r="J277" s="12">
        <v>-6.6163736020187258</v>
      </c>
      <c r="K277" s="282"/>
      <c r="L277" s="282"/>
    </row>
    <row r="278" spans="1:19" ht="11.25" customHeight="1" x14ac:dyDescent="0.2">
      <c r="A278" s="331" t="s">
        <v>457</v>
      </c>
      <c r="B278" s="11">
        <v>2068.2293138999999</v>
      </c>
      <c r="C278" s="11">
        <v>1387.8040974999999</v>
      </c>
      <c r="D278" s="11">
        <v>2018.6893100000002</v>
      </c>
      <c r="E278" s="12">
        <v>45.459241231271847</v>
      </c>
      <c r="F278" s="12"/>
      <c r="G278" s="11">
        <v>4170.6342299999997</v>
      </c>
      <c r="H278" s="11">
        <v>2040.2931699999999</v>
      </c>
      <c r="I278" s="11">
        <v>2283.00234</v>
      </c>
      <c r="J278" s="12">
        <v>11.89579877876082</v>
      </c>
      <c r="K278" s="282"/>
      <c r="L278" s="282"/>
    </row>
    <row r="279" spans="1:19" ht="11.25" customHeight="1" x14ac:dyDescent="0.2">
      <c r="A279" s="331" t="s">
        <v>458</v>
      </c>
      <c r="B279" s="11">
        <v>125938.81897759999</v>
      </c>
      <c r="C279" s="11">
        <v>146538.13138580002</v>
      </c>
      <c r="D279" s="11">
        <v>151716.604743</v>
      </c>
      <c r="E279" s="12">
        <v>3.5338742948524953</v>
      </c>
      <c r="F279" s="12"/>
      <c r="G279" s="11">
        <v>352564.28632000001</v>
      </c>
      <c r="H279" s="11">
        <v>392683.26176999998</v>
      </c>
      <c r="I279" s="11">
        <v>366324.16750999994</v>
      </c>
      <c r="J279" s="12">
        <v>-6.7125586512620288</v>
      </c>
      <c r="K279" s="282"/>
      <c r="L279" s="282"/>
    </row>
    <row r="280" spans="1:19" ht="11.25" customHeight="1" x14ac:dyDescent="0.2">
      <c r="A280" s="9" t="s">
        <v>448</v>
      </c>
      <c r="B280" s="11">
        <v>26414.651364999998</v>
      </c>
      <c r="C280" s="11">
        <v>22086.273605000002</v>
      </c>
      <c r="D280" s="11">
        <v>19043.743129999999</v>
      </c>
      <c r="E280" s="12">
        <v>-13.775662338581284</v>
      </c>
      <c r="F280" s="12"/>
      <c r="G280" s="11">
        <v>44079.540099999998</v>
      </c>
      <c r="H280" s="11">
        <v>21372.489860000001</v>
      </c>
      <c r="I280" s="11">
        <v>13820.159860000003</v>
      </c>
      <c r="J280" s="12">
        <v>-35.336687720856858</v>
      </c>
      <c r="K280" s="282"/>
      <c r="L280" s="282"/>
    </row>
    <row r="281" spans="1:19" s="20" customFormat="1" ht="11.25" customHeight="1" x14ac:dyDescent="0.2">
      <c r="A281" s="17" t="s">
        <v>432</v>
      </c>
      <c r="B281" s="18">
        <v>11277.041357000002</v>
      </c>
      <c r="C281" s="18">
        <v>21311.6856524</v>
      </c>
      <c r="D281" s="18">
        <v>25867.614644000001</v>
      </c>
      <c r="E281" s="16">
        <v>21.377609757897957</v>
      </c>
      <c r="F281" s="16"/>
      <c r="G281" s="18">
        <v>47347.878740000015</v>
      </c>
      <c r="H281" s="18">
        <v>88539.028490000012</v>
      </c>
      <c r="I281" s="18">
        <v>101719.15118999999</v>
      </c>
      <c r="J281" s="16">
        <v>14.886229185910466</v>
      </c>
      <c r="K281" s="282"/>
      <c r="L281" s="282"/>
    </row>
    <row r="282" spans="1:19" ht="11.25" customHeight="1" x14ac:dyDescent="0.2">
      <c r="A282" s="9" t="s">
        <v>456</v>
      </c>
      <c r="B282" s="11">
        <v>10618.793767000001</v>
      </c>
      <c r="C282" s="11">
        <v>20549.040232399999</v>
      </c>
      <c r="D282" s="11">
        <v>25200.821634</v>
      </c>
      <c r="E282" s="12">
        <v>22.637463107719569</v>
      </c>
      <c r="F282" s="12"/>
      <c r="G282" s="11">
        <v>45437.004720000012</v>
      </c>
      <c r="H282" s="11">
        <v>86255.281230000008</v>
      </c>
      <c r="I282" s="11">
        <v>99287.586739999984</v>
      </c>
      <c r="J282" s="12">
        <v>15.108994283201383</v>
      </c>
      <c r="K282" s="282"/>
      <c r="L282" s="282"/>
    </row>
    <row r="283" spans="1:19" ht="11.25" customHeight="1" x14ac:dyDescent="0.2">
      <c r="A283" s="331" t="s">
        <v>69</v>
      </c>
      <c r="B283" s="11">
        <v>9537.9649270000009</v>
      </c>
      <c r="C283" s="11">
        <v>19149.866432399998</v>
      </c>
      <c r="D283" s="11">
        <v>23897.380634000001</v>
      </c>
      <c r="E283" s="12">
        <v>24.791369790274871</v>
      </c>
      <c r="F283" s="12"/>
      <c r="G283" s="11">
        <v>40701.329160000008</v>
      </c>
      <c r="H283" s="11">
        <v>80265.195420000004</v>
      </c>
      <c r="I283" s="11">
        <v>93530.146799999988</v>
      </c>
      <c r="J283" s="12">
        <v>16.526405138103854</v>
      </c>
      <c r="K283" s="282"/>
      <c r="L283" s="282"/>
    </row>
    <row r="284" spans="1:19" ht="11.25" customHeight="1" x14ac:dyDescent="0.2">
      <c r="A284" s="331" t="s">
        <v>455</v>
      </c>
      <c r="B284" s="11">
        <v>1080.8288400000001</v>
      </c>
      <c r="C284" s="11">
        <v>1399.1738</v>
      </c>
      <c r="D284" s="11">
        <v>1303.441</v>
      </c>
      <c r="E284" s="12">
        <v>-6.8420949563235069</v>
      </c>
      <c r="F284" s="12"/>
      <c r="G284" s="11">
        <v>4735.6755599999997</v>
      </c>
      <c r="H284" s="11">
        <v>5990.0858099999996</v>
      </c>
      <c r="I284" s="11">
        <v>5757.4399400000002</v>
      </c>
      <c r="J284" s="12">
        <v>-3.8838487023276684</v>
      </c>
      <c r="K284" s="282"/>
      <c r="L284" s="282"/>
    </row>
    <row r="285" spans="1:19" ht="11.25" customHeight="1" x14ac:dyDescent="0.2">
      <c r="A285" s="9" t="s">
        <v>447</v>
      </c>
      <c r="B285" s="11">
        <v>658.24758999999995</v>
      </c>
      <c r="C285" s="11">
        <v>762.64541999999994</v>
      </c>
      <c r="D285" s="11">
        <v>666.79301000000009</v>
      </c>
      <c r="E285" s="12">
        <v>-12.56841088746063</v>
      </c>
      <c r="F285" s="12"/>
      <c r="G285" s="11">
        <v>1910.8740199999995</v>
      </c>
      <c r="H285" s="11">
        <v>2283.7472600000001</v>
      </c>
      <c r="I285" s="11">
        <v>2431.5644500000003</v>
      </c>
      <c r="J285" s="12">
        <v>6.4725721882201697</v>
      </c>
      <c r="K285" s="282"/>
      <c r="L285" s="282"/>
    </row>
    <row r="286" spans="1:19" s="20" customFormat="1" ht="11.25" customHeight="1" x14ac:dyDescent="0.2">
      <c r="A286" s="17" t="s">
        <v>70</v>
      </c>
      <c r="B286" s="18">
        <v>5377.3703179999993</v>
      </c>
      <c r="C286" s="18">
        <v>5667.8660799999998</v>
      </c>
      <c r="D286" s="18">
        <v>6300.3151399999997</v>
      </c>
      <c r="E286" s="16">
        <v>11.158503942633729</v>
      </c>
      <c r="F286" s="16"/>
      <c r="G286" s="18">
        <v>34691.664950000006</v>
      </c>
      <c r="H286" s="18">
        <v>35020.767149999992</v>
      </c>
      <c r="I286" s="18">
        <v>36100.419180000004</v>
      </c>
      <c r="J286" s="16">
        <v>3.0828908612300552</v>
      </c>
      <c r="K286" s="282"/>
      <c r="L286" s="282"/>
      <c r="N286" s="174"/>
      <c r="O286" s="174"/>
      <c r="P286" s="174"/>
      <c r="Q286" s="174"/>
      <c r="R286" s="174"/>
      <c r="S286" s="174"/>
    </row>
    <row r="287" spans="1:19" s="20" customFormat="1" ht="11.25" customHeight="1" x14ac:dyDescent="0.2">
      <c r="A287" s="17" t="s">
        <v>71</v>
      </c>
      <c r="B287" s="18">
        <v>32673.942250000004</v>
      </c>
      <c r="C287" s="18">
        <v>29190.556526000004</v>
      </c>
      <c r="D287" s="18">
        <v>27053.682108999998</v>
      </c>
      <c r="E287" s="16">
        <v>-7.320430547792725</v>
      </c>
      <c r="F287" s="16"/>
      <c r="G287" s="18">
        <v>43584.086770000009</v>
      </c>
      <c r="H287" s="18">
        <v>34644.204100000017</v>
      </c>
      <c r="I287" s="18">
        <v>39970.346740000008</v>
      </c>
      <c r="J287" s="16">
        <v>15.373834609177777</v>
      </c>
      <c r="K287" s="282"/>
      <c r="L287" s="282"/>
      <c r="M287" s="22"/>
      <c r="N287" s="174"/>
      <c r="O287" s="174"/>
      <c r="P287" s="174"/>
      <c r="Q287" s="174"/>
    </row>
    <row r="288" spans="1:19" ht="11.25" customHeight="1" x14ac:dyDescent="0.2">
      <c r="A288" s="18"/>
      <c r="B288" s="11"/>
      <c r="C288" s="11">
        <v>147.92593548330001</v>
      </c>
      <c r="D288" s="11">
        <v>153.73529405299999</v>
      </c>
      <c r="E288" s="12"/>
      <c r="F288" s="12"/>
      <c r="G288" s="11"/>
      <c r="H288" s="11">
        <v>394.72355493999999</v>
      </c>
      <c r="I288" s="11">
        <v>368.60716984999993</v>
      </c>
      <c r="J288" s="12"/>
      <c r="K288" s="282"/>
      <c r="L288" s="282"/>
      <c r="M288" s="130"/>
      <c r="N288" s="130"/>
      <c r="O288" s="13"/>
      <c r="P288" s="13"/>
      <c r="Q288" s="13"/>
    </row>
    <row r="289" spans="1:18" s="20" customFormat="1" ht="11.25" customHeight="1" x14ac:dyDescent="0.2">
      <c r="A289" s="17" t="s">
        <v>72</v>
      </c>
      <c r="B289" s="18"/>
      <c r="C289" s="18"/>
      <c r="D289" s="18"/>
      <c r="E289" s="16"/>
      <c r="F289" s="16"/>
      <c r="G289" s="18">
        <v>48380.479089999804</v>
      </c>
      <c r="H289" s="18">
        <v>44888.960000000196</v>
      </c>
      <c r="I289" s="18">
        <v>25904.490630000131</v>
      </c>
      <c r="J289" s="16">
        <v>-42.29206773781344</v>
      </c>
      <c r="K289" s="282"/>
      <c r="L289" s="282"/>
      <c r="M289" s="135"/>
      <c r="N289" s="135"/>
      <c r="O289" s="135"/>
      <c r="P289" s="135"/>
      <c r="Q289" s="135"/>
      <c r="R289" s="135"/>
    </row>
    <row r="290" spans="1:18" ht="15" x14ac:dyDescent="0.2">
      <c r="A290" s="84"/>
      <c r="B290" s="90"/>
      <c r="C290" s="90"/>
      <c r="D290" s="90"/>
      <c r="E290" s="90"/>
      <c r="F290" s="90"/>
      <c r="G290" s="90"/>
      <c r="H290" s="90"/>
      <c r="I290" s="90"/>
      <c r="J290" s="84"/>
      <c r="K290" s="282"/>
      <c r="L290" s="282"/>
      <c r="M290" s="129"/>
      <c r="N290" s="129"/>
      <c r="O290" s="129"/>
      <c r="P290" s="129"/>
      <c r="Q290" s="129"/>
      <c r="R290" s="129"/>
    </row>
    <row r="291" spans="1:18" ht="15" x14ac:dyDescent="0.2">
      <c r="A291" s="9" t="s">
        <v>409</v>
      </c>
      <c r="B291" s="9"/>
      <c r="C291" s="9"/>
      <c r="D291" s="9"/>
      <c r="E291" s="9"/>
      <c r="F291" s="9"/>
      <c r="G291" s="9"/>
      <c r="H291" s="9"/>
      <c r="I291" s="9"/>
      <c r="J291" s="9"/>
      <c r="K291" s="282"/>
      <c r="L291" s="282"/>
      <c r="M291" s="129"/>
      <c r="N291" s="129"/>
      <c r="O291" s="129"/>
      <c r="P291" s="129"/>
      <c r="Q291" s="129"/>
      <c r="R291" s="129"/>
    </row>
    <row r="292" spans="1:18" ht="15" x14ac:dyDescent="0.2">
      <c r="A292" s="9" t="s">
        <v>401</v>
      </c>
      <c r="B292" s="9"/>
      <c r="C292" s="9"/>
      <c r="D292" s="9"/>
      <c r="E292" s="9"/>
      <c r="F292" s="9"/>
      <c r="G292" s="9"/>
      <c r="H292" s="9"/>
      <c r="I292" s="9"/>
      <c r="J292" s="9"/>
      <c r="K292" s="282"/>
      <c r="L292" s="282"/>
      <c r="M292" s="129"/>
      <c r="N292" s="129"/>
      <c r="O292" s="129"/>
      <c r="P292" s="129"/>
      <c r="Q292" s="129"/>
      <c r="R292" s="129"/>
    </row>
    <row r="293" spans="1:18" ht="20.100000000000001" customHeight="1" x14ac:dyDescent="0.2">
      <c r="A293" s="389" t="s">
        <v>197</v>
      </c>
      <c r="B293" s="389"/>
      <c r="C293" s="389"/>
      <c r="D293" s="389"/>
      <c r="E293" s="389"/>
      <c r="F293" s="389"/>
      <c r="G293" s="389"/>
      <c r="H293" s="389"/>
      <c r="I293" s="389"/>
      <c r="J293" s="389"/>
      <c r="K293" s="282"/>
      <c r="L293" s="282"/>
      <c r="M293" s="129"/>
      <c r="N293" s="129"/>
      <c r="O293" s="129"/>
      <c r="P293" s="129"/>
      <c r="Q293" s="129"/>
      <c r="R293" s="129"/>
    </row>
    <row r="294" spans="1:18" ht="20.100000000000001" customHeight="1" x14ac:dyDescent="0.2">
      <c r="A294" s="390" t="s">
        <v>159</v>
      </c>
      <c r="B294" s="390"/>
      <c r="C294" s="390"/>
      <c r="D294" s="390"/>
      <c r="E294" s="390"/>
      <c r="F294" s="390"/>
      <c r="G294" s="390"/>
      <c r="H294" s="390"/>
      <c r="I294" s="390"/>
      <c r="J294" s="390"/>
      <c r="K294" s="282"/>
      <c r="L294" s="282"/>
      <c r="Q294" s="129"/>
      <c r="R294" s="129"/>
    </row>
    <row r="295" spans="1:18" s="20" customFormat="1" ht="15.75" x14ac:dyDescent="0.2">
      <c r="A295" s="17"/>
      <c r="B295" s="391" t="s">
        <v>100</v>
      </c>
      <c r="C295" s="391"/>
      <c r="D295" s="391"/>
      <c r="E295" s="391"/>
      <c r="F295" s="343"/>
      <c r="G295" s="391" t="s">
        <v>420</v>
      </c>
      <c r="H295" s="391"/>
      <c r="I295" s="391"/>
      <c r="J295" s="391"/>
      <c r="K295" s="282"/>
      <c r="L295" s="282"/>
      <c r="Q295" s="135"/>
      <c r="R295" s="135"/>
    </row>
    <row r="296" spans="1:18" s="20" customFormat="1" ht="15.75" x14ac:dyDescent="0.2">
      <c r="A296" s="17" t="s">
        <v>256</v>
      </c>
      <c r="B296" s="394">
        <v>2018</v>
      </c>
      <c r="C296" s="392" t="s">
        <v>511</v>
      </c>
      <c r="D296" s="392"/>
      <c r="E296" s="392"/>
      <c r="F296" s="343"/>
      <c r="G296" s="394">
        <v>2018</v>
      </c>
      <c r="H296" s="392" t="s">
        <v>511</v>
      </c>
      <c r="I296" s="392"/>
      <c r="J296" s="392"/>
      <c r="K296" s="282"/>
      <c r="L296" s="282"/>
      <c r="M296" s="22"/>
      <c r="N296" s="22"/>
      <c r="Q296" s="135"/>
      <c r="R296" s="135"/>
    </row>
    <row r="297" spans="1:18" s="20" customFormat="1" ht="12.75" x14ac:dyDescent="0.2">
      <c r="A297" s="123"/>
      <c r="B297" s="397"/>
      <c r="C297" s="248">
        <v>2019</v>
      </c>
      <c r="D297" s="248">
        <v>2020</v>
      </c>
      <c r="E297" s="344" t="s">
        <v>522</v>
      </c>
      <c r="F297" s="125"/>
      <c r="G297" s="397"/>
      <c r="H297" s="248">
        <v>2019</v>
      </c>
      <c r="I297" s="248">
        <v>2020</v>
      </c>
      <c r="J297" s="344" t="s">
        <v>522</v>
      </c>
      <c r="K297" s="282"/>
      <c r="L297" s="282"/>
      <c r="M297" s="238"/>
      <c r="N297" s="238"/>
    </row>
    <row r="298" spans="1:18" ht="12.75" x14ac:dyDescent="0.2">
      <c r="A298" s="9"/>
      <c r="B298" s="11"/>
      <c r="C298" s="11"/>
      <c r="D298" s="11"/>
      <c r="E298" s="12"/>
      <c r="F298" s="12"/>
      <c r="G298" s="11"/>
      <c r="H298" s="11"/>
      <c r="I298" s="11"/>
      <c r="J298" s="12"/>
      <c r="K298" s="282"/>
      <c r="L298" s="282"/>
      <c r="M298" s="238"/>
      <c r="N298" s="238"/>
    </row>
    <row r="299" spans="1:18" s="20" customFormat="1" ht="15" customHeight="1" x14ac:dyDescent="0.2">
      <c r="A299" s="17" t="s">
        <v>253</v>
      </c>
      <c r="B299" s="18"/>
      <c r="C299" s="18"/>
      <c r="D299" s="18"/>
      <c r="E299" s="16"/>
      <c r="F299" s="16"/>
      <c r="G299" s="18">
        <v>430556</v>
      </c>
      <c r="H299" s="18">
        <v>427310</v>
      </c>
      <c r="I299" s="18">
        <v>354037</v>
      </c>
      <c r="J299" s="16">
        <v>-17.147504153892953</v>
      </c>
      <c r="K299" s="282"/>
      <c r="L299" s="282"/>
      <c r="M299" s="22"/>
      <c r="N299" s="22"/>
    </row>
    <row r="300" spans="1:18" ht="12.75" x14ac:dyDescent="0.2">
      <c r="A300" s="17"/>
      <c r="B300" s="11"/>
      <c r="C300" s="11"/>
      <c r="D300" s="11"/>
      <c r="E300" s="12"/>
      <c r="F300" s="12"/>
      <c r="G300" s="11"/>
      <c r="H300" s="11"/>
      <c r="I300" s="11"/>
      <c r="J300" s="12"/>
      <c r="K300" s="282"/>
      <c r="L300" s="282"/>
      <c r="M300" s="238"/>
      <c r="N300" s="238"/>
    </row>
    <row r="301" spans="1:18" s="20" customFormat="1" ht="14.25" customHeight="1" x14ac:dyDescent="0.2">
      <c r="A301" s="17" t="s">
        <v>74</v>
      </c>
      <c r="B301" s="18">
        <v>5982765.7889299998</v>
      </c>
      <c r="C301" s="18">
        <v>5352731.2822000002</v>
      </c>
      <c r="D301" s="18">
        <v>4722675.9378500003</v>
      </c>
      <c r="E301" s="16">
        <v>-11.770726216822965</v>
      </c>
      <c r="F301" s="18"/>
      <c r="G301" s="18">
        <v>395895.46169999999</v>
      </c>
      <c r="H301" s="18">
        <v>395115.52196000004</v>
      </c>
      <c r="I301" s="18">
        <v>334102.31939000002</v>
      </c>
      <c r="J301" s="16">
        <v>-15.441864259682703</v>
      </c>
      <c r="K301" s="282"/>
      <c r="L301" s="282"/>
      <c r="M301" s="22"/>
      <c r="N301" s="22"/>
    </row>
    <row r="302" spans="1:18" ht="11.25" customHeight="1" x14ac:dyDescent="0.2">
      <c r="A302" s="9" t="s">
        <v>345</v>
      </c>
      <c r="B302" s="11">
        <v>78396.827999999994</v>
      </c>
      <c r="C302" s="11">
        <v>0</v>
      </c>
      <c r="D302" s="11">
        <v>30290.76</v>
      </c>
      <c r="E302" s="12" t="s">
        <v>524</v>
      </c>
      <c r="F302" s="12"/>
      <c r="G302" s="11">
        <v>4810.02988</v>
      </c>
      <c r="H302" s="11">
        <v>0</v>
      </c>
      <c r="I302" s="11">
        <v>1079.51208</v>
      </c>
      <c r="J302" s="12" t="s">
        <v>524</v>
      </c>
      <c r="K302" s="282"/>
      <c r="L302" s="282"/>
      <c r="M302" s="238"/>
      <c r="N302" s="238"/>
    </row>
    <row r="303" spans="1:18" ht="11.25" customHeight="1" x14ac:dyDescent="0.2">
      <c r="A303" s="9" t="s">
        <v>89</v>
      </c>
      <c r="B303" s="11">
        <v>5904368.9609300001</v>
      </c>
      <c r="C303" s="11">
        <v>5352731.2822000002</v>
      </c>
      <c r="D303" s="11">
        <v>4692385.1778500006</v>
      </c>
      <c r="E303" s="12">
        <v>-12.336619746743466</v>
      </c>
      <c r="F303" s="12"/>
      <c r="G303" s="11">
        <v>391085.43182</v>
      </c>
      <c r="H303" s="11">
        <v>395115.52196000004</v>
      </c>
      <c r="I303" s="11">
        <v>333022.80731</v>
      </c>
      <c r="J303" s="12">
        <v>-15.715078552719092</v>
      </c>
      <c r="K303" s="282"/>
      <c r="L303" s="282"/>
      <c r="M303" s="238"/>
      <c r="N303" s="238"/>
    </row>
    <row r="304" spans="1:18" s="264" customFormat="1" ht="12.75" x14ac:dyDescent="0.2">
      <c r="A304" s="261" t="s">
        <v>364</v>
      </c>
      <c r="B304" s="262"/>
      <c r="C304" s="262"/>
      <c r="D304" s="262"/>
      <c r="E304" s="263"/>
      <c r="F304" s="263"/>
      <c r="G304" s="262">
        <v>28128.575190000003</v>
      </c>
      <c r="H304" s="262">
        <v>25414.729549999996</v>
      </c>
      <c r="I304" s="262">
        <v>12987.460039999998</v>
      </c>
      <c r="J304" s="263">
        <v>-48.897901846844562</v>
      </c>
      <c r="K304" s="282"/>
      <c r="L304" s="282"/>
      <c r="M304" s="265"/>
      <c r="N304" s="265"/>
    </row>
    <row r="305" spans="1:14" s="269" customFormat="1" ht="11.25" customHeight="1" x14ac:dyDescent="0.2">
      <c r="A305" s="266" t="s">
        <v>345</v>
      </c>
      <c r="B305" s="267"/>
      <c r="C305" s="267"/>
      <c r="D305" s="267"/>
      <c r="E305" s="268"/>
      <c r="F305" s="268"/>
      <c r="G305" s="267">
        <v>25073.445760000002</v>
      </c>
      <c r="H305" s="267">
        <v>24449.921649999997</v>
      </c>
      <c r="I305" s="267">
        <v>12398.453309999999</v>
      </c>
      <c r="J305" s="268">
        <v>-49.290417010395615</v>
      </c>
      <c r="K305" s="282"/>
      <c r="L305" s="282"/>
      <c r="M305" s="270"/>
    </row>
    <row r="306" spans="1:14" s="269" customFormat="1" ht="11.25" customHeight="1" x14ac:dyDescent="0.2">
      <c r="A306" s="266" t="s">
        <v>89</v>
      </c>
      <c r="B306" s="267"/>
      <c r="C306" s="267"/>
      <c r="D306" s="267"/>
      <c r="E306" s="268"/>
      <c r="F306" s="268"/>
      <c r="G306" s="267">
        <v>3055.12943</v>
      </c>
      <c r="H306" s="267">
        <v>964.80790000000002</v>
      </c>
      <c r="I306" s="267">
        <v>589.00672999999995</v>
      </c>
      <c r="J306" s="268">
        <v>-38.950880273679353</v>
      </c>
      <c r="K306" s="282"/>
      <c r="L306" s="282"/>
      <c r="M306" s="270"/>
      <c r="N306" s="271"/>
    </row>
    <row r="307" spans="1:14" s="20" customFormat="1" ht="11.25" customHeight="1" x14ac:dyDescent="0.2">
      <c r="A307" s="17" t="s">
        <v>75</v>
      </c>
      <c r="B307" s="18"/>
      <c r="C307" s="18"/>
      <c r="D307" s="18"/>
      <c r="E307" s="16" t="s">
        <v>524</v>
      </c>
      <c r="F307" s="16"/>
      <c r="G307" s="18">
        <v>6531.9631100000115</v>
      </c>
      <c r="H307" s="18">
        <v>6779.748489999969</v>
      </c>
      <c r="I307" s="18">
        <v>6947.220570000005</v>
      </c>
      <c r="J307" s="16">
        <v>2.4701813090419904</v>
      </c>
      <c r="K307" s="282"/>
      <c r="L307" s="282"/>
      <c r="M307" s="174"/>
    </row>
    <row r="308" spans="1:14" ht="11.25" customHeight="1" x14ac:dyDescent="0.2">
      <c r="A308" s="9"/>
      <c r="B308" s="11"/>
      <c r="C308" s="11"/>
      <c r="D308" s="11"/>
      <c r="E308" s="12"/>
      <c r="F308" s="12"/>
      <c r="G308" s="11"/>
      <c r="H308" s="11"/>
      <c r="I308" s="11"/>
      <c r="J308" s="12"/>
      <c r="K308" s="282"/>
      <c r="L308" s="282"/>
    </row>
    <row r="309" spans="1:14" s="20" customFormat="1" ht="11.25" customHeight="1" x14ac:dyDescent="0.2">
      <c r="A309" s="17" t="s">
        <v>254</v>
      </c>
      <c r="B309" s="18"/>
      <c r="C309" s="18"/>
      <c r="D309" s="18"/>
      <c r="E309" s="12" t="s">
        <v>524</v>
      </c>
      <c r="F309" s="16"/>
      <c r="G309" s="18">
        <v>5877005</v>
      </c>
      <c r="H309" s="18">
        <v>4588127</v>
      </c>
      <c r="I309" s="18">
        <v>3954520</v>
      </c>
      <c r="J309" s="16">
        <v>-13.809709277881794</v>
      </c>
      <c r="K309" s="282"/>
      <c r="L309" s="282"/>
    </row>
    <row r="310" spans="1:14" ht="11.25" customHeight="1" x14ac:dyDescent="0.2">
      <c r="A310" s="9"/>
      <c r="B310" s="11"/>
      <c r="C310" s="11"/>
      <c r="D310" s="11"/>
      <c r="E310" s="12"/>
      <c r="F310" s="12"/>
      <c r="G310" s="11"/>
      <c r="H310" s="11"/>
      <c r="I310" s="11"/>
      <c r="J310" s="12"/>
      <c r="K310" s="282"/>
      <c r="L310" s="282"/>
    </row>
    <row r="311" spans="1:14" s="20" customFormat="1" x14ac:dyDescent="0.2">
      <c r="A311" s="17" t="s">
        <v>76</v>
      </c>
      <c r="B311" s="18">
        <v>4688614.7907160008</v>
      </c>
      <c r="C311" s="18">
        <v>4624643.9049999993</v>
      </c>
      <c r="D311" s="18">
        <v>4314632.2630000003</v>
      </c>
      <c r="E311" s="16">
        <v>-6.7034705453716299</v>
      </c>
      <c r="F311" s="16"/>
      <c r="G311" s="18">
        <v>3653776.8170799999</v>
      </c>
      <c r="H311" s="18">
        <v>2660718.88155</v>
      </c>
      <c r="I311" s="18">
        <v>2082698.9240800005</v>
      </c>
      <c r="J311" s="16">
        <v>-21.724202488211546</v>
      </c>
      <c r="K311" s="282"/>
      <c r="L311" s="282"/>
      <c r="M311" s="174"/>
      <c r="N311" s="174"/>
    </row>
    <row r="312" spans="1:14" x14ac:dyDescent="0.2">
      <c r="A312" s="9" t="s">
        <v>282</v>
      </c>
      <c r="B312" s="11">
        <v>487816.32299999997</v>
      </c>
      <c r="C312" s="11">
        <v>459494.712</v>
      </c>
      <c r="D312" s="11">
        <v>432993.36800000002</v>
      </c>
      <c r="E312" s="12">
        <v>-5.7674970588127223</v>
      </c>
      <c r="F312" s="12"/>
      <c r="G312" s="11">
        <v>408708.70760999998</v>
      </c>
      <c r="H312" s="11">
        <v>286397.84730999992</v>
      </c>
      <c r="I312" s="11">
        <v>232841.37230999998</v>
      </c>
      <c r="J312" s="12">
        <v>-18.700027078775449</v>
      </c>
      <c r="K312" s="282"/>
      <c r="L312" s="282"/>
    </row>
    <row r="313" spans="1:14" x14ac:dyDescent="0.2">
      <c r="A313" s="9" t="s">
        <v>283</v>
      </c>
      <c r="B313" s="11">
        <v>0</v>
      </c>
      <c r="C313" s="11">
        <v>0</v>
      </c>
      <c r="D313" s="11">
        <v>0</v>
      </c>
      <c r="E313" s="12" t="s">
        <v>524</v>
      </c>
      <c r="F313" s="12"/>
      <c r="G313" s="11">
        <v>0</v>
      </c>
      <c r="H313" s="11">
        <v>0</v>
      </c>
      <c r="I313" s="11">
        <v>0</v>
      </c>
      <c r="J313" s="12" t="s">
        <v>524</v>
      </c>
      <c r="K313" s="282"/>
      <c r="L313" s="282"/>
    </row>
    <row r="314" spans="1:14" x14ac:dyDescent="0.2">
      <c r="A314" s="9" t="s">
        <v>402</v>
      </c>
      <c r="B314" s="11">
        <v>2005899.8307640001</v>
      </c>
      <c r="C314" s="11">
        <v>1875344.0360000001</v>
      </c>
      <c r="D314" s="11">
        <v>1618001.943</v>
      </c>
      <c r="E314" s="12">
        <v>-13.722393761354624</v>
      </c>
      <c r="F314" s="12"/>
      <c r="G314" s="11">
        <v>1644845.7364600007</v>
      </c>
      <c r="H314" s="11">
        <v>1119342.9249299995</v>
      </c>
      <c r="I314" s="11">
        <v>865417.97817000025</v>
      </c>
      <c r="J314" s="12">
        <v>-22.685179055013819</v>
      </c>
      <c r="K314" s="282"/>
      <c r="L314" s="282"/>
    </row>
    <row r="315" spans="1:14" x14ac:dyDescent="0.2">
      <c r="A315" s="9" t="s">
        <v>403</v>
      </c>
      <c r="B315" s="11">
        <v>2194880.6629520003</v>
      </c>
      <c r="C315" s="11">
        <v>2289301.852</v>
      </c>
      <c r="D315" s="11">
        <v>2189704.8190000001</v>
      </c>
      <c r="E315" s="12">
        <v>-4.3505417563432758</v>
      </c>
      <c r="F315" s="12"/>
      <c r="G315" s="11">
        <v>1600220.7844099996</v>
      </c>
      <c r="H315" s="11">
        <v>1254834.0616600006</v>
      </c>
      <c r="I315" s="11">
        <v>940792.4549400002</v>
      </c>
      <c r="J315" s="12">
        <v>-25.026544649621613</v>
      </c>
      <c r="K315" s="282"/>
      <c r="L315" s="282"/>
    </row>
    <row r="316" spans="1:14" x14ac:dyDescent="0.2">
      <c r="A316" s="9" t="s">
        <v>329</v>
      </c>
      <c r="B316" s="11">
        <v>17.974</v>
      </c>
      <c r="C316" s="11">
        <v>503.30500000000001</v>
      </c>
      <c r="D316" s="11">
        <v>73932.133000000002</v>
      </c>
      <c r="E316" s="12">
        <v>14589.330127854879</v>
      </c>
      <c r="F316" s="12"/>
      <c r="G316" s="11">
        <v>1.5886</v>
      </c>
      <c r="H316" s="11">
        <v>144.04765</v>
      </c>
      <c r="I316" s="11">
        <v>43647.118659999993</v>
      </c>
      <c r="J316" s="12">
        <v>30200.472558906717</v>
      </c>
      <c r="K316" s="282"/>
      <c r="L316" s="282"/>
    </row>
    <row r="317" spans="1:14" x14ac:dyDescent="0.2">
      <c r="A317" s="9"/>
      <c r="B317" s="11"/>
      <c r="C317" s="11"/>
      <c r="D317" s="11"/>
      <c r="E317" s="12" t="s">
        <v>524</v>
      </c>
      <c r="F317" s="12"/>
      <c r="G317" s="11"/>
      <c r="H317" s="11"/>
      <c r="I317" s="11"/>
      <c r="J317" s="12"/>
      <c r="K317" s="282"/>
      <c r="L317" s="282"/>
    </row>
    <row r="318" spans="1:14" s="20" customFormat="1" x14ac:dyDescent="0.2">
      <c r="A318" s="17" t="s">
        <v>404</v>
      </c>
      <c r="B318" s="11"/>
      <c r="C318" s="11"/>
      <c r="D318" s="11"/>
      <c r="E318" s="12"/>
      <c r="F318" s="16"/>
      <c r="G318" s="18">
        <v>946766.9192999996</v>
      </c>
      <c r="H318" s="18">
        <v>790608.23219000013</v>
      </c>
      <c r="I318" s="18">
        <v>732254.34545999987</v>
      </c>
      <c r="J318" s="16">
        <v>-7.3808852923727954</v>
      </c>
      <c r="K318" s="282"/>
      <c r="L318" s="282"/>
    </row>
    <row r="319" spans="1:14" x14ac:dyDescent="0.2">
      <c r="A319" s="9" t="s">
        <v>284</v>
      </c>
      <c r="B319" s="11"/>
      <c r="C319" s="11"/>
      <c r="D319" s="11"/>
      <c r="E319" s="12"/>
      <c r="F319" s="12"/>
      <c r="G319" s="11">
        <v>941460.41838999966</v>
      </c>
      <c r="H319" s="11">
        <v>785889.11363000015</v>
      </c>
      <c r="I319" s="11">
        <v>728845.11624999985</v>
      </c>
      <c r="J319" s="12">
        <v>-7.258530038228372</v>
      </c>
      <c r="K319" s="282"/>
      <c r="L319" s="282"/>
    </row>
    <row r="320" spans="1:14" x14ac:dyDescent="0.2">
      <c r="A320" s="9" t="s">
        <v>285</v>
      </c>
      <c r="B320" s="11"/>
      <c r="C320" s="11"/>
      <c r="D320" s="11"/>
      <c r="E320" s="12"/>
      <c r="F320" s="12"/>
      <c r="G320" s="11">
        <v>3801.6823299999996</v>
      </c>
      <c r="H320" s="11">
        <v>2532.38706</v>
      </c>
      <c r="I320" s="11">
        <v>2586.5187300000002</v>
      </c>
      <c r="J320" s="12">
        <v>2.1375748934683116</v>
      </c>
      <c r="K320" s="282"/>
      <c r="L320" s="282"/>
    </row>
    <row r="321" spans="1:13" x14ac:dyDescent="0.2">
      <c r="A321" s="9" t="s">
        <v>90</v>
      </c>
      <c r="B321" s="11"/>
      <c r="C321" s="11"/>
      <c r="D321" s="11"/>
      <c r="E321" s="12"/>
      <c r="F321" s="12"/>
      <c r="G321" s="11">
        <v>1504.8185799999999</v>
      </c>
      <c r="H321" s="11">
        <v>2186.7314999999999</v>
      </c>
      <c r="I321" s="11">
        <v>822.71047999999996</v>
      </c>
      <c r="J321" s="12">
        <v>-62.377160616198189</v>
      </c>
      <c r="K321" s="282"/>
      <c r="L321" s="282"/>
    </row>
    <row r="322" spans="1:13" ht="12.75" x14ac:dyDescent="0.2">
      <c r="A322" s="9"/>
      <c r="B322" s="11"/>
      <c r="C322" s="11"/>
      <c r="D322" s="11"/>
      <c r="E322" s="12"/>
      <c r="F322" s="12"/>
      <c r="G322" s="11"/>
      <c r="H322" s="11"/>
      <c r="I322" s="11"/>
      <c r="J322" s="305"/>
      <c r="K322" s="282"/>
      <c r="L322" s="282"/>
      <c r="M322" s="238"/>
    </row>
    <row r="323" spans="1:13" s="20" customFormat="1" x14ac:dyDescent="0.2">
      <c r="A323" s="17" t="s">
        <v>350</v>
      </c>
      <c r="B323" s="11"/>
      <c r="C323" s="11"/>
      <c r="D323" s="11"/>
      <c r="E323" s="12"/>
      <c r="F323" s="16"/>
      <c r="G323" s="18">
        <v>1228857.9104999998</v>
      </c>
      <c r="H323" s="18">
        <v>1098374.07409</v>
      </c>
      <c r="I323" s="18">
        <v>1114412.2852700001</v>
      </c>
      <c r="J323" s="16">
        <v>1.4601775076753967</v>
      </c>
      <c r="K323" s="282"/>
      <c r="L323" s="282"/>
    </row>
    <row r="324" spans="1:13" x14ac:dyDescent="0.2">
      <c r="A324" s="9" t="s">
        <v>351</v>
      </c>
      <c r="B324" s="11"/>
      <c r="C324" s="11"/>
      <c r="D324" s="11"/>
      <c r="E324" s="12"/>
      <c r="F324" s="12"/>
      <c r="G324" s="11">
        <v>275239.50549999997</v>
      </c>
      <c r="H324" s="11">
        <v>256861.92019999996</v>
      </c>
      <c r="I324" s="11">
        <v>265452.73280999996</v>
      </c>
      <c r="J324" s="12">
        <v>3.3445255736276351</v>
      </c>
      <c r="K324" s="282"/>
      <c r="L324" s="282"/>
      <c r="M324" s="13"/>
    </row>
    <row r="325" spans="1:13" x14ac:dyDescent="0.2">
      <c r="A325" s="9" t="s">
        <v>352</v>
      </c>
      <c r="B325" s="11"/>
      <c r="C325" s="11"/>
      <c r="D325" s="11"/>
      <c r="E325" s="12"/>
      <c r="F325" s="12"/>
      <c r="G325" s="11">
        <v>437752.50272000011</v>
      </c>
      <c r="H325" s="11">
        <v>353456.32189000002</v>
      </c>
      <c r="I325" s="11">
        <v>354540.60975000018</v>
      </c>
      <c r="J325" s="12">
        <v>0.30676714288266282</v>
      </c>
      <c r="K325" s="282"/>
      <c r="L325" s="282"/>
    </row>
    <row r="326" spans="1:13" x14ac:dyDescent="0.2">
      <c r="A326" s="9" t="s">
        <v>328</v>
      </c>
      <c r="B326" s="11"/>
      <c r="C326" s="11"/>
      <c r="D326" s="11"/>
      <c r="E326" s="12"/>
      <c r="F326" s="12"/>
      <c r="G326" s="11">
        <v>515865.90227999981</v>
      </c>
      <c r="H326" s="11">
        <v>488055.83200000005</v>
      </c>
      <c r="I326" s="11">
        <v>494418.94270999997</v>
      </c>
      <c r="J326" s="12">
        <v>1.3037669653335655</v>
      </c>
      <c r="K326" s="282"/>
      <c r="L326" s="282"/>
    </row>
    <row r="327" spans="1:13" s="20" customFormat="1" x14ac:dyDescent="0.2">
      <c r="A327" s="17" t="s">
        <v>11</v>
      </c>
      <c r="B327" s="18">
        <v>63775.440499999997</v>
      </c>
      <c r="C327" s="18">
        <v>55433.76483</v>
      </c>
      <c r="D327" s="18">
        <v>41042.851999999999</v>
      </c>
      <c r="E327" s="16">
        <v>-25.96055468022594</v>
      </c>
      <c r="F327" s="16"/>
      <c r="G327" s="18">
        <v>37164.156330000005</v>
      </c>
      <c r="H327" s="18">
        <v>28476.613590000001</v>
      </c>
      <c r="I327" s="18">
        <v>15501.541300000001</v>
      </c>
      <c r="J327" s="16">
        <v>-45.563958119501947</v>
      </c>
      <c r="K327" s="282"/>
      <c r="L327" s="282"/>
    </row>
    <row r="328" spans="1:13" s="20" customFormat="1" x14ac:dyDescent="0.2">
      <c r="A328" s="17" t="s">
        <v>75</v>
      </c>
      <c r="B328" s="18"/>
      <c r="C328" s="18"/>
      <c r="D328" s="18"/>
      <c r="E328" s="16" t="s">
        <v>524</v>
      </c>
      <c r="F328" s="16"/>
      <c r="G328" s="18">
        <v>10439.196790001355</v>
      </c>
      <c r="H328" s="18">
        <v>9949.1985799996182</v>
      </c>
      <c r="I328" s="18">
        <v>9652.9038899992593</v>
      </c>
      <c r="J328" s="16">
        <v>-2.9780759487099289</v>
      </c>
      <c r="K328" s="282"/>
      <c r="L328" s="282"/>
    </row>
    <row r="329" spans="1:13" x14ac:dyDescent="0.2">
      <c r="A329" s="84"/>
      <c r="B329" s="90"/>
      <c r="C329" s="90"/>
      <c r="D329" s="90"/>
      <c r="E329" s="90"/>
      <c r="F329" s="90"/>
      <c r="G329" s="90"/>
      <c r="H329" s="90"/>
      <c r="I329" s="90"/>
      <c r="J329" s="90"/>
      <c r="K329" s="282"/>
      <c r="L329" s="282"/>
    </row>
    <row r="330" spans="1:13" x14ac:dyDescent="0.2">
      <c r="A330" s="9" t="s">
        <v>409</v>
      </c>
      <c r="B330" s="9"/>
      <c r="C330" s="9"/>
      <c r="D330" s="9"/>
      <c r="E330" s="9"/>
      <c r="F330" s="9"/>
      <c r="G330" s="9"/>
      <c r="H330" s="9"/>
      <c r="I330" s="9"/>
      <c r="J330" s="9"/>
      <c r="K330" s="282"/>
      <c r="L330" s="282"/>
    </row>
    <row r="331" spans="1:13" x14ac:dyDescent="0.2">
      <c r="A331" s="9" t="s">
        <v>365</v>
      </c>
      <c r="B331" s="9"/>
      <c r="C331" s="9"/>
      <c r="D331" s="9"/>
      <c r="E331" s="9"/>
      <c r="F331" s="9"/>
      <c r="G331" s="9"/>
      <c r="H331" s="9"/>
      <c r="I331" s="9"/>
      <c r="J331" s="9"/>
      <c r="K331" s="282"/>
      <c r="L331" s="282"/>
    </row>
    <row r="332" spans="1:13" ht="20.100000000000001" customHeight="1" x14ac:dyDescent="0.2">
      <c r="A332" s="389" t="s">
        <v>198</v>
      </c>
      <c r="B332" s="389"/>
      <c r="C332" s="389"/>
      <c r="D332" s="389"/>
      <c r="E332" s="389"/>
      <c r="F332" s="389"/>
      <c r="G332" s="389"/>
      <c r="H332" s="389"/>
      <c r="I332" s="389"/>
      <c r="J332" s="389"/>
      <c r="K332" s="282"/>
      <c r="L332" s="282"/>
    </row>
    <row r="333" spans="1:13" ht="20.100000000000001" customHeight="1" x14ac:dyDescent="0.2">
      <c r="A333" s="390" t="s">
        <v>279</v>
      </c>
      <c r="B333" s="390"/>
      <c r="C333" s="390"/>
      <c r="D333" s="390"/>
      <c r="E333" s="390"/>
      <c r="F333" s="390"/>
      <c r="G333" s="390"/>
      <c r="H333" s="390"/>
      <c r="I333" s="390"/>
      <c r="J333" s="390"/>
      <c r="K333" s="282"/>
      <c r="L333" s="282"/>
    </row>
    <row r="334" spans="1:13" s="20" customFormat="1" x14ac:dyDescent="0.2">
      <c r="A334" s="17"/>
      <c r="B334" s="391" t="s">
        <v>100</v>
      </c>
      <c r="C334" s="391"/>
      <c r="D334" s="391"/>
      <c r="E334" s="391"/>
      <c r="F334" s="343"/>
      <c r="G334" s="391" t="s">
        <v>420</v>
      </c>
      <c r="H334" s="391"/>
      <c r="I334" s="391"/>
      <c r="J334" s="391"/>
      <c r="K334" s="282"/>
      <c r="L334" s="282"/>
      <c r="M334" s="91"/>
    </row>
    <row r="335" spans="1:13" s="20" customFormat="1" x14ac:dyDescent="0.2">
      <c r="A335" s="17" t="s">
        <v>256</v>
      </c>
      <c r="B335" s="394">
        <v>2018</v>
      </c>
      <c r="C335" s="392" t="s">
        <v>511</v>
      </c>
      <c r="D335" s="392"/>
      <c r="E335" s="392"/>
      <c r="F335" s="343"/>
      <c r="G335" s="394">
        <v>2018</v>
      </c>
      <c r="H335" s="392" t="s">
        <v>511</v>
      </c>
      <c r="I335" s="392"/>
      <c r="J335" s="392"/>
      <c r="K335" s="282"/>
      <c r="L335" s="282"/>
    </row>
    <row r="336" spans="1:13" s="20" customFormat="1" x14ac:dyDescent="0.2">
      <c r="A336" s="123"/>
      <c r="B336" s="397"/>
      <c r="C336" s="248">
        <v>2019</v>
      </c>
      <c r="D336" s="248">
        <v>2020</v>
      </c>
      <c r="E336" s="344" t="s">
        <v>522</v>
      </c>
      <c r="F336" s="125"/>
      <c r="G336" s="397"/>
      <c r="H336" s="248">
        <v>2019</v>
      </c>
      <c r="I336" s="248">
        <v>2020</v>
      </c>
      <c r="J336" s="344" t="s">
        <v>522</v>
      </c>
      <c r="K336" s="282"/>
      <c r="L336" s="282"/>
    </row>
    <row r="337" spans="1:12" s="20" customFormat="1" x14ac:dyDescent="0.2">
      <c r="A337" s="17"/>
      <c r="B337" s="17"/>
      <c r="C337" s="247"/>
      <c r="D337" s="247"/>
      <c r="E337" s="343"/>
      <c r="F337" s="343"/>
      <c r="G337" s="17"/>
      <c r="H337" s="247"/>
      <c r="I337" s="247"/>
      <c r="J337" s="343"/>
      <c r="K337" s="282"/>
      <c r="L337" s="282"/>
    </row>
    <row r="338" spans="1:12" s="20" customFormat="1" x14ac:dyDescent="0.2">
      <c r="A338" s="17" t="s">
        <v>382</v>
      </c>
      <c r="B338" s="17"/>
      <c r="C338" s="247"/>
      <c r="D338" s="247"/>
      <c r="E338" s="343"/>
      <c r="F338" s="343"/>
      <c r="G338" s="18">
        <v>646920.45428000018</v>
      </c>
      <c r="H338" s="18">
        <v>505580.85298000003</v>
      </c>
      <c r="I338" s="18">
        <v>543484.60141999996</v>
      </c>
      <c r="J338" s="16">
        <v>7.4970696015458742</v>
      </c>
      <c r="K338" s="282"/>
      <c r="L338" s="282"/>
    </row>
    <row r="339" spans="1:12" s="20" customFormat="1" x14ac:dyDescent="0.2">
      <c r="A339" s="17"/>
      <c r="B339" s="17"/>
      <c r="C339" s="247"/>
      <c r="D339" s="247"/>
      <c r="E339" s="343"/>
      <c r="F339" s="343"/>
      <c r="G339" s="17"/>
      <c r="H339" s="247"/>
      <c r="I339" s="247"/>
      <c r="J339" s="343"/>
      <c r="K339" s="282"/>
      <c r="L339" s="282"/>
    </row>
    <row r="340" spans="1:12" s="21" customFormat="1" x14ac:dyDescent="0.2">
      <c r="A340" s="86" t="s">
        <v>255</v>
      </c>
      <c r="B340" s="86"/>
      <c r="C340" s="86"/>
      <c r="D340" s="86"/>
      <c r="E340" s="86"/>
      <c r="F340" s="86"/>
      <c r="G340" s="86">
        <v>629110.8169900002</v>
      </c>
      <c r="H340" s="86">
        <v>491249.14088000002</v>
      </c>
      <c r="I340" s="86">
        <v>524669.38127999997</v>
      </c>
      <c r="J340" s="16">
        <v>6.8031142690921627</v>
      </c>
      <c r="K340" s="282"/>
      <c r="L340" s="282"/>
    </row>
    <row r="341" spans="1:12" x14ac:dyDescent="0.2">
      <c r="A341" s="83"/>
      <c r="B341" s="88"/>
      <c r="C341" s="88"/>
      <c r="E341" s="88"/>
      <c r="F341" s="88"/>
      <c r="G341" s="88"/>
      <c r="I341" s="92"/>
      <c r="J341" s="12"/>
      <c r="K341" s="282"/>
      <c r="L341" s="282"/>
    </row>
    <row r="342" spans="1:12" s="20" customFormat="1" x14ac:dyDescent="0.2">
      <c r="A342" s="91" t="s">
        <v>177</v>
      </c>
      <c r="B342" s="21">
        <v>1326473.6392650001</v>
      </c>
      <c r="C342" s="21">
        <v>986995.02188999997</v>
      </c>
      <c r="D342" s="21">
        <v>1136534.2750394002</v>
      </c>
      <c r="E342" s="16">
        <v>15.150963260488084</v>
      </c>
      <c r="F342" s="21"/>
      <c r="G342" s="21">
        <v>549218.04605000012</v>
      </c>
      <c r="H342" s="21">
        <v>411503.44731999998</v>
      </c>
      <c r="I342" s="21">
        <v>443456.92427000002</v>
      </c>
      <c r="J342" s="16">
        <v>7.7650569291955094</v>
      </c>
      <c r="K342" s="282"/>
      <c r="L342" s="282"/>
    </row>
    <row r="343" spans="1:12" x14ac:dyDescent="0.2">
      <c r="A343" s="83" t="s">
        <v>178</v>
      </c>
      <c r="B343" s="88">
        <v>1610.0139999999999</v>
      </c>
      <c r="C343" s="88">
        <v>1269.9269999999999</v>
      </c>
      <c r="D343" s="88">
        <v>136.49939999999998</v>
      </c>
      <c r="E343" s="12">
        <v>-89.251397914998265</v>
      </c>
      <c r="F343" s="88"/>
      <c r="G343" s="88">
        <v>600.03180999999995</v>
      </c>
      <c r="H343" s="88">
        <v>464.32227</v>
      </c>
      <c r="I343" s="88">
        <v>66.640349999999998</v>
      </c>
      <c r="J343" s="12">
        <v>-85.64782387026149</v>
      </c>
      <c r="K343" s="282"/>
      <c r="L343" s="282"/>
    </row>
    <row r="344" spans="1:12" x14ac:dyDescent="0.2">
      <c r="A344" s="83" t="s">
        <v>179</v>
      </c>
      <c r="B344" s="88">
        <v>6.0000000000000001E-3</v>
      </c>
      <c r="C344" s="88">
        <v>0</v>
      </c>
      <c r="D344" s="88">
        <v>0</v>
      </c>
      <c r="E344" s="12" t="s">
        <v>524</v>
      </c>
      <c r="F344" s="93"/>
      <c r="G344" s="88">
        <v>4.8280000000000003E-2</v>
      </c>
      <c r="H344" s="88">
        <v>0</v>
      </c>
      <c r="I344" s="88">
        <v>0</v>
      </c>
      <c r="J344" s="12" t="s">
        <v>524</v>
      </c>
      <c r="K344" s="282"/>
      <c r="L344" s="282"/>
    </row>
    <row r="345" spans="1:12" x14ac:dyDescent="0.2">
      <c r="A345" s="83" t="s">
        <v>383</v>
      </c>
      <c r="B345" s="88">
        <v>195698.09400000001</v>
      </c>
      <c r="C345" s="88">
        <v>211410.353</v>
      </c>
      <c r="D345" s="88">
        <v>124856.99</v>
      </c>
      <c r="E345" s="12">
        <v>-40.940929226867141</v>
      </c>
      <c r="F345" s="93"/>
      <c r="G345" s="88">
        <v>62938.293080000003</v>
      </c>
      <c r="H345" s="88">
        <v>63824.085999999996</v>
      </c>
      <c r="I345" s="88">
        <v>36314.691310000002</v>
      </c>
      <c r="J345" s="12">
        <v>-43.101901514108633</v>
      </c>
      <c r="K345" s="282"/>
      <c r="L345" s="282"/>
    </row>
    <row r="346" spans="1:12" x14ac:dyDescent="0.2">
      <c r="A346" s="83" t="s">
        <v>384</v>
      </c>
      <c r="B346" s="88">
        <v>4</v>
      </c>
      <c r="C346" s="88">
        <v>11.811</v>
      </c>
      <c r="D346" s="88">
        <v>15.5</v>
      </c>
      <c r="E346" s="12">
        <v>31.233595800524938</v>
      </c>
      <c r="F346" s="93"/>
      <c r="G346" s="88">
        <v>5.9</v>
      </c>
      <c r="H346" s="88">
        <v>33.5608</v>
      </c>
      <c r="I346" s="88">
        <v>20.356480000000001</v>
      </c>
      <c r="J346" s="12">
        <v>-39.344473314104548</v>
      </c>
      <c r="K346" s="282"/>
      <c r="L346" s="282"/>
    </row>
    <row r="347" spans="1:12" x14ac:dyDescent="0.2">
      <c r="A347" s="83" t="s">
        <v>180</v>
      </c>
      <c r="B347" s="88">
        <v>1129161.5252650001</v>
      </c>
      <c r="C347" s="88">
        <v>774302.93088999996</v>
      </c>
      <c r="D347" s="88">
        <v>1011525.2856394002</v>
      </c>
      <c r="E347" s="12">
        <v>30.636892266019458</v>
      </c>
      <c r="F347" s="93"/>
      <c r="G347" s="88">
        <v>485673.77288000006</v>
      </c>
      <c r="H347" s="88">
        <v>347181.47824999999</v>
      </c>
      <c r="I347" s="88">
        <v>407055.23613000003</v>
      </c>
      <c r="J347" s="12">
        <v>17.245665921407792</v>
      </c>
      <c r="K347" s="282"/>
      <c r="L347" s="282"/>
    </row>
    <row r="348" spans="1:12" x14ac:dyDescent="0.2">
      <c r="A348" s="83"/>
      <c r="B348" s="88"/>
      <c r="C348" s="88"/>
      <c r="D348" s="88"/>
      <c r="E348" s="12"/>
      <c r="F348" s="88"/>
      <c r="G348" s="88"/>
      <c r="H348" s="88"/>
      <c r="I348" s="94"/>
      <c r="J348" s="12"/>
      <c r="K348" s="282"/>
      <c r="L348" s="282"/>
    </row>
    <row r="349" spans="1:12" s="20" customFormat="1" x14ac:dyDescent="0.2">
      <c r="A349" s="91" t="s">
        <v>318</v>
      </c>
      <c r="B349" s="21">
        <v>20087.664809299997</v>
      </c>
      <c r="C349" s="21">
        <v>19563.502601000004</v>
      </c>
      <c r="D349" s="21">
        <v>20967.929923299998</v>
      </c>
      <c r="E349" s="16">
        <v>7.178813277680689</v>
      </c>
      <c r="F349" s="21"/>
      <c r="G349" s="21">
        <v>71153.061790000007</v>
      </c>
      <c r="H349" s="21">
        <v>70558.77784000001</v>
      </c>
      <c r="I349" s="21">
        <v>72939.923960000015</v>
      </c>
      <c r="J349" s="16">
        <v>3.3746986454322041</v>
      </c>
      <c r="K349" s="282"/>
      <c r="L349" s="282"/>
    </row>
    <row r="350" spans="1:12" x14ac:dyDescent="0.2">
      <c r="A350" s="83" t="s">
        <v>173</v>
      </c>
      <c r="B350" s="13">
        <v>165.59899999999999</v>
      </c>
      <c r="C350" s="93">
        <v>28.681000000000001</v>
      </c>
      <c r="D350" s="93">
        <v>40.905999999999999</v>
      </c>
      <c r="E350" s="12">
        <v>42.62403681879988</v>
      </c>
      <c r="F350" s="13"/>
      <c r="G350" s="93">
        <v>1099.88509</v>
      </c>
      <c r="H350" s="93">
        <v>384.62003999999996</v>
      </c>
      <c r="I350" s="93">
        <v>250.20343000000003</v>
      </c>
      <c r="J350" s="12">
        <v>-34.947895590671763</v>
      </c>
      <c r="K350" s="282"/>
      <c r="L350" s="282"/>
    </row>
    <row r="351" spans="1:12" x14ac:dyDescent="0.2">
      <c r="A351" s="83" t="s">
        <v>174</v>
      </c>
      <c r="B351" s="13">
        <v>13957.694730099998</v>
      </c>
      <c r="C351" s="93">
        <v>14610.913961700002</v>
      </c>
      <c r="D351" s="93">
        <v>16211.173295299997</v>
      </c>
      <c r="E351" s="12">
        <v>10.952493032227835</v>
      </c>
      <c r="F351" s="93"/>
      <c r="G351" s="93">
        <v>51444.591010000004</v>
      </c>
      <c r="H351" s="93">
        <v>50963.75910000001</v>
      </c>
      <c r="I351" s="93">
        <v>53513.172880000006</v>
      </c>
      <c r="J351" s="12">
        <v>5.0024052876429153</v>
      </c>
      <c r="K351" s="282"/>
      <c r="L351" s="282"/>
    </row>
    <row r="352" spans="1:12" x14ac:dyDescent="0.2">
      <c r="A352" s="83" t="s">
        <v>175</v>
      </c>
      <c r="B352" s="13">
        <v>544.28570020000006</v>
      </c>
      <c r="C352" s="93">
        <v>485.60187810000002</v>
      </c>
      <c r="D352" s="93">
        <v>591.76377000000002</v>
      </c>
      <c r="E352" s="12">
        <v>21.861919545158372</v>
      </c>
      <c r="F352" s="93"/>
      <c r="G352" s="93">
        <v>7071.1718199999996</v>
      </c>
      <c r="H352" s="93">
        <v>5910.7661799999996</v>
      </c>
      <c r="I352" s="93">
        <v>6603.2359700000006</v>
      </c>
      <c r="J352" s="12">
        <v>11.715398121195861</v>
      </c>
      <c r="K352" s="282"/>
      <c r="L352" s="282"/>
    </row>
    <row r="353" spans="1:13" x14ac:dyDescent="0.2">
      <c r="A353" s="83" t="s">
        <v>176</v>
      </c>
      <c r="B353" s="13">
        <v>5420.0853790000001</v>
      </c>
      <c r="C353" s="93">
        <v>4438.3057612000002</v>
      </c>
      <c r="D353" s="93">
        <v>4124.0868580000006</v>
      </c>
      <c r="E353" s="12">
        <v>-7.0797038353446595</v>
      </c>
      <c r="F353" s="93"/>
      <c r="G353" s="93">
        <v>11537.41387</v>
      </c>
      <c r="H353" s="93">
        <v>13299.632520000001</v>
      </c>
      <c r="I353" s="93">
        <v>12573.311679999999</v>
      </c>
      <c r="J353" s="12">
        <v>-5.4612098410069621</v>
      </c>
      <c r="K353" s="282"/>
      <c r="L353" s="282"/>
    </row>
    <row r="354" spans="1:13" x14ac:dyDescent="0.2">
      <c r="A354" s="83"/>
      <c r="B354" s="93"/>
      <c r="C354" s="93"/>
      <c r="D354" s="93"/>
      <c r="E354" s="12"/>
      <c r="F354" s="93"/>
      <c r="G354" s="93"/>
      <c r="H354" s="93"/>
      <c r="I354" s="93"/>
      <c r="J354" s="12"/>
      <c r="K354" s="282"/>
      <c r="L354" s="282"/>
    </row>
    <row r="355" spans="1:13" s="20" customFormat="1" x14ac:dyDescent="0.2">
      <c r="A355" s="91" t="s">
        <v>181</v>
      </c>
      <c r="B355" s="21">
        <v>3053.0700699999998</v>
      </c>
      <c r="C355" s="21">
        <v>3459.7904280000002</v>
      </c>
      <c r="D355" s="21">
        <v>2059.6431830000001</v>
      </c>
      <c r="E355" s="16">
        <v>-40.469134594646029</v>
      </c>
      <c r="F355" s="21"/>
      <c r="G355" s="21">
        <v>7526.9736400000011</v>
      </c>
      <c r="H355" s="21">
        <v>7950.4817100000018</v>
      </c>
      <c r="I355" s="21">
        <v>7178.07294</v>
      </c>
      <c r="J355" s="16">
        <v>-9.7152449143864601</v>
      </c>
      <c r="K355" s="282"/>
      <c r="L355" s="282"/>
    </row>
    <row r="356" spans="1:13" x14ac:dyDescent="0.2">
      <c r="A356" s="83" t="s">
        <v>182</v>
      </c>
      <c r="B356" s="93">
        <v>102.79948</v>
      </c>
      <c r="C356" s="93">
        <v>113.807648</v>
      </c>
      <c r="D356" s="93">
        <v>84.053310000000025</v>
      </c>
      <c r="E356" s="12">
        <v>-26.144409908198767</v>
      </c>
      <c r="F356" s="93"/>
      <c r="G356" s="93">
        <v>1829.9995200000005</v>
      </c>
      <c r="H356" s="93">
        <v>1794.2612900000001</v>
      </c>
      <c r="I356" s="93">
        <v>1650.7943500000001</v>
      </c>
      <c r="J356" s="12">
        <v>-7.9958777910211722</v>
      </c>
      <c r="K356" s="282"/>
      <c r="L356" s="282"/>
    </row>
    <row r="357" spans="1:13" x14ac:dyDescent="0.2">
      <c r="A357" s="83" t="s">
        <v>183</v>
      </c>
      <c r="B357" s="93">
        <v>1.5662399999999999</v>
      </c>
      <c r="C357" s="93">
        <v>1.5490500000000003</v>
      </c>
      <c r="D357" s="93">
        <v>3.1038500000000004</v>
      </c>
      <c r="E357" s="12">
        <v>100.37119524870079</v>
      </c>
      <c r="F357" s="93"/>
      <c r="G357" s="93">
        <v>531.37009999999998</v>
      </c>
      <c r="H357" s="93">
        <v>643.34418000000005</v>
      </c>
      <c r="I357" s="93">
        <v>923.49328000000014</v>
      </c>
      <c r="J357" s="12">
        <v>43.545758041986204</v>
      </c>
      <c r="K357" s="282"/>
      <c r="L357" s="282"/>
    </row>
    <row r="358" spans="1:13" x14ac:dyDescent="0.2">
      <c r="A358" s="83" t="s">
        <v>386</v>
      </c>
      <c r="B358" s="93">
        <v>2948.70435</v>
      </c>
      <c r="C358" s="93">
        <v>3344.4337300000002</v>
      </c>
      <c r="D358" s="93">
        <v>1972.4860230000002</v>
      </c>
      <c r="E358" s="12">
        <v>-41.021823655629738</v>
      </c>
      <c r="F358" s="93"/>
      <c r="G358" s="93">
        <v>5165.6040200000007</v>
      </c>
      <c r="H358" s="93">
        <v>5512.8762400000014</v>
      </c>
      <c r="I358" s="93">
        <v>4603.7853100000002</v>
      </c>
      <c r="J358" s="12">
        <v>-16.490319942317456</v>
      </c>
      <c r="K358" s="282"/>
      <c r="L358" s="282"/>
    </row>
    <row r="359" spans="1:13" x14ac:dyDescent="0.2">
      <c r="A359" s="83"/>
      <c r="B359" s="88"/>
      <c r="C359" s="88"/>
      <c r="D359" s="88"/>
      <c r="E359" s="12"/>
      <c r="F359" s="88"/>
      <c r="G359" s="88"/>
      <c r="H359" s="88"/>
      <c r="I359" s="93"/>
      <c r="J359" s="12"/>
      <c r="K359" s="282"/>
      <c r="L359" s="282"/>
    </row>
    <row r="360" spans="1:13" s="20" customFormat="1" x14ac:dyDescent="0.2">
      <c r="A360" s="91" t="s">
        <v>344</v>
      </c>
      <c r="B360" s="21"/>
      <c r="C360" s="21"/>
      <c r="D360" s="21"/>
      <c r="E360" s="16"/>
      <c r="F360" s="21"/>
      <c r="G360" s="21">
        <v>1212.73551</v>
      </c>
      <c r="H360" s="21">
        <v>1236.4340100000002</v>
      </c>
      <c r="I360" s="21">
        <v>1094.46011</v>
      </c>
      <c r="J360" s="16">
        <v>-11.482529504344527</v>
      </c>
      <c r="K360" s="282"/>
      <c r="L360" s="282"/>
    </row>
    <row r="361" spans="1:13" ht="22.5" x14ac:dyDescent="0.2">
      <c r="A361" s="95" t="s">
        <v>184</v>
      </c>
      <c r="B361" s="93">
        <v>6.5083189999999993</v>
      </c>
      <c r="C361" s="93">
        <v>7.5791832000000001</v>
      </c>
      <c r="D361" s="93">
        <v>5.2538242000000004</v>
      </c>
      <c r="E361" s="12">
        <v>-30.680865452625554</v>
      </c>
      <c r="F361" s="93"/>
      <c r="G361" s="93">
        <v>290.80447999999996</v>
      </c>
      <c r="H361" s="93">
        <v>160.27185</v>
      </c>
      <c r="I361" s="93">
        <v>179.02404999999999</v>
      </c>
      <c r="J361" s="12">
        <v>11.700245551542565</v>
      </c>
      <c r="K361" s="282"/>
      <c r="L361" s="282"/>
    </row>
    <row r="362" spans="1:13" x14ac:dyDescent="0.2">
      <c r="A362" s="83" t="s">
        <v>185</v>
      </c>
      <c r="B362" s="93">
        <v>233.9702939</v>
      </c>
      <c r="C362" s="93">
        <v>244.8142239</v>
      </c>
      <c r="D362" s="93">
        <v>1220.4864500000001</v>
      </c>
      <c r="E362" s="12">
        <v>398.53575930234177</v>
      </c>
      <c r="F362" s="93"/>
      <c r="G362" s="93">
        <v>921.93102999999996</v>
      </c>
      <c r="H362" s="93">
        <v>1076.1621600000001</v>
      </c>
      <c r="I362" s="93">
        <v>915.43606000000011</v>
      </c>
      <c r="J362" s="12">
        <v>-14.935119071646227</v>
      </c>
      <c r="K362" s="282"/>
      <c r="L362" s="282"/>
    </row>
    <row r="363" spans="1:13" x14ac:dyDescent="0.2">
      <c r="A363" s="83"/>
      <c r="B363" s="88"/>
      <c r="C363" s="88"/>
      <c r="D363" s="88"/>
      <c r="E363" s="12"/>
      <c r="F363" s="88"/>
      <c r="G363" s="88"/>
      <c r="H363" s="88"/>
      <c r="J363" s="12"/>
      <c r="K363" s="282"/>
      <c r="L363" s="282"/>
    </row>
    <row r="364" spans="1:13" s="21" customFormat="1" x14ac:dyDescent="0.2">
      <c r="A364" s="86" t="s">
        <v>372</v>
      </c>
      <c r="B364" s="86"/>
      <c r="C364" s="86"/>
      <c r="D364" s="86"/>
      <c r="E364" s="16"/>
      <c r="F364" s="86"/>
      <c r="G364" s="86">
        <v>17809.637289999999</v>
      </c>
      <c r="H364" s="86">
        <v>14331.712100000001</v>
      </c>
      <c r="I364" s="86">
        <v>18815.220139999998</v>
      </c>
      <c r="J364" s="16">
        <v>31.283827143025007</v>
      </c>
      <c r="K364" s="282"/>
      <c r="L364" s="282"/>
    </row>
    <row r="365" spans="1:13" x14ac:dyDescent="0.2">
      <c r="A365" s="83" t="s">
        <v>186</v>
      </c>
      <c r="B365" s="93">
        <v>15</v>
      </c>
      <c r="C365" s="93">
        <v>5</v>
      </c>
      <c r="D365" s="93">
        <v>3336</v>
      </c>
      <c r="E365" s="12">
        <v>66620</v>
      </c>
      <c r="F365" s="93"/>
      <c r="G365" s="93">
        <v>231.79883000000001</v>
      </c>
      <c r="H365" s="93">
        <v>165.58294000000001</v>
      </c>
      <c r="I365" s="93">
        <v>475.08474999999999</v>
      </c>
      <c r="J365" s="12">
        <v>186.91648427066212</v>
      </c>
      <c r="K365" s="282"/>
      <c r="L365" s="282"/>
    </row>
    <row r="366" spans="1:13" x14ac:dyDescent="0.2">
      <c r="A366" s="83" t="s">
        <v>187</v>
      </c>
      <c r="B366" s="93">
        <v>2</v>
      </c>
      <c r="C366" s="93">
        <v>5</v>
      </c>
      <c r="D366" s="93">
        <v>512</v>
      </c>
      <c r="E366" s="12">
        <v>10140</v>
      </c>
      <c r="F366" s="93"/>
      <c r="G366" s="93">
        <v>2.9910700000000001</v>
      </c>
      <c r="H366" s="93">
        <v>314.87482999999997</v>
      </c>
      <c r="I366" s="93">
        <v>109.5</v>
      </c>
      <c r="J366" s="12">
        <v>-65.224276579998474</v>
      </c>
      <c r="K366" s="282"/>
      <c r="L366" s="282"/>
    </row>
    <row r="367" spans="1:13" ht="11.25" customHeight="1" x14ac:dyDescent="0.2">
      <c r="A367" s="95" t="s">
        <v>188</v>
      </c>
      <c r="B367" s="93">
        <v>0</v>
      </c>
      <c r="C367" s="93">
        <v>0</v>
      </c>
      <c r="D367" s="93">
        <v>0</v>
      </c>
      <c r="E367" s="12" t="s">
        <v>524</v>
      </c>
      <c r="F367" s="93"/>
      <c r="G367" s="93">
        <v>0</v>
      </c>
      <c r="H367" s="93">
        <v>0</v>
      </c>
      <c r="I367" s="93">
        <v>0</v>
      </c>
      <c r="J367" s="12" t="s">
        <v>524</v>
      </c>
      <c r="K367" s="282"/>
      <c r="L367" s="282"/>
      <c r="M367" s="22"/>
    </row>
    <row r="368" spans="1:13" ht="12.75" x14ac:dyDescent="0.2">
      <c r="A368" s="83" t="s">
        <v>189</v>
      </c>
      <c r="B368" s="93"/>
      <c r="C368" s="93"/>
      <c r="D368" s="93"/>
      <c r="E368" s="12"/>
      <c r="F368" s="88"/>
      <c r="G368" s="93">
        <v>17574.847389999999</v>
      </c>
      <c r="H368" s="93">
        <v>13851.254330000002</v>
      </c>
      <c r="I368" s="93">
        <v>18230.635389999999</v>
      </c>
      <c r="J368" s="12">
        <v>31.617216431546069</v>
      </c>
      <c r="K368" s="282"/>
      <c r="L368" s="282"/>
      <c r="M368" s="238"/>
    </row>
    <row r="369" spans="1:17" ht="12.75" x14ac:dyDescent="0.2">
      <c r="B369" s="93"/>
      <c r="C369" s="93"/>
      <c r="D369" s="93"/>
      <c r="F369" s="88"/>
      <c r="G369" s="88"/>
      <c r="H369" s="88"/>
      <c r="I369" s="93"/>
      <c r="K369" s="282"/>
      <c r="L369" s="282"/>
      <c r="M369" s="238"/>
    </row>
    <row r="370" spans="1:17" ht="12.75" x14ac:dyDescent="0.2">
      <c r="A370" s="96"/>
      <c r="B370" s="96"/>
      <c r="C370" s="97"/>
      <c r="D370" s="97"/>
      <c r="E370" s="97"/>
      <c r="F370" s="97"/>
      <c r="G370" s="97"/>
      <c r="H370" s="97"/>
      <c r="I370" s="97"/>
      <c r="J370" s="97"/>
      <c r="K370" s="282"/>
      <c r="L370" s="282"/>
      <c r="M370" s="238"/>
    </row>
    <row r="371" spans="1:17" ht="12.75" x14ac:dyDescent="0.2">
      <c r="A371" s="9" t="s">
        <v>411</v>
      </c>
      <c r="B371" s="88"/>
      <c r="C371" s="88"/>
      <c r="E371" s="88"/>
      <c r="F371" s="88"/>
      <c r="G371" s="88"/>
      <c r="I371" s="92"/>
      <c r="J371" s="88"/>
      <c r="K371" s="282"/>
      <c r="L371" s="282"/>
      <c r="M371" s="22"/>
    </row>
    <row r="372" spans="1:17" ht="20.100000000000001" customHeight="1" x14ac:dyDescent="0.2">
      <c r="A372" s="389" t="s">
        <v>199</v>
      </c>
      <c r="B372" s="389"/>
      <c r="C372" s="389"/>
      <c r="D372" s="389"/>
      <c r="E372" s="389"/>
      <c r="F372" s="389"/>
      <c r="G372" s="389"/>
      <c r="H372" s="389"/>
      <c r="I372" s="389"/>
      <c r="J372" s="389"/>
      <c r="K372" s="282"/>
      <c r="L372" s="282"/>
      <c r="M372" s="238"/>
      <c r="N372" s="108"/>
    </row>
    <row r="373" spans="1:17" ht="20.100000000000001" customHeight="1" x14ac:dyDescent="0.2">
      <c r="A373" s="390" t="s">
        <v>223</v>
      </c>
      <c r="B373" s="390"/>
      <c r="C373" s="390"/>
      <c r="D373" s="390"/>
      <c r="E373" s="390"/>
      <c r="F373" s="390"/>
      <c r="G373" s="390"/>
      <c r="H373" s="390"/>
      <c r="I373" s="390"/>
      <c r="J373" s="390"/>
      <c r="K373" s="282"/>
      <c r="L373" s="282"/>
      <c r="M373" s="238"/>
      <c r="N373" s="108"/>
      <c r="O373" s="108"/>
    </row>
    <row r="374" spans="1:17" s="20" customFormat="1" ht="12.75" x14ac:dyDescent="0.2">
      <c r="A374" s="17"/>
      <c r="B374" s="391" t="s">
        <v>100</v>
      </c>
      <c r="C374" s="391"/>
      <c r="D374" s="391"/>
      <c r="E374" s="391"/>
      <c r="F374" s="343"/>
      <c r="G374" s="391" t="s">
        <v>421</v>
      </c>
      <c r="H374" s="391"/>
      <c r="I374" s="391"/>
      <c r="J374" s="391"/>
      <c r="K374" s="282"/>
      <c r="L374" s="282"/>
      <c r="M374" s="22"/>
      <c r="N374" s="22"/>
      <c r="O374" s="108"/>
    </row>
    <row r="375" spans="1:17" s="20" customFormat="1" ht="12.75" x14ac:dyDescent="0.2">
      <c r="A375" s="17" t="s">
        <v>256</v>
      </c>
      <c r="B375" s="394">
        <v>2018</v>
      </c>
      <c r="C375" s="392" t="s">
        <v>511</v>
      </c>
      <c r="D375" s="392"/>
      <c r="E375" s="392"/>
      <c r="F375" s="343"/>
      <c r="G375" s="394">
        <v>2018</v>
      </c>
      <c r="H375" s="392" t="s">
        <v>511</v>
      </c>
      <c r="I375" s="392"/>
      <c r="J375" s="392"/>
      <c r="K375" s="282"/>
      <c r="L375" s="282"/>
      <c r="M375" s="238"/>
      <c r="N375" s="238"/>
      <c r="O375" s="27"/>
      <c r="P375" s="27"/>
    </row>
    <row r="376" spans="1:17" s="20" customFormat="1" ht="12.75" x14ac:dyDescent="0.2">
      <c r="A376" s="123"/>
      <c r="B376" s="397"/>
      <c r="C376" s="248">
        <v>2019</v>
      </c>
      <c r="D376" s="248">
        <v>2020</v>
      </c>
      <c r="E376" s="344" t="s">
        <v>522</v>
      </c>
      <c r="F376" s="125"/>
      <c r="G376" s="397"/>
      <c r="H376" s="248">
        <v>2019</v>
      </c>
      <c r="I376" s="248">
        <v>2020</v>
      </c>
      <c r="J376" s="344" t="s">
        <v>522</v>
      </c>
      <c r="K376" s="282"/>
      <c r="L376" s="282"/>
      <c r="M376" s="238"/>
      <c r="N376" s="238"/>
      <c r="O376" s="254"/>
      <c r="P376" s="254"/>
    </row>
    <row r="377" spans="1:17" ht="12.75" x14ac:dyDescent="0.2">
      <c r="A377" s="9"/>
      <c r="B377" s="9"/>
      <c r="C377" s="9"/>
      <c r="D377" s="9"/>
      <c r="E377" s="9"/>
      <c r="F377" s="9"/>
      <c r="G377" s="9"/>
      <c r="H377" s="9"/>
      <c r="I377" s="9"/>
      <c r="J377" s="9"/>
      <c r="K377" s="282"/>
      <c r="L377" s="282"/>
      <c r="M377" s="238"/>
      <c r="N377" s="238"/>
      <c r="O377" s="254"/>
      <c r="P377" s="254"/>
    </row>
    <row r="378" spans="1:17" s="21" customFormat="1" ht="12.75" x14ac:dyDescent="0.2">
      <c r="A378" s="86" t="s">
        <v>405</v>
      </c>
      <c r="B378" s="86"/>
      <c r="C378" s="86"/>
      <c r="D378" s="86"/>
      <c r="E378" s="86"/>
      <c r="F378" s="86"/>
      <c r="G378" s="86">
        <v>6560187</v>
      </c>
      <c r="H378" s="86">
        <v>6345499</v>
      </c>
      <c r="I378" s="86">
        <v>6642737</v>
      </c>
      <c r="J378" s="16">
        <v>4.6842336591653435</v>
      </c>
      <c r="K378" s="282"/>
      <c r="L378" s="282"/>
      <c r="M378" s="211"/>
      <c r="N378" s="22"/>
      <c r="O378" s="27"/>
      <c r="P378" s="27"/>
    </row>
    <row r="379" spans="1:17" ht="12.75" x14ac:dyDescent="0.2">
      <c r="A379" s="9"/>
      <c r="B379" s="11"/>
      <c r="C379" s="11"/>
      <c r="D379" s="11"/>
      <c r="E379" s="12"/>
      <c r="F379" s="12"/>
      <c r="G379" s="11"/>
      <c r="H379" s="11"/>
      <c r="I379" s="11"/>
      <c r="J379" s="12"/>
      <c r="K379" s="282"/>
      <c r="L379" s="282"/>
      <c r="M379" s="212"/>
      <c r="N379" s="238"/>
      <c r="O379" s="27"/>
      <c r="P379" s="27"/>
    </row>
    <row r="380" spans="1:17" s="20" customFormat="1" ht="12.75" x14ac:dyDescent="0.2">
      <c r="A380" s="17" t="s">
        <v>253</v>
      </c>
      <c r="B380" s="18"/>
      <c r="C380" s="18"/>
      <c r="D380" s="18"/>
      <c r="E380" s="16"/>
      <c r="F380" s="16"/>
      <c r="G380" s="18">
        <v>1398843</v>
      </c>
      <c r="H380" s="18">
        <v>1384675</v>
      </c>
      <c r="I380" s="18">
        <v>1622149</v>
      </c>
      <c r="J380" s="16">
        <v>17.150161590264858</v>
      </c>
      <c r="K380" s="282"/>
      <c r="L380" s="282"/>
      <c r="M380" s="211"/>
      <c r="N380" s="22"/>
      <c r="O380" s="27"/>
      <c r="P380" s="27"/>
    </row>
    <row r="381" spans="1:17" ht="12.75" x14ac:dyDescent="0.2">
      <c r="A381" s="17"/>
      <c r="B381" s="11"/>
      <c r="C381" s="11"/>
      <c r="D381" s="11"/>
      <c r="E381" s="12"/>
      <c r="F381" s="12"/>
      <c r="G381" s="11"/>
      <c r="H381" s="11"/>
      <c r="I381" s="11"/>
      <c r="J381" s="12"/>
      <c r="K381" s="282"/>
      <c r="L381" s="282"/>
      <c r="M381" s="212"/>
      <c r="N381" s="238"/>
      <c r="O381" s="254"/>
      <c r="P381" s="254"/>
    </row>
    <row r="382" spans="1:17" ht="12.75" x14ac:dyDescent="0.2">
      <c r="A382" s="9" t="s">
        <v>77</v>
      </c>
      <c r="B382" s="11">
        <v>1918283.0260534</v>
      </c>
      <c r="C382" s="11">
        <v>2409228.0258109001</v>
      </c>
      <c r="D382" s="11">
        <v>2787897.8867749996</v>
      </c>
      <c r="E382" s="12">
        <v>15.717477005384168</v>
      </c>
      <c r="F382" s="12"/>
      <c r="G382" s="93">
        <v>381986.18716000003</v>
      </c>
      <c r="H382" s="93">
        <v>457854.84879999998</v>
      </c>
      <c r="I382" s="93">
        <v>556221.92240000004</v>
      </c>
      <c r="J382" s="12">
        <v>21.484335888942113</v>
      </c>
      <c r="K382" s="282"/>
      <c r="L382" s="282"/>
      <c r="M382" s="212"/>
      <c r="N382" s="238"/>
      <c r="O382" s="254"/>
      <c r="P382" s="254"/>
      <c r="Q382" s="22"/>
    </row>
    <row r="383" spans="1:17" ht="12.75" x14ac:dyDescent="0.2">
      <c r="A383" s="9" t="s">
        <v>406</v>
      </c>
      <c r="B383" s="11">
        <v>1218612.3144099999</v>
      </c>
      <c r="C383" s="11">
        <v>1144211.3390000004</v>
      </c>
      <c r="D383" s="11">
        <v>1136892.7900670001</v>
      </c>
      <c r="E383" s="12">
        <v>-0.63961513782902557</v>
      </c>
      <c r="F383" s="12"/>
      <c r="G383" s="93">
        <v>293739.78447999997</v>
      </c>
      <c r="H383" s="93">
        <v>285480.14273000002</v>
      </c>
      <c r="I383" s="93">
        <v>278163.7597900001</v>
      </c>
      <c r="J383" s="12">
        <v>-2.5628342728270184</v>
      </c>
      <c r="K383" s="282"/>
      <c r="L383" s="282"/>
      <c r="M383" s="212"/>
      <c r="N383" s="238"/>
      <c r="O383" s="188"/>
      <c r="P383" s="188"/>
      <c r="Q383" s="238"/>
    </row>
    <row r="384" spans="1:17" ht="12.75" x14ac:dyDescent="0.2">
      <c r="A384" s="9" t="s">
        <v>294</v>
      </c>
      <c r="B384" s="11">
        <v>24131.721000000001</v>
      </c>
      <c r="C384" s="11">
        <v>12067.4</v>
      </c>
      <c r="D384" s="11">
        <v>13834.6789453</v>
      </c>
      <c r="E384" s="12">
        <v>14.645068078459332</v>
      </c>
      <c r="F384" s="12"/>
      <c r="G384" s="93">
        <v>7128.0581400000001</v>
      </c>
      <c r="H384" s="93">
        <v>3084.8897999999999</v>
      </c>
      <c r="I384" s="93">
        <v>4440.2801900000004</v>
      </c>
      <c r="J384" s="12">
        <v>43.936428134321062</v>
      </c>
      <c r="K384" s="282"/>
      <c r="L384" s="282"/>
      <c r="M384" s="212"/>
      <c r="N384" s="238"/>
      <c r="O384" s="254"/>
      <c r="P384" s="28"/>
      <c r="Q384" s="238"/>
    </row>
    <row r="385" spans="1:17" ht="12.75" x14ac:dyDescent="0.2">
      <c r="A385" s="9" t="s">
        <v>78</v>
      </c>
      <c r="B385" s="11">
        <v>32914.6334231</v>
      </c>
      <c r="C385" s="11">
        <v>52110.485612999997</v>
      </c>
      <c r="D385" s="11">
        <v>35178.931711500001</v>
      </c>
      <c r="E385" s="12">
        <v>-32.491644824119774</v>
      </c>
      <c r="F385" s="12"/>
      <c r="G385" s="93">
        <v>7567.88015</v>
      </c>
      <c r="H385" s="93">
        <v>15486.633300000003</v>
      </c>
      <c r="I385" s="93">
        <v>8975.3515599999992</v>
      </c>
      <c r="J385" s="12">
        <v>-42.044527134248099</v>
      </c>
      <c r="K385" s="282"/>
      <c r="L385" s="282"/>
      <c r="M385" s="238"/>
      <c r="N385" s="238"/>
      <c r="O385" s="27"/>
      <c r="P385" s="27"/>
      <c r="Q385" s="238"/>
    </row>
    <row r="386" spans="1:17" ht="12.75" x14ac:dyDescent="0.2">
      <c r="A386" s="10" t="s">
        <v>30</v>
      </c>
      <c r="B386" s="11">
        <v>129767.26373079998</v>
      </c>
      <c r="C386" s="11">
        <v>76868.927140399988</v>
      </c>
      <c r="D386" s="11">
        <v>96460.439026200023</v>
      </c>
      <c r="E386" s="12">
        <v>25.486906887638</v>
      </c>
      <c r="F386" s="12"/>
      <c r="G386" s="93">
        <v>57073.210969999993</v>
      </c>
      <c r="H386" s="93">
        <v>30882.361290000004</v>
      </c>
      <c r="I386" s="93">
        <v>40724.256930000018</v>
      </c>
      <c r="J386" s="12">
        <v>31.868986790161387</v>
      </c>
      <c r="K386" s="282"/>
      <c r="L386" s="282"/>
      <c r="M386" s="238"/>
      <c r="N386" s="238"/>
      <c r="O386" s="254"/>
      <c r="P386" s="254"/>
      <c r="Q386" s="22"/>
    </row>
    <row r="387" spans="1:17" ht="12.75" x14ac:dyDescent="0.2">
      <c r="A387" s="10" t="s">
        <v>463</v>
      </c>
      <c r="B387" s="11">
        <v>246344.18094899997</v>
      </c>
      <c r="C387" s="11">
        <v>259889.9121895</v>
      </c>
      <c r="D387" s="11">
        <v>264241.91510949994</v>
      </c>
      <c r="E387" s="12">
        <v>1.6745563086060287</v>
      </c>
      <c r="F387" s="16"/>
      <c r="G387" s="93">
        <v>87731.605869999985</v>
      </c>
      <c r="H387" s="93">
        <v>88490.172679999989</v>
      </c>
      <c r="I387" s="93">
        <v>97410.425169999988</v>
      </c>
      <c r="J387" s="12">
        <v>10.080500715325314</v>
      </c>
      <c r="K387" s="282"/>
      <c r="L387" s="282"/>
      <c r="M387" s="238"/>
      <c r="N387" s="238"/>
      <c r="O387" s="254"/>
      <c r="P387" s="254"/>
      <c r="Q387" s="22"/>
    </row>
    <row r="388" spans="1:17" ht="12.75" x14ac:dyDescent="0.2">
      <c r="A388" s="10" t="s">
        <v>422</v>
      </c>
      <c r="B388" s="11">
        <v>23777.7101874</v>
      </c>
      <c r="C388" s="11">
        <v>17275.016449900002</v>
      </c>
      <c r="D388" s="11">
        <v>33522.156745100001</v>
      </c>
      <c r="E388" s="12">
        <v>94.049926622756118</v>
      </c>
      <c r="F388" s="16"/>
      <c r="G388" s="93">
        <v>41071.038479999996</v>
      </c>
      <c r="H388" s="93">
        <v>28115.645329999999</v>
      </c>
      <c r="I388" s="93">
        <v>44774.623469999999</v>
      </c>
      <c r="J388" s="12">
        <v>59.251629989173722</v>
      </c>
      <c r="K388" s="282"/>
      <c r="L388" s="282"/>
      <c r="M388" s="238"/>
      <c r="N388" s="238"/>
      <c r="O388" s="254"/>
      <c r="P388" s="254"/>
      <c r="Q388" s="22"/>
    </row>
    <row r="389" spans="1:17" ht="12.75" x14ac:dyDescent="0.2">
      <c r="A389" s="10" t="s">
        <v>476</v>
      </c>
      <c r="B389" s="11">
        <v>40187.1330437</v>
      </c>
      <c r="C389" s="11">
        <v>32303.042740000001</v>
      </c>
      <c r="D389" s="11">
        <v>29338.8720053</v>
      </c>
      <c r="E389" s="12">
        <v>-9.1761347640157283</v>
      </c>
      <c r="F389" s="16"/>
      <c r="G389" s="93">
        <v>18552.826809999999</v>
      </c>
      <c r="H389" s="93">
        <v>14572.432200000001</v>
      </c>
      <c r="I389" s="93">
        <v>13159.31367</v>
      </c>
      <c r="J389" s="12">
        <v>-9.697204355495316</v>
      </c>
      <c r="K389" s="282"/>
      <c r="L389" s="282"/>
      <c r="M389" s="238"/>
      <c r="N389" s="238"/>
      <c r="O389" s="254"/>
      <c r="P389" s="254"/>
      <c r="Q389" s="22"/>
    </row>
    <row r="390" spans="1:17" ht="12.75" x14ac:dyDescent="0.2">
      <c r="A390" s="10" t="s">
        <v>367</v>
      </c>
      <c r="B390" s="11">
        <v>3043.8993221000005</v>
      </c>
      <c r="C390" s="11">
        <v>2565.9854588000003</v>
      </c>
      <c r="D390" s="11">
        <v>3927.7507070000001</v>
      </c>
      <c r="E390" s="12">
        <v>53.069873935951222</v>
      </c>
      <c r="F390" s="16"/>
      <c r="G390" s="93">
        <v>18884.528360000004</v>
      </c>
      <c r="H390" s="93">
        <v>17259.141150000003</v>
      </c>
      <c r="I390" s="93">
        <v>22602.709870000002</v>
      </c>
      <c r="J390" s="12">
        <v>30.96080316835463</v>
      </c>
      <c r="K390" s="282"/>
      <c r="L390" s="282"/>
      <c r="M390" s="238"/>
      <c r="N390" s="238"/>
      <c r="O390" s="254"/>
      <c r="P390" s="254"/>
      <c r="Q390" s="22"/>
    </row>
    <row r="391" spans="1:17" ht="12.75" x14ac:dyDescent="0.2">
      <c r="A391" s="10" t="s">
        <v>477</v>
      </c>
      <c r="B391" s="11">
        <v>7554.9563643999991</v>
      </c>
      <c r="C391" s="11">
        <v>6982.3063093999999</v>
      </c>
      <c r="D391" s="11">
        <v>9583.4150800000007</v>
      </c>
      <c r="E391" s="12">
        <v>37.252859661831678</v>
      </c>
      <c r="F391" s="16"/>
      <c r="G391" s="93">
        <v>8029.2390800000003</v>
      </c>
      <c r="H391" s="93">
        <v>6973.4129800000001</v>
      </c>
      <c r="I391" s="93">
        <v>8782.4925500000008</v>
      </c>
      <c r="J391" s="12">
        <v>25.942527356238699</v>
      </c>
      <c r="K391" s="282"/>
      <c r="L391" s="282"/>
      <c r="M391" s="238"/>
      <c r="N391" s="238"/>
      <c r="O391" s="254"/>
      <c r="P391" s="254"/>
      <c r="Q391" s="22"/>
    </row>
    <row r="392" spans="1:17" ht="12.75" x14ac:dyDescent="0.2">
      <c r="A392" s="10" t="s">
        <v>169</v>
      </c>
      <c r="B392" s="11">
        <v>2860.7294446999999</v>
      </c>
      <c r="C392" s="11">
        <v>5544.2012769000003</v>
      </c>
      <c r="D392" s="11">
        <v>1965.1797591</v>
      </c>
      <c r="E392" s="12">
        <v>-64.554321516284915</v>
      </c>
      <c r="F392" s="16"/>
      <c r="G392" s="93">
        <v>5194.5430500000011</v>
      </c>
      <c r="H392" s="93">
        <v>8273.3230299999996</v>
      </c>
      <c r="I392" s="93">
        <v>2180.6743000000001</v>
      </c>
      <c r="J392" s="12">
        <v>-73.642098923339148</v>
      </c>
      <c r="K392" s="282"/>
      <c r="L392" s="282"/>
      <c r="M392" s="238"/>
      <c r="N392" s="238"/>
      <c r="O392" s="254"/>
      <c r="P392" s="254"/>
      <c r="Q392" s="22"/>
    </row>
    <row r="393" spans="1:17" ht="12.75" x14ac:dyDescent="0.2">
      <c r="A393" s="10" t="s">
        <v>366</v>
      </c>
      <c r="B393" s="11">
        <v>2486.2802280000001</v>
      </c>
      <c r="C393" s="11">
        <v>3161.1563955000001</v>
      </c>
      <c r="D393" s="11">
        <v>2873.6032607000002</v>
      </c>
      <c r="E393" s="12">
        <v>-9.0964539182351274</v>
      </c>
      <c r="F393" s="16"/>
      <c r="G393" s="93">
        <v>4369.1958900000009</v>
      </c>
      <c r="H393" s="93">
        <v>5694.2380700000003</v>
      </c>
      <c r="I393" s="93">
        <v>4578.8675700000003</v>
      </c>
      <c r="J393" s="12">
        <v>-19.587704031489508</v>
      </c>
      <c r="K393" s="282"/>
      <c r="L393" s="282"/>
      <c r="M393" s="238"/>
      <c r="N393" s="238"/>
      <c r="O393" s="254"/>
      <c r="P393" s="254"/>
      <c r="Q393" s="22"/>
    </row>
    <row r="394" spans="1:17" ht="12.75" x14ac:dyDescent="0.2">
      <c r="A394" s="10" t="s">
        <v>98</v>
      </c>
      <c r="B394" s="11">
        <v>2340.3038859000003</v>
      </c>
      <c r="C394" s="11">
        <v>2106.3764679999999</v>
      </c>
      <c r="D394" s="11">
        <v>2421.1529052000001</v>
      </c>
      <c r="E394" s="12">
        <v>14.943978058152155</v>
      </c>
      <c r="F394" s="16"/>
      <c r="G394" s="93">
        <v>3567.3266599999997</v>
      </c>
      <c r="H394" s="93">
        <v>2665.4012200000002</v>
      </c>
      <c r="I394" s="93">
        <v>2893.2126400000002</v>
      </c>
      <c r="J394" s="12">
        <v>8.5469841572294314</v>
      </c>
      <c r="K394" s="282"/>
      <c r="L394" s="282"/>
      <c r="M394" s="238"/>
      <c r="N394" s="238"/>
      <c r="O394" s="254"/>
      <c r="P394" s="254"/>
      <c r="Q394" s="22"/>
    </row>
    <row r="395" spans="1:17" ht="12.75" x14ac:dyDescent="0.2">
      <c r="A395" s="9" t="s">
        <v>79</v>
      </c>
      <c r="B395" s="11"/>
      <c r="C395" s="11"/>
      <c r="D395" s="11"/>
      <c r="E395" s="12"/>
      <c r="F395" s="12"/>
      <c r="G395" s="93">
        <v>463947.57490000012</v>
      </c>
      <c r="H395" s="93">
        <v>419842.35742000001</v>
      </c>
      <c r="I395" s="93">
        <v>537241.10988999996</v>
      </c>
      <c r="J395" s="12">
        <v>27.962579381326464</v>
      </c>
      <c r="K395" s="282"/>
      <c r="L395" s="282"/>
      <c r="M395" s="238"/>
      <c r="N395" s="238"/>
      <c r="O395" s="254"/>
      <c r="P395" s="254"/>
      <c r="Q395" s="238"/>
    </row>
    <row r="396" spans="1:17" ht="12.75" x14ac:dyDescent="0.2">
      <c r="A396" s="9"/>
      <c r="B396" s="11"/>
      <c r="C396" s="11"/>
      <c r="D396" s="11"/>
      <c r="E396" s="12"/>
      <c r="F396" s="12"/>
      <c r="G396" s="11"/>
      <c r="H396" s="11"/>
      <c r="I396" s="11"/>
      <c r="J396" s="12"/>
      <c r="K396" s="282"/>
      <c r="L396" s="282"/>
      <c r="M396" s="238"/>
      <c r="N396" s="238"/>
      <c r="O396" s="254"/>
      <c r="P396" s="254"/>
      <c r="Q396" s="238"/>
    </row>
    <row r="397" spans="1:17" s="20" customFormat="1" ht="12.75" x14ac:dyDescent="0.2">
      <c r="A397" s="17" t="s">
        <v>254</v>
      </c>
      <c r="B397" s="18"/>
      <c r="C397" s="18"/>
      <c r="D397" s="18"/>
      <c r="E397" s="16"/>
      <c r="F397" s="16"/>
      <c r="G397" s="18">
        <v>5161344</v>
      </c>
      <c r="H397" s="18">
        <v>4960825</v>
      </c>
      <c r="I397" s="18">
        <v>5020588.0000000009</v>
      </c>
      <c r="J397" s="16">
        <v>1.204698815217256</v>
      </c>
      <c r="K397" s="282"/>
      <c r="L397" s="282"/>
      <c r="M397" s="22"/>
      <c r="N397" s="22"/>
      <c r="O397" s="27"/>
      <c r="P397" s="27"/>
      <c r="Q397" s="22"/>
    </row>
    <row r="398" spans="1:17" ht="12.75" x14ac:dyDescent="0.2">
      <c r="A398" s="9"/>
      <c r="B398" s="11"/>
      <c r="C398" s="11"/>
      <c r="D398" s="11"/>
      <c r="E398" s="12"/>
      <c r="F398" s="12"/>
      <c r="G398" s="11"/>
      <c r="H398" s="11"/>
      <c r="I398" s="11"/>
      <c r="J398" s="12"/>
      <c r="K398" s="282"/>
      <c r="L398" s="282"/>
      <c r="M398" s="238"/>
      <c r="N398" s="238"/>
      <c r="O398" s="254"/>
      <c r="P398" s="254"/>
    </row>
    <row r="399" spans="1:17" ht="11.25" customHeight="1" x14ac:dyDescent="0.2">
      <c r="A399" s="9" t="s">
        <v>80</v>
      </c>
      <c r="B399" s="198">
        <v>144.80293099999997</v>
      </c>
      <c r="C399" s="198">
        <v>291.43365</v>
      </c>
      <c r="D399" s="198">
        <v>361.52414759999999</v>
      </c>
      <c r="E399" s="12">
        <v>24.050241830344561</v>
      </c>
      <c r="F399" s="12"/>
      <c r="G399" s="199">
        <v>100.80403</v>
      </c>
      <c r="H399" s="199">
        <v>145.09414999999998</v>
      </c>
      <c r="I399" s="199">
        <v>214.35414</v>
      </c>
      <c r="J399" s="12">
        <v>47.734515829893923</v>
      </c>
      <c r="K399" s="282"/>
      <c r="L399" s="282"/>
      <c r="M399" s="238"/>
      <c r="N399" s="238"/>
      <c r="O399" s="254"/>
      <c r="P399" s="254"/>
      <c r="Q399" s="13"/>
    </row>
    <row r="400" spans="1:17" ht="12.75" x14ac:dyDescent="0.2">
      <c r="A400" s="9" t="s">
        <v>81</v>
      </c>
      <c r="B400" s="198">
        <v>135848.86980759999</v>
      </c>
      <c r="C400" s="198">
        <v>126063.94815659999</v>
      </c>
      <c r="D400" s="198">
        <v>166989.93621380001</v>
      </c>
      <c r="E400" s="12">
        <v>32.464466372543455</v>
      </c>
      <c r="F400" s="12"/>
      <c r="G400" s="199">
        <v>67186.684439999983</v>
      </c>
      <c r="H400" s="199">
        <v>59590.758910000004</v>
      </c>
      <c r="I400" s="199">
        <v>88360.177859999996</v>
      </c>
      <c r="J400" s="12">
        <v>48.278322807485097</v>
      </c>
      <c r="K400" s="282"/>
      <c r="L400" s="282"/>
      <c r="M400" s="238"/>
      <c r="N400" s="238"/>
      <c r="O400" s="254"/>
      <c r="P400" s="254"/>
    </row>
    <row r="401" spans="1:18" ht="12.75" x14ac:dyDescent="0.2">
      <c r="A401" s="9" t="s">
        <v>82</v>
      </c>
      <c r="B401" s="198">
        <v>30720.840420799999</v>
      </c>
      <c r="C401" s="198">
        <v>27380.79</v>
      </c>
      <c r="D401" s="198">
        <v>30916.1762838</v>
      </c>
      <c r="E401" s="12">
        <v>12.911922131538205</v>
      </c>
      <c r="F401" s="12"/>
      <c r="G401" s="199">
        <v>11753.760249999999</v>
      </c>
      <c r="H401" s="199">
        <v>9821.5001899999988</v>
      </c>
      <c r="I401" s="199">
        <v>11814.858460000001</v>
      </c>
      <c r="J401" s="12">
        <v>20.295863477451121</v>
      </c>
      <c r="K401" s="282"/>
      <c r="L401" s="282"/>
      <c r="M401" s="238"/>
      <c r="N401" s="238"/>
    </row>
    <row r="402" spans="1:18" ht="12.75" x14ac:dyDescent="0.2">
      <c r="A402" s="9" t="s">
        <v>83</v>
      </c>
      <c r="B402" s="198">
        <v>13225.0207921</v>
      </c>
      <c r="C402" s="198">
        <v>15282.8480244</v>
      </c>
      <c r="D402" s="198">
        <v>14083.8665084</v>
      </c>
      <c r="E402" s="12">
        <v>-7.8452753968746691</v>
      </c>
      <c r="F402" s="12"/>
      <c r="G402" s="199">
        <v>3631.34915</v>
      </c>
      <c r="H402" s="199">
        <v>4700.7308200000007</v>
      </c>
      <c r="I402" s="199">
        <v>5098.8377300000002</v>
      </c>
      <c r="J402" s="12">
        <v>8.4690429051200056</v>
      </c>
      <c r="K402" s="282"/>
      <c r="L402" s="282"/>
      <c r="M402" s="238"/>
      <c r="N402" s="238"/>
    </row>
    <row r="403" spans="1:18" ht="12.75" x14ac:dyDescent="0.2">
      <c r="A403" s="9" t="s">
        <v>474</v>
      </c>
      <c r="B403" s="198">
        <v>819887.52327000001</v>
      </c>
      <c r="C403" s="198">
        <v>919206.62967000005</v>
      </c>
      <c r="D403" s="198">
        <v>964115.7713299999</v>
      </c>
      <c r="E403" s="12">
        <v>4.8856416185904266</v>
      </c>
      <c r="F403" s="12"/>
      <c r="G403" s="199">
        <v>344518.21730000002</v>
      </c>
      <c r="H403" s="199">
        <v>327127.29305000004</v>
      </c>
      <c r="I403" s="199">
        <v>357726.79441999993</v>
      </c>
      <c r="J403" s="12">
        <v>9.3540043952623932</v>
      </c>
      <c r="K403" s="282"/>
      <c r="L403" s="282"/>
      <c r="M403" s="238"/>
      <c r="N403" s="238"/>
    </row>
    <row r="404" spans="1:18" ht="12.75" x14ac:dyDescent="0.2">
      <c r="A404" s="9" t="s">
        <v>408</v>
      </c>
      <c r="B404" s="198">
        <v>31714.466399999998</v>
      </c>
      <c r="C404" s="198">
        <v>31582.546839999999</v>
      </c>
      <c r="D404" s="198">
        <v>31521.152030000001</v>
      </c>
      <c r="E404" s="12">
        <v>-0.19439474058576423</v>
      </c>
      <c r="F404" s="12"/>
      <c r="G404" s="199">
        <v>28764.88896</v>
      </c>
      <c r="H404" s="199">
        <v>27476.0602</v>
      </c>
      <c r="I404" s="199">
        <v>27326.256129999998</v>
      </c>
      <c r="J404" s="12">
        <v>-0.54521670468606942</v>
      </c>
      <c r="K404" s="282"/>
      <c r="L404" s="282"/>
      <c r="M404" s="238"/>
      <c r="N404" s="238"/>
    </row>
    <row r="405" spans="1:18" x14ac:dyDescent="0.2">
      <c r="A405" s="9" t="s">
        <v>407</v>
      </c>
      <c r="B405" s="198">
        <v>92141.246255899998</v>
      </c>
      <c r="C405" s="198">
        <v>66081.634310299996</v>
      </c>
      <c r="D405" s="198">
        <v>64202.910584099998</v>
      </c>
      <c r="E405" s="12">
        <v>-2.8430345977492948</v>
      </c>
      <c r="F405" s="12"/>
      <c r="G405" s="199">
        <v>100427.58121</v>
      </c>
      <c r="H405" s="199">
        <v>68085.28532000001</v>
      </c>
      <c r="I405" s="199">
        <v>70124.388060000027</v>
      </c>
      <c r="J405" s="12">
        <v>2.9949242783022072</v>
      </c>
      <c r="K405" s="282"/>
      <c r="L405" s="282"/>
      <c r="M405" s="13"/>
      <c r="N405" s="13"/>
    </row>
    <row r="406" spans="1:18" x14ac:dyDescent="0.2">
      <c r="A406" s="9" t="s">
        <v>84</v>
      </c>
      <c r="B406" s="198">
        <v>3295.3</v>
      </c>
      <c r="C406" s="198">
        <v>5173.43</v>
      </c>
      <c r="D406" s="198">
        <v>3114.3814652000001</v>
      </c>
      <c r="E406" s="12">
        <v>-39.800452210622353</v>
      </c>
      <c r="F406" s="12"/>
      <c r="G406" s="199">
        <v>2600.9477900000002</v>
      </c>
      <c r="H406" s="199">
        <v>3636.1770699999997</v>
      </c>
      <c r="I406" s="199">
        <v>2578.3617200000003</v>
      </c>
      <c r="J406" s="12">
        <v>-29.091414681848804</v>
      </c>
      <c r="K406" s="282"/>
      <c r="L406" s="282"/>
      <c r="M406" s="13"/>
      <c r="N406" s="13"/>
    </row>
    <row r="407" spans="1:18" x14ac:dyDescent="0.2">
      <c r="A407" s="9" t="s">
        <v>85</v>
      </c>
      <c r="B407" s="198">
        <v>61635.855544999991</v>
      </c>
      <c r="C407" s="198">
        <v>26481.621137300001</v>
      </c>
      <c r="D407" s="198">
        <v>96101.321131799996</v>
      </c>
      <c r="E407" s="12">
        <v>262.89817996240032</v>
      </c>
      <c r="F407" s="12"/>
      <c r="G407" s="199">
        <v>61792.198199999999</v>
      </c>
      <c r="H407" s="199">
        <v>24648.159690000004</v>
      </c>
      <c r="I407" s="199">
        <v>94247.426270000011</v>
      </c>
      <c r="J407" s="12">
        <v>282.37104698829546</v>
      </c>
      <c r="K407" s="282"/>
      <c r="L407" s="282"/>
    </row>
    <row r="408" spans="1:18" x14ac:dyDescent="0.2">
      <c r="A408" s="9" t="s">
        <v>86</v>
      </c>
      <c r="B408" s="198">
        <v>138495.72313029997</v>
      </c>
      <c r="C408" s="198">
        <v>203605.16035939995</v>
      </c>
      <c r="D408" s="198">
        <v>159710.48813149999</v>
      </c>
      <c r="E408" s="12">
        <v>-21.558722848879626</v>
      </c>
      <c r="F408" s="12"/>
      <c r="G408" s="199">
        <v>132138.02581000002</v>
      </c>
      <c r="H408" s="199">
        <v>184201.80253999998</v>
      </c>
      <c r="I408" s="199">
        <v>148066.70891999995</v>
      </c>
      <c r="J408" s="12">
        <v>-19.617122700063248</v>
      </c>
      <c r="K408" s="282"/>
      <c r="L408" s="282"/>
    </row>
    <row r="409" spans="1:18" x14ac:dyDescent="0.2">
      <c r="A409" s="9" t="s">
        <v>3</v>
      </c>
      <c r="B409" s="198">
        <v>406688.17059739999</v>
      </c>
      <c r="C409" s="198">
        <v>484287.04432229995</v>
      </c>
      <c r="D409" s="198">
        <v>409791.2198738</v>
      </c>
      <c r="E409" s="12">
        <v>-15.382576371157668</v>
      </c>
      <c r="F409" s="12"/>
      <c r="G409" s="199">
        <v>164530.15297</v>
      </c>
      <c r="H409" s="199">
        <v>142156.13679000005</v>
      </c>
      <c r="I409" s="199">
        <v>162612.19822999998</v>
      </c>
      <c r="J409" s="12">
        <v>14.389854635835107</v>
      </c>
      <c r="K409" s="282"/>
      <c r="L409" s="282"/>
    </row>
    <row r="410" spans="1:18" x14ac:dyDescent="0.2">
      <c r="A410" s="9" t="s">
        <v>63</v>
      </c>
      <c r="B410" s="198">
        <v>13357.784892099999</v>
      </c>
      <c r="C410" s="198">
        <v>13492.038989399998</v>
      </c>
      <c r="D410" s="198">
        <v>13776.450921400001</v>
      </c>
      <c r="E410" s="12">
        <v>2.1079981478222152</v>
      </c>
      <c r="F410" s="12"/>
      <c r="G410" s="199">
        <v>26268.230440000003</v>
      </c>
      <c r="H410" s="199">
        <v>32402.758109999999</v>
      </c>
      <c r="I410" s="199">
        <v>34012.70276</v>
      </c>
      <c r="J410" s="12">
        <v>4.9685420127959787</v>
      </c>
      <c r="K410" s="282"/>
      <c r="L410" s="282"/>
    </row>
    <row r="411" spans="1:18" x14ac:dyDescent="0.2">
      <c r="A411" s="9" t="s">
        <v>64</v>
      </c>
      <c r="B411" s="198">
        <v>8403.054715100001</v>
      </c>
      <c r="C411" s="198">
        <v>2546.2289999999998</v>
      </c>
      <c r="D411" s="198">
        <v>9330.2394999999997</v>
      </c>
      <c r="E411" s="12">
        <v>266.43363578059945</v>
      </c>
      <c r="F411" s="16"/>
      <c r="G411" s="199">
        <v>26353.389049999998</v>
      </c>
      <c r="H411" s="199">
        <v>8487.8483500000002</v>
      </c>
      <c r="I411" s="199">
        <v>30414.835409999996</v>
      </c>
      <c r="J411" s="12">
        <v>258.33386926617271</v>
      </c>
      <c r="K411" s="282"/>
      <c r="L411" s="282"/>
    </row>
    <row r="412" spans="1:18" x14ac:dyDescent="0.2">
      <c r="A412" s="9" t="s">
        <v>66</v>
      </c>
      <c r="B412" s="198">
        <v>51834.943813499995</v>
      </c>
      <c r="C412" s="198">
        <v>43539.6803162</v>
      </c>
      <c r="D412" s="198">
        <v>52933.416830999995</v>
      </c>
      <c r="E412" s="12">
        <v>21.575115955329665</v>
      </c>
      <c r="F412" s="12"/>
      <c r="G412" s="199">
        <v>203697.49059</v>
      </c>
      <c r="H412" s="199">
        <v>173287.15538999997</v>
      </c>
      <c r="I412" s="199">
        <v>203225.19978999998</v>
      </c>
      <c r="J412" s="12">
        <v>17.276551359286543</v>
      </c>
      <c r="K412" s="282"/>
      <c r="L412" s="282"/>
    </row>
    <row r="413" spans="1:18" x14ac:dyDescent="0.2">
      <c r="A413" s="9"/>
      <c r="B413" s="198"/>
      <c r="C413" s="198"/>
      <c r="D413" s="198"/>
      <c r="E413" s="12"/>
      <c r="F413" s="12"/>
      <c r="G413" s="199"/>
      <c r="H413" s="199"/>
      <c r="I413" s="199"/>
      <c r="J413" s="12"/>
      <c r="K413" s="282"/>
      <c r="L413" s="282"/>
    </row>
    <row r="414" spans="1:18" s="20" customFormat="1" ht="11.25" customHeight="1" x14ac:dyDescent="0.2">
      <c r="A414" s="17" t="s">
        <v>68</v>
      </c>
      <c r="B414" s="18">
        <v>460818.382789</v>
      </c>
      <c r="C414" s="18">
        <v>472021.82863790001</v>
      </c>
      <c r="D414" s="18">
        <v>465584.89199760009</v>
      </c>
      <c r="E414" s="16">
        <v>-1.3636946958310858</v>
      </c>
      <c r="F414" s="16"/>
      <c r="G414" s="18">
        <v>1536540.4990000003</v>
      </c>
      <c r="H414" s="18">
        <v>1575079.7339999999</v>
      </c>
      <c r="I414" s="18">
        <v>1540792.97015</v>
      </c>
      <c r="J414" s="16">
        <v>-2.1768271859435799</v>
      </c>
      <c r="K414" s="282"/>
      <c r="L414" s="282"/>
      <c r="M414" s="174"/>
      <c r="N414" s="19"/>
      <c r="O414" s="19"/>
      <c r="P414" s="174"/>
      <c r="Q414" s="174"/>
      <c r="R414" s="174"/>
    </row>
    <row r="415" spans="1:18" s="20" customFormat="1" ht="11.25" customHeight="1" x14ac:dyDescent="0.2">
      <c r="A415" s="17" t="s">
        <v>450</v>
      </c>
      <c r="B415" s="18">
        <v>76908.041931900007</v>
      </c>
      <c r="C415" s="18">
        <v>101443.18488170001</v>
      </c>
      <c r="D415" s="18">
        <v>106404.4017959</v>
      </c>
      <c r="E415" s="16">
        <v>4.8906359949025813</v>
      </c>
      <c r="F415" s="16"/>
      <c r="G415" s="18">
        <v>197173.33575000006</v>
      </c>
      <c r="H415" s="18">
        <v>265238.98647</v>
      </c>
      <c r="I415" s="18">
        <v>286078.69693999994</v>
      </c>
      <c r="J415" s="16">
        <v>7.8569560030938419</v>
      </c>
      <c r="K415" s="282"/>
      <c r="L415" s="282"/>
    </row>
    <row r="416" spans="1:18" ht="11.25" customHeight="1" x14ac:dyDescent="0.2">
      <c r="A416" s="9" t="s">
        <v>451</v>
      </c>
      <c r="B416" s="11">
        <v>73919.062345400002</v>
      </c>
      <c r="C416" s="11">
        <v>99206.087489400015</v>
      </c>
      <c r="D416" s="11">
        <v>104132.7561942</v>
      </c>
      <c r="E416" s="12">
        <v>4.9660951555280235</v>
      </c>
      <c r="F416" s="12"/>
      <c r="G416" s="11">
        <v>176888.56316000005</v>
      </c>
      <c r="H416" s="11">
        <v>248202.76851000002</v>
      </c>
      <c r="I416" s="11">
        <v>269183.78670999996</v>
      </c>
      <c r="J416" s="12">
        <v>8.4531765402748249</v>
      </c>
      <c r="K416" s="282"/>
      <c r="L416" s="282"/>
      <c r="M416" s="238"/>
    </row>
    <row r="417" spans="1:17" ht="11.25" customHeight="1" x14ac:dyDescent="0.2">
      <c r="A417" s="331" t="s">
        <v>452</v>
      </c>
      <c r="B417" s="198">
        <v>73389.590795399999</v>
      </c>
      <c r="C417" s="198">
        <v>98317.729081400015</v>
      </c>
      <c r="D417" s="198">
        <v>103175.48811420001</v>
      </c>
      <c r="E417" s="12">
        <v>4.9408779862867931</v>
      </c>
      <c r="F417" s="12"/>
      <c r="G417" s="199">
        <v>176223.76892000006</v>
      </c>
      <c r="H417" s="199">
        <v>247282.27376000001</v>
      </c>
      <c r="I417" s="199">
        <v>267954.01747999998</v>
      </c>
      <c r="J417" s="12">
        <v>8.3595736183107618</v>
      </c>
      <c r="K417" s="282"/>
      <c r="L417" s="282"/>
      <c r="M417" s="238"/>
    </row>
    <row r="418" spans="1:17" ht="11.25" customHeight="1" x14ac:dyDescent="0.2">
      <c r="A418" s="331" t="s">
        <v>459</v>
      </c>
      <c r="B418" s="198">
        <v>529.47154999999998</v>
      </c>
      <c r="C418" s="198">
        <v>888.35840800000005</v>
      </c>
      <c r="D418" s="198">
        <v>957.26807999999994</v>
      </c>
      <c r="E418" s="12">
        <v>7.7569673883246253</v>
      </c>
      <c r="F418" s="12"/>
      <c r="G418" s="199">
        <v>664.79424000000006</v>
      </c>
      <c r="H418" s="199">
        <v>920.49474999999995</v>
      </c>
      <c r="I418" s="199">
        <v>1229.7692299999999</v>
      </c>
      <c r="J418" s="12">
        <v>33.598722860722461</v>
      </c>
      <c r="K418" s="282"/>
      <c r="L418" s="282"/>
      <c r="M418" s="238"/>
    </row>
    <row r="419" spans="1:17" ht="11.25" customHeight="1" x14ac:dyDescent="0.2">
      <c r="A419" s="9" t="s">
        <v>453</v>
      </c>
      <c r="B419" s="198">
        <v>2988.9795865000006</v>
      </c>
      <c r="C419" s="198">
        <v>2237.0973923000001</v>
      </c>
      <c r="D419" s="198">
        <v>2271.6456017</v>
      </c>
      <c r="E419" s="12">
        <v>1.5443319329285146</v>
      </c>
      <c r="F419" s="12"/>
      <c r="G419" s="199">
        <v>20284.77259</v>
      </c>
      <c r="H419" s="199">
        <v>17036.217960000002</v>
      </c>
      <c r="I419" s="199">
        <v>16894.910229999998</v>
      </c>
      <c r="J419" s="12">
        <v>-0.82945481404256327</v>
      </c>
      <c r="K419" s="282"/>
      <c r="L419" s="282"/>
      <c r="M419" s="238"/>
    </row>
    <row r="420" spans="1:17" s="20" customFormat="1" ht="11.25" customHeight="1" x14ac:dyDescent="0.2">
      <c r="A420" s="17" t="s">
        <v>449</v>
      </c>
      <c r="B420" s="18">
        <v>151640.23008129999</v>
      </c>
      <c r="C420" s="18">
        <v>135914.87446329999</v>
      </c>
      <c r="D420" s="18">
        <v>126707.14917280001</v>
      </c>
      <c r="E420" s="16">
        <v>-6.7746266380772511</v>
      </c>
      <c r="F420" s="16"/>
      <c r="G420" s="18">
        <v>219668.87997999997</v>
      </c>
      <c r="H420" s="18">
        <v>224430.62631000002</v>
      </c>
      <c r="I420" s="18">
        <v>171260.39872</v>
      </c>
      <c r="J420" s="16">
        <v>-23.691163930789656</v>
      </c>
      <c r="K420" s="282"/>
      <c r="L420" s="282"/>
      <c r="M420" s="22"/>
    </row>
    <row r="421" spans="1:17" ht="11.25" customHeight="1" x14ac:dyDescent="0.2">
      <c r="A421" s="9" t="s">
        <v>446</v>
      </c>
      <c r="B421" s="11">
        <v>144289.94946269999</v>
      </c>
      <c r="C421" s="11">
        <v>130082.3287061</v>
      </c>
      <c r="D421" s="11">
        <v>119966.47885700001</v>
      </c>
      <c r="E421" s="12">
        <v>-7.7764981221662453</v>
      </c>
      <c r="F421" s="12"/>
      <c r="G421" s="11">
        <v>199397.05248999997</v>
      </c>
      <c r="H421" s="11">
        <v>208284.22134000002</v>
      </c>
      <c r="I421" s="11">
        <v>153476.05268999998</v>
      </c>
      <c r="J421" s="12">
        <v>-26.314124179638171</v>
      </c>
      <c r="K421" s="282"/>
      <c r="L421" s="282"/>
    </row>
    <row r="422" spans="1:17" ht="11.25" customHeight="1" x14ac:dyDescent="0.2">
      <c r="A422" s="331" t="s">
        <v>457</v>
      </c>
      <c r="B422" s="198">
        <v>10669.135440500002</v>
      </c>
      <c r="C422" s="198">
        <v>11949.3876568</v>
      </c>
      <c r="D422" s="198">
        <v>11441.145387300001</v>
      </c>
      <c r="E422" s="12">
        <v>-4.2532913325543831</v>
      </c>
      <c r="F422" s="12"/>
      <c r="G422" s="199">
        <v>15925.569090000001</v>
      </c>
      <c r="H422" s="199">
        <v>17227.720500000007</v>
      </c>
      <c r="I422" s="199">
        <v>15876.966830000001</v>
      </c>
      <c r="J422" s="12">
        <v>-7.8405826818469961</v>
      </c>
      <c r="K422" s="282"/>
      <c r="L422" s="282"/>
    </row>
    <row r="423" spans="1:17" ht="11.25" customHeight="1" x14ac:dyDescent="0.2">
      <c r="A423" s="331" t="s">
        <v>458</v>
      </c>
      <c r="B423" s="198">
        <v>133620.81402220001</v>
      </c>
      <c r="C423" s="198">
        <v>118132.9410493</v>
      </c>
      <c r="D423" s="198">
        <v>108525.33346970001</v>
      </c>
      <c r="E423" s="12">
        <v>-8.1328776666878042</v>
      </c>
      <c r="F423" s="12"/>
      <c r="G423" s="199">
        <v>183471.48339999997</v>
      </c>
      <c r="H423" s="199">
        <v>191056.50084000002</v>
      </c>
      <c r="I423" s="199">
        <v>137599.08585999999</v>
      </c>
      <c r="J423" s="12">
        <v>-27.979898482893219</v>
      </c>
      <c r="K423" s="282"/>
      <c r="L423" s="282"/>
    </row>
    <row r="424" spans="1:17" ht="11.25" customHeight="1" x14ac:dyDescent="0.2">
      <c r="A424" s="9" t="s">
        <v>448</v>
      </c>
      <c r="B424" s="198">
        <v>7350.2806186000007</v>
      </c>
      <c r="C424" s="198">
        <v>5832.5457571999996</v>
      </c>
      <c r="D424" s="198">
        <v>6740.6703158000009</v>
      </c>
      <c r="E424" s="12">
        <v>15.569951722692707</v>
      </c>
      <c r="F424" s="12"/>
      <c r="G424" s="199">
        <v>20271.82749</v>
      </c>
      <c r="H424" s="199">
        <v>16146.40497</v>
      </c>
      <c r="I424" s="199">
        <v>17784.346030000001</v>
      </c>
      <c r="J424" s="12">
        <v>10.144308055219071</v>
      </c>
      <c r="K424" s="282"/>
      <c r="L424" s="282"/>
    </row>
    <row r="425" spans="1:17" s="20" customFormat="1" ht="11.25" customHeight="1" x14ac:dyDescent="0.2">
      <c r="A425" s="17" t="s">
        <v>432</v>
      </c>
      <c r="B425" s="18">
        <v>227695.37931079997</v>
      </c>
      <c r="C425" s="18">
        <v>231072.4851546</v>
      </c>
      <c r="D425" s="18">
        <v>228208.13301130003</v>
      </c>
      <c r="E425" s="16">
        <v>-1.2395903135691668</v>
      </c>
      <c r="F425" s="16"/>
      <c r="G425" s="18">
        <v>1104402.8297800003</v>
      </c>
      <c r="H425" s="18">
        <v>1071017.1301099998</v>
      </c>
      <c r="I425" s="18">
        <v>1068958.94894</v>
      </c>
      <c r="J425" s="16">
        <v>-0.19217070503702871</v>
      </c>
      <c r="K425" s="282"/>
      <c r="L425" s="282"/>
    </row>
    <row r="426" spans="1:17" ht="11.25" customHeight="1" x14ac:dyDescent="0.2">
      <c r="A426" s="9" t="s">
        <v>456</v>
      </c>
      <c r="B426" s="11">
        <v>226475.08612479997</v>
      </c>
      <c r="C426" s="11">
        <v>229301.025891</v>
      </c>
      <c r="D426" s="11">
        <v>227010.54500060002</v>
      </c>
      <c r="E426" s="12">
        <v>-0.9988969222879831</v>
      </c>
      <c r="F426" s="12"/>
      <c r="G426" s="11">
        <v>1098041.2139700002</v>
      </c>
      <c r="H426" s="11">
        <v>1062160.4644999998</v>
      </c>
      <c r="I426" s="11">
        <v>1062308.8825700001</v>
      </c>
      <c r="J426" s="12">
        <v>1.3973224852634303E-2</v>
      </c>
      <c r="K426" s="282"/>
      <c r="L426" s="282"/>
    </row>
    <row r="427" spans="1:17" ht="11.25" customHeight="1" x14ac:dyDescent="0.2">
      <c r="A427" s="331" t="s">
        <v>69</v>
      </c>
      <c r="B427" s="198">
        <v>223843.12130889998</v>
      </c>
      <c r="C427" s="198">
        <v>227307.68414500001</v>
      </c>
      <c r="D427" s="198">
        <v>224936.89995010002</v>
      </c>
      <c r="E427" s="12">
        <v>-1.0429846240427452</v>
      </c>
      <c r="F427" s="12"/>
      <c r="G427" s="199">
        <v>1095207.4925900002</v>
      </c>
      <c r="H427" s="199">
        <v>1059828.2886499998</v>
      </c>
      <c r="I427" s="199">
        <v>1059260.9870900002</v>
      </c>
      <c r="J427" s="12">
        <v>-5.3527686142658126E-2</v>
      </c>
      <c r="K427" s="282"/>
      <c r="L427" s="282"/>
      <c r="N427" s="328"/>
      <c r="O427" s="328"/>
    </row>
    <row r="428" spans="1:17" ht="11.25" customHeight="1" x14ac:dyDescent="0.2">
      <c r="A428" s="331" t="s">
        <v>455</v>
      </c>
      <c r="B428" s="198">
        <v>2631.9648158999998</v>
      </c>
      <c r="C428" s="198">
        <v>1993.3417459999998</v>
      </c>
      <c r="D428" s="198">
        <v>2073.6450504999998</v>
      </c>
      <c r="E428" s="12">
        <v>4.0285768690262387</v>
      </c>
      <c r="F428" s="12"/>
      <c r="G428" s="199">
        <v>2833.72138</v>
      </c>
      <c r="H428" s="199">
        <v>2332.1758500000001</v>
      </c>
      <c r="I428" s="199">
        <v>3047.8954800000001</v>
      </c>
      <c r="J428" s="12">
        <v>30.688922106795673</v>
      </c>
      <c r="K428" s="282"/>
      <c r="L428" s="282"/>
    </row>
    <row r="429" spans="1:17" ht="11.25" customHeight="1" x14ac:dyDescent="0.2">
      <c r="A429" s="9" t="s">
        <v>447</v>
      </c>
      <c r="B429" s="198">
        <v>1220.2931859999999</v>
      </c>
      <c r="C429" s="198">
        <v>1771.4592636</v>
      </c>
      <c r="D429" s="198">
        <v>1197.5880107</v>
      </c>
      <c r="E429" s="12">
        <v>-32.39539653504454</v>
      </c>
      <c r="F429" s="12"/>
      <c r="G429" s="199">
        <v>6361.6158100000002</v>
      </c>
      <c r="H429" s="199">
        <v>8856.66561</v>
      </c>
      <c r="I429" s="199">
        <v>6650.0663699999996</v>
      </c>
      <c r="J429" s="12">
        <v>-24.914559690596704</v>
      </c>
      <c r="K429" s="282"/>
      <c r="L429" s="282"/>
    </row>
    <row r="430" spans="1:17" s="20" customFormat="1" ht="11.25" customHeight="1" x14ac:dyDescent="0.2">
      <c r="A430" s="17" t="s">
        <v>71</v>
      </c>
      <c r="B430" s="284">
        <v>4574.7314649999998</v>
      </c>
      <c r="C430" s="284">
        <v>3591.2841382999995</v>
      </c>
      <c r="D430" s="284">
        <v>4265.208017599999</v>
      </c>
      <c r="E430" s="16">
        <v>18.765540496024741</v>
      </c>
      <c r="F430" s="16"/>
      <c r="G430" s="285">
        <v>15295.453490000002</v>
      </c>
      <c r="H430" s="285">
        <v>14392.991110000001</v>
      </c>
      <c r="I430" s="285">
        <v>14494.92555</v>
      </c>
      <c r="J430" s="16">
        <v>0.70822276774129023</v>
      </c>
      <c r="K430" s="282"/>
      <c r="L430" s="282"/>
      <c r="M430" s="22"/>
      <c r="N430" s="174"/>
      <c r="O430" s="174"/>
      <c r="P430" s="174"/>
      <c r="Q430" s="174"/>
    </row>
    <row r="431" spans="1:17" x14ac:dyDescent="0.2">
      <c r="A431" s="84"/>
      <c r="B431" s="90"/>
      <c r="C431" s="90"/>
      <c r="D431" s="90"/>
      <c r="E431" s="90"/>
      <c r="F431" s="90"/>
      <c r="G431" s="90"/>
      <c r="H431" s="90"/>
      <c r="I431" s="90"/>
      <c r="J431" s="84"/>
    </row>
    <row r="432" spans="1:17" x14ac:dyDescent="0.2">
      <c r="A432" s="9" t="s">
        <v>482</v>
      </c>
      <c r="B432" s="9"/>
      <c r="C432" s="9"/>
      <c r="D432" s="9"/>
      <c r="E432" s="9"/>
      <c r="F432" s="9"/>
      <c r="G432" s="9"/>
      <c r="H432" s="9"/>
      <c r="I432" s="9"/>
      <c r="J432" s="9"/>
    </row>
    <row r="433" spans="1:17" s="20" customFormat="1" ht="11.25" customHeight="1" x14ac:dyDescent="0.2">
      <c r="A433" s="17"/>
      <c r="B433" s="284"/>
      <c r="C433" s="284"/>
      <c r="D433" s="284"/>
      <c r="E433" s="16"/>
      <c r="F433" s="16"/>
      <c r="G433" s="285"/>
      <c r="H433" s="285"/>
      <c r="I433" s="285"/>
      <c r="J433" s="16"/>
      <c r="K433" s="272"/>
      <c r="L433" s="283"/>
      <c r="M433" s="22"/>
      <c r="N433" s="174"/>
      <c r="O433" s="174"/>
      <c r="P433" s="174"/>
      <c r="Q433" s="174"/>
    </row>
    <row r="434" spans="1:17" ht="20.100000000000001" customHeight="1" x14ac:dyDescent="0.2">
      <c r="A434" s="389" t="s">
        <v>479</v>
      </c>
      <c r="B434" s="389"/>
      <c r="C434" s="389"/>
      <c r="D434" s="389"/>
      <c r="E434" s="389"/>
      <c r="F434" s="389"/>
      <c r="G434" s="389"/>
      <c r="H434" s="389"/>
      <c r="I434" s="389"/>
      <c r="J434" s="389"/>
      <c r="K434" s="165"/>
      <c r="L434" s="165"/>
      <c r="M434" s="238"/>
      <c r="N434" s="108"/>
    </row>
    <row r="435" spans="1:17" ht="20.100000000000001" customHeight="1" x14ac:dyDescent="0.2">
      <c r="A435" s="390" t="s">
        <v>223</v>
      </c>
      <c r="B435" s="390"/>
      <c r="C435" s="390"/>
      <c r="D435" s="390"/>
      <c r="E435" s="390"/>
      <c r="F435" s="390"/>
      <c r="G435" s="390"/>
      <c r="H435" s="390"/>
      <c r="I435" s="390"/>
      <c r="J435" s="390"/>
      <c r="K435" s="165"/>
      <c r="L435" s="165"/>
      <c r="M435" s="238"/>
      <c r="N435" s="108"/>
      <c r="O435" s="108"/>
    </row>
    <row r="436" spans="1:17" s="20" customFormat="1" ht="12.75" x14ac:dyDescent="0.2">
      <c r="A436" s="17"/>
      <c r="B436" s="393" t="s">
        <v>100</v>
      </c>
      <c r="C436" s="393"/>
      <c r="D436" s="393"/>
      <c r="E436" s="393"/>
      <c r="F436" s="343"/>
      <c r="G436" s="393" t="s">
        <v>421</v>
      </c>
      <c r="H436" s="393"/>
      <c r="I436" s="393"/>
      <c r="J436" s="393"/>
      <c r="K436" s="26"/>
      <c r="L436" s="22"/>
      <c r="M436" s="22"/>
      <c r="N436" s="22"/>
      <c r="O436" s="108"/>
    </row>
    <row r="437" spans="1:17" s="20" customFormat="1" ht="12.75" x14ac:dyDescent="0.2">
      <c r="A437" s="17" t="s">
        <v>256</v>
      </c>
      <c r="B437" s="394">
        <v>2018</v>
      </c>
      <c r="C437" s="396" t="s">
        <v>511</v>
      </c>
      <c r="D437" s="396"/>
      <c r="E437" s="396"/>
      <c r="F437" s="343"/>
      <c r="G437" s="394">
        <v>2018</v>
      </c>
      <c r="H437" s="396" t="s">
        <v>511</v>
      </c>
      <c r="I437" s="396"/>
      <c r="J437" s="396"/>
      <c r="K437" s="111"/>
      <c r="L437" s="238"/>
      <c r="M437" s="238"/>
      <c r="N437" s="238"/>
      <c r="O437" s="27"/>
      <c r="P437" s="27"/>
    </row>
    <row r="438" spans="1:17" s="20" customFormat="1" ht="12.75" x14ac:dyDescent="0.2">
      <c r="A438" s="123"/>
      <c r="B438" s="395"/>
      <c r="C438" s="248">
        <v>2019</v>
      </c>
      <c r="D438" s="248">
        <v>2020</v>
      </c>
      <c r="E438" s="344" t="s">
        <v>522</v>
      </c>
      <c r="F438" s="125"/>
      <c r="G438" s="395"/>
      <c r="H438" s="248">
        <v>2019</v>
      </c>
      <c r="I438" s="248">
        <v>2020</v>
      </c>
      <c r="J438" s="344" t="s">
        <v>522</v>
      </c>
      <c r="K438" s="111"/>
      <c r="L438" s="238"/>
      <c r="M438" s="238"/>
      <c r="N438" s="238"/>
      <c r="O438" s="254"/>
      <c r="P438" s="254"/>
    </row>
    <row r="439" spans="1:17" s="20" customFormat="1" ht="11.25" customHeight="1" x14ac:dyDescent="0.2">
      <c r="A439" s="17" t="s">
        <v>260</v>
      </c>
      <c r="B439" s="284"/>
      <c r="C439" s="284"/>
      <c r="D439" s="284"/>
      <c r="E439" s="16"/>
      <c r="F439" s="16"/>
      <c r="G439" s="285"/>
      <c r="H439" s="285"/>
      <c r="I439" s="285"/>
      <c r="J439" s="16"/>
      <c r="K439" s="272"/>
      <c r="L439" s="283"/>
      <c r="M439" s="22"/>
      <c r="N439" s="174"/>
      <c r="O439" s="174"/>
      <c r="P439" s="174"/>
      <c r="Q439" s="174"/>
    </row>
    <row r="440" spans="1:17" s="20" customFormat="1" ht="11.25" customHeight="1" x14ac:dyDescent="0.2">
      <c r="A440" s="17" t="s">
        <v>464</v>
      </c>
      <c r="B440" s="284">
        <v>211499.87570870004</v>
      </c>
      <c r="C440" s="284">
        <v>226944.3375999</v>
      </c>
      <c r="D440" s="284">
        <v>158772.587015</v>
      </c>
      <c r="E440" s="16">
        <v>-30.038974008281244</v>
      </c>
      <c r="F440" s="16"/>
      <c r="G440" s="285">
        <v>191204.49095000001</v>
      </c>
      <c r="H440" s="285">
        <v>221981.54914999998</v>
      </c>
      <c r="I440" s="285">
        <v>163678.35999999993</v>
      </c>
      <c r="J440" s="16">
        <v>-26.264880740427103</v>
      </c>
      <c r="K440" s="272"/>
      <c r="L440" s="283"/>
      <c r="M440" s="22"/>
      <c r="N440" s="174"/>
      <c r="O440" s="174"/>
      <c r="P440" s="174"/>
      <c r="Q440" s="174"/>
    </row>
    <row r="441" spans="1:17" s="20" customFormat="1" ht="11.25" customHeight="1" x14ac:dyDescent="0.2">
      <c r="A441" s="17"/>
      <c r="B441" s="284"/>
      <c r="C441" s="284"/>
      <c r="D441" s="284"/>
      <c r="E441" s="333"/>
      <c r="F441" s="16"/>
      <c r="G441" s="285"/>
      <c r="H441" s="285"/>
      <c r="I441" s="285"/>
      <c r="J441" s="333"/>
      <c r="K441" s="272"/>
      <c r="L441" s="283"/>
      <c r="M441" s="22"/>
      <c r="N441" s="174"/>
      <c r="O441" s="174"/>
      <c r="P441" s="174"/>
      <c r="Q441" s="174"/>
    </row>
    <row r="442" spans="1:17" s="20" customFormat="1" ht="11.25" customHeight="1" x14ac:dyDescent="0.2">
      <c r="A442" s="17" t="s">
        <v>10</v>
      </c>
      <c r="B442" s="284"/>
      <c r="C442" s="284"/>
      <c r="D442" s="284"/>
      <c r="E442" s="16"/>
      <c r="F442" s="16"/>
      <c r="G442" s="285"/>
      <c r="H442" s="285"/>
      <c r="I442" s="285"/>
      <c r="J442" s="16"/>
      <c r="K442" s="272"/>
      <c r="L442" s="283"/>
      <c r="M442" s="22"/>
      <c r="N442" s="174"/>
      <c r="O442" s="174"/>
      <c r="P442" s="174"/>
      <c r="Q442" s="174"/>
    </row>
    <row r="443" spans="1:17" s="20" customFormat="1" ht="11.25" customHeight="1" x14ac:dyDescent="0.2">
      <c r="A443" s="17" t="s">
        <v>350</v>
      </c>
      <c r="B443" s="285">
        <v>339908.38290079997</v>
      </c>
      <c r="C443" s="285">
        <v>225683.33587490005</v>
      </c>
      <c r="D443" s="285">
        <v>213599.20456990006</v>
      </c>
      <c r="E443" s="16">
        <v>-5.3544632607249412</v>
      </c>
      <c r="F443" s="12"/>
      <c r="G443" s="285">
        <v>277380.85658999998</v>
      </c>
      <c r="H443" s="285">
        <v>212312.35863000003</v>
      </c>
      <c r="I443" s="285">
        <v>168480.65856000001</v>
      </c>
      <c r="J443" s="16">
        <v>-20.644912219352335</v>
      </c>
      <c r="K443" s="272"/>
      <c r="L443" s="283"/>
      <c r="M443" s="22"/>
      <c r="N443" s="174"/>
      <c r="O443" s="174"/>
      <c r="P443" s="174"/>
      <c r="Q443" s="174"/>
    </row>
    <row r="444" spans="1:17" s="20" customFormat="1" ht="11.25" customHeight="1" x14ac:dyDescent="0.2">
      <c r="A444" s="9" t="s">
        <v>351</v>
      </c>
      <c r="B444" s="198">
        <v>6919.3072908999993</v>
      </c>
      <c r="C444" s="198">
        <v>1879.4558007000003</v>
      </c>
      <c r="D444" s="198">
        <v>1979.1911585</v>
      </c>
      <c r="E444" s="12">
        <v>5.3066083151757795</v>
      </c>
      <c r="F444" s="12"/>
      <c r="G444" s="199">
        <v>5332.6030699999992</v>
      </c>
      <c r="H444" s="199">
        <v>2024.9544000000001</v>
      </c>
      <c r="I444" s="199">
        <v>2133.3824300000001</v>
      </c>
      <c r="J444" s="16">
        <v>5.354591194744927</v>
      </c>
      <c r="K444" s="272"/>
      <c r="L444" s="283"/>
      <c r="M444" s="22"/>
      <c r="N444" s="174"/>
      <c r="O444" s="174"/>
      <c r="P444" s="174"/>
      <c r="Q444" s="174"/>
    </row>
    <row r="445" spans="1:17" s="20" customFormat="1" ht="11.25" customHeight="1" x14ac:dyDescent="0.2">
      <c r="A445" s="9" t="s">
        <v>352</v>
      </c>
      <c r="B445" s="198">
        <v>77552.750132400004</v>
      </c>
      <c r="C445" s="198">
        <v>17229.239878600001</v>
      </c>
      <c r="D445" s="198">
        <v>74410.367024899999</v>
      </c>
      <c r="E445" s="12">
        <v>331.8842128219668</v>
      </c>
      <c r="F445" s="12"/>
      <c r="G445" s="199">
        <v>57674.225599999998</v>
      </c>
      <c r="H445" s="199">
        <v>40273.638319999998</v>
      </c>
      <c r="I445" s="199">
        <v>44497.648700000005</v>
      </c>
      <c r="J445" s="16">
        <v>10.488276093750272</v>
      </c>
      <c r="K445" s="272"/>
      <c r="L445" s="283"/>
      <c r="M445" s="22"/>
      <c r="N445" s="174"/>
      <c r="O445" s="174"/>
      <c r="P445" s="174"/>
      <c r="Q445" s="174"/>
    </row>
    <row r="446" spans="1:17" s="20" customFormat="1" ht="11.25" customHeight="1" x14ac:dyDescent="0.2">
      <c r="A446" s="9" t="s">
        <v>328</v>
      </c>
      <c r="B446" s="198">
        <v>255436.32547749995</v>
      </c>
      <c r="C446" s="198">
        <v>206574.64019560005</v>
      </c>
      <c r="D446" s="198">
        <v>137209.64638650007</v>
      </c>
      <c r="E446" s="12">
        <v>-33.578658901896247</v>
      </c>
      <c r="F446" s="12"/>
      <c r="G446" s="199">
        <v>214374.02791999999</v>
      </c>
      <c r="H446" s="199">
        <v>170013.76591000005</v>
      </c>
      <c r="I446" s="199">
        <v>121849.62742999999</v>
      </c>
      <c r="J446" s="16">
        <v>-28.329552152557241</v>
      </c>
      <c r="K446" s="272"/>
      <c r="L446" s="283"/>
      <c r="M446" s="22"/>
      <c r="N446" s="174"/>
      <c r="O446" s="174"/>
      <c r="P446" s="174"/>
      <c r="Q446" s="174"/>
    </row>
    <row r="447" spans="1:17" x14ac:dyDescent="0.2">
      <c r="B447" s="198"/>
      <c r="C447" s="198"/>
      <c r="D447" s="198"/>
      <c r="E447" s="12"/>
      <c r="F447" s="12"/>
      <c r="G447" s="199"/>
      <c r="H447" s="199"/>
      <c r="I447" s="199"/>
      <c r="J447" s="12"/>
    </row>
    <row r="448" spans="1:17" x14ac:dyDescent="0.2">
      <c r="A448" s="9" t="s">
        <v>79</v>
      </c>
      <c r="B448" s="11"/>
      <c r="C448" s="11"/>
      <c r="D448" s="11"/>
      <c r="E448" s="12"/>
      <c r="F448" s="12"/>
      <c r="G448" s="199">
        <v>1982454.4332699999</v>
      </c>
      <c r="H448" s="199">
        <v>1885684.5976400003</v>
      </c>
      <c r="I448" s="199">
        <v>1911812.9113900005</v>
      </c>
      <c r="J448" s="12">
        <v>1.3856142104941966</v>
      </c>
      <c r="K448" s="172"/>
      <c r="L448" s="172"/>
      <c r="M448" s="13"/>
    </row>
    <row r="449" spans="1:13" x14ac:dyDescent="0.2">
      <c r="A449" s="84"/>
      <c r="B449" s="90"/>
      <c r="C449" s="90"/>
      <c r="D449" s="90"/>
      <c r="E449" s="90"/>
      <c r="F449" s="90"/>
      <c r="G449" s="90"/>
      <c r="H449" s="90"/>
      <c r="I449" s="90"/>
      <c r="J449" s="84"/>
    </row>
    <row r="450" spans="1:13" x14ac:dyDescent="0.2">
      <c r="A450" s="9" t="s">
        <v>465</v>
      </c>
      <c r="B450" s="9"/>
      <c r="C450" s="9"/>
      <c r="D450" s="9"/>
      <c r="E450" s="9"/>
      <c r="F450" s="9"/>
      <c r="G450" s="9"/>
      <c r="H450" s="9"/>
      <c r="I450" s="9"/>
      <c r="J450" s="9"/>
    </row>
    <row r="452" spans="1:13" ht="20.100000000000001" customHeight="1" x14ac:dyDescent="0.2">
      <c r="A452" s="389" t="s">
        <v>278</v>
      </c>
      <c r="B452" s="389"/>
      <c r="C452" s="389"/>
      <c r="D452" s="389"/>
      <c r="E452" s="389"/>
      <c r="F452" s="389"/>
      <c r="G452" s="389"/>
      <c r="H452" s="389"/>
      <c r="I452" s="389"/>
      <c r="J452" s="389"/>
    </row>
    <row r="453" spans="1:13" ht="20.100000000000001" customHeight="1" x14ac:dyDescent="0.2">
      <c r="A453" s="390" t="s">
        <v>224</v>
      </c>
      <c r="B453" s="390"/>
      <c r="C453" s="390"/>
      <c r="D453" s="390"/>
      <c r="E453" s="390"/>
      <c r="F453" s="390"/>
      <c r="G453" s="390"/>
      <c r="H453" s="390"/>
      <c r="I453" s="390"/>
      <c r="J453" s="390"/>
      <c r="K453" s="172"/>
      <c r="L453" s="172"/>
    </row>
    <row r="454" spans="1:13" s="20" customFormat="1" ht="12.75" x14ac:dyDescent="0.2">
      <c r="A454" s="17"/>
      <c r="B454" s="393" t="s">
        <v>100</v>
      </c>
      <c r="C454" s="393"/>
      <c r="D454" s="393"/>
      <c r="E454" s="393"/>
      <c r="F454" s="343"/>
      <c r="G454" s="393" t="s">
        <v>421</v>
      </c>
      <c r="H454" s="393"/>
      <c r="I454" s="393"/>
      <c r="J454" s="393"/>
      <c r="K454" s="163"/>
      <c r="L454" s="163"/>
      <c r="M454" s="91"/>
    </row>
    <row r="455" spans="1:13" s="20" customFormat="1" x14ac:dyDescent="0.2">
      <c r="A455" s="17" t="s">
        <v>256</v>
      </c>
      <c r="B455" s="394">
        <v>2018</v>
      </c>
      <c r="C455" s="396" t="s">
        <v>511</v>
      </c>
      <c r="D455" s="396"/>
      <c r="E455" s="396"/>
      <c r="F455" s="343"/>
      <c r="G455" s="394">
        <v>2018</v>
      </c>
      <c r="H455" s="396" t="s">
        <v>511</v>
      </c>
      <c r="I455" s="396"/>
      <c r="J455" s="396"/>
      <c r="K455" s="169"/>
      <c r="L455" s="169"/>
    </row>
    <row r="456" spans="1:13" s="20" customFormat="1" x14ac:dyDescent="0.2">
      <c r="A456" s="123"/>
      <c r="B456" s="397"/>
      <c r="C456" s="248">
        <v>2019</v>
      </c>
      <c r="D456" s="248">
        <v>2020</v>
      </c>
      <c r="E456" s="344" t="s">
        <v>522</v>
      </c>
      <c r="F456" s="125"/>
      <c r="G456" s="397"/>
      <c r="H456" s="248">
        <v>2019</v>
      </c>
      <c r="I456" s="248">
        <v>2020</v>
      </c>
      <c r="J456" s="344" t="s">
        <v>522</v>
      </c>
      <c r="K456" s="169"/>
      <c r="L456" s="169"/>
    </row>
    <row r="457" spans="1:13" s="20" customFormat="1" x14ac:dyDescent="0.2">
      <c r="A457" s="17"/>
      <c r="B457" s="17"/>
      <c r="C457" s="247"/>
      <c r="D457" s="247"/>
      <c r="E457" s="343"/>
      <c r="F457" s="343"/>
      <c r="G457" s="17"/>
      <c r="H457" s="247"/>
      <c r="I457" s="247"/>
      <c r="J457" s="343"/>
      <c r="K457" s="169"/>
      <c r="L457" s="169"/>
    </row>
    <row r="458" spans="1:13" s="20" customFormat="1" x14ac:dyDescent="0.2">
      <c r="A458" s="17" t="s">
        <v>382</v>
      </c>
      <c r="B458" s="17"/>
      <c r="C458" s="247"/>
      <c r="D458" s="247"/>
      <c r="E458" s="343"/>
      <c r="F458" s="343"/>
      <c r="G458" s="18">
        <v>1755093.9327999996</v>
      </c>
      <c r="H458" s="18">
        <v>1820142.2696100001</v>
      </c>
      <c r="I458" s="18">
        <v>1913792.89698</v>
      </c>
      <c r="J458" s="16">
        <v>5.1452366627398902</v>
      </c>
      <c r="K458" s="169"/>
      <c r="L458" s="169"/>
    </row>
    <row r="459" spans="1:13" s="20" customFormat="1" x14ac:dyDescent="0.2">
      <c r="A459" s="17"/>
      <c r="B459" s="17"/>
      <c r="C459" s="247"/>
      <c r="D459" s="247"/>
      <c r="E459" s="343"/>
      <c r="F459" s="343"/>
      <c r="G459" s="17"/>
      <c r="H459" s="247"/>
      <c r="I459" s="247"/>
      <c r="J459" s="343"/>
      <c r="K459" s="169"/>
      <c r="L459" s="169"/>
    </row>
    <row r="460" spans="1:13" s="21" customFormat="1" x14ac:dyDescent="0.2">
      <c r="A460" s="86" t="s">
        <v>255</v>
      </c>
      <c r="B460" s="86"/>
      <c r="C460" s="86"/>
      <c r="D460" s="86"/>
      <c r="E460" s="86"/>
      <c r="F460" s="86"/>
      <c r="G460" s="86">
        <v>978823.49258999992</v>
      </c>
      <c r="H460" s="86">
        <v>1007059.3365100001</v>
      </c>
      <c r="I460" s="86">
        <v>985197.45788000012</v>
      </c>
      <c r="J460" s="16">
        <v>-2.1708630104918143</v>
      </c>
      <c r="K460" s="195"/>
      <c r="L460" s="195"/>
    </row>
    <row r="461" spans="1:13" x14ac:dyDescent="0.2">
      <c r="A461" s="83"/>
      <c r="B461" s="194"/>
      <c r="C461" s="88"/>
      <c r="E461" s="88"/>
      <c r="F461" s="88"/>
      <c r="G461" s="88"/>
      <c r="I461" s="92"/>
      <c r="J461" s="12"/>
    </row>
    <row r="462" spans="1:13" s="20" customFormat="1" x14ac:dyDescent="0.2">
      <c r="A462" s="91" t="s">
        <v>177</v>
      </c>
      <c r="B462" s="21">
        <v>1165738.9747094002</v>
      </c>
      <c r="C462" s="21">
        <v>1192929.4500243</v>
      </c>
      <c r="D462" s="21">
        <v>1174391.0347163</v>
      </c>
      <c r="E462" s="16">
        <v>-1.5540244486061141</v>
      </c>
      <c r="F462" s="21"/>
      <c r="G462" s="21">
        <v>449071.82176999992</v>
      </c>
      <c r="H462" s="21">
        <v>443699.71101000009</v>
      </c>
      <c r="I462" s="21">
        <v>394497.74319000007</v>
      </c>
      <c r="J462" s="16">
        <v>-11.089024085231173</v>
      </c>
      <c r="K462" s="169"/>
      <c r="L462" s="169"/>
    </row>
    <row r="463" spans="1:13" x14ac:dyDescent="0.2">
      <c r="A463" s="83" t="s">
        <v>178</v>
      </c>
      <c r="B463" s="93">
        <v>519849.62029190006</v>
      </c>
      <c r="C463" s="93">
        <v>539253.48450170003</v>
      </c>
      <c r="D463" s="93">
        <v>565183.76604940009</v>
      </c>
      <c r="E463" s="12">
        <v>4.8085515055430932</v>
      </c>
      <c r="F463" s="93"/>
      <c r="G463" s="93">
        <v>163834.68612999996</v>
      </c>
      <c r="H463" s="93">
        <v>171060.98197000002</v>
      </c>
      <c r="I463" s="93">
        <v>156909.83127000005</v>
      </c>
      <c r="J463" s="12">
        <v>-8.2725765613117659</v>
      </c>
    </row>
    <row r="464" spans="1:13" x14ac:dyDescent="0.2">
      <c r="A464" s="83" t="s">
        <v>179</v>
      </c>
      <c r="B464" s="93">
        <v>129697.026</v>
      </c>
      <c r="C464" s="93">
        <v>86070.521999999997</v>
      </c>
      <c r="D464" s="93">
        <v>118109.51</v>
      </c>
      <c r="E464" s="12">
        <v>37.224112571316823</v>
      </c>
      <c r="F464" s="93"/>
      <c r="G464" s="93">
        <v>46273.215490000002</v>
      </c>
      <c r="H464" s="93">
        <v>27130.63264</v>
      </c>
      <c r="I464" s="93">
        <v>30114.729920000002</v>
      </c>
      <c r="J464" s="12">
        <v>10.998996299114694</v>
      </c>
    </row>
    <row r="465" spans="1:12" x14ac:dyDescent="0.2">
      <c r="A465" s="83" t="s">
        <v>383</v>
      </c>
      <c r="B465" s="93">
        <v>70678.663665200002</v>
      </c>
      <c r="C465" s="93">
        <v>98589.407619899997</v>
      </c>
      <c r="D465" s="93">
        <v>63355.957664900001</v>
      </c>
      <c r="E465" s="12">
        <v>-35.737561271124036</v>
      </c>
      <c r="F465" s="93"/>
      <c r="G465" s="93">
        <v>22650.100430000002</v>
      </c>
      <c r="H465" s="93">
        <v>30729.526659999996</v>
      </c>
      <c r="I465" s="93">
        <v>19116.216370000002</v>
      </c>
      <c r="J465" s="12">
        <v>-37.792024649428804</v>
      </c>
    </row>
    <row r="466" spans="1:12" x14ac:dyDescent="0.2">
      <c r="A466" s="83" t="s">
        <v>384</v>
      </c>
      <c r="B466" s="93">
        <v>42959.981110000008</v>
      </c>
      <c r="C466" s="93">
        <v>37183.893149999996</v>
      </c>
      <c r="D466" s="93">
        <v>41658.233</v>
      </c>
      <c r="E466" s="12">
        <v>12.03300534441216</v>
      </c>
      <c r="F466" s="93"/>
      <c r="G466" s="93">
        <v>19952.626029999999</v>
      </c>
      <c r="H466" s="93">
        <v>16018.977999999999</v>
      </c>
      <c r="I466" s="93">
        <v>14801.531880000002</v>
      </c>
      <c r="J466" s="12">
        <v>-7.6000236719221164</v>
      </c>
      <c r="K466" s="14"/>
      <c r="L466" s="14"/>
    </row>
    <row r="467" spans="1:12" x14ac:dyDescent="0.2">
      <c r="A467" s="83" t="s">
        <v>385</v>
      </c>
      <c r="B467" s="93">
        <v>128605.427171</v>
      </c>
      <c r="C467" s="93">
        <v>124869.57566500001</v>
      </c>
      <c r="D467" s="93">
        <v>140729.37159999998</v>
      </c>
      <c r="E467" s="12">
        <v>12.701088996689336</v>
      </c>
      <c r="F467" s="93"/>
      <c r="G467" s="93">
        <v>63735.019559999993</v>
      </c>
      <c r="H467" s="93">
        <v>56566.353579999995</v>
      </c>
      <c r="I467" s="93">
        <v>55058.108939999998</v>
      </c>
      <c r="J467" s="12">
        <v>-2.6663282049229764</v>
      </c>
      <c r="K467" s="14"/>
      <c r="L467" s="14"/>
    </row>
    <row r="468" spans="1:12" x14ac:dyDescent="0.2">
      <c r="A468" s="83" t="s">
        <v>180</v>
      </c>
      <c r="B468" s="93">
        <v>273948.25647129997</v>
      </c>
      <c r="C468" s="93">
        <v>306962.56708770001</v>
      </c>
      <c r="D468" s="93">
        <v>245354.19640199994</v>
      </c>
      <c r="E468" s="12">
        <v>-20.07032038798998</v>
      </c>
      <c r="F468" s="93"/>
      <c r="G468" s="93">
        <v>132626.17413</v>
      </c>
      <c r="H468" s="93">
        <v>142193.23816000004</v>
      </c>
      <c r="I468" s="93">
        <v>118497.32481000001</v>
      </c>
      <c r="J468" s="12">
        <v>-16.664585219823664</v>
      </c>
      <c r="K468" s="14"/>
      <c r="L468" s="14"/>
    </row>
    <row r="469" spans="1:12" x14ac:dyDescent="0.2">
      <c r="A469" s="83"/>
      <c r="B469" s="88"/>
      <c r="C469" s="88"/>
      <c r="D469" s="88"/>
      <c r="E469" s="12"/>
      <c r="F469" s="88"/>
      <c r="G469" s="88"/>
      <c r="H469" s="88"/>
      <c r="I469" s="94"/>
      <c r="J469" s="12"/>
      <c r="K469" s="14"/>
      <c r="L469" s="14"/>
    </row>
    <row r="470" spans="1:12" s="20" customFormat="1" x14ac:dyDescent="0.2">
      <c r="A470" s="91" t="s">
        <v>318</v>
      </c>
      <c r="B470" s="21">
        <v>51169.029043400005</v>
      </c>
      <c r="C470" s="21">
        <v>52769.8706829</v>
      </c>
      <c r="D470" s="21">
        <v>73961.274111600011</v>
      </c>
      <c r="E470" s="16">
        <v>40.158149251571047</v>
      </c>
      <c r="F470" s="21"/>
      <c r="G470" s="21">
        <v>324286.19465999998</v>
      </c>
      <c r="H470" s="21">
        <v>338359.85762000002</v>
      </c>
      <c r="I470" s="21">
        <v>371364.67151000001</v>
      </c>
      <c r="J470" s="16">
        <v>9.7543526948360864</v>
      </c>
    </row>
    <row r="471" spans="1:12" x14ac:dyDescent="0.2">
      <c r="A471" s="83" t="s">
        <v>173</v>
      </c>
      <c r="B471" s="13">
        <v>10669.2375144</v>
      </c>
      <c r="C471" s="93">
        <v>9847.0426498000015</v>
      </c>
      <c r="D471" s="93">
        <v>11155.899192000001</v>
      </c>
      <c r="E471" s="12">
        <v>13.291874410908349</v>
      </c>
      <c r="F471" s="13"/>
      <c r="G471" s="93">
        <v>73181.882919999989</v>
      </c>
      <c r="H471" s="93">
        <v>73986.01112000001</v>
      </c>
      <c r="I471" s="93">
        <v>77174.109389999998</v>
      </c>
      <c r="J471" s="12">
        <v>4.3090554845957456</v>
      </c>
      <c r="K471" s="14"/>
      <c r="L471" s="14"/>
    </row>
    <row r="472" spans="1:12" x14ac:dyDescent="0.2">
      <c r="A472" s="83" t="s">
        <v>174</v>
      </c>
      <c r="B472" s="13">
        <v>7708.1821000999998</v>
      </c>
      <c r="C472" s="93">
        <v>7989.1025126000004</v>
      </c>
      <c r="D472" s="93">
        <v>8209.4556315000009</v>
      </c>
      <c r="E472" s="12">
        <v>2.7581711281394945</v>
      </c>
      <c r="F472" s="93"/>
      <c r="G472" s="93">
        <v>78051.781019999995</v>
      </c>
      <c r="H472" s="93">
        <v>88033.624490000002</v>
      </c>
      <c r="I472" s="93">
        <v>89039.935950000014</v>
      </c>
      <c r="J472" s="12">
        <v>1.1430989759081456</v>
      </c>
      <c r="K472" s="14"/>
      <c r="L472" s="14"/>
    </row>
    <row r="473" spans="1:12" x14ac:dyDescent="0.2">
      <c r="A473" s="83" t="s">
        <v>175</v>
      </c>
      <c r="B473" s="13">
        <v>8310.5092931999989</v>
      </c>
      <c r="C473" s="93">
        <v>8667.4244074999988</v>
      </c>
      <c r="D473" s="93">
        <v>10840.398264199999</v>
      </c>
      <c r="E473" s="12">
        <v>25.07058330753604</v>
      </c>
      <c r="F473" s="93"/>
      <c r="G473" s="93">
        <v>79134.095779999989</v>
      </c>
      <c r="H473" s="93">
        <v>86988.711390000026</v>
      </c>
      <c r="I473" s="93">
        <v>83836.54621000003</v>
      </c>
      <c r="J473" s="12">
        <v>-3.6236485512100103</v>
      </c>
      <c r="K473" s="14"/>
      <c r="L473" s="14"/>
    </row>
    <row r="474" spans="1:12" x14ac:dyDescent="0.2">
      <c r="A474" s="83" t="s">
        <v>176</v>
      </c>
      <c r="B474" s="13">
        <v>24481.100135700006</v>
      </c>
      <c r="C474" s="93">
        <v>26266.301113000001</v>
      </c>
      <c r="D474" s="93">
        <v>43755.521023900008</v>
      </c>
      <c r="E474" s="12">
        <v>66.584251188090008</v>
      </c>
      <c r="F474" s="93"/>
      <c r="G474" s="93">
        <v>93918.434940000006</v>
      </c>
      <c r="H474" s="93">
        <v>89351.510620000015</v>
      </c>
      <c r="I474" s="93">
        <v>121314.07996</v>
      </c>
      <c r="J474" s="12">
        <v>35.771716805026955</v>
      </c>
      <c r="K474" s="14"/>
      <c r="L474" s="14"/>
    </row>
    <row r="475" spans="1:12" x14ac:dyDescent="0.2">
      <c r="A475" s="83"/>
      <c r="B475" s="93"/>
      <c r="C475" s="93"/>
      <c r="D475" s="93"/>
      <c r="E475" s="12"/>
      <c r="F475" s="93"/>
      <c r="G475" s="93"/>
      <c r="H475" s="93"/>
      <c r="I475" s="93"/>
      <c r="J475" s="12"/>
      <c r="K475" s="14"/>
      <c r="L475" s="14"/>
    </row>
    <row r="476" spans="1:12" s="20" customFormat="1" x14ac:dyDescent="0.2">
      <c r="A476" s="91" t="s">
        <v>181</v>
      </c>
      <c r="B476" s="21">
        <v>3867.0782591999996</v>
      </c>
      <c r="C476" s="21">
        <v>3387.6848724000001</v>
      </c>
      <c r="D476" s="21">
        <v>3225.1577543000003</v>
      </c>
      <c r="E476" s="16">
        <v>-4.7975866770883471</v>
      </c>
      <c r="F476" s="21"/>
      <c r="G476" s="21">
        <v>151750.23957999999</v>
      </c>
      <c r="H476" s="21">
        <v>181146.76602000001</v>
      </c>
      <c r="I476" s="21">
        <v>175592.90018000003</v>
      </c>
      <c r="J476" s="16">
        <v>-3.0659481049674326</v>
      </c>
    </row>
    <row r="477" spans="1:12" x14ac:dyDescent="0.2">
      <c r="A477" s="83" t="s">
        <v>182</v>
      </c>
      <c r="B477" s="93">
        <v>1398.3365303</v>
      </c>
      <c r="C477" s="93">
        <v>1131.7783351</v>
      </c>
      <c r="D477" s="93">
        <v>1190.4216202</v>
      </c>
      <c r="E477" s="12">
        <v>5.1815168466551711</v>
      </c>
      <c r="F477" s="93"/>
      <c r="G477" s="93">
        <v>24120.541459999997</v>
      </c>
      <c r="H477" s="93">
        <v>21887.332860000006</v>
      </c>
      <c r="I477" s="93">
        <v>20283.253420000001</v>
      </c>
      <c r="J477" s="12">
        <v>-7.3288026926822312</v>
      </c>
      <c r="K477" s="14"/>
      <c r="L477" s="14"/>
    </row>
    <row r="478" spans="1:12" x14ac:dyDescent="0.2">
      <c r="A478" s="83" t="s">
        <v>183</v>
      </c>
      <c r="B478" s="93">
        <v>373.26880929999999</v>
      </c>
      <c r="C478" s="93">
        <v>909.4136817000001</v>
      </c>
      <c r="D478" s="93">
        <v>148.96869560000002</v>
      </c>
      <c r="E478" s="12">
        <v>-83.619259463797874</v>
      </c>
      <c r="F478" s="93"/>
      <c r="G478" s="93">
        <v>74603.284909999988</v>
      </c>
      <c r="H478" s="93">
        <v>86336.030450000006</v>
      </c>
      <c r="I478" s="93">
        <v>71490.278490000026</v>
      </c>
      <c r="J478" s="12">
        <v>-17.195314496880471</v>
      </c>
      <c r="K478" s="14"/>
      <c r="L478" s="14"/>
    </row>
    <row r="479" spans="1:12" x14ac:dyDescent="0.2">
      <c r="A479" s="83" t="s">
        <v>386</v>
      </c>
      <c r="B479" s="93">
        <v>2095.4729195999998</v>
      </c>
      <c r="C479" s="93">
        <v>1346.4928556</v>
      </c>
      <c r="D479" s="93">
        <v>1885.7674385</v>
      </c>
      <c r="E479" s="12">
        <v>40.050311493089822</v>
      </c>
      <c r="F479" s="93"/>
      <c r="G479" s="93">
        <v>53026.413209999999</v>
      </c>
      <c r="H479" s="93">
        <v>72923.402709999995</v>
      </c>
      <c r="I479" s="93">
        <v>83819.368270000006</v>
      </c>
      <c r="J479" s="12">
        <v>14.941658171562324</v>
      </c>
      <c r="K479" s="14"/>
      <c r="L479" s="14"/>
    </row>
    <row r="480" spans="1:12" x14ac:dyDescent="0.2">
      <c r="A480" s="83"/>
      <c r="B480" s="88"/>
      <c r="C480" s="88"/>
      <c r="D480" s="88"/>
      <c r="E480" s="12"/>
      <c r="F480" s="88"/>
      <c r="G480" s="88"/>
      <c r="H480" s="88"/>
      <c r="I480" s="93"/>
      <c r="J480" s="12"/>
      <c r="K480" s="14"/>
      <c r="L480" s="14"/>
    </row>
    <row r="481" spans="1:12" s="20" customFormat="1" x14ac:dyDescent="0.2">
      <c r="A481" s="91" t="s">
        <v>344</v>
      </c>
      <c r="B481" s="21"/>
      <c r="C481" s="21"/>
      <c r="D481" s="21"/>
      <c r="E481" s="16"/>
      <c r="F481" s="21"/>
      <c r="G481" s="21">
        <v>53715.236579999997</v>
      </c>
      <c r="H481" s="21">
        <v>43853.001859999997</v>
      </c>
      <c r="I481" s="21">
        <v>43742.143000000004</v>
      </c>
      <c r="J481" s="16">
        <v>-0.25279651403091918</v>
      </c>
    </row>
    <row r="482" spans="1:12" ht="22.5" x14ac:dyDescent="0.2">
      <c r="A482" s="95" t="s">
        <v>184</v>
      </c>
      <c r="B482" s="93">
        <v>886.98088359999997</v>
      </c>
      <c r="C482" s="93">
        <v>828.4101435</v>
      </c>
      <c r="D482" s="93">
        <v>683.81818319999991</v>
      </c>
      <c r="E482" s="12">
        <v>-17.454151356609998</v>
      </c>
      <c r="F482" s="93"/>
      <c r="G482" s="93">
        <v>21329.392489999995</v>
      </c>
      <c r="H482" s="93">
        <v>17490.489379999999</v>
      </c>
      <c r="I482" s="93">
        <v>17726.674429999999</v>
      </c>
      <c r="J482" s="12">
        <v>1.3503627306739219</v>
      </c>
    </row>
    <row r="483" spans="1:12" x14ac:dyDescent="0.2">
      <c r="A483" s="83" t="s">
        <v>185</v>
      </c>
      <c r="B483" s="93">
        <v>13741.663477500006</v>
      </c>
      <c r="C483" s="93">
        <v>10399.7603089</v>
      </c>
      <c r="D483" s="93">
        <v>10760.796014199999</v>
      </c>
      <c r="E483" s="12">
        <v>3.4715771765530832</v>
      </c>
      <c r="F483" s="93"/>
      <c r="G483" s="93">
        <v>32385.844089999999</v>
      </c>
      <c r="H483" s="93">
        <v>26362.512479999998</v>
      </c>
      <c r="I483" s="93">
        <v>26015.468570000005</v>
      </c>
      <c r="J483" s="12">
        <v>-1.3164295712075216</v>
      </c>
    </row>
    <row r="484" spans="1:12" x14ac:dyDescent="0.2">
      <c r="A484" s="83"/>
      <c r="B484" s="88"/>
      <c r="C484" s="88"/>
      <c r="D484" s="88"/>
      <c r="E484" s="12"/>
      <c r="F484" s="88"/>
      <c r="G484" s="88"/>
      <c r="H484" s="88"/>
      <c r="J484" s="12"/>
    </row>
    <row r="485" spans="1:12" s="21" customFormat="1" x14ac:dyDescent="0.2">
      <c r="A485" s="86" t="s">
        <v>372</v>
      </c>
      <c r="B485" s="86"/>
      <c r="C485" s="86"/>
      <c r="D485" s="86"/>
      <c r="E485" s="16"/>
      <c r="F485" s="86"/>
      <c r="G485" s="86">
        <v>776270.44020999968</v>
      </c>
      <c r="H485" s="86">
        <v>813082.93310000002</v>
      </c>
      <c r="I485" s="86">
        <v>928595.43909999984</v>
      </c>
      <c r="J485" s="16">
        <v>14.206731109161424</v>
      </c>
      <c r="K485" s="195"/>
      <c r="L485" s="195"/>
    </row>
    <row r="486" spans="1:12" x14ac:dyDescent="0.2">
      <c r="A486" s="83" t="s">
        <v>186</v>
      </c>
      <c r="B486" s="93">
        <v>4951</v>
      </c>
      <c r="C486" s="93">
        <v>8004.2100000000009</v>
      </c>
      <c r="D486" s="93">
        <v>2951.0010000000002</v>
      </c>
      <c r="E486" s="12">
        <v>-63.131889343233127</v>
      </c>
      <c r="F486" s="93"/>
      <c r="G486" s="93">
        <v>115138.86101000001</v>
      </c>
      <c r="H486" s="93">
        <v>91204.43614999998</v>
      </c>
      <c r="I486" s="93">
        <v>62517.011570000002</v>
      </c>
      <c r="J486" s="12">
        <v>-31.453979423565556</v>
      </c>
    </row>
    <row r="487" spans="1:12" x14ac:dyDescent="0.2">
      <c r="A487" s="83" t="s">
        <v>187</v>
      </c>
      <c r="B487" s="93">
        <v>139</v>
      </c>
      <c r="C487" s="93">
        <v>144</v>
      </c>
      <c r="D487" s="93">
        <v>70</v>
      </c>
      <c r="E487" s="12">
        <v>-51.388888888888893</v>
      </c>
      <c r="F487" s="93"/>
      <c r="G487" s="93">
        <v>6953.7257499999987</v>
      </c>
      <c r="H487" s="93">
        <v>5684.3929100000005</v>
      </c>
      <c r="I487" s="93">
        <v>9595.4501299999993</v>
      </c>
      <c r="J487" s="12">
        <v>68.803428649691966</v>
      </c>
    </row>
    <row r="488" spans="1:12" ht="11.25" customHeight="1" x14ac:dyDescent="0.2">
      <c r="A488" s="95" t="s">
        <v>188</v>
      </c>
      <c r="B488" s="93">
        <v>0</v>
      </c>
      <c r="C488" s="93">
        <v>0</v>
      </c>
      <c r="D488" s="93">
        <v>0</v>
      </c>
      <c r="E488" s="12" t="s">
        <v>524</v>
      </c>
      <c r="F488" s="93"/>
      <c r="G488" s="93">
        <v>0</v>
      </c>
      <c r="H488" s="93">
        <v>0</v>
      </c>
      <c r="I488" s="93">
        <v>0</v>
      </c>
      <c r="J488" s="12" t="s">
        <v>524</v>
      </c>
    </row>
    <row r="489" spans="1:12" x14ac:dyDescent="0.2">
      <c r="A489" s="83" t="s">
        <v>189</v>
      </c>
      <c r="B489" s="88"/>
      <c r="C489" s="88"/>
      <c r="D489" s="88"/>
      <c r="E489" s="12"/>
      <c r="F489" s="88"/>
      <c r="G489" s="93">
        <v>654177.8534499997</v>
      </c>
      <c r="H489" s="93">
        <v>716194.10404000001</v>
      </c>
      <c r="I489" s="93">
        <v>856482.97739999986</v>
      </c>
      <c r="J489" s="12">
        <v>19.588107828400197</v>
      </c>
    </row>
    <row r="490" spans="1:12" x14ac:dyDescent="0.2">
      <c r="B490" s="93"/>
      <c r="C490" s="93"/>
      <c r="D490" s="93"/>
      <c r="F490" s="88"/>
      <c r="G490" s="88"/>
      <c r="H490" s="88"/>
      <c r="I490" s="93"/>
    </row>
    <row r="491" spans="1:12" x14ac:dyDescent="0.2">
      <c r="A491" s="96"/>
      <c r="B491" s="96"/>
      <c r="C491" s="97"/>
      <c r="D491" s="97"/>
      <c r="E491" s="97"/>
      <c r="F491" s="97"/>
      <c r="G491" s="97"/>
      <c r="H491" s="97"/>
      <c r="I491" s="97"/>
      <c r="J491" s="97"/>
    </row>
    <row r="492" spans="1:12" x14ac:dyDescent="0.2">
      <c r="A492" s="9" t="s">
        <v>413</v>
      </c>
      <c r="B492" s="88"/>
      <c r="C492" s="88"/>
      <c r="E492" s="88"/>
      <c r="F492" s="88"/>
      <c r="G492" s="88"/>
      <c r="I492" s="92"/>
      <c r="J492" s="88"/>
    </row>
  </sheetData>
  <mergeCells count="98">
    <mergeCell ref="B454:E454"/>
    <mergeCell ref="G454:J454"/>
    <mergeCell ref="C335:E335"/>
    <mergeCell ref="H335:J335"/>
    <mergeCell ref="C455:E455"/>
    <mergeCell ref="H455:J455"/>
    <mergeCell ref="A372:J372"/>
    <mergeCell ref="C375:E375"/>
    <mergeCell ref="H375:J375"/>
    <mergeCell ref="B374:E374"/>
    <mergeCell ref="G374:J374"/>
    <mergeCell ref="A452:J452"/>
    <mergeCell ref="A453:J453"/>
    <mergeCell ref="A373:J373"/>
    <mergeCell ref="B455:B456"/>
    <mergeCell ref="G455:G456"/>
    <mergeCell ref="A132:J132"/>
    <mergeCell ref="A133:J133"/>
    <mergeCell ref="A332:J332"/>
    <mergeCell ref="A333:J333"/>
    <mergeCell ref="B334:E334"/>
    <mergeCell ref="G334:J334"/>
    <mergeCell ref="C296:E296"/>
    <mergeCell ref="H296:J296"/>
    <mergeCell ref="A293:J293"/>
    <mergeCell ref="A294:J294"/>
    <mergeCell ref="B295:E295"/>
    <mergeCell ref="G295:J295"/>
    <mergeCell ref="A244:J244"/>
    <mergeCell ref="A196:J196"/>
    <mergeCell ref="A197:J197"/>
    <mergeCell ref="C199:E199"/>
    <mergeCell ref="A1:J1"/>
    <mergeCell ref="A2:J2"/>
    <mergeCell ref="A95:J95"/>
    <mergeCell ref="A96:J96"/>
    <mergeCell ref="B3:E3"/>
    <mergeCell ref="G3:J3"/>
    <mergeCell ref="C45:E45"/>
    <mergeCell ref="H45:J45"/>
    <mergeCell ref="B44:E44"/>
    <mergeCell ref="G44:J44"/>
    <mergeCell ref="A43:J43"/>
    <mergeCell ref="A41:J41"/>
    <mergeCell ref="H199:J199"/>
    <mergeCell ref="B198:E198"/>
    <mergeCell ref="C246:E246"/>
    <mergeCell ref="H246:J246"/>
    <mergeCell ref="A243:J243"/>
    <mergeCell ref="G198:J198"/>
    <mergeCell ref="B245:E245"/>
    <mergeCell ref="G245:J245"/>
    <mergeCell ref="B199:B200"/>
    <mergeCell ref="G199:G200"/>
    <mergeCell ref="B246:B247"/>
    <mergeCell ref="G246:G247"/>
    <mergeCell ref="A242:J242"/>
    <mergeCell ref="B134:E134"/>
    <mergeCell ref="G134:J134"/>
    <mergeCell ref="C165:E165"/>
    <mergeCell ref="H165:J165"/>
    <mergeCell ref="C135:E135"/>
    <mergeCell ref="H135:J135"/>
    <mergeCell ref="A162:J162"/>
    <mergeCell ref="A163:J163"/>
    <mergeCell ref="B164:E164"/>
    <mergeCell ref="G164:J164"/>
    <mergeCell ref="B135:B136"/>
    <mergeCell ref="G135:G136"/>
    <mergeCell ref="B165:B166"/>
    <mergeCell ref="G165:G166"/>
    <mergeCell ref="C98:E98"/>
    <mergeCell ref="H98:J98"/>
    <mergeCell ref="B97:E97"/>
    <mergeCell ref="G97:J97"/>
    <mergeCell ref="C4:E4"/>
    <mergeCell ref="H4:J4"/>
    <mergeCell ref="A42:J42"/>
    <mergeCell ref="B4:B5"/>
    <mergeCell ref="G4:G5"/>
    <mergeCell ref="B45:B46"/>
    <mergeCell ref="G45:G46"/>
    <mergeCell ref="B98:B99"/>
    <mergeCell ref="G98:G99"/>
    <mergeCell ref="B296:B297"/>
    <mergeCell ref="G296:G297"/>
    <mergeCell ref="B335:B336"/>
    <mergeCell ref="G335:G336"/>
    <mergeCell ref="B375:B376"/>
    <mergeCell ref="G375:G376"/>
    <mergeCell ref="A434:J434"/>
    <mergeCell ref="A435:J435"/>
    <mergeCell ref="B436:E436"/>
    <mergeCell ref="G436:J436"/>
    <mergeCell ref="B437:B438"/>
    <mergeCell ref="C437:E437"/>
    <mergeCell ref="G437:G438"/>
    <mergeCell ref="H437:J437"/>
  </mergeCells>
  <phoneticPr fontId="0" type="noConversion"/>
  <printOptions horizontalCentered="1" verticalCentered="1"/>
  <pageMargins left="1.3385826771653544" right="0.78740157480314965" top="0.51181102362204722" bottom="0.78740157480314965" header="0" footer="0.59055118110236227"/>
  <pageSetup scale="70" orientation="landscape" r:id="rId1"/>
  <headerFooter alignWithMargins="0">
    <oddFooter>&amp;C&amp;P</oddFooter>
  </headerFooter>
  <rowBreaks count="11" manualBreakCount="11">
    <brk id="41" max="9" man="1"/>
    <brk id="94" max="9" man="1"/>
    <brk id="131" max="16383" man="1"/>
    <brk id="161" max="16383" man="1"/>
    <brk id="195" max="16383" man="1"/>
    <brk id="242" max="16383" man="1"/>
    <brk id="292" max="16383" man="1"/>
    <brk id="331" max="9" man="1"/>
    <brk id="371" max="16383" man="1"/>
    <brk id="433" max="9" man="1"/>
    <brk id="45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2">
    <tabColor rgb="FFFFFF00"/>
  </sheetPr>
  <dimension ref="B1:K5"/>
  <sheetViews>
    <sheetView workbookViewId="0">
      <selection activeCell="A4" sqref="A4"/>
    </sheetView>
  </sheetViews>
  <sheetFormatPr baseColWidth="10" defaultRowHeight="12.75" x14ac:dyDescent="0.2"/>
  <cols>
    <col min="1" max="1" width="1.42578125" customWidth="1"/>
    <col min="2" max="2" width="27.85546875" customWidth="1"/>
    <col min="3" max="3" width="38.140625" bestFit="1" customWidth="1"/>
    <col min="4" max="11" width="15.140625" customWidth="1"/>
  </cols>
  <sheetData>
    <row r="1" spans="2:11" x14ac:dyDescent="0.2">
      <c r="B1">
        <v>5</v>
      </c>
      <c r="C1">
        <v>6</v>
      </c>
      <c r="D1">
        <v>7</v>
      </c>
      <c r="E1">
        <v>8</v>
      </c>
      <c r="F1">
        <v>9</v>
      </c>
      <c r="G1">
        <v>10</v>
      </c>
      <c r="H1">
        <v>11</v>
      </c>
      <c r="I1">
        <v>12</v>
      </c>
      <c r="J1">
        <v>13</v>
      </c>
      <c r="K1">
        <v>14</v>
      </c>
    </row>
    <row r="2" spans="2:11" x14ac:dyDescent="0.2">
      <c r="B2" t="str">
        <f>_xlfn.CONCAT("Gráfico  Nº ",B1)</f>
        <v>Gráfico  Nº 5</v>
      </c>
      <c r="C2" t="str">
        <f t="shared" ref="C2:J2" si="0">_xlfn.CONCAT("Gráfico  Nº ",C1)</f>
        <v>Gráfico  Nº 6</v>
      </c>
      <c r="D2" t="str">
        <f t="shared" si="0"/>
        <v>Gráfico  Nº 7</v>
      </c>
      <c r="E2" t="str">
        <f t="shared" si="0"/>
        <v>Gráfico  Nº 8</v>
      </c>
      <c r="F2" t="str">
        <f t="shared" si="0"/>
        <v>Gráfico  Nº 9</v>
      </c>
      <c r="G2" t="str">
        <f t="shared" si="0"/>
        <v>Gráfico  Nº 10</v>
      </c>
      <c r="H2" t="str">
        <f t="shared" si="0"/>
        <v>Gráfico  Nº 11</v>
      </c>
      <c r="I2" t="str">
        <f t="shared" si="0"/>
        <v>Gráfico  Nº 12</v>
      </c>
      <c r="J2" t="str">
        <f t="shared" si="0"/>
        <v>Gráfico  Nº 13</v>
      </c>
      <c r="K2" t="str">
        <f t="shared" ref="K2" si="1">_xlfn.CONCAT("Gráfico  Nº ",K1)</f>
        <v>Gráfico  Nº 14</v>
      </c>
    </row>
    <row r="3" spans="2:11" x14ac:dyDescent="0.2">
      <c r="B3" t="s">
        <v>376</v>
      </c>
      <c r="C3" t="s">
        <v>377</v>
      </c>
      <c r="D3" s="105" t="s">
        <v>378</v>
      </c>
      <c r="E3" s="105" t="s">
        <v>379</v>
      </c>
      <c r="F3" t="s">
        <v>380</v>
      </c>
      <c r="G3" t="s">
        <v>228</v>
      </c>
      <c r="H3" t="s">
        <v>217</v>
      </c>
      <c r="I3" t="s">
        <v>149</v>
      </c>
      <c r="J3" t="s">
        <v>249</v>
      </c>
      <c r="K3" s="105" t="s">
        <v>460</v>
      </c>
    </row>
    <row r="4" spans="2:11" x14ac:dyDescent="0.2">
      <c r="B4" t="str">
        <f ca="1">"Participación enero - "&amp;LOWER(TEXT(TODAY()-20,"mmmm"))&amp;" "&amp;YEAR(TODAY())-1</f>
        <v>Participación enero - diciembre 2020</v>
      </c>
      <c r="C4" t="str">
        <f ca="1">"Participación enero - "&amp;LOWER(TEXT(TODAY()-20,"mmmm"))&amp;" "&amp;YEAR(TODAY())-1</f>
        <v>Participación enero - diciembre 2020</v>
      </c>
      <c r="D4" t="str">
        <f ca="1">"Participación enero - "&amp;LOWER(TEXT(TODAY()-20,"mmmm"))&amp;" "&amp;YEAR(TODAY())-1</f>
        <v>Participación enero - diciembre 2020</v>
      </c>
      <c r="E4" t="str">
        <f ca="1">"Participación enero - "&amp;LOWER(TEXT(TODAY()-20,"mmmm"))&amp;" "&amp;YEAR(TODAY())-1</f>
        <v>Participación enero - diciembre 2020</v>
      </c>
      <c r="F4" t="str">
        <f ca="1">"Miles de dólares  enero - "&amp;LOWER(TEXT(TODAY()-20,"mmmm"))&amp;" "&amp;YEAR(TODAY())-1</f>
        <v>Miles de dólares  enero - diciembre 2020</v>
      </c>
      <c r="G4" t="str">
        <f ca="1">"Miles de dólares  enero - "&amp;LOWER(TEXT(TODAY()-20,"mmmm"))&amp;" "&amp;YEAR(TODAY())-1</f>
        <v>Miles de dólares  enero - diciembre 2020</v>
      </c>
      <c r="H4" t="str">
        <f ca="1">"Miles de dólares  enero - "&amp;LOWER(TEXT(TODAY()-20,"mmmm"))&amp;" "&amp;YEAR(TODAY())-1</f>
        <v>Miles de dólares  enero - diciembre 2020</v>
      </c>
      <c r="I4" t="str">
        <f ca="1">"Miles de dólares  enero - "&amp;LOWER(TEXT(TODAY()-20,"mmmm"))&amp;" "&amp;YEAR(TODAY())-1</f>
        <v>Miles de dólares  enero - diciembre 2020</v>
      </c>
      <c r="J4" t="str">
        <f ca="1">"Millones de dólares  enero - "&amp;LOWER(TEXT(TODAY()-20,"mmmm"))&amp;" "&amp;YEAR(TODAY())-1</f>
        <v>Millones de dólares  enero - diciembre 2020</v>
      </c>
      <c r="K4" t="str">
        <f ca="1">"Millones de dólares  enero - "&amp;LOWER(TEXT(TODAY()-20,"mmmm"))&amp;" "&amp;YEAR(TODAY())-1</f>
        <v>Millones de dólares  enero - diciembre 2020</v>
      </c>
    </row>
    <row r="5" spans="2:11" s="216" customFormat="1" ht="114.75" x14ac:dyDescent="0.2">
      <c r="B5" s="246" t="str">
        <f ca="1">CONCATENATE(B2,CHAR(10),B3,CHAR(10),B4)</f>
        <v>Gráfico  Nº 5
Exportaciones silvoagropecuarias por clase
Participación enero - diciembre 2020</v>
      </c>
      <c r="C5" s="246" t="str">
        <f ca="1">CONCATENATE(C2,CHAR(10),C3,CHAR(10),C4)</f>
        <v>Gráfico  Nº 6
Exportaciones silvoagropecuarias por sector
Participación enero - diciembre 2020</v>
      </c>
      <c r="D5" s="246" t="str">
        <f ca="1">CONCATENATE(D2,CHAR(10),D3,CHAR(10),D4)</f>
        <v>Gráfico  Nº 7
Exportación de productos silvoagropecuarios por zona económica
Participación enero - diciembre 2020</v>
      </c>
      <c r="E5" s="246" t="str">
        <f ca="1">CONCATENATE(E2,CHAR(10),E3,CHAR(10),E4)</f>
        <v>Gráfico  Nº 8
Importación de productos silvoagropecuarios por zona económica
Participación enero - diciembre 2020</v>
      </c>
      <c r="F5" s="246" t="str">
        <f t="shared" ref="F5:G5" ca="1" si="2">CONCATENATE(F2,CHAR(10),F3,CHAR(10),F4)</f>
        <v>Gráfico  Nº 9
Exportación de productos silvoagropecuarios por país de  destino
Miles de dólares  enero - diciembre 2020</v>
      </c>
      <c r="G5" s="246" t="str">
        <f t="shared" ca="1" si="2"/>
        <v>Gráfico  Nº 10
Importación de productos silvoagropecuarios por país de origen
Miles de dólares  enero - diciembre 2020</v>
      </c>
      <c r="H5" s="246" t="str">
        <f t="shared" ref="H5" ca="1" si="3">CONCATENATE(H2,CHAR(10),H3,CHAR(10),H4)</f>
        <v>Gráfico  Nº 11
Principales productos silvoagropecuarios exportados
Miles de dólares  enero - diciembre 2020</v>
      </c>
      <c r="I5" s="246" t="str">
        <f t="shared" ref="I5:K5" ca="1" si="4">CONCATENATE(I2,CHAR(10),I3,CHAR(10),I4)</f>
        <v>Gráfico  Nº 12
Principales productos silvoagropecuarios importados
Miles de dólares  enero - diciembre 2020</v>
      </c>
      <c r="J5" s="246" t="str">
        <f t="shared" ca="1" si="4"/>
        <v>Gráfico  Nº 13
Principales rubros exportados
Millones de dólares  enero - diciembre 2020</v>
      </c>
      <c r="K5" s="246" t="str">
        <f t="shared" ca="1" si="4"/>
        <v>Gráfico  Nº 14
Principales rubros importados
Millones de dólares  enero - diciembre 2020</v>
      </c>
    </row>
  </sheetData>
  <pageMargins left="0.7" right="0.7" top="0.75" bottom="0.75" header="0.3" footer="0.3"/>
  <pageSetup orientation="portrait" horizontalDpi="4294967294" vertic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X52"/>
  <sheetViews>
    <sheetView topLeftCell="A4" workbookViewId="0">
      <selection sqref="A1:F1"/>
    </sheetView>
  </sheetViews>
  <sheetFormatPr baseColWidth="10" defaultColWidth="11.42578125" defaultRowHeight="12.75" x14ac:dyDescent="0.2"/>
  <cols>
    <col min="1" max="1" width="18.28515625" style="1" bestFit="1" customWidth="1"/>
    <col min="2" max="2" width="17.140625" style="1" bestFit="1" customWidth="1"/>
    <col min="3" max="3" width="10.28515625" style="1" customWidth="1"/>
    <col min="4" max="4" width="10.42578125" style="1" customWidth="1"/>
    <col min="5" max="5" width="10.28515625" style="1" bestFit="1" customWidth="1"/>
    <col min="6" max="6" width="13" style="1" bestFit="1" customWidth="1"/>
    <col min="7" max="12" width="13" style="1" customWidth="1"/>
    <col min="13" max="13" width="11.42578125" style="34"/>
    <col min="14" max="15" width="14.28515625" style="34" bestFit="1" customWidth="1"/>
    <col min="16" max="17" width="11.42578125" style="34"/>
    <col min="18" max="16384" width="11.42578125" style="1"/>
  </cols>
  <sheetData>
    <row r="1" spans="1:22" s="34" customFormat="1" ht="15.95" customHeight="1" x14ac:dyDescent="0.2">
      <c r="A1" s="352" t="s">
        <v>124</v>
      </c>
      <c r="B1" s="352"/>
      <c r="C1" s="352"/>
      <c r="D1" s="352"/>
      <c r="E1" s="352"/>
      <c r="F1" s="352"/>
      <c r="G1" s="339"/>
      <c r="H1" s="339"/>
      <c r="I1" s="339"/>
      <c r="J1" s="339"/>
      <c r="K1" s="339"/>
      <c r="L1" s="339"/>
      <c r="M1" s="131"/>
      <c r="N1" s="131"/>
      <c r="O1" s="131"/>
      <c r="P1" s="131"/>
      <c r="Q1" s="131"/>
      <c r="R1"/>
      <c r="S1"/>
      <c r="T1"/>
      <c r="U1"/>
      <c r="V1"/>
    </row>
    <row r="2" spans="1:22" s="34" customFormat="1" ht="15.95" customHeight="1" x14ac:dyDescent="0.2">
      <c r="A2" s="350" t="s">
        <v>125</v>
      </c>
      <c r="B2" s="350"/>
      <c r="C2" s="350"/>
      <c r="D2" s="350"/>
      <c r="E2" s="350"/>
      <c r="F2" s="350"/>
      <c r="G2" s="339"/>
      <c r="H2" s="339"/>
      <c r="I2" s="339"/>
      <c r="J2" s="339"/>
      <c r="K2" s="339"/>
      <c r="L2" s="339"/>
      <c r="M2" s="131"/>
      <c r="N2" s="131"/>
      <c r="O2" s="131"/>
      <c r="P2" s="131"/>
      <c r="Q2" s="131"/>
      <c r="R2"/>
      <c r="S2"/>
      <c r="T2"/>
      <c r="U2"/>
      <c r="V2"/>
    </row>
    <row r="3" spans="1:22" s="34" customFormat="1" ht="15.95" customHeight="1" x14ac:dyDescent="0.2">
      <c r="A3" s="350" t="s">
        <v>126</v>
      </c>
      <c r="B3" s="350"/>
      <c r="C3" s="350"/>
      <c r="D3" s="350"/>
      <c r="E3" s="350"/>
      <c r="F3" s="350"/>
      <c r="G3" s="339"/>
      <c r="H3" s="339"/>
      <c r="I3" s="339"/>
      <c r="J3" s="339"/>
      <c r="K3" s="339"/>
      <c r="L3" s="339"/>
      <c r="M3" s="131"/>
      <c r="N3" s="131"/>
      <c r="O3" s="131"/>
      <c r="P3" s="131"/>
      <c r="Q3" s="131"/>
      <c r="R3"/>
      <c r="S3"/>
      <c r="T3"/>
      <c r="U3"/>
      <c r="V3"/>
    </row>
    <row r="4" spans="1:22" s="34" customFormat="1" ht="15.95" customHeight="1" thickBot="1" x14ac:dyDescent="0.25">
      <c r="A4" s="350" t="s">
        <v>236</v>
      </c>
      <c r="B4" s="350"/>
      <c r="C4" s="350"/>
      <c r="D4" s="350"/>
      <c r="E4" s="350"/>
      <c r="F4" s="350"/>
      <c r="G4" s="339"/>
      <c r="H4" s="339"/>
      <c r="I4" s="339"/>
      <c r="J4" s="339"/>
      <c r="K4" s="339"/>
      <c r="L4" s="339"/>
      <c r="M4" s="341"/>
      <c r="N4" s="341"/>
      <c r="O4" s="341"/>
      <c r="P4" s="341"/>
      <c r="Q4" s="341"/>
      <c r="R4"/>
      <c r="S4"/>
      <c r="T4"/>
      <c r="U4"/>
      <c r="V4"/>
    </row>
    <row r="5" spans="1:22" s="34" customFormat="1" ht="13.5" thickTop="1" x14ac:dyDescent="0.2">
      <c r="A5" s="310" t="s">
        <v>127</v>
      </c>
      <c r="B5" s="306">
        <v>2018</v>
      </c>
      <c r="C5" s="353" t="s">
        <v>511</v>
      </c>
      <c r="D5" s="353"/>
      <c r="E5" s="308" t="s">
        <v>142</v>
      </c>
      <c r="F5" s="308" t="s">
        <v>133</v>
      </c>
      <c r="G5" s="339"/>
      <c r="H5" s="339"/>
      <c r="I5" s="339"/>
      <c r="J5" s="339"/>
      <c r="K5" s="339"/>
      <c r="L5" s="339"/>
      <c r="M5" s="36"/>
      <c r="N5" s="36"/>
      <c r="O5" s="36"/>
      <c r="P5" s="36"/>
      <c r="Q5" s="36"/>
      <c r="R5"/>
      <c r="S5"/>
      <c r="T5"/>
      <c r="U5"/>
      <c r="V5"/>
    </row>
    <row r="6" spans="1:22" s="34" customFormat="1" ht="13.5" thickBot="1" x14ac:dyDescent="0.25">
      <c r="A6" s="311"/>
      <c r="B6" s="307" t="s">
        <v>361</v>
      </c>
      <c r="C6" s="307">
        <v>2019</v>
      </c>
      <c r="D6" s="307">
        <v>2020</v>
      </c>
      <c r="E6" s="307" t="s">
        <v>512</v>
      </c>
      <c r="F6" s="309">
        <v>2020</v>
      </c>
      <c r="G6" s="339"/>
      <c r="H6" s="339"/>
      <c r="I6" s="339"/>
      <c r="J6" s="339"/>
      <c r="K6" s="339"/>
      <c r="L6" s="339"/>
      <c r="R6"/>
      <c r="S6"/>
      <c r="T6"/>
      <c r="U6"/>
      <c r="V6"/>
    </row>
    <row r="7" spans="1:22" s="115" customFormat="1" ht="13.5" thickTop="1" x14ac:dyDescent="0.2">
      <c r="A7" s="36" t="s">
        <v>438</v>
      </c>
      <c r="B7" s="292">
        <v>75200392.773937002</v>
      </c>
      <c r="C7" s="292">
        <v>69888894.805456594</v>
      </c>
      <c r="D7" s="292">
        <v>71728104.901309788</v>
      </c>
      <c r="E7" s="27">
        <v>2.6316199461628886E-2</v>
      </c>
      <c r="F7" s="272"/>
      <c r="G7" s="339"/>
      <c r="H7" s="339"/>
      <c r="I7" s="339"/>
      <c r="J7" s="339"/>
      <c r="K7" s="339"/>
      <c r="L7" s="339"/>
      <c r="M7" s="291"/>
    </row>
    <row r="8" spans="1:22" s="115" customFormat="1" x14ac:dyDescent="0.2">
      <c r="A8" s="36" t="s">
        <v>439</v>
      </c>
      <c r="B8" s="292">
        <v>39600097.8599381</v>
      </c>
      <c r="C8" s="292">
        <v>36461697.980475798</v>
      </c>
      <c r="D8" s="292">
        <v>40084125.520087101</v>
      </c>
      <c r="E8" s="27">
        <v>9.9348843862153896E-2</v>
      </c>
      <c r="F8" s="272"/>
      <c r="G8" s="339"/>
      <c r="H8" s="339"/>
      <c r="I8" s="339"/>
      <c r="J8" s="339"/>
      <c r="K8" s="339"/>
      <c r="L8" s="339"/>
    </row>
    <row r="9" spans="1:22" s="34" customFormat="1" x14ac:dyDescent="0.2">
      <c r="A9" s="36"/>
      <c r="B9" s="36"/>
      <c r="C9" s="36"/>
      <c r="D9" s="36"/>
      <c r="E9" s="36"/>
      <c r="F9" s="272"/>
      <c r="G9" s="339"/>
      <c r="H9" s="339"/>
      <c r="I9" s="339"/>
      <c r="J9" s="339"/>
      <c r="K9" s="339"/>
      <c r="L9" s="339"/>
      <c r="R9"/>
      <c r="S9"/>
      <c r="T9"/>
      <c r="U9"/>
      <c r="V9"/>
    </row>
    <row r="10" spans="1:22" s="34" customFormat="1" ht="15.95" customHeight="1" x14ac:dyDescent="0.2">
      <c r="A10" s="354" t="s">
        <v>129</v>
      </c>
      <c r="B10" s="354"/>
      <c r="C10" s="354"/>
      <c r="D10" s="354"/>
      <c r="E10" s="354"/>
      <c r="F10" s="354"/>
      <c r="G10" s="339"/>
      <c r="H10" s="339"/>
      <c r="I10" s="339"/>
      <c r="J10" s="339"/>
      <c r="K10" s="339"/>
      <c r="L10" s="339"/>
      <c r="R10"/>
      <c r="S10"/>
      <c r="T10"/>
      <c r="U10"/>
      <c r="V10"/>
    </row>
    <row r="11" spans="1:22" s="34" customFormat="1" ht="15.95" customHeight="1" x14ac:dyDescent="0.2">
      <c r="A11" s="316" t="s">
        <v>241</v>
      </c>
      <c r="B11" s="317">
        <v>17900757</v>
      </c>
      <c r="C11" s="317">
        <v>16865490</v>
      </c>
      <c r="D11" s="317">
        <v>15696442</v>
      </c>
      <c r="E11" s="318">
        <v>-6.9315981925221259E-2</v>
      </c>
      <c r="F11" s="318">
        <v>0.21883252069180731</v>
      </c>
      <c r="G11" s="339"/>
      <c r="H11" s="336"/>
      <c r="I11" s="339"/>
      <c r="J11" s="339"/>
      <c r="K11" s="339"/>
      <c r="L11" s="339"/>
      <c r="M11" s="334"/>
      <c r="N11" s="335"/>
      <c r="O11" s="330"/>
      <c r="R11"/>
      <c r="S11"/>
      <c r="T11"/>
      <c r="U11"/>
      <c r="V11"/>
    </row>
    <row r="12" spans="1:22" s="34" customFormat="1" ht="15.95" customHeight="1" x14ac:dyDescent="0.2">
      <c r="A12" s="111" t="s">
        <v>264</v>
      </c>
      <c r="B12" s="312">
        <v>10212418</v>
      </c>
      <c r="C12" s="312">
        <v>10391418</v>
      </c>
      <c r="D12" s="312">
        <v>9728152</v>
      </c>
      <c r="E12" s="31">
        <v>-6.3828247501928989E-2</v>
      </c>
      <c r="F12" s="31">
        <v>0.61976797034640074</v>
      </c>
      <c r="G12" s="336"/>
      <c r="H12" s="336"/>
      <c r="I12" s="339"/>
      <c r="J12" s="339"/>
      <c r="K12" s="339"/>
      <c r="L12" s="339"/>
      <c r="R12"/>
      <c r="S12"/>
      <c r="T12"/>
      <c r="U12"/>
      <c r="V12"/>
    </row>
    <row r="13" spans="1:22" s="34" customFormat="1" ht="15.95" customHeight="1" x14ac:dyDescent="0.2">
      <c r="A13" s="111" t="s">
        <v>265</v>
      </c>
      <c r="B13" s="312">
        <v>1380778</v>
      </c>
      <c r="C13" s="312">
        <v>1458634</v>
      </c>
      <c r="D13" s="312">
        <v>1659733</v>
      </c>
      <c r="E13" s="31">
        <v>0.13786803269360237</v>
      </c>
      <c r="F13" s="31">
        <v>0.10573944082359557</v>
      </c>
      <c r="G13" s="336"/>
      <c r="H13" s="336"/>
      <c r="I13" s="339"/>
      <c r="J13" s="339"/>
      <c r="K13" s="339"/>
      <c r="L13" s="339"/>
      <c r="M13" s="33"/>
      <c r="N13" s="33"/>
      <c r="O13" s="33"/>
      <c r="P13" s="33"/>
      <c r="Q13" s="33"/>
      <c r="R13"/>
      <c r="S13"/>
      <c r="T13"/>
      <c r="U13"/>
      <c r="V13"/>
    </row>
    <row r="14" spans="1:22" s="34" customFormat="1" ht="15.95" customHeight="1" x14ac:dyDescent="0.2">
      <c r="A14" s="313" t="s">
        <v>266</v>
      </c>
      <c r="B14" s="314">
        <v>6307561</v>
      </c>
      <c r="C14" s="314">
        <v>5015438</v>
      </c>
      <c r="D14" s="314">
        <v>4308557</v>
      </c>
      <c r="E14" s="315">
        <v>-0.14094103047430753</v>
      </c>
      <c r="F14" s="315">
        <v>0.27449258883000366</v>
      </c>
      <c r="G14" s="336"/>
      <c r="H14" s="336"/>
      <c r="I14" s="339"/>
      <c r="J14" s="339"/>
      <c r="K14" s="339"/>
      <c r="L14" s="339"/>
      <c r="M14" s="33"/>
      <c r="N14" s="33"/>
      <c r="O14" s="33"/>
      <c r="P14" s="33"/>
      <c r="Q14" s="33"/>
      <c r="R14"/>
      <c r="S14"/>
      <c r="T14"/>
      <c r="U14"/>
      <c r="V14"/>
    </row>
    <row r="15" spans="1:22" s="34" customFormat="1" ht="15.95" customHeight="1" x14ac:dyDescent="0.2">
      <c r="A15" s="350" t="s">
        <v>131</v>
      </c>
      <c r="B15" s="350"/>
      <c r="C15" s="350"/>
      <c r="D15" s="350"/>
      <c r="E15" s="350"/>
      <c r="F15" s="350"/>
      <c r="G15" s="339"/>
      <c r="H15" s="339"/>
      <c r="I15" s="339"/>
      <c r="J15" s="339"/>
      <c r="K15" s="339"/>
      <c r="L15" s="339"/>
      <c r="R15"/>
      <c r="S15"/>
      <c r="T15"/>
      <c r="U15"/>
      <c r="V15"/>
    </row>
    <row r="16" spans="1:22" s="34" customFormat="1" ht="15.95" customHeight="1" x14ac:dyDescent="0.2">
      <c r="A16" s="320" t="s">
        <v>241</v>
      </c>
      <c r="B16" s="321">
        <v>6560187</v>
      </c>
      <c r="C16" s="321">
        <v>6345499</v>
      </c>
      <c r="D16" s="321">
        <v>6642737</v>
      </c>
      <c r="E16" s="322">
        <v>4.6842336591653391E-2</v>
      </c>
      <c r="F16" s="323"/>
      <c r="G16" s="339"/>
      <c r="H16" s="339"/>
      <c r="I16" s="339"/>
      <c r="J16" s="339"/>
      <c r="K16" s="339"/>
      <c r="L16" s="339"/>
      <c r="M16" s="28"/>
      <c r="N16" s="28"/>
      <c r="O16" s="28"/>
      <c r="P16" s="28"/>
      <c r="Q16" s="28"/>
      <c r="R16"/>
      <c r="S16"/>
      <c r="T16"/>
      <c r="U16"/>
      <c r="V16"/>
    </row>
    <row r="17" spans="1:24" s="34" customFormat="1" ht="15.95" customHeight="1" x14ac:dyDescent="0.2">
      <c r="A17" s="111" t="s">
        <v>264</v>
      </c>
      <c r="B17" s="23">
        <v>4085984</v>
      </c>
      <c r="C17" s="23">
        <v>3945179</v>
      </c>
      <c r="D17" s="23">
        <v>4317954</v>
      </c>
      <c r="E17" s="31">
        <v>9.4488741828951228E-2</v>
      </c>
      <c r="F17" s="31">
        <v>0.65002633703547197</v>
      </c>
      <c r="G17" s="339"/>
      <c r="H17" s="339"/>
      <c r="I17" s="339"/>
      <c r="J17" s="339"/>
      <c r="K17" s="339"/>
      <c r="L17" s="339"/>
      <c r="M17" s="33"/>
      <c r="N17" s="33"/>
      <c r="O17" s="33"/>
      <c r="P17" s="33"/>
      <c r="Q17" s="33"/>
      <c r="R17"/>
      <c r="S17"/>
      <c r="T17"/>
      <c r="U17"/>
      <c r="V17"/>
    </row>
    <row r="18" spans="1:24" s="34" customFormat="1" ht="15.95" customHeight="1" x14ac:dyDescent="0.2">
      <c r="A18" s="111" t="s">
        <v>265</v>
      </c>
      <c r="B18" s="23">
        <v>2142776</v>
      </c>
      <c r="C18" s="23">
        <v>2140240</v>
      </c>
      <c r="D18" s="23">
        <v>2111130</v>
      </c>
      <c r="E18" s="31">
        <v>-1.3601278361305274E-2</v>
      </c>
      <c r="F18" s="31">
        <v>0.31781026405230256</v>
      </c>
      <c r="G18" s="339"/>
      <c r="H18" s="339"/>
      <c r="I18" s="339"/>
      <c r="J18" s="339"/>
      <c r="K18" s="339"/>
      <c r="L18" s="339"/>
      <c r="M18" s="33"/>
      <c r="N18" s="33"/>
      <c r="O18" s="33"/>
      <c r="P18" s="33"/>
      <c r="Q18" s="33"/>
      <c r="R18"/>
      <c r="S18"/>
      <c r="T18"/>
      <c r="U18"/>
      <c r="V18"/>
    </row>
    <row r="19" spans="1:24" s="34" customFormat="1" ht="15.95" customHeight="1" x14ac:dyDescent="0.2">
      <c r="A19" s="313" t="s">
        <v>266</v>
      </c>
      <c r="B19" s="319">
        <v>331427</v>
      </c>
      <c r="C19" s="319">
        <v>260080</v>
      </c>
      <c r="D19" s="319">
        <v>213653</v>
      </c>
      <c r="E19" s="315">
        <v>-0.17851045832051676</v>
      </c>
      <c r="F19" s="315">
        <v>3.2163398912225485E-2</v>
      </c>
      <c r="G19" s="339"/>
      <c r="H19" s="339"/>
      <c r="I19" s="339"/>
      <c r="J19" s="339"/>
      <c r="K19" s="339"/>
      <c r="L19" s="339"/>
      <c r="M19" s="33"/>
      <c r="N19" s="33"/>
      <c r="O19" s="33"/>
      <c r="P19" s="33"/>
      <c r="Q19" s="33"/>
      <c r="R19"/>
      <c r="S19"/>
      <c r="T19"/>
      <c r="U19"/>
      <c r="V19"/>
    </row>
    <row r="20" spans="1:24" s="34" customFormat="1" ht="15.95" customHeight="1" x14ac:dyDescent="0.2">
      <c r="A20" s="350" t="s">
        <v>143</v>
      </c>
      <c r="B20" s="350"/>
      <c r="C20" s="350"/>
      <c r="D20" s="350"/>
      <c r="E20" s="350"/>
      <c r="F20" s="350"/>
      <c r="G20" s="339"/>
      <c r="H20" s="339"/>
      <c r="I20" s="339"/>
      <c r="J20" s="339"/>
      <c r="K20" s="339"/>
      <c r="L20" s="339"/>
      <c r="S20" s="30"/>
      <c r="T20" s="30"/>
      <c r="U20" s="30"/>
    </row>
    <row r="21" spans="1:24" s="34" customFormat="1" ht="15.95" customHeight="1" x14ac:dyDescent="0.2">
      <c r="A21" s="324" t="s">
        <v>241</v>
      </c>
      <c r="B21" s="325">
        <v>11340570</v>
      </c>
      <c r="C21" s="325">
        <v>10519991</v>
      </c>
      <c r="D21" s="325">
        <v>9053705</v>
      </c>
      <c r="E21" s="318">
        <v>-0.13938091772131744</v>
      </c>
      <c r="F21" s="326"/>
      <c r="G21" s="339"/>
      <c r="H21" s="339"/>
      <c r="I21" s="339"/>
      <c r="J21" s="339"/>
      <c r="K21" s="339"/>
      <c r="L21" s="339"/>
      <c r="M21" s="33"/>
      <c r="N21" s="33"/>
      <c r="O21" s="33"/>
      <c r="P21" s="33"/>
      <c r="Q21" s="33"/>
    </row>
    <row r="22" spans="1:24" s="34" customFormat="1" ht="15.95" customHeight="1" x14ac:dyDescent="0.2">
      <c r="A22" s="111" t="s">
        <v>264</v>
      </c>
      <c r="B22" s="23">
        <v>6126434</v>
      </c>
      <c r="C22" s="23">
        <v>6446239</v>
      </c>
      <c r="D22" s="23">
        <v>5410198</v>
      </c>
      <c r="E22" s="31">
        <v>-0.16072022771727826</v>
      </c>
      <c r="F22" s="31">
        <v>0.59756729427344935</v>
      </c>
      <c r="G22" s="339"/>
      <c r="H22" s="339"/>
      <c r="I22" s="339"/>
      <c r="J22" s="339"/>
      <c r="K22" s="339"/>
      <c r="L22" s="339"/>
      <c r="M22" s="33"/>
      <c r="N22" s="33"/>
      <c r="O22" s="33"/>
      <c r="P22" s="33"/>
      <c r="Q22" s="33"/>
    </row>
    <row r="23" spans="1:24" s="34" customFormat="1" ht="15.95" customHeight="1" x14ac:dyDescent="0.2">
      <c r="A23" s="111" t="s">
        <v>265</v>
      </c>
      <c r="B23" s="23">
        <v>-761998</v>
      </c>
      <c r="C23" s="23">
        <v>-681606</v>
      </c>
      <c r="D23" s="23">
        <v>-451397</v>
      </c>
      <c r="E23" s="31">
        <v>0.33774497290223382</v>
      </c>
      <c r="F23" s="31">
        <v>-4.9857710186050903E-2</v>
      </c>
      <c r="G23" s="339"/>
      <c r="H23" s="339"/>
      <c r="I23" s="339"/>
      <c r="J23" s="339"/>
      <c r="K23" s="339"/>
      <c r="L23" s="339"/>
      <c r="M23" s="33"/>
      <c r="N23" s="33"/>
      <c r="O23" s="33"/>
      <c r="P23" s="33"/>
      <c r="Q23" s="33"/>
    </row>
    <row r="24" spans="1:24" s="34" customFormat="1" ht="15.95" customHeight="1" thickBot="1" x14ac:dyDescent="0.25">
      <c r="A24" s="112" t="s">
        <v>266</v>
      </c>
      <c r="B24" s="64">
        <v>5976134</v>
      </c>
      <c r="C24" s="64">
        <v>4755358</v>
      </c>
      <c r="D24" s="64">
        <v>4094904</v>
      </c>
      <c r="E24" s="65">
        <v>-0.13888628364047459</v>
      </c>
      <c r="F24" s="65">
        <v>0.45229041591260155</v>
      </c>
      <c r="G24" s="339"/>
      <c r="H24" s="339"/>
      <c r="I24" s="339"/>
      <c r="J24" s="339"/>
      <c r="K24" s="339"/>
      <c r="L24" s="339"/>
      <c r="M24" s="33"/>
      <c r="N24" s="33"/>
      <c r="O24" s="33"/>
      <c r="P24" s="33"/>
      <c r="Q24" s="33"/>
    </row>
    <row r="25" spans="1:24" ht="27" customHeight="1" thickTop="1" x14ac:dyDescent="0.2">
      <c r="A25" s="351" t="s">
        <v>445</v>
      </c>
      <c r="B25" s="351"/>
      <c r="C25" s="351"/>
      <c r="D25" s="351"/>
      <c r="E25" s="351"/>
      <c r="F25" s="351"/>
      <c r="G25" s="340"/>
      <c r="H25" s="339"/>
      <c r="I25" s="339"/>
      <c r="J25" s="339"/>
      <c r="K25" s="339"/>
      <c r="L25" s="339"/>
      <c r="M25" s="33"/>
      <c r="N25" s="33"/>
      <c r="O25" s="33"/>
      <c r="P25" s="33"/>
      <c r="Q25" s="33"/>
      <c r="R25" s="37"/>
      <c r="S25" s="193"/>
      <c r="T25" s="25"/>
      <c r="U25" s="209" t="s">
        <v>371</v>
      </c>
    </row>
    <row r="26" spans="1:24" ht="33" customHeight="1" x14ac:dyDescent="0.2">
      <c r="H26" s="339"/>
      <c r="I26" s="339"/>
      <c r="J26" s="339"/>
      <c r="K26" s="339"/>
      <c r="L26" s="339"/>
      <c r="M26" s="33"/>
      <c r="N26" s="33"/>
      <c r="O26" s="33"/>
      <c r="P26" s="33"/>
      <c r="Q26" s="33"/>
      <c r="R26" s="34"/>
      <c r="S26" s="192"/>
      <c r="U26" s="105" t="s">
        <v>194</v>
      </c>
    </row>
    <row r="27" spans="1:24" x14ac:dyDescent="0.2">
      <c r="A27" s="7"/>
      <c r="B27" s="7"/>
      <c r="C27" s="7"/>
      <c r="D27" s="7"/>
      <c r="E27" s="7"/>
      <c r="F27" s="7"/>
      <c r="G27" s="7"/>
      <c r="H27" s="339"/>
      <c r="I27" s="339"/>
      <c r="J27" s="339"/>
      <c r="K27" s="339"/>
      <c r="L27" s="339"/>
      <c r="M27" s="33"/>
      <c r="N27" s="33"/>
      <c r="O27" s="33"/>
      <c r="P27" s="33"/>
      <c r="Q27" s="33"/>
      <c r="R27" s="34"/>
      <c r="S27" s="192"/>
      <c r="U27" s="187" t="s">
        <v>264</v>
      </c>
      <c r="V27" s="187" t="s">
        <v>265</v>
      </c>
      <c r="W27" s="187" t="s">
        <v>266</v>
      </c>
      <c r="X27" s="187" t="s">
        <v>191</v>
      </c>
    </row>
    <row r="28" spans="1:24" ht="15" x14ac:dyDescent="0.25">
      <c r="A28" s="7"/>
      <c r="B28" s="7"/>
      <c r="C28" s="7"/>
      <c r="D28" s="7"/>
      <c r="E28" s="7"/>
      <c r="F28" s="7"/>
      <c r="G28" s="7"/>
      <c r="H28" s="339"/>
      <c r="I28" s="339"/>
      <c r="J28" s="339"/>
      <c r="K28" s="339"/>
      <c r="L28" s="339"/>
      <c r="M28" s="33"/>
      <c r="N28" s="33"/>
      <c r="O28" s="33"/>
      <c r="P28" s="33"/>
      <c r="Q28" s="33"/>
      <c r="R28">
        <v>5</v>
      </c>
      <c r="S28" s="192" t="s">
        <v>132</v>
      </c>
      <c r="T28" s="110" t="s">
        <v>513</v>
      </c>
      <c r="U28" s="136">
        <v>5924661</v>
      </c>
      <c r="V28" s="136">
        <v>-325421</v>
      </c>
      <c r="W28" s="136">
        <v>4468104</v>
      </c>
      <c r="X28" s="136">
        <v>10067344</v>
      </c>
    </row>
    <row r="29" spans="1:24" ht="15" x14ac:dyDescent="0.25">
      <c r="A29" s="7"/>
      <c r="B29" s="7"/>
      <c r="C29" s="7"/>
      <c r="D29" s="7"/>
      <c r="E29" s="7"/>
      <c r="F29" s="7"/>
      <c r="G29" s="7"/>
      <c r="H29" s="339"/>
      <c r="I29" s="339"/>
      <c r="J29" s="339"/>
      <c r="K29" s="339"/>
      <c r="L29" s="339"/>
      <c r="M29" s="33"/>
      <c r="N29" s="33"/>
      <c r="O29" s="33"/>
      <c r="P29" s="33"/>
      <c r="Q29" s="33"/>
      <c r="R29">
        <v>4</v>
      </c>
      <c r="S29" s="192"/>
      <c r="T29" s="110" t="s">
        <v>514</v>
      </c>
      <c r="U29" s="136">
        <v>5619304</v>
      </c>
      <c r="V29" s="136">
        <v>-782654</v>
      </c>
      <c r="W29" s="136">
        <v>4700192</v>
      </c>
      <c r="X29" s="136">
        <v>9536842</v>
      </c>
    </row>
    <row r="30" spans="1:24" ht="15" x14ac:dyDescent="0.25">
      <c r="A30" s="7"/>
      <c r="B30" s="7"/>
      <c r="C30" s="7"/>
      <c r="D30" s="7"/>
      <c r="E30" s="7"/>
      <c r="F30" s="7"/>
      <c r="G30" s="7"/>
      <c r="H30" s="339"/>
      <c r="I30" s="339"/>
      <c r="J30" s="339"/>
      <c r="K30" s="339"/>
      <c r="L30" s="339"/>
      <c r="M30" s="33"/>
      <c r="R30">
        <v>3</v>
      </c>
      <c r="S30" s="192"/>
      <c r="T30" s="110" t="s">
        <v>515</v>
      </c>
      <c r="U30" s="136">
        <v>6126434</v>
      </c>
      <c r="V30" s="136">
        <v>-761998</v>
      </c>
      <c r="W30" s="136">
        <v>5976134</v>
      </c>
      <c r="X30" s="136">
        <v>11340570</v>
      </c>
    </row>
    <row r="31" spans="1:24" ht="15" x14ac:dyDescent="0.25">
      <c r="A31" s="7"/>
      <c r="B31" s="7"/>
      <c r="C31" s="7"/>
      <c r="D31" s="7"/>
      <c r="E31" s="7"/>
      <c r="F31" s="7"/>
      <c r="G31" s="7"/>
      <c r="H31" s="339"/>
      <c r="I31" s="339"/>
      <c r="J31" s="339"/>
      <c r="K31" s="339"/>
      <c r="L31" s="339"/>
      <c r="M31" s="33"/>
      <c r="R31">
        <v>2</v>
      </c>
      <c r="S31" s="192"/>
      <c r="T31" s="110" t="s">
        <v>516</v>
      </c>
      <c r="U31" s="136">
        <v>6446239</v>
      </c>
      <c r="V31" s="136">
        <v>-681606</v>
      </c>
      <c r="W31" s="136">
        <v>4755358</v>
      </c>
      <c r="X31" s="136">
        <v>10519991</v>
      </c>
    </row>
    <row r="32" spans="1:24" ht="15" x14ac:dyDescent="0.25">
      <c r="A32" s="7"/>
      <c r="B32" s="7"/>
      <c r="C32" s="7"/>
      <c r="D32" s="7"/>
      <c r="E32" s="7"/>
      <c r="F32" s="7"/>
      <c r="G32" s="7"/>
      <c r="H32" s="339"/>
      <c r="I32" s="339"/>
      <c r="J32" s="339"/>
      <c r="K32" s="339"/>
      <c r="L32" s="339"/>
      <c r="M32" s="33"/>
      <c r="R32">
        <v>1</v>
      </c>
      <c r="S32" s="192"/>
      <c r="T32" s="110" t="s">
        <v>517</v>
      </c>
      <c r="U32" s="136">
        <v>5410198</v>
      </c>
      <c r="V32" s="136">
        <v>-451397</v>
      </c>
      <c r="W32" s="136">
        <v>4094904</v>
      </c>
      <c r="X32" s="136">
        <v>9053705</v>
      </c>
    </row>
    <row r="33" spans="1:18" x14ac:dyDescent="0.2">
      <c r="A33" s="7"/>
      <c r="B33" s="7"/>
      <c r="C33" s="7"/>
      <c r="D33" s="7"/>
      <c r="E33" s="7"/>
      <c r="F33" s="7"/>
      <c r="G33" s="7"/>
      <c r="H33" s="339"/>
      <c r="I33" s="339"/>
      <c r="J33" s="339"/>
      <c r="K33" s="339"/>
      <c r="L33" s="339"/>
      <c r="M33" s="33"/>
    </row>
    <row r="34" spans="1:18" x14ac:dyDescent="0.2">
      <c r="A34" s="7"/>
      <c r="B34" s="7"/>
      <c r="C34" s="7"/>
      <c r="D34" s="7"/>
      <c r="E34" s="7"/>
      <c r="F34" s="7"/>
      <c r="G34" s="7"/>
      <c r="H34" s="339"/>
      <c r="I34" s="339"/>
      <c r="J34" s="339"/>
      <c r="K34" s="339"/>
      <c r="L34" s="339"/>
      <c r="M34" s="33"/>
    </row>
    <row r="35" spans="1:18" x14ac:dyDescent="0.2">
      <c r="A35" s="7"/>
      <c r="B35" s="7"/>
      <c r="C35" s="7"/>
      <c r="D35" s="7"/>
      <c r="E35" s="7"/>
      <c r="F35" s="7"/>
      <c r="G35" s="7"/>
      <c r="H35" s="339"/>
      <c r="I35" s="339"/>
      <c r="J35" s="339"/>
      <c r="K35" s="339"/>
      <c r="L35" s="339"/>
      <c r="M35" s="33"/>
      <c r="R35" s="6"/>
    </row>
    <row r="36" spans="1:18" x14ac:dyDescent="0.2">
      <c r="A36" s="7"/>
      <c r="B36" s="7"/>
      <c r="C36" s="7"/>
      <c r="D36" s="7"/>
      <c r="E36" s="7"/>
      <c r="F36" s="7"/>
      <c r="G36" s="7"/>
      <c r="H36" s="339"/>
      <c r="I36" s="339"/>
      <c r="J36" s="339"/>
      <c r="K36" s="339"/>
      <c r="L36" s="339"/>
      <c r="M36" s="33"/>
      <c r="R36" s="6"/>
    </row>
    <row r="37" spans="1:18" x14ac:dyDescent="0.2">
      <c r="A37" s="7"/>
      <c r="B37" s="7"/>
      <c r="C37" s="7"/>
      <c r="D37" s="7"/>
      <c r="E37" s="7"/>
      <c r="F37" s="7"/>
      <c r="G37" s="7"/>
      <c r="H37" s="339"/>
      <c r="I37" s="339"/>
      <c r="J37" s="339"/>
      <c r="K37" s="339"/>
      <c r="L37" s="339"/>
      <c r="M37" s="33"/>
      <c r="R37" s="6"/>
    </row>
    <row r="38" spans="1:18" x14ac:dyDescent="0.2">
      <c r="A38" s="7"/>
      <c r="B38" s="7"/>
      <c r="C38" s="7"/>
      <c r="D38" s="7"/>
      <c r="E38" s="7"/>
      <c r="F38" s="7"/>
      <c r="G38" s="7"/>
      <c r="H38" s="339"/>
      <c r="I38" s="339"/>
      <c r="J38" s="339"/>
      <c r="K38" s="339"/>
      <c r="L38" s="339"/>
      <c r="M38" s="33"/>
    </row>
    <row r="39" spans="1:18" x14ac:dyDescent="0.2">
      <c r="A39" s="7"/>
      <c r="B39" s="7"/>
      <c r="C39" s="7"/>
      <c r="D39" s="7"/>
      <c r="E39" s="7"/>
      <c r="F39" s="7"/>
      <c r="G39" s="7"/>
      <c r="H39" s="339"/>
      <c r="I39" s="339"/>
      <c r="J39" s="339"/>
      <c r="K39" s="339"/>
      <c r="L39" s="339"/>
      <c r="M39" s="33"/>
      <c r="R39" s="6"/>
    </row>
    <row r="40" spans="1:18" x14ac:dyDescent="0.2">
      <c r="A40" s="7"/>
      <c r="B40" s="7"/>
      <c r="C40" s="7"/>
      <c r="D40" s="7"/>
      <c r="E40" s="7"/>
      <c r="F40" s="7"/>
      <c r="G40" s="7"/>
      <c r="H40" s="339"/>
      <c r="I40" s="339"/>
      <c r="J40" s="339"/>
      <c r="K40" s="339"/>
      <c r="L40" s="339"/>
      <c r="M40" s="33"/>
      <c r="R40" s="6"/>
    </row>
    <row r="41" spans="1:18" x14ac:dyDescent="0.2">
      <c r="A41" s="7"/>
      <c r="B41" s="7"/>
      <c r="C41" s="7"/>
      <c r="D41" s="7"/>
      <c r="E41" s="7"/>
      <c r="F41" s="7"/>
      <c r="G41" s="7"/>
      <c r="H41" s="339"/>
      <c r="I41" s="339"/>
      <c r="J41" s="339"/>
      <c r="K41" s="339"/>
      <c r="L41" s="339"/>
      <c r="M41" s="33"/>
      <c r="R41" s="6"/>
    </row>
    <row r="42" spans="1:18" x14ac:dyDescent="0.2">
      <c r="A42" s="7"/>
      <c r="B42" s="7"/>
      <c r="C42" s="7"/>
      <c r="D42" s="7"/>
      <c r="E42" s="7"/>
      <c r="F42" s="7"/>
      <c r="G42" s="7"/>
      <c r="H42" s="339"/>
      <c r="I42" s="339"/>
      <c r="J42" s="339"/>
      <c r="K42" s="339"/>
      <c r="L42" s="339"/>
      <c r="M42" s="33"/>
      <c r="R42" s="6"/>
    </row>
    <row r="43" spans="1:18" x14ac:dyDescent="0.2">
      <c r="A43" s="7"/>
      <c r="B43" s="7"/>
      <c r="C43" s="7"/>
      <c r="D43" s="7"/>
      <c r="E43" s="7"/>
      <c r="F43" s="7"/>
      <c r="G43" s="7"/>
      <c r="H43" s="339"/>
      <c r="I43" s="339"/>
      <c r="J43" s="339"/>
      <c r="K43" s="339"/>
      <c r="L43" s="339"/>
      <c r="M43" s="33"/>
    </row>
    <row r="44" spans="1:18" x14ac:dyDescent="0.2">
      <c r="A44" s="7"/>
      <c r="B44" s="7"/>
      <c r="C44" s="7"/>
      <c r="D44" s="7"/>
      <c r="E44" s="7"/>
      <c r="F44" s="7"/>
      <c r="G44" s="7"/>
      <c r="H44" s="339"/>
      <c r="I44" s="339"/>
      <c r="J44" s="339"/>
      <c r="K44" s="339"/>
      <c r="L44" s="339"/>
      <c r="M44" s="33"/>
      <c r="R44" s="6"/>
    </row>
    <row r="45" spans="1:18" x14ac:dyDescent="0.2">
      <c r="A45" s="7"/>
      <c r="B45" s="7"/>
      <c r="C45" s="7"/>
      <c r="D45" s="7"/>
      <c r="E45" s="7"/>
      <c r="F45" s="7"/>
      <c r="G45" s="7"/>
      <c r="H45" s="339"/>
      <c r="I45" s="339"/>
      <c r="J45" s="339"/>
      <c r="K45" s="339"/>
      <c r="L45" s="339"/>
      <c r="M45" s="33"/>
      <c r="R45" s="6"/>
    </row>
    <row r="46" spans="1:18" x14ac:dyDescent="0.2">
      <c r="A46" s="7"/>
      <c r="B46" s="7"/>
      <c r="C46" s="7"/>
      <c r="D46" s="7"/>
      <c r="E46" s="7"/>
      <c r="F46" s="7"/>
      <c r="G46" s="7"/>
      <c r="H46" s="339"/>
      <c r="I46" s="339"/>
      <c r="J46" s="339"/>
      <c r="K46" s="339"/>
      <c r="L46" s="339"/>
      <c r="M46" s="33"/>
      <c r="R46" s="6"/>
    </row>
    <row r="47" spans="1:18" x14ac:dyDescent="0.2">
      <c r="A47" s="7"/>
      <c r="B47" s="7"/>
      <c r="C47" s="7"/>
      <c r="D47" s="7"/>
      <c r="E47" s="7"/>
      <c r="F47" s="7"/>
      <c r="G47" s="7"/>
      <c r="H47" s="339"/>
      <c r="I47" s="339"/>
      <c r="J47" s="339"/>
      <c r="K47" s="339"/>
      <c r="L47" s="339"/>
      <c r="M47" s="33"/>
      <c r="R47" s="6"/>
    </row>
    <row r="48" spans="1:18" x14ac:dyDescent="0.2">
      <c r="A48" s="7"/>
      <c r="B48" s="7"/>
      <c r="C48" s="7"/>
      <c r="D48" s="7"/>
      <c r="E48" s="7"/>
      <c r="F48" s="7"/>
      <c r="G48" s="7"/>
      <c r="H48" s="339"/>
      <c r="I48" s="339"/>
      <c r="J48" s="339"/>
      <c r="K48" s="339"/>
      <c r="L48" s="339"/>
      <c r="M48" s="33"/>
    </row>
    <row r="49" spans="1:18" x14ac:dyDescent="0.2">
      <c r="A49" s="7"/>
      <c r="B49" s="7"/>
      <c r="C49" s="7"/>
      <c r="D49" s="7"/>
      <c r="E49" s="7"/>
      <c r="F49" s="7"/>
      <c r="G49" s="7"/>
      <c r="H49" s="339"/>
      <c r="I49" s="339"/>
      <c r="J49" s="339"/>
      <c r="K49" s="339"/>
      <c r="L49" s="339"/>
      <c r="M49" s="33"/>
      <c r="R49" s="6"/>
    </row>
    <row r="50" spans="1:18" x14ac:dyDescent="0.2">
      <c r="A50" s="7"/>
      <c r="B50" s="7"/>
      <c r="C50" s="7"/>
      <c r="D50" s="7"/>
      <c r="E50" s="7"/>
      <c r="F50" s="7"/>
      <c r="G50" s="7"/>
      <c r="H50" s="339"/>
      <c r="I50" s="339"/>
      <c r="J50" s="339"/>
      <c r="K50" s="339"/>
      <c r="L50" s="339"/>
      <c r="M50" s="33"/>
      <c r="R50" s="6"/>
    </row>
    <row r="51" spans="1:18" x14ac:dyDescent="0.2">
      <c r="A51" s="7"/>
      <c r="B51" s="7"/>
      <c r="C51" s="7"/>
      <c r="D51" s="7"/>
      <c r="E51" s="7"/>
      <c r="F51" s="7"/>
      <c r="G51" s="7"/>
      <c r="H51" s="339"/>
      <c r="I51" s="339"/>
      <c r="J51" s="339"/>
      <c r="K51" s="339"/>
      <c r="L51" s="339"/>
      <c r="M51" s="33"/>
      <c r="R51" s="6"/>
    </row>
    <row r="52" spans="1:18" x14ac:dyDescent="0.2">
      <c r="H52" s="339"/>
      <c r="I52" s="339"/>
      <c r="J52" s="339"/>
      <c r="K52" s="339"/>
      <c r="L52" s="339"/>
      <c r="M52" s="33"/>
      <c r="R52" s="6"/>
    </row>
  </sheetData>
  <mergeCells count="9">
    <mergeCell ref="A20:F20"/>
    <mergeCell ref="A25:F25"/>
    <mergeCell ref="A10:F10"/>
    <mergeCell ref="C5:D5"/>
    <mergeCell ref="A1:F1"/>
    <mergeCell ref="A2:F2"/>
    <mergeCell ref="A3:F3"/>
    <mergeCell ref="A4:F4"/>
    <mergeCell ref="A15:F15"/>
  </mergeCells>
  <phoneticPr fontId="0" type="noConversion"/>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23"/>
  <dimension ref="A1:AC48"/>
  <sheetViews>
    <sheetView workbookViewId="0">
      <selection sqref="A1:H1"/>
    </sheetView>
  </sheetViews>
  <sheetFormatPr baseColWidth="10" defaultColWidth="11.42578125" defaultRowHeight="12.75" x14ac:dyDescent="0.2"/>
  <cols>
    <col min="1" max="1" width="18.28515625" style="1" bestFit="1" customWidth="1"/>
    <col min="2" max="6" width="10.140625" style="1" bestFit="1" customWidth="1"/>
    <col min="7" max="7" width="10.7109375" style="1" customWidth="1"/>
    <col min="8" max="8" width="13" style="1" bestFit="1" customWidth="1"/>
    <col min="9" max="14" width="13" style="1" customWidth="1"/>
    <col min="15" max="15" width="11.42578125" style="34"/>
    <col min="16" max="16" width="11.42578125" style="34" customWidth="1"/>
    <col min="17" max="16384" width="11.42578125" style="1"/>
  </cols>
  <sheetData>
    <row r="1" spans="1:29" s="34" customFormat="1" ht="15.95" customHeight="1" x14ac:dyDescent="0.2">
      <c r="A1" s="352" t="s">
        <v>134</v>
      </c>
      <c r="B1" s="352"/>
      <c r="C1" s="352"/>
      <c r="D1" s="352"/>
      <c r="E1" s="352"/>
      <c r="F1" s="352"/>
      <c r="G1" s="352"/>
      <c r="H1" s="352"/>
      <c r="I1" s="339"/>
      <c r="J1" s="339"/>
      <c r="K1" s="339"/>
      <c r="L1" s="339"/>
      <c r="M1" s="339"/>
      <c r="N1" s="339"/>
      <c r="O1" s="131"/>
      <c r="P1" s="132"/>
    </row>
    <row r="2" spans="1:29" s="34" customFormat="1" ht="15.95" customHeight="1" x14ac:dyDescent="0.2">
      <c r="A2" s="350" t="s">
        <v>440</v>
      </c>
      <c r="B2" s="350"/>
      <c r="C2" s="350"/>
      <c r="D2" s="350"/>
      <c r="E2" s="350"/>
      <c r="F2" s="350"/>
      <c r="G2" s="350"/>
      <c r="H2" s="350"/>
      <c r="I2" s="339"/>
      <c r="J2" s="339"/>
      <c r="K2" s="339"/>
      <c r="L2" s="339"/>
      <c r="M2" s="339"/>
      <c r="N2" s="339"/>
      <c r="O2" s="131"/>
      <c r="P2" s="277"/>
      <c r="Q2" s="29"/>
      <c r="R2" s="29"/>
      <c r="S2" s="29"/>
      <c r="T2" s="29"/>
      <c r="U2" s="29"/>
      <c r="V2" s="29"/>
      <c r="W2" s="29"/>
      <c r="X2" s="29"/>
      <c r="Y2" s="29"/>
      <c r="Z2" s="29"/>
      <c r="AA2" s="29"/>
      <c r="AB2" s="29"/>
      <c r="AC2" s="29"/>
    </row>
    <row r="3" spans="1:29" s="34" customFormat="1" ht="15.95" customHeight="1" x14ac:dyDescent="0.2">
      <c r="A3" s="350" t="s">
        <v>126</v>
      </c>
      <c r="B3" s="350"/>
      <c r="C3" s="350"/>
      <c r="D3" s="350"/>
      <c r="E3" s="350"/>
      <c r="F3" s="350"/>
      <c r="G3" s="350"/>
      <c r="H3" s="350"/>
      <c r="I3" s="339"/>
      <c r="J3" s="339"/>
      <c r="K3" s="339"/>
      <c r="L3" s="339"/>
      <c r="M3" s="339"/>
      <c r="N3" s="339"/>
      <c r="O3" s="131"/>
      <c r="P3" s="329"/>
      <c r="Q3" s="329"/>
      <c r="R3" s="329"/>
      <c r="S3" s="329"/>
      <c r="T3" s="329"/>
      <c r="U3" s="329"/>
      <c r="V3" s="329"/>
      <c r="W3" s="329"/>
      <c r="X3" s="329"/>
      <c r="Y3" s="329"/>
      <c r="Z3" s="29"/>
      <c r="AA3" s="29"/>
      <c r="AB3" s="29"/>
      <c r="AC3" s="29"/>
    </row>
    <row r="4" spans="1:29" s="34" customFormat="1" ht="15.95" customHeight="1" thickBot="1" x14ac:dyDescent="0.25">
      <c r="A4" s="350" t="s">
        <v>236</v>
      </c>
      <c r="B4" s="350"/>
      <c r="C4" s="350"/>
      <c r="D4" s="350"/>
      <c r="E4" s="350"/>
      <c r="F4" s="350"/>
      <c r="G4" s="350"/>
      <c r="H4" s="350"/>
      <c r="I4" s="339"/>
      <c r="J4" s="339"/>
      <c r="K4" s="339"/>
      <c r="L4" s="339"/>
      <c r="M4" s="339"/>
      <c r="N4" s="339"/>
      <c r="O4" s="341"/>
      <c r="P4" s="278"/>
      <c r="Q4" s="273"/>
      <c r="R4" s="273"/>
      <c r="S4" s="273"/>
      <c r="T4" s="273"/>
      <c r="U4" s="273"/>
      <c r="V4" s="273"/>
      <c r="W4" s="273"/>
      <c r="X4" s="273"/>
      <c r="Y4" s="273"/>
      <c r="Z4" s="29"/>
      <c r="AA4" s="29"/>
      <c r="AB4" s="29"/>
      <c r="AC4" s="29"/>
    </row>
    <row r="5" spans="1:29" s="34" customFormat="1" ht="13.5" thickTop="1" x14ac:dyDescent="0.2">
      <c r="A5" s="38" t="s">
        <v>127</v>
      </c>
      <c r="B5" s="355">
        <v>2015</v>
      </c>
      <c r="C5" s="355">
        <v>2016</v>
      </c>
      <c r="D5" s="355">
        <v>2017</v>
      </c>
      <c r="E5" s="355">
        <v>2018</v>
      </c>
      <c r="F5" s="355">
        <v>2019</v>
      </c>
      <c r="G5" s="62" t="s">
        <v>141</v>
      </c>
      <c r="H5" s="62" t="s">
        <v>133</v>
      </c>
      <c r="I5" s="272"/>
      <c r="J5" s="272"/>
      <c r="K5" s="272"/>
      <c r="L5" s="272"/>
      <c r="M5" s="272"/>
      <c r="N5" s="272"/>
      <c r="O5" s="36"/>
      <c r="P5" s="273"/>
      <c r="Q5" s="273"/>
      <c r="R5" s="273"/>
      <c r="S5" s="273"/>
      <c r="T5" s="273"/>
      <c r="U5" s="273"/>
      <c r="V5" s="273"/>
      <c r="W5" s="273"/>
      <c r="X5" s="273"/>
      <c r="Y5" s="273"/>
      <c r="Z5" s="29"/>
      <c r="AA5" s="29"/>
      <c r="AB5" s="29"/>
      <c r="AC5" s="29"/>
    </row>
    <row r="6" spans="1:29" s="34" customFormat="1" ht="13.5" thickBot="1" x14ac:dyDescent="0.25">
      <c r="A6" s="274"/>
      <c r="B6" s="356"/>
      <c r="C6" s="356"/>
      <c r="D6" s="356"/>
      <c r="E6" s="356"/>
      <c r="F6" s="356"/>
      <c r="G6" s="275" t="s">
        <v>518</v>
      </c>
      <c r="H6" s="276">
        <v>2019</v>
      </c>
      <c r="I6" s="272"/>
      <c r="J6" s="272"/>
      <c r="K6" s="272"/>
      <c r="L6" s="272"/>
      <c r="M6" s="272"/>
      <c r="N6" s="272"/>
      <c r="P6" s="273"/>
      <c r="Q6" s="273"/>
      <c r="R6" s="273"/>
      <c r="S6" s="273"/>
      <c r="T6" s="273"/>
      <c r="U6" s="273"/>
      <c r="V6" s="273"/>
      <c r="W6" s="273"/>
      <c r="X6" s="273"/>
      <c r="Y6" s="273"/>
      <c r="Z6" s="29"/>
      <c r="AA6" s="29"/>
      <c r="AB6" s="29"/>
      <c r="AC6" s="29"/>
    </row>
    <row r="7" spans="1:29" s="34" customFormat="1" ht="13.5" thickTop="1" x14ac:dyDescent="0.2">
      <c r="A7" s="36" t="s">
        <v>438</v>
      </c>
      <c r="B7" s="109">
        <v>75064697.829607397</v>
      </c>
      <c r="C7" s="109">
        <v>62035090.309760004</v>
      </c>
      <c r="D7" s="109">
        <v>60718332.353969805</v>
      </c>
      <c r="E7" s="109">
        <v>68823195.5098975</v>
      </c>
      <c r="F7" s="109">
        <v>75200392.773937002</v>
      </c>
      <c r="G7" s="27">
        <v>9.2660580735783968E-2</v>
      </c>
      <c r="H7" s="272"/>
      <c r="I7" s="272"/>
      <c r="J7" s="272"/>
      <c r="K7" s="272"/>
      <c r="L7" s="272"/>
      <c r="M7" s="272"/>
      <c r="N7" s="272"/>
      <c r="P7" s="279"/>
    </row>
    <row r="8" spans="1:29" s="34" customFormat="1" x14ac:dyDescent="0.2">
      <c r="A8" s="36" t="s">
        <v>439</v>
      </c>
      <c r="B8" s="109">
        <v>40437482.567322396</v>
      </c>
      <c r="C8" s="109">
        <v>32339510.383173</v>
      </c>
      <c r="D8" s="109">
        <v>30697544.7045395</v>
      </c>
      <c r="E8" s="109">
        <v>37139236.240640603</v>
      </c>
      <c r="F8" s="109">
        <v>39600097.8599381</v>
      </c>
      <c r="G8" s="27">
        <v>6.6260426125958755E-2</v>
      </c>
      <c r="H8" s="272"/>
      <c r="I8" s="272"/>
      <c r="J8" s="272"/>
      <c r="K8" s="272"/>
      <c r="L8" s="272"/>
      <c r="M8" s="272"/>
      <c r="N8" s="272"/>
    </row>
    <row r="9" spans="1:29" s="34" customFormat="1" ht="15.95" customHeight="1" x14ac:dyDescent="0.2">
      <c r="A9" s="350" t="s">
        <v>129</v>
      </c>
      <c r="B9" s="350"/>
      <c r="C9" s="350"/>
      <c r="D9" s="350"/>
      <c r="E9" s="350"/>
      <c r="F9" s="350"/>
      <c r="G9" s="350"/>
      <c r="H9" s="350"/>
      <c r="I9" s="339"/>
      <c r="J9" s="339"/>
      <c r="K9" s="339"/>
      <c r="L9" s="339"/>
      <c r="M9" s="339"/>
      <c r="N9" s="339"/>
      <c r="P9" s="280"/>
      <c r="Q9" s="30"/>
      <c r="R9" s="279"/>
    </row>
    <row r="10" spans="1:29" s="34" customFormat="1" ht="15.95" customHeight="1" x14ac:dyDescent="0.2">
      <c r="A10" s="26" t="s">
        <v>241</v>
      </c>
      <c r="B10" s="113">
        <v>14817037</v>
      </c>
      <c r="C10" s="113">
        <v>15210095</v>
      </c>
      <c r="D10" s="113">
        <v>15381835</v>
      </c>
      <c r="E10" s="113">
        <v>17900757</v>
      </c>
      <c r="F10" s="113">
        <v>16865490</v>
      </c>
      <c r="G10" s="27">
        <v>-5.7833699435169139E-2</v>
      </c>
      <c r="H10" s="27">
        <v>0.22427396158288754</v>
      </c>
      <c r="I10" s="27"/>
      <c r="J10" s="27"/>
      <c r="K10" s="27"/>
      <c r="L10" s="27"/>
      <c r="M10" s="27"/>
      <c r="N10" s="27"/>
      <c r="O10" s="30"/>
      <c r="P10" s="280"/>
      <c r="Q10" s="30"/>
      <c r="R10" s="279"/>
    </row>
    <row r="11" spans="1:29" s="34" customFormat="1" ht="15.95" customHeight="1" x14ac:dyDescent="0.2">
      <c r="A11" s="111" t="s">
        <v>264</v>
      </c>
      <c r="B11" s="109">
        <v>8623933</v>
      </c>
      <c r="C11" s="109">
        <v>9250572</v>
      </c>
      <c r="D11" s="109">
        <v>9238481</v>
      </c>
      <c r="E11" s="109">
        <v>10212418</v>
      </c>
      <c r="F11" s="109">
        <v>10391418</v>
      </c>
      <c r="G11" s="31">
        <v>1.7527680516014915E-2</v>
      </c>
      <c r="H11" s="31">
        <v>0.61613495961279507</v>
      </c>
      <c r="I11" s="31"/>
      <c r="J11" s="31"/>
      <c r="K11" s="31"/>
      <c r="L11" s="31"/>
      <c r="M11" s="31"/>
      <c r="N11" s="31"/>
      <c r="O11" s="279"/>
      <c r="P11" s="132"/>
    </row>
    <row r="12" spans="1:29" s="34" customFormat="1" ht="15.95" customHeight="1" x14ac:dyDescent="0.2">
      <c r="A12" s="111" t="s">
        <v>265</v>
      </c>
      <c r="B12" s="109">
        <v>1338945</v>
      </c>
      <c r="C12" s="109">
        <v>1236616</v>
      </c>
      <c r="D12" s="109">
        <v>1182554</v>
      </c>
      <c r="E12" s="109">
        <v>1380778</v>
      </c>
      <c r="F12" s="109">
        <v>1458634</v>
      </c>
      <c r="G12" s="31">
        <v>5.6385602899235068E-2</v>
      </c>
      <c r="H12" s="31">
        <v>8.6486310210969267E-2</v>
      </c>
      <c r="I12" s="31"/>
      <c r="J12" s="31"/>
      <c r="K12" s="31"/>
      <c r="L12" s="31"/>
      <c r="M12" s="31"/>
      <c r="N12" s="31"/>
      <c r="O12" s="33"/>
    </row>
    <row r="13" spans="1:29" s="34" customFormat="1" ht="15.95" customHeight="1" x14ac:dyDescent="0.2">
      <c r="A13" s="111" t="s">
        <v>266</v>
      </c>
      <c r="B13" s="109">
        <v>4854159</v>
      </c>
      <c r="C13" s="109">
        <v>4722907</v>
      </c>
      <c r="D13" s="109">
        <v>4960800</v>
      </c>
      <c r="E13" s="109">
        <v>6307561</v>
      </c>
      <c r="F13" s="109">
        <v>5015438</v>
      </c>
      <c r="G13" s="31">
        <v>-0.20485303273325459</v>
      </c>
      <c r="H13" s="31">
        <v>0.29737873017623562</v>
      </c>
      <c r="I13" s="31"/>
      <c r="J13" s="31"/>
      <c r="K13" s="31"/>
      <c r="L13" s="31"/>
      <c r="M13" s="31"/>
      <c r="N13" s="31"/>
      <c r="O13" s="33"/>
    </row>
    <row r="14" spans="1:29" s="34" customFormat="1" ht="15.95" customHeight="1" x14ac:dyDescent="0.2">
      <c r="A14" s="350" t="s">
        <v>131</v>
      </c>
      <c r="B14" s="350"/>
      <c r="C14" s="350"/>
      <c r="D14" s="350"/>
      <c r="E14" s="350"/>
      <c r="F14" s="350"/>
      <c r="G14" s="350"/>
      <c r="H14" s="350"/>
      <c r="I14" s="339"/>
      <c r="J14" s="339"/>
      <c r="K14" s="339"/>
      <c r="L14" s="339"/>
      <c r="M14" s="339"/>
      <c r="N14" s="339"/>
    </row>
    <row r="15" spans="1:29" s="34" customFormat="1" ht="15.95" customHeight="1" x14ac:dyDescent="0.2">
      <c r="A15" s="32" t="s">
        <v>241</v>
      </c>
      <c r="B15" s="113">
        <v>5203542</v>
      </c>
      <c r="C15" s="113">
        <v>5142751</v>
      </c>
      <c r="D15" s="113">
        <v>5844993</v>
      </c>
      <c r="E15" s="113">
        <v>6560187</v>
      </c>
      <c r="F15" s="113">
        <v>6345499</v>
      </c>
      <c r="G15" s="27">
        <v>-3.2725896380697686E-2</v>
      </c>
      <c r="H15" s="28"/>
      <c r="I15" s="28"/>
      <c r="J15" s="28"/>
      <c r="K15" s="28"/>
      <c r="L15" s="28"/>
      <c r="M15" s="28"/>
      <c r="N15" s="28"/>
      <c r="O15" s="28"/>
    </row>
    <row r="16" spans="1:29" s="34" customFormat="1" ht="15.95" customHeight="1" x14ac:dyDescent="0.2">
      <c r="A16" s="111" t="s">
        <v>264</v>
      </c>
      <c r="B16" s="23">
        <v>3474061</v>
      </c>
      <c r="C16" s="23">
        <v>3325911</v>
      </c>
      <c r="D16" s="23">
        <v>3619177</v>
      </c>
      <c r="E16" s="23">
        <v>4085984</v>
      </c>
      <c r="F16" s="23">
        <v>3945179</v>
      </c>
      <c r="G16" s="31">
        <v>-3.446048736363138E-2</v>
      </c>
      <c r="H16" s="31">
        <v>0.62172872456523909</v>
      </c>
      <c r="I16" s="31"/>
      <c r="J16" s="31"/>
      <c r="K16" s="31"/>
      <c r="L16" s="31"/>
      <c r="M16" s="31"/>
      <c r="N16" s="31"/>
      <c r="O16" s="33"/>
    </row>
    <row r="17" spans="1:24" s="34" customFormat="1" ht="15.95" customHeight="1" x14ac:dyDescent="0.2">
      <c r="A17" s="111" t="s">
        <v>265</v>
      </c>
      <c r="B17" s="23">
        <v>1466730</v>
      </c>
      <c r="C17" s="23">
        <v>1562037</v>
      </c>
      <c r="D17" s="23">
        <v>1965208</v>
      </c>
      <c r="E17" s="23">
        <v>2142776</v>
      </c>
      <c r="F17" s="23">
        <v>2140240</v>
      </c>
      <c r="G17" s="31">
        <v>-1.1835114823014632E-3</v>
      </c>
      <c r="H17" s="31">
        <v>0.33728474309112649</v>
      </c>
      <c r="I17" s="31"/>
      <c r="J17" s="31"/>
      <c r="K17" s="31"/>
      <c r="L17" s="31"/>
      <c r="M17" s="31"/>
      <c r="N17" s="31"/>
      <c r="O17" s="33"/>
    </row>
    <row r="18" spans="1:24" s="34" customFormat="1" ht="15.95" customHeight="1" x14ac:dyDescent="0.2">
      <c r="A18" s="111" t="s">
        <v>266</v>
      </c>
      <c r="B18" s="23">
        <v>262751</v>
      </c>
      <c r="C18" s="23">
        <v>254803</v>
      </c>
      <c r="D18" s="23">
        <v>260608</v>
      </c>
      <c r="E18" s="23">
        <v>331427</v>
      </c>
      <c r="F18" s="23">
        <v>260080</v>
      </c>
      <c r="G18" s="31">
        <v>-0.21527214137653239</v>
      </c>
      <c r="H18" s="31">
        <v>4.0986532343634439E-2</v>
      </c>
      <c r="I18" s="31"/>
      <c r="J18" s="31"/>
      <c r="K18" s="31"/>
      <c r="L18" s="31"/>
      <c r="M18" s="31"/>
      <c r="N18" s="31"/>
      <c r="O18" s="33"/>
    </row>
    <row r="19" spans="1:24" s="34" customFormat="1" ht="15.95" customHeight="1" x14ac:dyDescent="0.2">
      <c r="A19" s="350" t="s">
        <v>143</v>
      </c>
      <c r="B19" s="350"/>
      <c r="C19" s="350"/>
      <c r="D19" s="350"/>
      <c r="E19" s="350"/>
      <c r="F19" s="350"/>
      <c r="G19" s="350"/>
      <c r="H19" s="350"/>
      <c r="I19" s="339"/>
      <c r="J19" s="31"/>
      <c r="K19" s="31"/>
      <c r="L19" s="31"/>
      <c r="M19" s="31"/>
      <c r="N19" s="339"/>
    </row>
    <row r="20" spans="1:24" s="34" customFormat="1" ht="15.95" customHeight="1" x14ac:dyDescent="0.2">
      <c r="A20" s="32" t="s">
        <v>241</v>
      </c>
      <c r="B20" s="113">
        <v>9613495</v>
      </c>
      <c r="C20" s="113">
        <v>10067344</v>
      </c>
      <c r="D20" s="113">
        <v>9536842</v>
      </c>
      <c r="E20" s="113">
        <v>11340570</v>
      </c>
      <c r="F20" s="113">
        <v>10519991</v>
      </c>
      <c r="G20" s="27">
        <v>-7.2357826811174392E-2</v>
      </c>
      <c r="H20" s="33"/>
      <c r="I20" s="33"/>
      <c r="J20" s="31"/>
      <c r="K20" s="31"/>
      <c r="L20" s="31"/>
      <c r="M20" s="31"/>
      <c r="N20" s="33"/>
      <c r="O20" s="33"/>
    </row>
    <row r="21" spans="1:24" s="34" customFormat="1" ht="15.95" customHeight="1" x14ac:dyDescent="0.2">
      <c r="A21" s="111" t="s">
        <v>264</v>
      </c>
      <c r="B21" s="23">
        <v>5149872</v>
      </c>
      <c r="C21" s="23">
        <v>5924661</v>
      </c>
      <c r="D21" s="23">
        <v>5619304</v>
      </c>
      <c r="E21" s="23">
        <v>6126434</v>
      </c>
      <c r="F21" s="23">
        <v>6446239</v>
      </c>
      <c r="G21" s="31">
        <v>5.2200839836028592E-2</v>
      </c>
      <c r="H21" s="31">
        <v>0.61276088544182217</v>
      </c>
      <c r="I21" s="31"/>
      <c r="J21" s="31"/>
      <c r="K21" s="31"/>
      <c r="L21" s="31"/>
      <c r="M21" s="31"/>
      <c r="N21" s="33"/>
      <c r="O21" s="33"/>
    </row>
    <row r="22" spans="1:24" s="34" customFormat="1" ht="15.95" customHeight="1" x14ac:dyDescent="0.2">
      <c r="A22" s="111" t="s">
        <v>265</v>
      </c>
      <c r="B22" s="23">
        <v>-127785</v>
      </c>
      <c r="C22" s="23">
        <v>-325421</v>
      </c>
      <c r="D22" s="23">
        <v>-782654</v>
      </c>
      <c r="E22" s="23">
        <v>-761998</v>
      </c>
      <c r="F22" s="23">
        <v>-681606</v>
      </c>
      <c r="G22" s="31">
        <v>0.10550158924301639</v>
      </c>
      <c r="H22" s="31">
        <v>-6.4791500296910901E-2</v>
      </c>
      <c r="I22" s="31"/>
      <c r="J22" s="31"/>
      <c r="K22" s="31"/>
      <c r="L22" s="31"/>
      <c r="M22" s="31"/>
      <c r="N22" s="33"/>
      <c r="O22" s="33"/>
      <c r="P22" s="279"/>
    </row>
    <row r="23" spans="1:24" s="34" customFormat="1" ht="15.95" customHeight="1" thickBot="1" x14ac:dyDescent="0.25">
      <c r="A23" s="112" t="s">
        <v>266</v>
      </c>
      <c r="B23" s="64">
        <v>4591408</v>
      </c>
      <c r="C23" s="64">
        <v>4468104</v>
      </c>
      <c r="D23" s="64">
        <v>4700192</v>
      </c>
      <c r="E23" s="64">
        <v>5976134</v>
      </c>
      <c r="F23" s="64">
        <v>4755358</v>
      </c>
      <c r="G23" s="65">
        <v>-0.20427520534178115</v>
      </c>
      <c r="H23" s="65">
        <v>0.45203061485508877</v>
      </c>
      <c r="I23" s="31"/>
      <c r="J23" s="31"/>
      <c r="K23" s="31"/>
      <c r="L23" s="31"/>
      <c r="M23" s="31"/>
      <c r="N23" s="33"/>
      <c r="O23" s="33"/>
    </row>
    <row r="24" spans="1:24" ht="27" customHeight="1" thickTop="1" x14ac:dyDescent="0.2">
      <c r="A24" s="351" t="s">
        <v>444</v>
      </c>
      <c r="B24" s="351"/>
      <c r="C24" s="351"/>
      <c r="D24" s="351"/>
      <c r="E24" s="351"/>
      <c r="F24" s="351"/>
      <c r="G24" s="351"/>
      <c r="H24" s="351"/>
      <c r="I24" s="340"/>
      <c r="J24" s="31"/>
      <c r="K24" s="31"/>
      <c r="L24" s="31"/>
      <c r="M24" s="31"/>
      <c r="N24" s="33"/>
      <c r="O24" s="33"/>
      <c r="T24" s="25"/>
      <c r="U24" s="209" t="s">
        <v>371</v>
      </c>
    </row>
    <row r="25" spans="1:24" ht="33" customHeight="1" x14ac:dyDescent="0.2">
      <c r="J25" s="31"/>
      <c r="K25" s="31"/>
      <c r="L25" s="31"/>
      <c r="M25" s="31"/>
      <c r="N25" s="33"/>
      <c r="O25" s="33"/>
      <c r="U25" s="105" t="s">
        <v>194</v>
      </c>
    </row>
    <row r="26" spans="1:24" x14ac:dyDescent="0.2">
      <c r="A26" s="7"/>
      <c r="B26" s="7"/>
      <c r="C26" s="7"/>
      <c r="D26" s="7"/>
      <c r="E26" s="7"/>
      <c r="F26" s="7"/>
      <c r="G26" s="7"/>
      <c r="H26" s="7"/>
      <c r="I26" s="7"/>
      <c r="J26" s="31"/>
      <c r="K26" s="31"/>
      <c r="L26" s="31"/>
      <c r="M26" s="31"/>
      <c r="N26" s="33"/>
      <c r="O26" s="33"/>
      <c r="U26" s="187" t="s">
        <v>264</v>
      </c>
      <c r="V26" s="187" t="s">
        <v>265</v>
      </c>
      <c r="W26" s="187" t="s">
        <v>266</v>
      </c>
      <c r="X26" s="187" t="s">
        <v>191</v>
      </c>
    </row>
    <row r="27" spans="1:24" ht="15" x14ac:dyDescent="0.25">
      <c r="A27" s="7"/>
      <c r="B27" s="7"/>
      <c r="C27" s="7"/>
      <c r="D27" s="7"/>
      <c r="E27" s="7"/>
      <c r="F27" s="7"/>
      <c r="G27" s="7"/>
      <c r="H27" s="7"/>
      <c r="I27" s="7"/>
      <c r="J27" s="31"/>
      <c r="K27" s="31"/>
      <c r="L27" s="31"/>
      <c r="M27" s="31"/>
      <c r="N27" s="33"/>
      <c r="O27" s="33"/>
      <c r="T27" s="258">
        <v>2015</v>
      </c>
      <c r="U27" s="136">
        <v>5149872</v>
      </c>
      <c r="V27" s="136">
        <v>-127785</v>
      </c>
      <c r="W27" s="136">
        <v>4591408</v>
      </c>
      <c r="X27" s="136">
        <v>9613495</v>
      </c>
    </row>
    <row r="28" spans="1:24" ht="15" x14ac:dyDescent="0.25">
      <c r="A28" s="7"/>
      <c r="B28" s="7"/>
      <c r="C28" s="7"/>
      <c r="D28" s="7"/>
      <c r="E28" s="7"/>
      <c r="F28" s="7"/>
      <c r="G28" s="7"/>
      <c r="H28" s="7"/>
      <c r="I28" s="7"/>
      <c r="J28" s="31"/>
      <c r="K28" s="31"/>
      <c r="L28" s="31"/>
      <c r="M28" s="31"/>
      <c r="N28" s="33"/>
      <c r="O28" s="33"/>
      <c r="T28" s="258">
        <v>2016</v>
      </c>
      <c r="U28" s="136">
        <v>5924661</v>
      </c>
      <c r="V28" s="136">
        <v>-325421</v>
      </c>
      <c r="W28" s="136">
        <v>4468104</v>
      </c>
      <c r="X28" s="136">
        <v>10067344</v>
      </c>
    </row>
    <row r="29" spans="1:24" ht="15" x14ac:dyDescent="0.25">
      <c r="A29" s="7"/>
      <c r="B29" s="7"/>
      <c r="C29" s="7"/>
      <c r="D29" s="7"/>
      <c r="E29" s="7"/>
      <c r="F29" s="7"/>
      <c r="G29" s="7"/>
      <c r="H29" s="7"/>
      <c r="I29" s="7"/>
      <c r="J29" s="31"/>
      <c r="K29" s="31"/>
      <c r="L29" s="31"/>
      <c r="M29" s="31"/>
      <c r="N29" s="33"/>
      <c r="T29" s="258">
        <v>2017</v>
      </c>
      <c r="U29" s="136">
        <v>5619304</v>
      </c>
      <c r="V29" s="136">
        <v>-782654</v>
      </c>
      <c r="W29" s="136">
        <v>4700192</v>
      </c>
      <c r="X29" s="136">
        <v>9536842</v>
      </c>
    </row>
    <row r="30" spans="1:24" ht="15" x14ac:dyDescent="0.25">
      <c r="A30" s="7"/>
      <c r="B30" s="7"/>
      <c r="C30" s="7"/>
      <c r="D30" s="7"/>
      <c r="E30" s="7"/>
      <c r="F30" s="7"/>
      <c r="G30" s="7"/>
      <c r="H30" s="7"/>
      <c r="I30" s="7"/>
      <c r="J30" s="31"/>
      <c r="K30" s="31"/>
      <c r="L30" s="31"/>
      <c r="M30" s="31"/>
      <c r="N30" s="33"/>
      <c r="T30" s="258">
        <v>2018</v>
      </c>
      <c r="U30" s="136">
        <v>6126434</v>
      </c>
      <c r="V30" s="136">
        <v>-761998</v>
      </c>
      <c r="W30" s="136">
        <v>5976134</v>
      </c>
      <c r="X30" s="136">
        <v>11340570</v>
      </c>
    </row>
    <row r="31" spans="1:24" ht="15" x14ac:dyDescent="0.25">
      <c r="A31" s="7"/>
      <c r="B31" s="7"/>
      <c r="C31" s="7"/>
      <c r="D31" s="7"/>
      <c r="E31" s="7"/>
      <c r="F31" s="7"/>
      <c r="G31" s="7"/>
      <c r="H31" s="7"/>
      <c r="I31" s="7"/>
      <c r="J31" s="31"/>
      <c r="K31" s="31"/>
      <c r="L31" s="31"/>
      <c r="M31" s="31"/>
      <c r="N31" s="33"/>
      <c r="T31" s="258">
        <v>2019</v>
      </c>
      <c r="U31" s="136">
        <v>6446239</v>
      </c>
      <c r="V31" s="136">
        <v>-681606</v>
      </c>
      <c r="W31" s="136">
        <v>4755358</v>
      </c>
      <c r="X31" s="136">
        <v>10519991</v>
      </c>
    </row>
    <row r="32" spans="1:24" x14ac:dyDescent="0.2">
      <c r="A32" s="7"/>
      <c r="B32" s="7"/>
      <c r="C32" s="7"/>
      <c r="D32" s="7"/>
      <c r="E32" s="7"/>
      <c r="F32" s="7"/>
      <c r="G32" s="7"/>
      <c r="H32" s="7"/>
      <c r="I32" s="7"/>
      <c r="J32" s="31"/>
      <c r="K32" s="31"/>
      <c r="L32" s="31"/>
      <c r="M32" s="31"/>
      <c r="N32" s="33"/>
    </row>
    <row r="33" spans="1:14" x14ac:dyDescent="0.2">
      <c r="A33" s="7"/>
      <c r="B33" s="7"/>
      <c r="C33" s="7"/>
      <c r="D33" s="7"/>
      <c r="E33" s="7"/>
      <c r="F33" s="7"/>
      <c r="G33" s="7"/>
      <c r="H33" s="7"/>
      <c r="I33" s="7"/>
      <c r="J33" s="31"/>
      <c r="K33" s="31"/>
      <c r="L33" s="31"/>
      <c r="M33" s="31"/>
      <c r="N33" s="33"/>
    </row>
    <row r="34" spans="1:14" x14ac:dyDescent="0.2">
      <c r="A34" s="7"/>
      <c r="B34" s="7"/>
      <c r="C34" s="7"/>
      <c r="D34" s="7"/>
      <c r="E34" s="7"/>
      <c r="F34" s="7"/>
      <c r="G34" s="7"/>
      <c r="H34" s="7"/>
      <c r="I34" s="7"/>
      <c r="J34" s="31"/>
      <c r="K34" s="31"/>
      <c r="L34" s="31"/>
      <c r="M34" s="31"/>
      <c r="N34" s="33"/>
    </row>
    <row r="35" spans="1:14" x14ac:dyDescent="0.2">
      <c r="A35" s="7"/>
      <c r="B35" s="7"/>
      <c r="C35" s="7"/>
      <c r="D35" s="7"/>
      <c r="E35" s="7"/>
      <c r="F35" s="7"/>
      <c r="G35" s="7"/>
      <c r="H35" s="7"/>
      <c r="I35" s="7"/>
      <c r="J35" s="31"/>
      <c r="K35" s="31"/>
      <c r="L35" s="31"/>
      <c r="M35" s="31"/>
      <c r="N35" s="33"/>
    </row>
    <row r="36" spans="1:14" x14ac:dyDescent="0.2">
      <c r="A36" s="7"/>
      <c r="B36" s="7"/>
      <c r="C36" s="7"/>
      <c r="D36" s="7"/>
      <c r="E36" s="7"/>
      <c r="F36" s="7"/>
      <c r="G36" s="7"/>
      <c r="H36" s="7"/>
      <c r="I36" s="7"/>
      <c r="J36" s="31"/>
      <c r="K36" s="31"/>
      <c r="L36" s="31"/>
      <c r="M36" s="31"/>
      <c r="N36" s="33"/>
    </row>
    <row r="37" spans="1:14" x14ac:dyDescent="0.2">
      <c r="A37" s="7"/>
      <c r="B37" s="7"/>
      <c r="C37" s="7"/>
      <c r="D37" s="7"/>
      <c r="E37" s="7"/>
      <c r="F37" s="7"/>
      <c r="G37" s="7"/>
      <c r="H37" s="7"/>
      <c r="I37" s="7"/>
      <c r="J37" s="31"/>
      <c r="K37" s="31"/>
      <c r="L37" s="31"/>
      <c r="M37" s="31"/>
      <c r="N37" s="33"/>
    </row>
    <row r="38" spans="1:14" x14ac:dyDescent="0.2">
      <c r="A38" s="7"/>
      <c r="B38" s="7"/>
      <c r="C38" s="7"/>
      <c r="D38" s="7"/>
      <c r="E38" s="7"/>
      <c r="F38" s="7"/>
      <c r="G38" s="7"/>
      <c r="H38" s="7"/>
      <c r="I38" s="7"/>
      <c r="J38" s="31"/>
      <c r="K38" s="31"/>
      <c r="L38" s="31"/>
      <c r="M38" s="31"/>
      <c r="N38" s="33"/>
    </row>
    <row r="39" spans="1:14" x14ac:dyDescent="0.2">
      <c r="A39" s="7"/>
      <c r="B39" s="7"/>
      <c r="C39" s="7"/>
      <c r="D39" s="7"/>
      <c r="E39" s="7"/>
      <c r="F39" s="7"/>
      <c r="G39" s="7"/>
      <c r="H39" s="7"/>
      <c r="I39" s="7"/>
      <c r="J39" s="31"/>
      <c r="K39" s="31"/>
      <c r="L39" s="31"/>
      <c r="M39" s="31"/>
      <c r="N39" s="33"/>
    </row>
    <row r="40" spans="1:14" x14ac:dyDescent="0.2">
      <c r="A40" s="7"/>
      <c r="B40" s="7"/>
      <c r="C40" s="7"/>
      <c r="D40" s="7"/>
      <c r="E40" s="7"/>
      <c r="F40" s="7"/>
      <c r="G40" s="7"/>
      <c r="H40" s="7"/>
      <c r="I40" s="7"/>
      <c r="J40" s="31"/>
      <c r="K40" s="31"/>
      <c r="L40" s="31"/>
      <c r="M40" s="31"/>
      <c r="N40" s="33"/>
    </row>
    <row r="41" spans="1:14" x14ac:dyDescent="0.2">
      <c r="A41" s="7"/>
      <c r="B41" s="7"/>
      <c r="C41" s="7"/>
      <c r="D41" s="7"/>
      <c r="E41" s="7"/>
      <c r="F41" s="7"/>
      <c r="G41" s="7"/>
      <c r="H41" s="7"/>
      <c r="I41" s="7"/>
      <c r="J41" s="31"/>
      <c r="K41" s="31"/>
      <c r="L41" s="31"/>
      <c r="M41" s="31"/>
      <c r="N41" s="33"/>
    </row>
    <row r="42" spans="1:14" x14ac:dyDescent="0.2">
      <c r="A42" s="7"/>
      <c r="B42" s="7"/>
      <c r="C42" s="7"/>
      <c r="D42" s="7"/>
      <c r="E42" s="7"/>
      <c r="F42" s="7"/>
      <c r="G42" s="7"/>
      <c r="H42" s="7"/>
      <c r="I42" s="7"/>
      <c r="J42" s="31"/>
      <c r="K42" s="31"/>
      <c r="L42" s="31"/>
      <c r="M42" s="31"/>
      <c r="N42" s="33"/>
    </row>
    <row r="43" spans="1:14" x14ac:dyDescent="0.2">
      <c r="A43" s="7"/>
      <c r="B43" s="7"/>
      <c r="C43" s="7"/>
      <c r="D43" s="7"/>
      <c r="E43" s="7"/>
      <c r="F43" s="7"/>
      <c r="G43" s="7"/>
      <c r="H43" s="7"/>
      <c r="I43" s="7"/>
      <c r="J43" s="31"/>
      <c r="K43" s="31"/>
      <c r="L43" s="31"/>
      <c r="M43" s="31"/>
      <c r="N43" s="33"/>
    </row>
    <row r="44" spans="1:14" x14ac:dyDescent="0.2">
      <c r="A44" s="7"/>
      <c r="B44" s="7"/>
      <c r="C44" s="7"/>
      <c r="D44" s="7"/>
      <c r="E44" s="7"/>
      <c r="F44" s="7"/>
      <c r="G44" s="7"/>
      <c r="H44" s="7"/>
      <c r="I44" s="7"/>
      <c r="J44" s="31"/>
      <c r="K44" s="31"/>
      <c r="L44" s="31"/>
      <c r="M44" s="31"/>
      <c r="N44" s="33"/>
    </row>
    <row r="45" spans="1:14" x14ac:dyDescent="0.2">
      <c r="J45" s="31"/>
      <c r="K45" s="31"/>
      <c r="L45" s="31"/>
      <c r="M45" s="31"/>
      <c r="N45" s="33"/>
    </row>
    <row r="46" spans="1:14" x14ac:dyDescent="0.2">
      <c r="J46" s="31"/>
      <c r="K46" s="31"/>
      <c r="L46" s="31"/>
      <c r="M46" s="31"/>
      <c r="N46" s="33"/>
    </row>
    <row r="47" spans="1:14" x14ac:dyDescent="0.2">
      <c r="J47" s="31"/>
      <c r="K47" s="31"/>
      <c r="L47" s="31"/>
      <c r="M47" s="31"/>
      <c r="N47" s="33"/>
    </row>
    <row r="48" spans="1:14" x14ac:dyDescent="0.2">
      <c r="N48" s="33"/>
    </row>
  </sheetData>
  <mergeCells count="13">
    <mergeCell ref="A1:H1"/>
    <mergeCell ref="A2:H2"/>
    <mergeCell ref="A3:H3"/>
    <mergeCell ref="A4:H4"/>
    <mergeCell ref="A9:H9"/>
    <mergeCell ref="A14:H14"/>
    <mergeCell ref="A19:H19"/>
    <mergeCell ref="A24:H24"/>
    <mergeCell ref="B5:B6"/>
    <mergeCell ref="C5:C6"/>
    <mergeCell ref="D5:D6"/>
    <mergeCell ref="E5:E6"/>
    <mergeCell ref="F5:F6"/>
  </mergeCells>
  <printOptions horizontalCentered="1" verticalCentered="1"/>
  <pageMargins left="0.78740157480314965" right="0.78740157480314965" top="1.8897637795275593" bottom="0.78740157480314965" header="0" footer="0.59055118110236227"/>
  <pageSetup scale="89" orientation="portrait"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AD48"/>
  <sheetViews>
    <sheetView workbookViewId="0">
      <selection activeCell="A3" sqref="A3:F3"/>
    </sheetView>
  </sheetViews>
  <sheetFormatPr baseColWidth="10" defaultRowHeight="12.75" x14ac:dyDescent="0.2"/>
  <cols>
    <col min="1" max="1" width="15.140625" customWidth="1"/>
    <col min="2" max="2" width="16.5703125" bestFit="1" customWidth="1"/>
    <col min="3" max="3" width="15" customWidth="1"/>
    <col min="4" max="4" width="15.140625" customWidth="1"/>
    <col min="5" max="5" width="14.7109375" customWidth="1"/>
    <col min="6" max="6" width="16.5703125" bestFit="1" customWidth="1"/>
    <col min="7" max="16" width="16.5703125" customWidth="1"/>
    <col min="17" max="17" width="12.85546875" style="105" bestFit="1" customWidth="1"/>
    <col min="18" max="18" width="18.5703125" style="105" bestFit="1" customWidth="1"/>
    <col min="19" max="19" width="14.7109375" style="105" customWidth="1"/>
    <col min="20" max="20" width="18.5703125" style="105" bestFit="1" customWidth="1"/>
    <col min="21" max="21" width="16.140625" style="105" bestFit="1" customWidth="1"/>
    <col min="22" max="22" width="12.7109375" bestFit="1" customWidth="1"/>
  </cols>
  <sheetData>
    <row r="1" spans="1:30" s="34" customFormat="1" ht="15.95" customHeight="1" x14ac:dyDescent="0.2">
      <c r="A1" s="352" t="s">
        <v>192</v>
      </c>
      <c r="B1" s="352"/>
      <c r="C1" s="352"/>
      <c r="D1" s="352"/>
      <c r="E1" s="352"/>
      <c r="F1" s="352"/>
      <c r="G1" s="339"/>
      <c r="H1" s="339"/>
      <c r="I1" s="339"/>
      <c r="J1" s="339"/>
      <c r="K1" s="339"/>
      <c r="L1" s="339"/>
      <c r="M1" s="339"/>
      <c r="N1" s="339"/>
      <c r="O1" s="339"/>
      <c r="P1" s="339"/>
      <c r="Q1" s="32" t="s">
        <v>193</v>
      </c>
      <c r="R1" s="32"/>
      <c r="S1" s="32"/>
      <c r="T1" s="32"/>
      <c r="U1" s="32"/>
      <c r="V1" s="29"/>
      <c r="W1" s="29"/>
      <c r="X1" s="29"/>
      <c r="AA1" s="30"/>
      <c r="AB1" s="30"/>
      <c r="AC1" s="30"/>
      <c r="AD1" s="29"/>
    </row>
    <row r="2" spans="1:30" ht="13.5" customHeight="1" x14ac:dyDescent="0.2">
      <c r="A2" s="350" t="s">
        <v>242</v>
      </c>
      <c r="B2" s="350"/>
      <c r="C2" s="350"/>
      <c r="D2" s="350"/>
      <c r="E2" s="350"/>
      <c r="F2" s="350"/>
      <c r="G2" s="339"/>
      <c r="H2" s="339"/>
      <c r="I2" s="339"/>
      <c r="J2" s="339"/>
      <c r="K2" s="339"/>
      <c r="L2" s="339"/>
      <c r="M2" s="339"/>
      <c r="N2" s="339"/>
      <c r="O2" s="339"/>
      <c r="P2" s="339"/>
      <c r="Q2" s="22" t="s">
        <v>127</v>
      </c>
      <c r="R2" s="36" t="s">
        <v>264</v>
      </c>
      <c r="S2" s="36" t="s">
        <v>265</v>
      </c>
      <c r="T2" s="36" t="s">
        <v>266</v>
      </c>
      <c r="U2" s="36" t="s">
        <v>191</v>
      </c>
    </row>
    <row r="3" spans="1:30" s="34" customFormat="1" ht="15.95" customHeight="1" x14ac:dyDescent="0.2">
      <c r="A3" s="350" t="s">
        <v>126</v>
      </c>
      <c r="B3" s="350"/>
      <c r="C3" s="350"/>
      <c r="D3" s="350"/>
      <c r="E3" s="350"/>
      <c r="F3" s="350"/>
      <c r="G3" s="339"/>
      <c r="H3" s="339"/>
      <c r="I3" s="339"/>
      <c r="J3" s="339"/>
      <c r="K3" s="339"/>
      <c r="L3" s="339"/>
      <c r="M3" s="339"/>
      <c r="N3" s="339"/>
      <c r="O3" s="339"/>
      <c r="P3" s="339"/>
      <c r="Q3" s="235" t="s">
        <v>513</v>
      </c>
      <c r="R3" s="179">
        <v>9250572</v>
      </c>
      <c r="S3" s="179">
        <v>1236616</v>
      </c>
      <c r="T3" s="179">
        <v>4722907</v>
      </c>
      <c r="U3" s="204">
        <v>15210095</v>
      </c>
      <c r="V3" s="29"/>
      <c r="W3" s="29"/>
      <c r="X3" s="29"/>
      <c r="Z3" s="35"/>
      <c r="AA3" s="30"/>
      <c r="AB3" s="30"/>
      <c r="AC3" s="30"/>
      <c r="AD3" s="29"/>
    </row>
    <row r="4" spans="1:30" s="34" customFormat="1" ht="15.95" customHeight="1" x14ac:dyDescent="0.2">
      <c r="A4" s="350" t="s">
        <v>236</v>
      </c>
      <c r="B4" s="350"/>
      <c r="C4" s="350"/>
      <c r="D4" s="350"/>
      <c r="E4" s="350"/>
      <c r="F4" s="350"/>
      <c r="G4" s="339"/>
      <c r="H4" s="339"/>
      <c r="I4" s="339"/>
      <c r="J4" s="339"/>
      <c r="K4" s="339"/>
      <c r="L4" s="339"/>
      <c r="M4" s="339"/>
      <c r="N4" s="339"/>
      <c r="O4" s="339"/>
      <c r="P4" s="339"/>
      <c r="Q4" s="235" t="s">
        <v>514</v>
      </c>
      <c r="R4" s="179">
        <v>9238481</v>
      </c>
      <c r="S4" s="179">
        <v>1182554</v>
      </c>
      <c r="T4" s="179">
        <v>4960800</v>
      </c>
      <c r="U4" s="204">
        <v>15381835</v>
      </c>
      <c r="V4" s="29"/>
      <c r="W4" s="29"/>
      <c r="X4" s="29"/>
      <c r="AD4" s="29"/>
    </row>
    <row r="5" spans="1:30" ht="13.5" thickBot="1" x14ac:dyDescent="0.25">
      <c r="B5" s="41"/>
      <c r="C5" s="41"/>
      <c r="D5" s="41"/>
      <c r="E5" s="41"/>
      <c r="F5" s="41"/>
      <c r="G5" s="41"/>
      <c r="H5" s="41"/>
      <c r="I5" s="41"/>
      <c r="J5" s="41"/>
      <c r="K5" s="41"/>
      <c r="L5" s="41"/>
      <c r="M5" s="41"/>
      <c r="N5" s="41"/>
      <c r="O5" s="41"/>
      <c r="P5" s="41"/>
      <c r="Q5" s="235" t="s">
        <v>515</v>
      </c>
      <c r="R5" s="179">
        <v>10212418</v>
      </c>
      <c r="S5" s="179">
        <v>1380778</v>
      </c>
      <c r="T5" s="179">
        <v>6307561</v>
      </c>
      <c r="U5" s="204">
        <v>17900757</v>
      </c>
    </row>
    <row r="6" spans="1:30" ht="15" customHeight="1" thickTop="1" x14ac:dyDescent="0.2">
      <c r="A6" s="53" t="s">
        <v>127</v>
      </c>
      <c r="B6" s="360" t="s">
        <v>511</v>
      </c>
      <c r="C6" s="360"/>
      <c r="D6" s="360"/>
      <c r="E6" s="360"/>
      <c r="F6" s="360"/>
      <c r="G6" s="106"/>
      <c r="H6" s="106"/>
      <c r="I6" s="106"/>
      <c r="J6" s="106"/>
      <c r="K6" s="106"/>
      <c r="L6" s="106"/>
      <c r="M6" s="106"/>
      <c r="N6" s="106"/>
      <c r="O6" s="106"/>
      <c r="P6" s="106"/>
      <c r="Q6" s="235" t="s">
        <v>516</v>
      </c>
      <c r="R6" s="179">
        <v>10391418</v>
      </c>
      <c r="S6" s="179">
        <v>1458634</v>
      </c>
      <c r="T6" s="179">
        <v>5015438</v>
      </c>
      <c r="U6" s="204">
        <v>16865490</v>
      </c>
    </row>
    <row r="7" spans="1:30" ht="15" customHeight="1" x14ac:dyDescent="0.2">
      <c r="A7" s="55"/>
      <c r="B7" s="54">
        <v>2016</v>
      </c>
      <c r="C7" s="54">
        <v>2017</v>
      </c>
      <c r="D7" s="54">
        <v>2018</v>
      </c>
      <c r="E7" s="54">
        <v>2019</v>
      </c>
      <c r="F7" s="54">
        <v>2020</v>
      </c>
      <c r="G7" s="106"/>
      <c r="H7" s="106"/>
      <c r="I7" s="106"/>
      <c r="J7" s="106"/>
      <c r="K7" s="106"/>
      <c r="L7" s="106"/>
      <c r="M7" s="106"/>
      <c r="N7" s="106"/>
      <c r="O7" s="106"/>
      <c r="P7" s="106"/>
      <c r="Q7" s="235" t="s">
        <v>517</v>
      </c>
      <c r="R7" s="179">
        <v>9728152</v>
      </c>
      <c r="S7" s="179">
        <v>1659733</v>
      </c>
      <c r="T7" s="179">
        <v>4308557</v>
      </c>
      <c r="U7" s="204">
        <v>15696442</v>
      </c>
    </row>
    <row r="8" spans="1:30" s="105" customFormat="1" ht="20.100000000000001" customHeight="1" x14ac:dyDescent="0.2">
      <c r="A8" s="114" t="s">
        <v>264</v>
      </c>
      <c r="B8" s="166">
        <v>9250572</v>
      </c>
      <c r="C8" s="166">
        <v>9238481</v>
      </c>
      <c r="D8" s="166">
        <v>10212418</v>
      </c>
      <c r="E8" s="166">
        <v>10391418</v>
      </c>
      <c r="F8" s="166">
        <v>9728152</v>
      </c>
      <c r="G8" s="166"/>
      <c r="H8" s="166"/>
      <c r="I8" s="166"/>
      <c r="J8" s="166"/>
      <c r="K8" s="166"/>
      <c r="L8" s="166"/>
      <c r="M8" s="166"/>
      <c r="N8" s="166"/>
      <c r="O8" s="137"/>
      <c r="P8" s="137"/>
    </row>
    <row r="9" spans="1:30" s="105" customFormat="1" ht="20.100000000000001" customHeight="1" x14ac:dyDescent="0.2">
      <c r="A9" s="114" t="s">
        <v>265</v>
      </c>
      <c r="B9" s="166">
        <v>1236616</v>
      </c>
      <c r="C9" s="166">
        <v>1182554</v>
      </c>
      <c r="D9" s="166">
        <v>1380778</v>
      </c>
      <c r="E9" s="166">
        <v>1458634</v>
      </c>
      <c r="F9" s="166">
        <v>1659733</v>
      </c>
      <c r="G9" s="166"/>
      <c r="H9" s="166"/>
      <c r="I9" s="166"/>
      <c r="J9" s="166"/>
      <c r="K9" s="166"/>
      <c r="L9" s="166"/>
      <c r="M9" s="166"/>
      <c r="N9" s="166"/>
      <c r="O9" s="137"/>
      <c r="P9" s="137"/>
    </row>
    <row r="10" spans="1:30" s="105" customFormat="1" ht="20.100000000000001" customHeight="1" x14ac:dyDescent="0.2">
      <c r="A10" s="114" t="s">
        <v>266</v>
      </c>
      <c r="B10" s="166">
        <v>4722907</v>
      </c>
      <c r="C10" s="166">
        <v>4960800</v>
      </c>
      <c r="D10" s="166">
        <v>6307561</v>
      </c>
      <c r="E10" s="166">
        <v>5015438</v>
      </c>
      <c r="F10" s="166">
        <v>4308557</v>
      </c>
      <c r="G10" s="166"/>
      <c r="H10" s="166"/>
      <c r="I10" s="166"/>
      <c r="J10" s="166"/>
      <c r="K10" s="166"/>
      <c r="L10" s="166"/>
      <c r="M10" s="166"/>
      <c r="N10" s="166"/>
      <c r="O10" s="137"/>
      <c r="P10" s="137"/>
      <c r="Q10" s="2" t="s">
        <v>5</v>
      </c>
      <c r="R10" s="2"/>
      <c r="S10" s="2"/>
      <c r="T10" s="2"/>
      <c r="U10" s="2"/>
    </row>
    <row r="11" spans="1:30" s="2" customFormat="1" ht="20.100000000000001" customHeight="1" thickBot="1" x14ac:dyDescent="0.25">
      <c r="A11" s="181" t="s">
        <v>191</v>
      </c>
      <c r="B11" s="182">
        <v>15210095</v>
      </c>
      <c r="C11" s="182">
        <v>15381835</v>
      </c>
      <c r="D11" s="182">
        <v>17900757</v>
      </c>
      <c r="E11" s="182">
        <v>16865490</v>
      </c>
      <c r="F11" s="182">
        <v>15696442</v>
      </c>
      <c r="G11" s="184"/>
      <c r="H11" s="184"/>
      <c r="I11" s="184"/>
      <c r="J11" s="184"/>
      <c r="K11" s="184"/>
      <c r="L11" s="184"/>
      <c r="M11" s="184"/>
      <c r="N11" s="184"/>
      <c r="O11" s="183"/>
      <c r="P11" s="184"/>
      <c r="Q11" s="180"/>
      <c r="R11" s="36" t="s">
        <v>264</v>
      </c>
      <c r="S11" s="36" t="s">
        <v>265</v>
      </c>
      <c r="T11" s="36" t="s">
        <v>266</v>
      </c>
      <c r="U11" s="106" t="s">
        <v>191</v>
      </c>
    </row>
    <row r="12" spans="1:30" ht="30.75" customHeight="1" thickTop="1" x14ac:dyDescent="0.2">
      <c r="A12" s="357" t="s">
        <v>414</v>
      </c>
      <c r="B12" s="358"/>
      <c r="C12" s="358"/>
      <c r="D12" s="358"/>
      <c r="E12" s="358"/>
      <c r="Q12" s="235" t="s">
        <v>513</v>
      </c>
      <c r="R12" s="208">
        <v>3325911</v>
      </c>
      <c r="S12" s="208">
        <v>1562037</v>
      </c>
      <c r="T12" s="208">
        <v>254803</v>
      </c>
      <c r="U12" s="205">
        <v>5142751</v>
      </c>
    </row>
    <row r="13" spans="1:30" x14ac:dyDescent="0.2">
      <c r="A13" s="6"/>
      <c r="B13" s="24"/>
      <c r="C13" s="25"/>
      <c r="D13" s="25"/>
      <c r="E13" s="25"/>
      <c r="Q13" s="235" t="s">
        <v>514</v>
      </c>
      <c r="R13" s="208">
        <v>3619177</v>
      </c>
      <c r="S13" s="208">
        <v>1965208</v>
      </c>
      <c r="T13" s="208">
        <v>260608</v>
      </c>
      <c r="U13" s="205">
        <v>5844993</v>
      </c>
    </row>
    <row r="14" spans="1:30" x14ac:dyDescent="0.2">
      <c r="A14" s="6"/>
      <c r="B14" s="24"/>
      <c r="C14" s="25"/>
      <c r="D14" s="25"/>
      <c r="E14" s="25"/>
      <c r="Q14" s="235" t="s">
        <v>515</v>
      </c>
      <c r="R14" s="208">
        <v>4085984</v>
      </c>
      <c r="S14" s="208">
        <v>2142776</v>
      </c>
      <c r="T14" s="208">
        <v>331427</v>
      </c>
      <c r="U14" s="205">
        <v>6560187</v>
      </c>
    </row>
    <row r="15" spans="1:30" x14ac:dyDescent="0.2">
      <c r="A15" s="6"/>
      <c r="B15" s="24"/>
      <c r="C15" s="25"/>
      <c r="D15" s="25"/>
      <c r="E15" s="25"/>
      <c r="Q15" s="235" t="s">
        <v>516</v>
      </c>
      <c r="R15" s="208">
        <v>3945179</v>
      </c>
      <c r="S15" s="208">
        <v>2140240</v>
      </c>
      <c r="T15" s="208">
        <v>260080</v>
      </c>
      <c r="U15" s="205">
        <v>6345499</v>
      </c>
    </row>
    <row r="16" spans="1:30" x14ac:dyDescent="0.2">
      <c r="Q16" s="235" t="s">
        <v>517</v>
      </c>
      <c r="R16" s="208">
        <v>4317954</v>
      </c>
      <c r="S16" s="208">
        <v>2111130</v>
      </c>
      <c r="T16" s="208">
        <v>213653</v>
      </c>
      <c r="U16" s="205">
        <v>6642737</v>
      </c>
    </row>
    <row r="17" spans="17:22" x14ac:dyDescent="0.2">
      <c r="R17" s="206"/>
      <c r="S17" s="206"/>
      <c r="T17" s="206"/>
    </row>
    <row r="19" spans="17:22" x14ac:dyDescent="0.2">
      <c r="Q19" s="207"/>
      <c r="R19" s="207"/>
      <c r="S19" s="207"/>
      <c r="U19" s="207"/>
    </row>
    <row r="20" spans="17:22" x14ac:dyDescent="0.2">
      <c r="Q20" s="207"/>
      <c r="R20" s="207"/>
      <c r="S20" s="207"/>
      <c r="U20" s="207"/>
    </row>
    <row r="21" spans="17:22" x14ac:dyDescent="0.2">
      <c r="Q21" s="207"/>
      <c r="R21" s="207"/>
      <c r="S21" s="207"/>
      <c r="U21" s="207"/>
    </row>
    <row r="22" spans="17:22" x14ac:dyDescent="0.2">
      <c r="Q22" s="207"/>
      <c r="R22" s="207"/>
      <c r="S22" s="207"/>
    </row>
    <row r="23" spans="17:22" x14ac:dyDescent="0.2">
      <c r="Q23" s="207"/>
      <c r="R23" s="207"/>
      <c r="S23" s="207"/>
      <c r="T23" s="207"/>
      <c r="U23" s="207"/>
      <c r="V23" s="40"/>
    </row>
    <row r="24" spans="17:22" x14ac:dyDescent="0.2">
      <c r="Q24" s="207"/>
      <c r="R24" s="207"/>
      <c r="S24" s="207"/>
      <c r="T24" s="207"/>
      <c r="U24" s="207"/>
      <c r="V24" s="40"/>
    </row>
    <row r="25" spans="17:22" x14ac:dyDescent="0.2">
      <c r="Q25" s="207"/>
      <c r="R25" s="207"/>
      <c r="S25" s="207"/>
      <c r="T25" s="207"/>
      <c r="U25" s="207"/>
      <c r="V25" s="40"/>
    </row>
    <row r="26" spans="17:22" x14ac:dyDescent="0.2">
      <c r="Q26" s="207"/>
      <c r="R26" s="207"/>
      <c r="S26" s="207"/>
      <c r="T26" s="207"/>
      <c r="U26" s="207"/>
      <c r="V26" s="40"/>
    </row>
    <row r="27" spans="17:22" x14ac:dyDescent="0.2">
      <c r="Q27" s="207"/>
      <c r="R27" s="207"/>
      <c r="S27" s="207"/>
    </row>
    <row r="28" spans="17:22" x14ac:dyDescent="0.2">
      <c r="Q28" s="207"/>
      <c r="R28" s="207"/>
      <c r="S28" s="207"/>
      <c r="T28" s="207"/>
      <c r="U28" s="207"/>
      <c r="V28" s="40"/>
    </row>
    <row r="29" spans="17:22" x14ac:dyDescent="0.2">
      <c r="Q29" s="207"/>
      <c r="R29" s="207"/>
      <c r="S29" s="207"/>
      <c r="T29" s="207"/>
      <c r="U29" s="207"/>
      <c r="V29" s="40"/>
    </row>
    <row r="30" spans="17:22" x14ac:dyDescent="0.2">
      <c r="Q30" s="207"/>
      <c r="R30" s="207"/>
      <c r="S30" s="207"/>
      <c r="T30" s="207"/>
      <c r="U30" s="207"/>
      <c r="V30" s="40"/>
    </row>
    <row r="31" spans="17:22" x14ac:dyDescent="0.2">
      <c r="Q31" s="207"/>
      <c r="R31" s="207"/>
      <c r="S31" s="207"/>
      <c r="T31" s="207"/>
      <c r="U31" s="207"/>
      <c r="V31" s="40"/>
    </row>
    <row r="32" spans="17:22" x14ac:dyDescent="0.2">
      <c r="Q32" s="207"/>
      <c r="R32" s="206"/>
      <c r="S32" s="206"/>
      <c r="T32" s="206"/>
      <c r="U32" s="206"/>
    </row>
    <row r="33" spans="1:30" x14ac:dyDescent="0.2">
      <c r="Q33" s="207"/>
      <c r="R33" s="206"/>
      <c r="S33" s="206"/>
      <c r="T33" s="206"/>
      <c r="U33" s="206"/>
      <c r="V33" s="40"/>
    </row>
    <row r="34" spans="1:30" x14ac:dyDescent="0.2">
      <c r="Q34" s="207"/>
      <c r="R34" s="206"/>
      <c r="S34" s="206"/>
      <c r="T34" s="206"/>
      <c r="U34" s="206"/>
      <c r="V34" s="40"/>
    </row>
    <row r="35" spans="1:30" x14ac:dyDescent="0.2">
      <c r="Q35" s="207"/>
      <c r="R35" s="206"/>
      <c r="S35" s="206"/>
      <c r="T35" s="206"/>
      <c r="U35" s="206"/>
      <c r="V35" s="40"/>
    </row>
    <row r="36" spans="1:30" x14ac:dyDescent="0.2">
      <c r="Q36" s="207"/>
      <c r="R36" s="206"/>
      <c r="S36" s="206"/>
      <c r="T36" s="206"/>
      <c r="U36" s="206"/>
      <c r="V36" s="40"/>
    </row>
    <row r="37" spans="1:30" s="34" customFormat="1" ht="15.95" customHeight="1" x14ac:dyDescent="0.2">
      <c r="A37" s="352" t="s">
        <v>195</v>
      </c>
      <c r="B37" s="352"/>
      <c r="C37" s="352"/>
      <c r="D37" s="352"/>
      <c r="E37" s="352"/>
      <c r="F37" s="352"/>
      <c r="G37" s="339"/>
      <c r="H37" s="339"/>
      <c r="I37" s="339"/>
      <c r="J37" s="339"/>
      <c r="K37" s="339"/>
      <c r="L37" s="339"/>
      <c r="M37" s="339"/>
      <c r="N37" s="339"/>
      <c r="O37" s="339"/>
      <c r="P37" s="339"/>
      <c r="Q37" s="207"/>
      <c r="R37" s="206"/>
      <c r="S37" s="206"/>
      <c r="T37" s="206"/>
      <c r="U37" s="206"/>
      <c r="V37" s="40"/>
      <c r="W37" s="29"/>
      <c r="X37" s="29"/>
      <c r="AA37" s="30"/>
      <c r="AB37" s="30"/>
      <c r="AC37" s="30"/>
      <c r="AD37" s="29"/>
    </row>
    <row r="38" spans="1:30" ht="13.5" customHeight="1" x14ac:dyDescent="0.2">
      <c r="A38" s="350" t="s">
        <v>243</v>
      </c>
      <c r="B38" s="350"/>
      <c r="C38" s="350"/>
      <c r="D38" s="350"/>
      <c r="E38" s="350"/>
      <c r="F38" s="350"/>
      <c r="G38" s="339"/>
      <c r="H38" s="339"/>
      <c r="I38" s="339"/>
      <c r="J38" s="339"/>
      <c r="K38" s="339"/>
      <c r="L38" s="339"/>
      <c r="M38" s="339"/>
      <c r="N38" s="339"/>
      <c r="O38" s="339"/>
      <c r="P38" s="339"/>
      <c r="R38" s="206"/>
      <c r="S38" s="206"/>
      <c r="T38" s="206"/>
      <c r="U38" s="206"/>
      <c r="V38" s="40"/>
    </row>
    <row r="39" spans="1:30" s="34" customFormat="1" ht="15.95" customHeight="1" x14ac:dyDescent="0.2">
      <c r="A39" s="350" t="s">
        <v>126</v>
      </c>
      <c r="B39" s="350"/>
      <c r="C39" s="350"/>
      <c r="D39" s="350"/>
      <c r="E39" s="350"/>
      <c r="F39" s="350"/>
      <c r="G39" s="339"/>
      <c r="H39" s="339"/>
      <c r="I39" s="339"/>
      <c r="J39" s="339"/>
      <c r="K39" s="339"/>
      <c r="L39" s="339"/>
      <c r="M39" s="339"/>
      <c r="N39" s="339"/>
      <c r="O39" s="339"/>
      <c r="P39" s="339"/>
      <c r="Q39" s="105"/>
      <c r="R39" s="206"/>
      <c r="S39" s="206"/>
      <c r="T39" s="206"/>
      <c r="U39" s="206"/>
      <c r="V39" s="40"/>
      <c r="W39" s="29"/>
      <c r="X39" s="29"/>
      <c r="Z39" s="35"/>
      <c r="AA39" s="30"/>
      <c r="AB39" s="30"/>
      <c r="AC39" s="30"/>
      <c r="AD39" s="29"/>
    </row>
    <row r="40" spans="1:30" s="34" customFormat="1" ht="15.95" customHeight="1" x14ac:dyDescent="0.2">
      <c r="A40" s="350" t="s">
        <v>236</v>
      </c>
      <c r="B40" s="350"/>
      <c r="C40" s="350"/>
      <c r="D40" s="350"/>
      <c r="E40" s="350"/>
      <c r="F40" s="350"/>
      <c r="G40" s="339"/>
      <c r="H40" s="339"/>
      <c r="I40" s="339"/>
      <c r="J40" s="339"/>
      <c r="K40" s="339"/>
      <c r="L40" s="339"/>
      <c r="M40" s="339"/>
      <c r="N40" s="339"/>
      <c r="O40" s="339"/>
      <c r="P40" s="339"/>
      <c r="Q40" s="105"/>
      <c r="R40" s="206"/>
      <c r="S40" s="206"/>
      <c r="T40" s="206"/>
      <c r="U40" s="206"/>
      <c r="V40" s="40"/>
      <c r="W40" s="29"/>
      <c r="X40" s="29"/>
      <c r="AD40" s="29"/>
    </row>
    <row r="41" spans="1:30" ht="13.5" thickBot="1" x14ac:dyDescent="0.25">
      <c r="B41" s="41"/>
      <c r="C41" s="41"/>
      <c r="D41" s="41"/>
      <c r="E41" s="41"/>
      <c r="F41" s="41"/>
      <c r="G41" s="41"/>
      <c r="H41" s="41"/>
      <c r="I41" s="41"/>
      <c r="J41" s="41"/>
      <c r="K41" s="41"/>
      <c r="L41" s="41"/>
      <c r="M41" s="41"/>
      <c r="N41" s="41"/>
      <c r="O41" s="41"/>
      <c r="P41" s="41"/>
      <c r="V41" s="40"/>
    </row>
    <row r="42" spans="1:30" ht="13.5" thickTop="1" x14ac:dyDescent="0.2">
      <c r="A42" s="53" t="s">
        <v>127</v>
      </c>
      <c r="B42" s="359" t="s">
        <v>511</v>
      </c>
      <c r="C42" s="359"/>
      <c r="D42" s="359"/>
      <c r="E42" s="359"/>
      <c r="F42" s="359"/>
      <c r="G42" s="106"/>
      <c r="H42" s="106"/>
      <c r="I42" s="106"/>
      <c r="J42" s="106"/>
      <c r="K42" s="106"/>
      <c r="L42" s="106"/>
      <c r="M42" s="106"/>
      <c r="N42" s="106"/>
      <c r="O42" s="106"/>
      <c r="P42" s="106"/>
      <c r="V42" s="40"/>
    </row>
    <row r="43" spans="1:30" ht="15" customHeight="1" x14ac:dyDescent="0.2">
      <c r="A43" s="55"/>
      <c r="B43" s="54">
        <v>2016</v>
      </c>
      <c r="C43" s="54">
        <v>2017</v>
      </c>
      <c r="D43" s="54">
        <v>2018</v>
      </c>
      <c r="E43" s="54">
        <v>2019</v>
      </c>
      <c r="F43" s="54">
        <v>2020</v>
      </c>
      <c r="G43" s="106"/>
      <c r="H43" s="106"/>
      <c r="I43" s="106"/>
      <c r="J43" s="106"/>
      <c r="K43" s="106"/>
      <c r="L43" s="106"/>
      <c r="M43" s="106"/>
      <c r="N43" s="106"/>
      <c r="O43" s="106"/>
      <c r="P43" s="106"/>
    </row>
    <row r="44" spans="1:30" ht="20.100000000000001" customHeight="1" x14ac:dyDescent="0.2">
      <c r="A44" s="114" t="s">
        <v>264</v>
      </c>
      <c r="B44" s="166">
        <v>3325911</v>
      </c>
      <c r="C44" s="166">
        <v>3619177</v>
      </c>
      <c r="D44" s="166">
        <v>4085984</v>
      </c>
      <c r="E44" s="166">
        <v>3945179</v>
      </c>
      <c r="F44" s="166">
        <v>4317954</v>
      </c>
      <c r="G44" s="166"/>
      <c r="H44" s="166"/>
      <c r="I44" s="166"/>
      <c r="J44" s="166"/>
      <c r="K44" s="166"/>
      <c r="L44" s="166"/>
      <c r="M44" s="166"/>
      <c r="N44" s="166"/>
      <c r="O44" s="52"/>
      <c r="P44" s="52"/>
    </row>
    <row r="45" spans="1:30" ht="20.100000000000001" customHeight="1" x14ac:dyDescent="0.2">
      <c r="A45" s="114" t="s">
        <v>265</v>
      </c>
      <c r="B45" s="166">
        <v>1562037</v>
      </c>
      <c r="C45" s="166">
        <v>1965208</v>
      </c>
      <c r="D45" s="166">
        <v>2142776</v>
      </c>
      <c r="E45" s="166">
        <v>2140240</v>
      </c>
      <c r="F45" s="166">
        <v>2111130</v>
      </c>
      <c r="G45" s="166"/>
      <c r="H45" s="166"/>
      <c r="I45" s="166"/>
      <c r="J45" s="166"/>
      <c r="K45" s="166"/>
      <c r="L45" s="166"/>
      <c r="M45" s="166"/>
      <c r="N45" s="166"/>
      <c r="O45" s="42"/>
      <c r="P45" s="42"/>
    </row>
    <row r="46" spans="1:30" ht="20.100000000000001" customHeight="1" x14ac:dyDescent="0.2">
      <c r="A46" s="114" t="s">
        <v>266</v>
      </c>
      <c r="B46" s="166">
        <v>254803</v>
      </c>
      <c r="C46" s="166">
        <v>260608</v>
      </c>
      <c r="D46" s="166">
        <v>331427</v>
      </c>
      <c r="E46" s="166">
        <v>260080</v>
      </c>
      <c r="F46" s="166">
        <v>213653</v>
      </c>
      <c r="G46" s="166"/>
      <c r="H46" s="166"/>
      <c r="I46" s="166"/>
      <c r="J46" s="166"/>
      <c r="K46" s="166"/>
      <c r="L46" s="166"/>
      <c r="M46" s="166"/>
      <c r="N46" s="166"/>
      <c r="O46" s="42"/>
      <c r="P46" s="42"/>
    </row>
    <row r="47" spans="1:30" s="2" customFormat="1" ht="20.100000000000001" customHeight="1" thickBot="1" x14ac:dyDescent="0.25">
      <c r="A47" s="185" t="s">
        <v>191</v>
      </c>
      <c r="B47" s="186">
        <v>5142751</v>
      </c>
      <c r="C47" s="186">
        <v>5844993</v>
      </c>
      <c r="D47" s="186">
        <v>6560187</v>
      </c>
      <c r="E47" s="186">
        <v>6345499</v>
      </c>
      <c r="F47" s="186">
        <v>6642737</v>
      </c>
      <c r="G47" s="215"/>
      <c r="H47" s="215"/>
      <c r="I47" s="215"/>
      <c r="J47" s="215"/>
      <c r="K47" s="215"/>
      <c r="L47" s="215"/>
      <c r="M47" s="215"/>
      <c r="N47" s="215"/>
      <c r="O47" s="184"/>
      <c r="P47" s="184"/>
    </row>
    <row r="48" spans="1:30" ht="30.75" customHeight="1" thickTop="1" x14ac:dyDescent="0.2">
      <c r="A48" s="357" t="s">
        <v>415</v>
      </c>
      <c r="B48" s="358"/>
      <c r="C48" s="358"/>
      <c r="D48" s="358"/>
      <c r="E48" s="358"/>
    </row>
  </sheetData>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65" right="0.78740157480314965" top="1.8897637795275593" bottom="0.78740157480314965" header="0" footer="5.9055118110236222"/>
  <pageSetup scale="90" orientation="portrait" r:id="rId1"/>
  <headerFooter alignWithMargins="0">
    <oddFooter>&amp;C&amp;P</oddFooter>
    <firstFooter>&amp;C1</firstFooter>
  </headerFooter>
  <rowBreaks count="1" manualBreakCount="1">
    <brk id="36" max="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dimension ref="A1:U81"/>
  <sheetViews>
    <sheetView workbookViewId="0">
      <selection sqref="A1:F1"/>
    </sheetView>
  </sheetViews>
  <sheetFormatPr baseColWidth="10" defaultColWidth="11.42578125" defaultRowHeight="12.75" x14ac:dyDescent="0.2"/>
  <cols>
    <col min="1" max="1" width="24" style="34" customWidth="1"/>
    <col min="2" max="2" width="14.140625" style="34" bestFit="1" customWidth="1"/>
    <col min="3" max="3" width="13.7109375" style="34" bestFit="1" customWidth="1"/>
    <col min="4" max="4" width="13.42578125" style="34" bestFit="1" customWidth="1"/>
    <col min="5" max="5" width="11.7109375" style="34" customWidth="1"/>
    <col min="6" max="6" width="15.5703125" style="34" customWidth="1"/>
    <col min="7" max="7" width="12.42578125" style="34" customWidth="1"/>
    <col min="8" max="10" width="11.42578125" style="34"/>
    <col min="11" max="11" width="13.140625" style="34" bestFit="1" customWidth="1"/>
    <col min="12" max="15" width="11.42578125" style="29"/>
    <col min="16" max="16" width="42.5703125" style="29" bestFit="1" customWidth="1"/>
    <col min="17" max="17" width="11.42578125" style="29"/>
    <col min="18" max="18" width="11.42578125" style="34"/>
    <col min="19" max="20" width="11.5703125" style="34" bestFit="1" customWidth="1"/>
    <col min="21" max="16384" width="11.42578125" style="34"/>
  </cols>
  <sheetData>
    <row r="1" spans="1:21" ht="15.95" customHeight="1" x14ac:dyDescent="0.2">
      <c r="A1" s="352" t="s">
        <v>424</v>
      </c>
      <c r="B1" s="352"/>
      <c r="C1" s="352"/>
      <c r="D1" s="352"/>
      <c r="E1" s="352"/>
      <c r="F1" s="352"/>
      <c r="U1" s="32"/>
    </row>
    <row r="2" spans="1:21" ht="15.95" customHeight="1" x14ac:dyDescent="0.2">
      <c r="A2" s="350" t="s">
        <v>135</v>
      </c>
      <c r="B2" s="350"/>
      <c r="C2" s="350"/>
      <c r="D2" s="350"/>
      <c r="E2" s="350"/>
      <c r="F2" s="350"/>
      <c r="G2" s="341"/>
      <c r="H2" s="341"/>
      <c r="U2" s="29"/>
    </row>
    <row r="3" spans="1:21" ht="15.95" customHeight="1" x14ac:dyDescent="0.2">
      <c r="A3" s="350" t="s">
        <v>126</v>
      </c>
      <c r="B3" s="350"/>
      <c r="C3" s="350"/>
      <c r="D3" s="350"/>
      <c r="E3" s="350"/>
      <c r="F3" s="350"/>
      <c r="G3" s="341"/>
      <c r="H3" s="341"/>
      <c r="R3" s="35" t="s">
        <v>122</v>
      </c>
      <c r="U3" s="56"/>
    </row>
    <row r="4" spans="1:21" ht="15.95" customHeight="1" thickBot="1" x14ac:dyDescent="0.25">
      <c r="A4" s="350" t="s">
        <v>236</v>
      </c>
      <c r="B4" s="350"/>
      <c r="C4" s="350"/>
      <c r="D4" s="350"/>
      <c r="E4" s="350"/>
      <c r="F4" s="350"/>
      <c r="G4" s="341"/>
      <c r="H4" s="341"/>
      <c r="M4" s="36"/>
      <c r="N4" s="361"/>
      <c r="O4" s="361"/>
      <c r="R4" s="35"/>
      <c r="U4" s="29"/>
    </row>
    <row r="5" spans="1:21" ht="18" customHeight="1" thickTop="1" x14ac:dyDescent="0.2">
      <c r="A5" s="61" t="s">
        <v>136</v>
      </c>
      <c r="B5" s="355">
        <v>2018</v>
      </c>
      <c r="C5" s="362" t="s">
        <v>511</v>
      </c>
      <c r="D5" s="362"/>
      <c r="E5" s="62" t="s">
        <v>141</v>
      </c>
      <c r="F5" s="62" t="s">
        <v>133</v>
      </c>
      <c r="G5" s="36"/>
      <c r="H5" s="36"/>
      <c r="M5" s="36"/>
      <c r="N5" s="36"/>
      <c r="O5" s="36"/>
      <c r="S5" s="30">
        <v>15696442</v>
      </c>
      <c r="U5" s="29"/>
    </row>
    <row r="6" spans="1:21" ht="18" customHeight="1" thickBot="1" x14ac:dyDescent="0.25">
      <c r="A6" s="63"/>
      <c r="B6" s="366"/>
      <c r="C6" s="50">
        <v>2019</v>
      </c>
      <c r="D6" s="50">
        <v>2020</v>
      </c>
      <c r="E6" s="50" t="s">
        <v>512</v>
      </c>
      <c r="F6" s="51">
        <v>2020</v>
      </c>
      <c r="G6" s="36"/>
      <c r="H6" s="36"/>
      <c r="M6" s="23"/>
      <c r="N6" s="23"/>
      <c r="O6" s="23"/>
      <c r="R6" s="34" t="s">
        <v>6</v>
      </c>
      <c r="S6" s="30">
        <v>6474465</v>
      </c>
      <c r="T6" s="57">
        <v>41.247978363504288</v>
      </c>
      <c r="U6" s="32"/>
    </row>
    <row r="7" spans="1:21" ht="18" customHeight="1" thickTop="1" x14ac:dyDescent="0.2">
      <c r="A7" s="350" t="s">
        <v>139</v>
      </c>
      <c r="B7" s="350"/>
      <c r="C7" s="350"/>
      <c r="D7" s="350"/>
      <c r="E7" s="350"/>
      <c r="F7" s="350"/>
      <c r="G7" s="36"/>
      <c r="H7" s="36"/>
      <c r="M7" s="23"/>
      <c r="N7" s="23"/>
      <c r="O7" s="23"/>
      <c r="R7" s="34" t="s">
        <v>7</v>
      </c>
      <c r="S7" s="30">
        <v>9221977</v>
      </c>
      <c r="T7" s="57">
        <v>58.752021636495712</v>
      </c>
      <c r="U7" s="29"/>
    </row>
    <row r="8" spans="1:21" ht="18" customHeight="1" x14ac:dyDescent="0.2">
      <c r="A8" s="58" t="s">
        <v>128</v>
      </c>
      <c r="B8" s="23">
        <v>17900757</v>
      </c>
      <c r="C8" s="23">
        <v>16865490</v>
      </c>
      <c r="D8" s="23">
        <v>15696442</v>
      </c>
      <c r="E8" s="31">
        <v>-6.9315981925221259E-2</v>
      </c>
      <c r="F8" s="58"/>
      <c r="G8" s="28"/>
      <c r="H8" s="28"/>
      <c r="M8" s="23"/>
      <c r="N8" s="23"/>
      <c r="O8" s="23"/>
      <c r="T8" s="57">
        <v>100</v>
      </c>
      <c r="U8" s="29"/>
    </row>
    <row r="9" spans="1:21" s="35" customFormat="1" ht="18" customHeight="1" x14ac:dyDescent="0.2">
      <c r="A9" s="26" t="s">
        <v>138</v>
      </c>
      <c r="B9" s="22">
        <v>6812655</v>
      </c>
      <c r="C9" s="22">
        <v>7113635</v>
      </c>
      <c r="D9" s="22">
        <v>6474465</v>
      </c>
      <c r="E9" s="27">
        <v>-8.9851391025825761E-2</v>
      </c>
      <c r="F9" s="27">
        <v>0.4124797836350429</v>
      </c>
      <c r="G9" s="28"/>
      <c r="H9" s="28"/>
      <c r="M9" s="22"/>
      <c r="N9" s="22"/>
      <c r="O9" s="22"/>
      <c r="P9" s="32"/>
      <c r="Q9" s="32"/>
      <c r="R9" s="35" t="s">
        <v>121</v>
      </c>
      <c r="S9" s="30">
        <v>15696442</v>
      </c>
      <c r="T9" s="57"/>
      <c r="U9" s="29"/>
    </row>
    <row r="10" spans="1:21" ht="18" customHeight="1" x14ac:dyDescent="0.2">
      <c r="A10" s="111" t="s">
        <v>267</v>
      </c>
      <c r="B10" s="23">
        <v>6275699</v>
      </c>
      <c r="C10" s="23">
        <v>6605823</v>
      </c>
      <c r="D10" s="23">
        <v>6039702</v>
      </c>
      <c r="E10" s="31">
        <v>-8.5700298055215826E-2</v>
      </c>
      <c r="F10" s="31">
        <v>0.93284958679983598</v>
      </c>
      <c r="G10" s="58"/>
      <c r="H10" s="23"/>
      <c r="I10" s="23"/>
      <c r="J10" s="23"/>
      <c r="M10" s="23"/>
      <c r="N10" s="23"/>
      <c r="O10" s="23"/>
      <c r="R10" s="34" t="s">
        <v>8</v>
      </c>
      <c r="S10" s="30">
        <v>9728152</v>
      </c>
      <c r="T10" s="57">
        <v>61.976797034640072</v>
      </c>
      <c r="U10" s="32"/>
    </row>
    <row r="11" spans="1:21" ht="18" customHeight="1" x14ac:dyDescent="0.2">
      <c r="A11" s="111" t="s">
        <v>268</v>
      </c>
      <c r="B11" s="23">
        <v>106400</v>
      </c>
      <c r="C11" s="23">
        <v>80502</v>
      </c>
      <c r="D11" s="23">
        <v>80726</v>
      </c>
      <c r="E11" s="31">
        <v>2.7825395642344288E-3</v>
      </c>
      <c r="F11" s="31">
        <v>1.246836611210347E-2</v>
      </c>
      <c r="G11" s="58"/>
      <c r="H11" s="23"/>
      <c r="I11" s="23"/>
      <c r="J11" s="23"/>
      <c r="M11" s="23"/>
      <c r="N11" s="23"/>
      <c r="O11" s="23"/>
      <c r="R11" s="34" t="s">
        <v>9</v>
      </c>
      <c r="S11" s="30">
        <v>1659733</v>
      </c>
      <c r="T11" s="57">
        <v>10.573944082359557</v>
      </c>
      <c r="U11" s="29"/>
    </row>
    <row r="12" spans="1:21" ht="18" customHeight="1" x14ac:dyDescent="0.2">
      <c r="A12" s="111" t="s">
        <v>269</v>
      </c>
      <c r="B12" s="23">
        <v>430556</v>
      </c>
      <c r="C12" s="23">
        <v>427310</v>
      </c>
      <c r="D12" s="23">
        <v>354037</v>
      </c>
      <c r="E12" s="31">
        <v>-0.17147504153892959</v>
      </c>
      <c r="F12" s="31">
        <v>5.4682047088060556E-2</v>
      </c>
      <c r="G12" s="28"/>
      <c r="H12" s="33"/>
      <c r="M12" s="23"/>
      <c r="N12" s="23"/>
      <c r="O12" s="23"/>
      <c r="R12" s="34" t="s">
        <v>10</v>
      </c>
      <c r="S12" s="30">
        <v>4308557</v>
      </c>
      <c r="T12" s="57">
        <v>27.449258883000365</v>
      </c>
      <c r="U12" s="29"/>
    </row>
    <row r="13" spans="1:21" s="35" customFormat="1" ht="18" customHeight="1" x14ac:dyDescent="0.2">
      <c r="A13" s="26" t="s">
        <v>137</v>
      </c>
      <c r="B13" s="22">
        <v>11088102</v>
      </c>
      <c r="C13" s="22">
        <v>9751854</v>
      </c>
      <c r="D13" s="22">
        <v>9221977</v>
      </c>
      <c r="E13" s="27">
        <v>-5.4336026769883965E-2</v>
      </c>
      <c r="F13" s="27">
        <v>0.5875202163649571</v>
      </c>
      <c r="G13" s="28"/>
      <c r="H13" s="28"/>
      <c r="M13" s="22"/>
      <c r="N13" s="22"/>
      <c r="O13" s="22"/>
      <c r="P13" s="32"/>
      <c r="Q13" s="32"/>
      <c r="R13" s="34"/>
      <c r="S13" s="34"/>
      <c r="T13" s="57">
        <v>100</v>
      </c>
      <c r="U13" s="29"/>
    </row>
    <row r="14" spans="1:21" ht="18" customHeight="1" x14ac:dyDescent="0.2">
      <c r="A14" s="111" t="s">
        <v>267</v>
      </c>
      <c r="B14" s="23">
        <v>3936719</v>
      </c>
      <c r="C14" s="23">
        <v>3785595</v>
      </c>
      <c r="D14" s="23">
        <v>3688450</v>
      </c>
      <c r="E14" s="31">
        <v>-2.5661751983505895E-2</v>
      </c>
      <c r="F14" s="31">
        <v>0.39996304480048039</v>
      </c>
      <c r="G14" s="28"/>
      <c r="H14" s="33"/>
      <c r="M14" s="23"/>
      <c r="N14" s="23"/>
      <c r="O14" s="23"/>
      <c r="T14" s="57"/>
      <c r="U14" s="29"/>
    </row>
    <row r="15" spans="1:21" ht="18" customHeight="1" x14ac:dyDescent="0.2">
      <c r="A15" s="111" t="s">
        <v>268</v>
      </c>
      <c r="B15" s="23">
        <v>1274378</v>
      </c>
      <c r="C15" s="23">
        <v>1378132</v>
      </c>
      <c r="D15" s="23">
        <v>1579007</v>
      </c>
      <c r="E15" s="31">
        <v>0.14575889682555807</v>
      </c>
      <c r="F15" s="31">
        <v>0.17122217936566098</v>
      </c>
      <c r="G15" s="28"/>
      <c r="H15" s="33"/>
      <c r="J15" s="30"/>
      <c r="U15" s="29"/>
    </row>
    <row r="16" spans="1:21" ht="18" customHeight="1" x14ac:dyDescent="0.2">
      <c r="A16" s="111" t="s">
        <v>269</v>
      </c>
      <c r="B16" s="23">
        <v>5877005</v>
      </c>
      <c r="C16" s="23">
        <v>4588127</v>
      </c>
      <c r="D16" s="23">
        <v>3954520</v>
      </c>
      <c r="E16" s="31">
        <v>-0.13809709277881801</v>
      </c>
      <c r="F16" s="31">
        <v>0.42881477583385863</v>
      </c>
      <c r="G16" s="28"/>
      <c r="H16" s="33"/>
      <c r="M16" s="23"/>
      <c r="N16" s="23"/>
      <c r="O16" s="23"/>
    </row>
    <row r="17" spans="1:15" ht="18" customHeight="1" x14ac:dyDescent="0.2">
      <c r="A17" s="350" t="s">
        <v>140</v>
      </c>
      <c r="B17" s="350"/>
      <c r="C17" s="350"/>
      <c r="D17" s="350"/>
      <c r="E17" s="350"/>
      <c r="F17" s="350"/>
      <c r="G17" s="28"/>
      <c r="H17" s="33"/>
      <c r="M17" s="23"/>
      <c r="N17" s="23"/>
      <c r="O17" s="23"/>
    </row>
    <row r="18" spans="1:15" ht="18" customHeight="1" x14ac:dyDescent="0.2">
      <c r="A18" s="58" t="s">
        <v>128</v>
      </c>
      <c r="B18" s="23">
        <v>6560187</v>
      </c>
      <c r="C18" s="23">
        <v>6345499</v>
      </c>
      <c r="D18" s="23">
        <v>6642737</v>
      </c>
      <c r="E18" s="31">
        <v>4.6842336591653391E-2</v>
      </c>
      <c r="F18" s="59"/>
      <c r="G18" s="28"/>
      <c r="K18" s="115"/>
      <c r="M18" s="23"/>
      <c r="N18" s="23"/>
      <c r="O18" s="23"/>
    </row>
    <row r="19" spans="1:15" ht="18" customHeight="1" x14ac:dyDescent="0.2">
      <c r="A19" s="26" t="s">
        <v>138</v>
      </c>
      <c r="B19" s="22">
        <v>1398843</v>
      </c>
      <c r="C19" s="22">
        <v>1384675</v>
      </c>
      <c r="D19" s="22">
        <v>1622149</v>
      </c>
      <c r="E19" s="27">
        <v>0.17150161590264865</v>
      </c>
      <c r="F19" s="27">
        <v>0.24419888970465037</v>
      </c>
      <c r="G19" s="28"/>
      <c r="H19" s="22"/>
      <c r="I19" s="30"/>
      <c r="K19" s="214"/>
      <c r="L19" s="34"/>
      <c r="M19" s="23"/>
      <c r="N19" s="23"/>
      <c r="O19" s="23"/>
    </row>
    <row r="20" spans="1:15" ht="18" customHeight="1" x14ac:dyDescent="0.2">
      <c r="A20" s="111" t="s">
        <v>267</v>
      </c>
      <c r="B20" s="23">
        <v>1298315</v>
      </c>
      <c r="C20" s="23">
        <v>1283463</v>
      </c>
      <c r="D20" s="23">
        <v>1526733</v>
      </c>
      <c r="E20" s="31">
        <v>0.18954188784561768</v>
      </c>
      <c r="F20" s="31">
        <v>0.94117926281741071</v>
      </c>
      <c r="G20" s="28"/>
      <c r="H20" s="23"/>
      <c r="M20" s="23"/>
      <c r="N20" s="23"/>
      <c r="O20" s="23"/>
    </row>
    <row r="21" spans="1:15" ht="18" customHeight="1" x14ac:dyDescent="0.2">
      <c r="A21" s="111" t="s">
        <v>268</v>
      </c>
      <c r="B21" s="23">
        <v>81057</v>
      </c>
      <c r="C21" s="23">
        <v>82276</v>
      </c>
      <c r="D21" s="23">
        <v>77940</v>
      </c>
      <c r="E21" s="31">
        <v>-5.2700666050853225E-2</v>
      </c>
      <c r="F21" s="31">
        <v>4.8047374193122827E-2</v>
      </c>
      <c r="G21" s="28"/>
      <c r="H21" s="23"/>
      <c r="J21" s="115"/>
      <c r="K21" s="30"/>
      <c r="M21" s="23"/>
      <c r="N21" s="23"/>
      <c r="O21" s="23"/>
    </row>
    <row r="22" spans="1:15" ht="18" customHeight="1" x14ac:dyDescent="0.2">
      <c r="A22" s="111" t="s">
        <v>269</v>
      </c>
      <c r="B22" s="23">
        <v>19471</v>
      </c>
      <c r="C22" s="23">
        <v>18936</v>
      </c>
      <c r="D22" s="23">
        <v>17476</v>
      </c>
      <c r="E22" s="31">
        <v>-7.7101816645542887E-2</v>
      </c>
      <c r="F22" s="31">
        <v>1.0773362989466443E-2</v>
      </c>
      <c r="G22" s="28"/>
      <c r="H22" s="23"/>
      <c r="J22" s="115"/>
      <c r="K22" s="30"/>
      <c r="M22" s="23"/>
      <c r="N22" s="23"/>
      <c r="O22" s="23"/>
    </row>
    <row r="23" spans="1:15" ht="18" customHeight="1" x14ac:dyDescent="0.2">
      <c r="A23" s="26" t="s">
        <v>137</v>
      </c>
      <c r="B23" s="22">
        <v>5161344</v>
      </c>
      <c r="C23" s="22">
        <v>4960825</v>
      </c>
      <c r="D23" s="22">
        <v>5020588</v>
      </c>
      <c r="E23" s="27">
        <v>1.2046988152172269E-2</v>
      </c>
      <c r="F23" s="27">
        <v>0.75580111029534969</v>
      </c>
      <c r="G23" s="28"/>
      <c r="H23" s="22"/>
      <c r="J23" s="115"/>
      <c r="K23" s="30"/>
      <c r="M23" s="23"/>
      <c r="N23" s="23"/>
      <c r="O23" s="23"/>
    </row>
    <row r="24" spans="1:15" ht="18" customHeight="1" x14ac:dyDescent="0.2">
      <c r="A24" s="111" t="s">
        <v>267</v>
      </c>
      <c r="B24" s="23">
        <v>2787669</v>
      </c>
      <c r="C24" s="23">
        <v>2661716</v>
      </c>
      <c r="D24" s="23">
        <v>2791221</v>
      </c>
      <c r="E24" s="31">
        <v>4.8654702455107911E-2</v>
      </c>
      <c r="F24" s="31">
        <v>0.55595499969326301</v>
      </c>
      <c r="G24" s="28"/>
      <c r="H24" s="23"/>
      <c r="M24" s="23"/>
      <c r="N24" s="23"/>
      <c r="O24" s="23"/>
    </row>
    <row r="25" spans="1:15" ht="18" customHeight="1" x14ac:dyDescent="0.2">
      <c r="A25" s="111" t="s">
        <v>268</v>
      </c>
      <c r="B25" s="23">
        <v>2061719</v>
      </c>
      <c r="C25" s="23">
        <v>2057964</v>
      </c>
      <c r="D25" s="23">
        <v>2033190</v>
      </c>
      <c r="E25" s="31">
        <v>-1.2038111453844674E-2</v>
      </c>
      <c r="F25" s="31">
        <v>0.40497049349598097</v>
      </c>
      <c r="G25" s="28"/>
      <c r="H25" s="23"/>
    </row>
    <row r="26" spans="1:15" ht="18" customHeight="1" x14ac:dyDescent="0.2">
      <c r="A26" s="111" t="s">
        <v>269</v>
      </c>
      <c r="B26" s="23">
        <v>311956</v>
      </c>
      <c r="C26" s="23">
        <v>241145</v>
      </c>
      <c r="D26" s="23">
        <v>196177</v>
      </c>
      <c r="E26" s="31">
        <v>-0.18647701590329469</v>
      </c>
      <c r="F26" s="31">
        <v>3.9074506810756034E-2</v>
      </c>
      <c r="G26" s="28"/>
      <c r="H26" s="23"/>
      <c r="M26" s="23"/>
      <c r="N26" s="23"/>
      <c r="O26" s="23"/>
    </row>
    <row r="27" spans="1:15" ht="18" customHeight="1" x14ac:dyDescent="0.2">
      <c r="A27" s="350" t="s">
        <v>130</v>
      </c>
      <c r="B27" s="350"/>
      <c r="C27" s="350"/>
      <c r="D27" s="350"/>
      <c r="E27" s="350"/>
      <c r="F27" s="350"/>
      <c r="G27" s="28"/>
      <c r="H27" s="33"/>
      <c r="M27" s="23"/>
      <c r="N27" s="23"/>
      <c r="O27" s="23"/>
    </row>
    <row r="28" spans="1:15" ht="18" customHeight="1" x14ac:dyDescent="0.2">
      <c r="A28" s="58" t="s">
        <v>128</v>
      </c>
      <c r="B28" s="23">
        <v>11340570</v>
      </c>
      <c r="C28" s="23">
        <v>10519991</v>
      </c>
      <c r="D28" s="23">
        <v>9053705</v>
      </c>
      <c r="E28" s="31">
        <v>-0.13938091772131744</v>
      </c>
      <c r="F28" s="28"/>
      <c r="G28" s="28"/>
      <c r="H28" s="28"/>
      <c r="M28" s="23"/>
      <c r="N28" s="23"/>
      <c r="O28" s="23"/>
    </row>
    <row r="29" spans="1:15" ht="18" customHeight="1" x14ac:dyDescent="0.2">
      <c r="A29" s="26" t="s">
        <v>320</v>
      </c>
      <c r="B29" s="22">
        <v>5413812</v>
      </c>
      <c r="C29" s="22">
        <v>5728960</v>
      </c>
      <c r="D29" s="22">
        <v>4852316</v>
      </c>
      <c r="E29" s="27">
        <v>-0.1530197452940848</v>
      </c>
      <c r="F29" s="27">
        <v>0.53594810080513999</v>
      </c>
      <c r="G29" s="28"/>
      <c r="H29" s="33"/>
      <c r="M29" s="23"/>
      <c r="N29" s="23"/>
      <c r="O29" s="23"/>
    </row>
    <row r="30" spans="1:15" ht="18" customHeight="1" x14ac:dyDescent="0.2">
      <c r="A30" s="111" t="s">
        <v>321</v>
      </c>
      <c r="B30" s="23">
        <v>4977384</v>
      </c>
      <c r="C30" s="23">
        <v>5322360</v>
      </c>
      <c r="D30" s="23">
        <v>4512969</v>
      </c>
      <c r="E30" s="31">
        <v>-0.15207370414628096</v>
      </c>
      <c r="F30" s="31">
        <v>0.93006494218430946</v>
      </c>
      <c r="G30" s="28"/>
      <c r="H30" s="33"/>
      <c r="M30" s="23"/>
      <c r="N30" s="23"/>
      <c r="O30" s="23"/>
    </row>
    <row r="31" spans="1:15" ht="18" customHeight="1" x14ac:dyDescent="0.2">
      <c r="A31" s="111" t="s">
        <v>322</v>
      </c>
      <c r="B31" s="23">
        <v>25343</v>
      </c>
      <c r="C31" s="23">
        <v>-1774</v>
      </c>
      <c r="D31" s="23">
        <v>2786</v>
      </c>
      <c r="E31" s="31">
        <v>-2.5704622322435173</v>
      </c>
      <c r="F31" s="31">
        <v>5.741588140591008E-4</v>
      </c>
      <c r="G31" s="28"/>
      <c r="H31" s="33"/>
      <c r="M31" s="23"/>
      <c r="N31" s="23"/>
      <c r="O31" s="23"/>
    </row>
    <row r="32" spans="1:15" ht="18" customHeight="1" x14ac:dyDescent="0.2">
      <c r="A32" s="111" t="s">
        <v>323</v>
      </c>
      <c r="B32" s="23">
        <v>411085</v>
      </c>
      <c r="C32" s="23">
        <v>408374</v>
      </c>
      <c r="D32" s="23">
        <v>336561</v>
      </c>
      <c r="E32" s="31">
        <v>-0.17585105809870363</v>
      </c>
      <c r="F32" s="31">
        <v>6.9360899001631379E-2</v>
      </c>
      <c r="G32" s="28"/>
      <c r="H32" s="33"/>
      <c r="M32" s="23"/>
      <c r="N32" s="23"/>
      <c r="O32" s="23"/>
    </row>
    <row r="33" spans="1:15" ht="18" customHeight="1" x14ac:dyDescent="0.2">
      <c r="A33" s="26" t="s">
        <v>324</v>
      </c>
      <c r="B33" s="22">
        <v>5926758</v>
      </c>
      <c r="C33" s="22">
        <v>4791029</v>
      </c>
      <c r="D33" s="22">
        <v>4201389</v>
      </c>
      <c r="E33" s="27">
        <v>-0.12307168251329725</v>
      </c>
      <c r="F33" s="27">
        <v>0.46405189919486001</v>
      </c>
      <c r="G33" s="28"/>
      <c r="H33" s="33"/>
      <c r="M33" s="23"/>
      <c r="N33" s="23"/>
      <c r="O33" s="23"/>
    </row>
    <row r="34" spans="1:15" ht="18" customHeight="1" x14ac:dyDescent="0.2">
      <c r="A34" s="111" t="s">
        <v>321</v>
      </c>
      <c r="B34" s="23">
        <v>1149050</v>
      </c>
      <c r="C34" s="23">
        <v>1123879</v>
      </c>
      <c r="D34" s="23">
        <v>897229</v>
      </c>
      <c r="E34" s="31">
        <v>-0.2016676172434933</v>
      </c>
      <c r="F34" s="31">
        <v>0.21355532658366078</v>
      </c>
      <c r="G34" s="28"/>
      <c r="H34" s="33"/>
      <c r="M34" s="23"/>
      <c r="N34" s="23"/>
      <c r="O34" s="23"/>
    </row>
    <row r="35" spans="1:15" ht="18" customHeight="1" x14ac:dyDescent="0.2">
      <c r="A35" s="111" t="s">
        <v>322</v>
      </c>
      <c r="B35" s="23">
        <v>-787341</v>
      </c>
      <c r="C35" s="23">
        <v>-679832</v>
      </c>
      <c r="D35" s="23">
        <v>-454183</v>
      </c>
      <c r="E35" s="31">
        <v>0.33191876816625282</v>
      </c>
      <c r="F35" s="31">
        <v>-0.10810305829810093</v>
      </c>
      <c r="G35" s="33"/>
      <c r="H35" s="33"/>
      <c r="M35" s="23"/>
      <c r="N35" s="23"/>
      <c r="O35" s="23"/>
    </row>
    <row r="36" spans="1:15" ht="18" customHeight="1" thickBot="1" x14ac:dyDescent="0.25">
      <c r="A36" s="64" t="s">
        <v>323</v>
      </c>
      <c r="B36" s="64">
        <v>5565049</v>
      </c>
      <c r="C36" s="64">
        <v>4346982</v>
      </c>
      <c r="D36" s="64">
        <v>3758343</v>
      </c>
      <c r="E36" s="65">
        <v>-0.13541325913012753</v>
      </c>
      <c r="F36" s="65">
        <v>0.89454773171444013</v>
      </c>
      <c r="G36" s="28"/>
      <c r="H36" s="33"/>
      <c r="M36" s="23"/>
      <c r="N36" s="23"/>
      <c r="O36" s="23"/>
    </row>
    <row r="37" spans="1:15" ht="25.5" customHeight="1" thickTop="1" x14ac:dyDescent="0.2">
      <c r="A37" s="357" t="s">
        <v>414</v>
      </c>
      <c r="B37" s="358"/>
      <c r="C37" s="358"/>
      <c r="D37" s="358"/>
      <c r="E37" s="358"/>
      <c r="F37" s="58"/>
      <c r="G37" s="58"/>
      <c r="H37" s="58"/>
      <c r="M37" s="23"/>
      <c r="N37" s="23"/>
      <c r="O37" s="23"/>
    </row>
    <row r="39" spans="1:15" ht="15.95" customHeight="1" x14ac:dyDescent="0.2">
      <c r="A39" s="365"/>
      <c r="B39" s="365"/>
      <c r="C39" s="365"/>
      <c r="D39" s="365"/>
      <c r="E39" s="365"/>
      <c r="F39" s="341"/>
      <c r="G39" s="341"/>
      <c r="H39" s="341"/>
    </row>
    <row r="40" spans="1:15" ht="15.95" customHeight="1" x14ac:dyDescent="0.2"/>
    <row r="41" spans="1:15" ht="15.95" customHeight="1" x14ac:dyDescent="0.2">
      <c r="G41" s="341"/>
    </row>
    <row r="42" spans="1:15" ht="15.95" customHeight="1" x14ac:dyDescent="0.2">
      <c r="H42" s="60"/>
      <c r="I42" s="30"/>
      <c r="J42" s="30"/>
      <c r="K42" s="30"/>
    </row>
    <row r="43" spans="1:15" ht="15.95" customHeight="1" x14ac:dyDescent="0.2">
      <c r="G43" s="341"/>
      <c r="I43" s="30"/>
      <c r="J43" s="30"/>
      <c r="K43" s="30"/>
    </row>
    <row r="44" spans="1:15" ht="15.95" customHeight="1" x14ac:dyDescent="0.2">
      <c r="I44" s="30"/>
      <c r="J44" s="30"/>
      <c r="K44" s="30"/>
    </row>
    <row r="45" spans="1:15" ht="15.95" customHeight="1" x14ac:dyDescent="0.2">
      <c r="G45" s="341"/>
      <c r="I45" s="30"/>
      <c r="J45" s="30"/>
      <c r="K45" s="30"/>
    </row>
    <row r="46" spans="1:15" ht="15.95" customHeight="1" x14ac:dyDescent="0.2">
      <c r="I46" s="30"/>
      <c r="J46" s="30"/>
      <c r="K46" s="30"/>
    </row>
    <row r="47" spans="1:15" ht="15.95" customHeight="1" x14ac:dyDescent="0.2">
      <c r="G47" s="341"/>
      <c r="I47" s="30"/>
      <c r="J47" s="30"/>
      <c r="K47" s="30"/>
    </row>
    <row r="48" spans="1:15" ht="15.95" customHeight="1" x14ac:dyDescent="0.2">
      <c r="I48" s="30"/>
      <c r="J48" s="30"/>
      <c r="K48" s="30"/>
    </row>
    <row r="49" spans="7:11" ht="15.95" customHeight="1" x14ac:dyDescent="0.2">
      <c r="G49" s="341"/>
      <c r="I49" s="30"/>
      <c r="J49" s="30"/>
      <c r="K49" s="30"/>
    </row>
    <row r="50" spans="7:11" ht="15.95" customHeight="1" x14ac:dyDescent="0.2">
      <c r="I50" s="30"/>
      <c r="J50" s="30"/>
      <c r="K50" s="30"/>
    </row>
    <row r="51" spans="7:11" ht="15.95" customHeight="1" x14ac:dyDescent="0.2">
      <c r="G51" s="341"/>
    </row>
    <row r="52" spans="7:11" ht="15.95" customHeight="1" x14ac:dyDescent="0.2">
      <c r="I52" s="30"/>
      <c r="J52" s="30"/>
      <c r="K52" s="30"/>
    </row>
    <row r="53" spans="7:11" ht="15.95" customHeight="1" x14ac:dyDescent="0.2">
      <c r="G53" s="341"/>
      <c r="I53" s="30"/>
      <c r="J53" s="30"/>
      <c r="K53" s="30"/>
    </row>
    <row r="54" spans="7:11" ht="15.95" customHeight="1" x14ac:dyDescent="0.2">
      <c r="I54" s="30"/>
      <c r="J54" s="30"/>
      <c r="K54" s="30"/>
    </row>
    <row r="55" spans="7:11" ht="15.95" customHeight="1" x14ac:dyDescent="0.2">
      <c r="G55" s="341"/>
      <c r="I55" s="30"/>
      <c r="J55" s="30"/>
      <c r="K55" s="30"/>
    </row>
    <row r="56" spans="7:11" ht="15.95" customHeight="1" x14ac:dyDescent="0.2">
      <c r="I56" s="30"/>
      <c r="J56" s="30"/>
      <c r="K56" s="30"/>
    </row>
    <row r="57" spans="7:11" ht="15.95" customHeight="1" x14ac:dyDescent="0.2">
      <c r="G57" s="341"/>
      <c r="I57" s="30"/>
      <c r="J57" s="30"/>
      <c r="K57" s="30"/>
    </row>
    <row r="58" spans="7:11" ht="15.95" customHeight="1" x14ac:dyDescent="0.2">
      <c r="I58" s="30"/>
      <c r="J58" s="30"/>
      <c r="K58" s="30"/>
    </row>
    <row r="59" spans="7:11" ht="15.95" customHeight="1" x14ac:dyDescent="0.2">
      <c r="I59" s="30"/>
      <c r="J59" s="30"/>
      <c r="K59" s="30"/>
    </row>
    <row r="60" spans="7:11" ht="15.95" customHeight="1" x14ac:dyDescent="0.2">
      <c r="G60" s="341"/>
      <c r="I60" s="30"/>
      <c r="J60" s="30"/>
      <c r="K60" s="30"/>
    </row>
    <row r="61" spans="7:11" ht="15.95" customHeight="1" x14ac:dyDescent="0.2"/>
    <row r="62" spans="7:11" ht="15.95" customHeight="1" x14ac:dyDescent="0.2">
      <c r="G62" s="341"/>
      <c r="I62" s="30"/>
      <c r="J62" s="30"/>
      <c r="K62" s="30"/>
    </row>
    <row r="63" spans="7:11" ht="15.95" customHeight="1" x14ac:dyDescent="0.2">
      <c r="I63" s="30"/>
      <c r="J63" s="30"/>
      <c r="K63" s="30"/>
    </row>
    <row r="64" spans="7:11" ht="15.95" customHeight="1" x14ac:dyDescent="0.2">
      <c r="G64" s="341"/>
      <c r="I64" s="30"/>
      <c r="J64" s="30"/>
      <c r="K64" s="30"/>
    </row>
    <row r="65" spans="1:11" ht="15.95" customHeight="1" x14ac:dyDescent="0.2">
      <c r="I65" s="30"/>
      <c r="J65" s="30"/>
      <c r="K65" s="30"/>
    </row>
    <row r="66" spans="1:11" ht="15.95" customHeight="1" x14ac:dyDescent="0.2">
      <c r="G66" s="341"/>
      <c r="I66" s="30"/>
      <c r="J66" s="30"/>
      <c r="K66" s="30"/>
    </row>
    <row r="67" spans="1:11" ht="15.95" customHeight="1" x14ac:dyDescent="0.2">
      <c r="I67" s="30"/>
      <c r="J67" s="30"/>
      <c r="K67" s="30"/>
    </row>
    <row r="68" spans="1:11" ht="15.95" customHeight="1" x14ac:dyDescent="0.2">
      <c r="G68" s="341"/>
      <c r="I68" s="30"/>
      <c r="J68" s="30"/>
      <c r="K68" s="30"/>
    </row>
    <row r="69" spans="1:11" ht="15.95" customHeight="1" x14ac:dyDescent="0.2">
      <c r="I69" s="30"/>
      <c r="J69" s="30"/>
      <c r="K69" s="30"/>
    </row>
    <row r="70" spans="1:11" ht="15.95" customHeight="1" x14ac:dyDescent="0.2">
      <c r="G70" s="341"/>
      <c r="I70" s="30"/>
      <c r="J70" s="30"/>
      <c r="K70" s="30"/>
    </row>
    <row r="71" spans="1:11" ht="15.95" customHeight="1" x14ac:dyDescent="0.2"/>
    <row r="72" spans="1:11" ht="15.95" customHeight="1" x14ac:dyDescent="0.2">
      <c r="G72" s="341"/>
    </row>
    <row r="73" spans="1:11" ht="15.95" customHeight="1" x14ac:dyDescent="0.2"/>
    <row r="74" spans="1:11" ht="15.95" customHeight="1" x14ac:dyDescent="0.2">
      <c r="G74" s="341"/>
    </row>
    <row r="75" spans="1:11" ht="15.95" customHeight="1" x14ac:dyDescent="0.2"/>
    <row r="76" spans="1:11" ht="15.95" customHeight="1" x14ac:dyDescent="0.2">
      <c r="G76" s="341"/>
    </row>
    <row r="77" spans="1:11" ht="15.95" customHeight="1" x14ac:dyDescent="0.2"/>
    <row r="78" spans="1:11" ht="15.95" customHeight="1" x14ac:dyDescent="0.2">
      <c r="G78" s="341"/>
    </row>
    <row r="79" spans="1:11" ht="15.95" customHeight="1" x14ac:dyDescent="0.2">
      <c r="A79" s="29"/>
      <c r="B79" s="29"/>
      <c r="C79" s="29"/>
      <c r="D79" s="29"/>
      <c r="E79" s="29"/>
    </row>
    <row r="80" spans="1:11" ht="15.95" customHeight="1" thickBot="1" x14ac:dyDescent="0.25">
      <c r="A80" s="98"/>
      <c r="B80" s="98"/>
      <c r="C80" s="98"/>
      <c r="D80" s="98"/>
      <c r="E80" s="98"/>
      <c r="F80" s="98"/>
    </row>
    <row r="81" spans="1:6" ht="26.25" customHeight="1" thickTop="1" x14ac:dyDescent="0.2">
      <c r="A81" s="363"/>
      <c r="B81" s="364"/>
      <c r="C81" s="364"/>
      <c r="D81" s="364"/>
      <c r="E81" s="364"/>
      <c r="F81" s="29"/>
    </row>
  </sheetData>
  <mergeCells count="13">
    <mergeCell ref="A17:F17"/>
    <mergeCell ref="A7:F7"/>
    <mergeCell ref="C5:D5"/>
    <mergeCell ref="A81:E81"/>
    <mergeCell ref="A37:E37"/>
    <mergeCell ref="A39:E39"/>
    <mergeCell ref="A27:F27"/>
    <mergeCell ref="B5:B6"/>
    <mergeCell ref="A1:F1"/>
    <mergeCell ref="A2:F2"/>
    <mergeCell ref="A3:F3"/>
    <mergeCell ref="A4:F4"/>
    <mergeCell ref="N4:O4"/>
  </mergeCells>
  <phoneticPr fontId="0" type="noConversion"/>
  <printOptions horizontalCentered="1" verticalCentered="1"/>
  <pageMargins left="0.78740157480314965" right="0.78740157480314965" top="1.4566929133858268" bottom="0.78740157480314965" header="0" footer="0.59055118110236227"/>
  <pageSetup scale="85" orientation="portrait" r:id="rId1"/>
  <headerFooter alignWithMargins="0">
    <oddFooter>&amp;C&amp;P</oddFooter>
  </headerFooter>
  <rowBreaks count="1" manualBreakCount="1">
    <brk id="37" max="5" man="1"/>
  </rowBreaks>
  <colBreaks count="1" manualBreakCount="1">
    <brk id="7" max="74"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5">
    <outlinePr summaryBelow="0"/>
  </sheetPr>
  <dimension ref="A1:IV83"/>
  <sheetViews>
    <sheetView workbookViewId="0">
      <selection sqref="A1:D1"/>
    </sheetView>
  </sheetViews>
  <sheetFormatPr baseColWidth="10" defaultColWidth="11.42578125" defaultRowHeight="12" x14ac:dyDescent="0.2"/>
  <cols>
    <col min="1" max="1" width="34.7109375" style="66" customWidth="1"/>
    <col min="2" max="2" width="13.7109375" style="66" customWidth="1"/>
    <col min="3" max="3" width="13.5703125" style="82" customWidth="1"/>
    <col min="4" max="4" width="11.7109375" style="66" customWidth="1"/>
    <col min="5" max="5" width="12.85546875" style="66" customWidth="1"/>
    <col min="6" max="6" width="12.7109375" style="66" customWidth="1"/>
    <col min="7" max="7" width="17.42578125" style="66" customWidth="1"/>
    <col min="8" max="13" width="14.28515625" style="66" customWidth="1"/>
    <col min="14" max="16384" width="11.42578125" style="66"/>
  </cols>
  <sheetData>
    <row r="1" spans="1:256" ht="15.95" customHeight="1" x14ac:dyDescent="0.2">
      <c r="A1" s="352" t="s">
        <v>425</v>
      </c>
      <c r="B1" s="352"/>
      <c r="C1" s="352"/>
      <c r="D1" s="352"/>
      <c r="U1" s="67"/>
      <c r="V1" s="67"/>
      <c r="W1" s="67"/>
      <c r="X1" s="67"/>
      <c r="Y1" s="67"/>
      <c r="Z1" s="67"/>
    </row>
    <row r="2" spans="1:256" ht="15.95" customHeight="1" x14ac:dyDescent="0.2">
      <c r="A2" s="350" t="s">
        <v>144</v>
      </c>
      <c r="B2" s="350"/>
      <c r="C2" s="350"/>
      <c r="D2" s="350"/>
      <c r="E2" s="67"/>
      <c r="F2" s="67"/>
      <c r="G2" s="67"/>
      <c r="H2" s="67"/>
      <c r="I2" s="67"/>
      <c r="J2" s="67"/>
      <c r="K2" s="67"/>
      <c r="L2" s="67"/>
      <c r="M2" s="67"/>
      <c r="N2" s="67"/>
      <c r="O2" s="67"/>
      <c r="P2" s="67"/>
      <c r="Q2" s="367"/>
      <c r="R2" s="367"/>
      <c r="S2" s="367"/>
      <c r="T2" s="367"/>
      <c r="U2" s="67"/>
      <c r="V2" s="67" t="s">
        <v>163</v>
      </c>
      <c r="W2" s="67"/>
      <c r="X2" s="67"/>
      <c r="Y2" s="67"/>
      <c r="Z2" s="67"/>
      <c r="AA2" s="342"/>
      <c r="AB2" s="342"/>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367"/>
      <c r="BO2" s="367"/>
      <c r="BP2" s="367"/>
      <c r="BQ2" s="367"/>
      <c r="BR2" s="367"/>
      <c r="BS2" s="367"/>
      <c r="BT2" s="367"/>
      <c r="BU2" s="367"/>
      <c r="BV2" s="367"/>
      <c r="BW2" s="367"/>
      <c r="BX2" s="367"/>
      <c r="BY2" s="367"/>
      <c r="BZ2" s="367"/>
      <c r="CA2" s="367"/>
      <c r="CB2" s="367"/>
      <c r="CC2" s="367"/>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c r="ED2" s="367"/>
      <c r="EE2" s="367"/>
      <c r="EF2" s="367"/>
      <c r="EG2" s="367"/>
      <c r="EH2" s="367"/>
      <c r="EI2" s="367"/>
      <c r="EJ2" s="367"/>
      <c r="EK2" s="367"/>
      <c r="EL2" s="367"/>
      <c r="EM2" s="367"/>
      <c r="EN2" s="367"/>
      <c r="EO2" s="367"/>
      <c r="EP2" s="367"/>
      <c r="EQ2" s="367"/>
      <c r="ER2" s="367"/>
      <c r="ES2" s="367"/>
      <c r="ET2" s="367"/>
      <c r="EU2" s="367"/>
      <c r="EV2" s="367"/>
      <c r="EW2" s="367"/>
      <c r="EX2" s="367"/>
      <c r="EY2" s="367"/>
      <c r="EZ2" s="367"/>
      <c r="FA2" s="367"/>
      <c r="FB2" s="367"/>
      <c r="FC2" s="367"/>
      <c r="FD2" s="367"/>
      <c r="FE2" s="367"/>
      <c r="FF2" s="367"/>
      <c r="FG2" s="367"/>
      <c r="FH2" s="367"/>
      <c r="FI2" s="367"/>
      <c r="FJ2" s="367"/>
      <c r="FK2" s="367"/>
      <c r="FL2" s="367"/>
      <c r="FM2" s="367"/>
      <c r="FN2" s="367"/>
      <c r="FO2" s="367"/>
      <c r="FP2" s="367"/>
      <c r="FQ2" s="367"/>
      <c r="FR2" s="367"/>
      <c r="FS2" s="367"/>
      <c r="FT2" s="367"/>
      <c r="FU2" s="367"/>
      <c r="FV2" s="367"/>
      <c r="FW2" s="367"/>
      <c r="FX2" s="367"/>
      <c r="FY2" s="367"/>
      <c r="FZ2" s="367"/>
      <c r="GA2" s="367"/>
      <c r="GB2" s="367"/>
      <c r="GC2" s="367"/>
      <c r="GD2" s="367"/>
      <c r="GE2" s="367"/>
      <c r="GF2" s="367"/>
      <c r="GG2" s="367"/>
      <c r="GH2" s="367"/>
      <c r="GI2" s="367"/>
      <c r="GJ2" s="367"/>
      <c r="GK2" s="367"/>
      <c r="GL2" s="367"/>
      <c r="GM2" s="367"/>
      <c r="GN2" s="367"/>
      <c r="GO2" s="367"/>
      <c r="GP2" s="367"/>
      <c r="GQ2" s="367"/>
      <c r="GR2" s="367"/>
      <c r="GS2" s="367"/>
      <c r="GT2" s="367"/>
      <c r="GU2" s="367"/>
      <c r="GV2" s="367"/>
      <c r="GW2" s="367"/>
      <c r="GX2" s="367"/>
      <c r="GY2" s="367"/>
      <c r="GZ2" s="367"/>
      <c r="HA2" s="367"/>
      <c r="HB2" s="367"/>
      <c r="HC2" s="367"/>
      <c r="HD2" s="367"/>
      <c r="HE2" s="367"/>
      <c r="HF2" s="367"/>
      <c r="HG2" s="367"/>
      <c r="HH2" s="367"/>
      <c r="HI2" s="367"/>
      <c r="HJ2" s="367"/>
      <c r="HK2" s="367"/>
      <c r="HL2" s="367"/>
      <c r="HM2" s="367"/>
      <c r="HN2" s="367"/>
      <c r="HO2" s="367"/>
      <c r="HP2" s="367"/>
      <c r="HQ2" s="367"/>
      <c r="HR2" s="367"/>
      <c r="HS2" s="367"/>
      <c r="HT2" s="367"/>
      <c r="HU2" s="367"/>
      <c r="HV2" s="367"/>
      <c r="HW2" s="367"/>
      <c r="HX2" s="367"/>
      <c r="HY2" s="367"/>
      <c r="HZ2" s="367"/>
      <c r="IA2" s="367"/>
      <c r="IB2" s="367"/>
      <c r="IC2" s="367"/>
      <c r="ID2" s="367"/>
      <c r="IE2" s="367"/>
      <c r="IF2" s="367"/>
      <c r="IG2" s="367"/>
      <c r="IH2" s="367"/>
      <c r="II2" s="367"/>
      <c r="IJ2" s="367"/>
      <c r="IK2" s="367"/>
      <c r="IL2" s="367"/>
      <c r="IM2" s="367"/>
      <c r="IN2" s="367"/>
      <c r="IO2" s="367"/>
      <c r="IP2" s="367"/>
      <c r="IQ2" s="367"/>
      <c r="IR2" s="367"/>
      <c r="IS2" s="367"/>
      <c r="IT2" s="367"/>
      <c r="IU2" s="367"/>
      <c r="IV2" s="367"/>
    </row>
    <row r="3" spans="1:256" ht="15.95" customHeight="1" thickBot="1" x14ac:dyDescent="0.25">
      <c r="A3" s="373" t="s">
        <v>236</v>
      </c>
      <c r="B3" s="373"/>
      <c r="C3" s="373"/>
      <c r="D3" s="373"/>
      <c r="E3" s="67"/>
      <c r="F3" s="67"/>
      <c r="M3" s="67"/>
      <c r="N3" s="67"/>
      <c r="O3" s="67"/>
      <c r="P3" s="67"/>
      <c r="Q3" s="367"/>
      <c r="R3" s="367"/>
      <c r="S3" s="367"/>
      <c r="T3" s="367"/>
      <c r="U3" s="67"/>
      <c r="V3" s="67"/>
      <c r="W3" s="67"/>
      <c r="X3" s="67"/>
      <c r="Y3" s="67"/>
      <c r="Z3" s="67"/>
      <c r="AA3" s="342"/>
      <c r="AB3" s="342"/>
      <c r="AC3" s="367"/>
      <c r="AD3" s="367"/>
      <c r="AE3" s="367"/>
      <c r="AF3" s="367"/>
      <c r="AG3" s="367"/>
      <c r="AH3" s="367"/>
      <c r="AI3" s="367"/>
      <c r="AJ3" s="367"/>
      <c r="AK3" s="367"/>
      <c r="AL3" s="367"/>
      <c r="AM3" s="367"/>
      <c r="AN3" s="367"/>
      <c r="AO3" s="367"/>
      <c r="AP3" s="367"/>
      <c r="AQ3" s="367"/>
      <c r="AR3" s="367"/>
      <c r="AS3" s="367"/>
      <c r="AT3" s="367"/>
      <c r="AU3" s="367"/>
      <c r="AV3" s="367"/>
      <c r="AW3" s="367"/>
      <c r="AX3" s="367"/>
      <c r="AY3" s="367"/>
      <c r="AZ3" s="367"/>
      <c r="BA3" s="367"/>
      <c r="BB3" s="367"/>
      <c r="BC3" s="367"/>
      <c r="BD3" s="367"/>
      <c r="BE3" s="367"/>
      <c r="BF3" s="367"/>
      <c r="BG3" s="367"/>
      <c r="BH3" s="367"/>
      <c r="BI3" s="367"/>
      <c r="BJ3" s="367"/>
      <c r="BK3" s="367"/>
      <c r="BL3" s="367"/>
      <c r="BM3" s="367"/>
      <c r="BN3" s="367"/>
      <c r="BO3" s="367"/>
      <c r="BP3" s="367"/>
      <c r="BQ3" s="367"/>
      <c r="BR3" s="367"/>
      <c r="BS3" s="367"/>
      <c r="BT3" s="367"/>
      <c r="BU3" s="367"/>
      <c r="BV3" s="367"/>
      <c r="BW3" s="367"/>
      <c r="BX3" s="367"/>
      <c r="BY3" s="367"/>
      <c r="BZ3" s="367"/>
      <c r="CA3" s="367"/>
      <c r="CB3" s="367"/>
      <c r="CC3" s="367"/>
      <c r="CD3" s="367"/>
      <c r="CE3" s="367"/>
      <c r="CF3" s="367"/>
      <c r="CG3" s="367"/>
      <c r="CH3" s="367"/>
      <c r="CI3" s="367"/>
      <c r="CJ3" s="367"/>
      <c r="CK3" s="367"/>
      <c r="CL3" s="367"/>
      <c r="CM3" s="367"/>
      <c r="CN3" s="367"/>
      <c r="CO3" s="367"/>
      <c r="CP3" s="367"/>
      <c r="CQ3" s="367"/>
      <c r="CR3" s="367"/>
      <c r="CS3" s="367"/>
      <c r="CT3" s="367"/>
      <c r="CU3" s="367"/>
      <c r="CV3" s="367"/>
      <c r="CW3" s="367"/>
      <c r="CX3" s="367"/>
      <c r="CY3" s="367"/>
      <c r="CZ3" s="367"/>
      <c r="DA3" s="367"/>
      <c r="DB3" s="367"/>
      <c r="DC3" s="367"/>
      <c r="DD3" s="367"/>
      <c r="DE3" s="367"/>
      <c r="DF3" s="367"/>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c r="FF3" s="367"/>
      <c r="FG3" s="367"/>
      <c r="FH3" s="367"/>
      <c r="FI3" s="367"/>
      <c r="FJ3" s="367"/>
      <c r="FK3" s="367"/>
      <c r="FL3" s="367"/>
      <c r="FM3" s="367"/>
      <c r="FN3" s="367"/>
      <c r="FO3" s="367"/>
      <c r="FP3" s="367"/>
      <c r="FQ3" s="367"/>
      <c r="FR3" s="367"/>
      <c r="FS3" s="367"/>
      <c r="FT3" s="367"/>
      <c r="FU3" s="367"/>
      <c r="FV3" s="367"/>
      <c r="FW3" s="367"/>
      <c r="FX3" s="367"/>
      <c r="FY3" s="367"/>
      <c r="FZ3" s="367"/>
      <c r="GA3" s="367"/>
      <c r="GB3" s="367"/>
      <c r="GC3" s="367"/>
      <c r="GD3" s="367"/>
      <c r="GE3" s="367"/>
      <c r="GF3" s="367"/>
      <c r="GG3" s="367"/>
      <c r="GH3" s="367"/>
      <c r="GI3" s="367"/>
      <c r="GJ3" s="367"/>
      <c r="GK3" s="367"/>
      <c r="GL3" s="367"/>
      <c r="GM3" s="367"/>
      <c r="GN3" s="367"/>
      <c r="GO3" s="367"/>
      <c r="GP3" s="367"/>
      <c r="GQ3" s="367"/>
      <c r="GR3" s="367"/>
      <c r="GS3" s="367"/>
      <c r="GT3" s="367"/>
      <c r="GU3" s="367"/>
      <c r="GV3" s="367"/>
      <c r="GW3" s="367"/>
      <c r="GX3" s="367"/>
      <c r="GY3" s="367"/>
      <c r="GZ3" s="367"/>
      <c r="HA3" s="367"/>
      <c r="HB3" s="367"/>
      <c r="HC3" s="367"/>
      <c r="HD3" s="367"/>
      <c r="HE3" s="367"/>
      <c r="HF3" s="367"/>
      <c r="HG3" s="367"/>
      <c r="HH3" s="367"/>
      <c r="HI3" s="367"/>
      <c r="HJ3" s="367"/>
      <c r="HK3" s="367"/>
      <c r="HL3" s="367"/>
      <c r="HM3" s="367"/>
      <c r="HN3" s="367"/>
      <c r="HO3" s="367"/>
      <c r="HP3" s="367"/>
      <c r="HQ3" s="367"/>
      <c r="HR3" s="367"/>
      <c r="HS3" s="367"/>
      <c r="HT3" s="367"/>
      <c r="HU3" s="367"/>
      <c r="HV3" s="367"/>
      <c r="HW3" s="367"/>
      <c r="HX3" s="367"/>
      <c r="HY3" s="367"/>
      <c r="HZ3" s="367"/>
      <c r="IA3" s="367"/>
      <c r="IB3" s="367"/>
      <c r="IC3" s="367"/>
      <c r="ID3" s="367"/>
      <c r="IE3" s="367"/>
      <c r="IF3" s="367"/>
      <c r="IG3" s="367"/>
      <c r="IH3" s="367"/>
      <c r="II3" s="367"/>
      <c r="IJ3" s="367"/>
      <c r="IK3" s="367"/>
      <c r="IL3" s="367"/>
      <c r="IM3" s="367"/>
      <c r="IN3" s="367"/>
      <c r="IO3" s="367"/>
      <c r="IP3" s="367"/>
      <c r="IQ3" s="367"/>
      <c r="IR3" s="367"/>
      <c r="IS3" s="367"/>
      <c r="IT3" s="367"/>
      <c r="IU3" s="367"/>
      <c r="IV3" s="367"/>
    </row>
    <row r="4" spans="1:256" s="67" customFormat="1" ht="14.1" customHeight="1" thickTop="1" x14ac:dyDescent="0.2">
      <c r="A4" s="38" t="s">
        <v>145</v>
      </c>
      <c r="B4" s="62" t="s">
        <v>4</v>
      </c>
      <c r="C4" s="62" t="s">
        <v>5</v>
      </c>
      <c r="D4" s="62" t="s">
        <v>33</v>
      </c>
      <c r="U4" s="66"/>
      <c r="V4" s="66" t="s">
        <v>32</v>
      </c>
      <c r="W4" s="68">
        <v>15696441.999999998</v>
      </c>
      <c r="X4" s="69">
        <v>100</v>
      </c>
      <c r="Y4" s="66"/>
      <c r="Z4" s="66"/>
    </row>
    <row r="5" spans="1:256" s="67" customFormat="1" ht="14.1" customHeight="1" thickBot="1" x14ac:dyDescent="0.25">
      <c r="A5" s="63"/>
      <c r="B5" s="39"/>
      <c r="C5" s="236"/>
      <c r="D5" s="39"/>
      <c r="E5" s="71"/>
      <c r="F5" s="71"/>
      <c r="U5" s="66"/>
      <c r="V5" s="66" t="s">
        <v>38</v>
      </c>
      <c r="W5" s="68">
        <v>6931815.5240200022</v>
      </c>
      <c r="X5" s="72">
        <v>44.161699345749838</v>
      </c>
      <c r="Y5" s="66"/>
      <c r="Z5" s="66"/>
    </row>
    <row r="6" spans="1:256" ht="14.1" customHeight="1" thickTop="1" x14ac:dyDescent="0.2">
      <c r="A6" s="372" t="s">
        <v>35</v>
      </c>
      <c r="B6" s="372"/>
      <c r="C6" s="372"/>
      <c r="D6" s="372"/>
      <c r="E6" s="67"/>
      <c r="F6" s="67"/>
      <c r="V6" s="66" t="s">
        <v>36</v>
      </c>
      <c r="W6" s="68">
        <v>644247.03494000004</v>
      </c>
      <c r="X6" s="72">
        <v>4.1044144586397362</v>
      </c>
    </row>
    <row r="7" spans="1:256" ht="14.1" customHeight="1" x14ac:dyDescent="0.2">
      <c r="A7" s="237">
        <v>2018</v>
      </c>
      <c r="B7" s="238">
        <v>7795461.0342500042</v>
      </c>
      <c r="C7" s="165">
        <v>549353.7366200001</v>
      </c>
      <c r="D7" s="238">
        <v>7246107.2976300046</v>
      </c>
      <c r="E7" s="73"/>
      <c r="F7" s="73"/>
      <c r="V7" s="66" t="s">
        <v>37</v>
      </c>
      <c r="W7" s="68">
        <v>4057737.4141100007</v>
      </c>
      <c r="X7" s="72">
        <v>25.851319771130303</v>
      </c>
    </row>
    <row r="8" spans="1:256" ht="14.1" customHeight="1" x14ac:dyDescent="0.2">
      <c r="A8" s="239" t="s">
        <v>519</v>
      </c>
      <c r="B8" s="238">
        <v>7699764.8257299997</v>
      </c>
      <c r="C8" s="165">
        <v>445069.71364000032</v>
      </c>
      <c r="D8" s="238">
        <v>7254695.112089999</v>
      </c>
      <c r="E8" s="73"/>
      <c r="F8" s="73"/>
      <c r="V8" s="66" t="s">
        <v>39</v>
      </c>
      <c r="W8" s="68">
        <v>2552766.5372899999</v>
      </c>
      <c r="X8" s="72">
        <v>16.263345140828729</v>
      </c>
    </row>
    <row r="9" spans="1:256" ht="14.1" customHeight="1" x14ac:dyDescent="0.2">
      <c r="A9" s="239" t="s">
        <v>520</v>
      </c>
      <c r="B9" s="238">
        <v>6931815.5240200022</v>
      </c>
      <c r="C9" s="165">
        <v>500112.37127999973</v>
      </c>
      <c r="D9" s="238">
        <v>6431703.1527400026</v>
      </c>
      <c r="E9" s="73"/>
      <c r="F9" s="73"/>
      <c r="V9" s="66" t="s">
        <v>40</v>
      </c>
      <c r="W9" s="68">
        <v>1509875.4896399956</v>
      </c>
      <c r="X9" s="72">
        <v>9.61922128365139</v>
      </c>
    </row>
    <row r="10" spans="1:256" ht="14.1" customHeight="1" x14ac:dyDescent="0.2">
      <c r="A10" s="164" t="s">
        <v>521</v>
      </c>
      <c r="B10" s="242">
        <v>-9.9736721716976557</v>
      </c>
      <c r="C10" s="242">
        <v>12.367199104570226</v>
      </c>
      <c r="D10" s="242">
        <v>-11.344266666403035</v>
      </c>
      <c r="E10" s="75"/>
      <c r="F10" s="75"/>
      <c r="V10" s="67" t="s">
        <v>164</v>
      </c>
    </row>
    <row r="11" spans="1:256" ht="14.1" customHeight="1" x14ac:dyDescent="0.2">
      <c r="A11" s="164"/>
      <c r="B11" s="240"/>
      <c r="C11" s="241"/>
      <c r="D11" s="240"/>
      <c r="E11" s="75"/>
      <c r="F11" s="75"/>
      <c r="G11"/>
      <c r="H11" s="297"/>
      <c r="I11" s="297"/>
      <c r="J11" s="337"/>
      <c r="K11" s="337"/>
      <c r="L11" s="337"/>
      <c r="M11" s="337"/>
      <c r="V11" s="66" t="s">
        <v>34</v>
      </c>
      <c r="W11" s="68">
        <v>6642737</v>
      </c>
      <c r="X11" s="69">
        <v>100</v>
      </c>
    </row>
    <row r="12" spans="1:256" ht="14.1" customHeight="1" x14ac:dyDescent="0.2">
      <c r="A12" s="372" t="s">
        <v>373</v>
      </c>
      <c r="B12" s="372"/>
      <c r="C12" s="372"/>
      <c r="D12" s="372"/>
      <c r="E12" s="67"/>
      <c r="F12" s="67"/>
      <c r="G12"/>
      <c r="H12" s="297"/>
      <c r="I12" s="297"/>
      <c r="J12" s="337"/>
      <c r="K12" s="337"/>
      <c r="L12" s="337"/>
      <c r="M12" s="337"/>
      <c r="V12" s="66" t="s">
        <v>38</v>
      </c>
      <c r="W12" s="68">
        <v>500112.37127999973</v>
      </c>
      <c r="X12" s="72">
        <v>7.5287094954986129</v>
      </c>
    </row>
    <row r="13" spans="1:256" ht="14.1" customHeight="1" x14ac:dyDescent="0.2">
      <c r="A13" s="237">
        <v>2018</v>
      </c>
      <c r="B13" s="238">
        <v>3174870.4239400015</v>
      </c>
      <c r="C13" s="165">
        <v>882497.1272799999</v>
      </c>
      <c r="D13" s="238">
        <v>2292373.2966600014</v>
      </c>
      <c r="E13" s="73"/>
      <c r="F13" s="73"/>
      <c r="G13"/>
      <c r="H13" s="297"/>
      <c r="I13" s="297"/>
      <c r="J13" s="337"/>
      <c r="K13" s="337"/>
      <c r="L13" s="337"/>
      <c r="M13" s="337"/>
      <c r="V13" s="66" t="s">
        <v>36</v>
      </c>
      <c r="W13" s="68">
        <v>3420873.0615899987</v>
      </c>
      <c r="X13" s="72">
        <v>51.497945223331868</v>
      </c>
    </row>
    <row r="14" spans="1:256" ht="14.1" customHeight="1" x14ac:dyDescent="0.2">
      <c r="A14" s="239" t="s">
        <v>519</v>
      </c>
      <c r="B14" s="238">
        <v>2752769.7674599998</v>
      </c>
      <c r="C14" s="165">
        <v>783935.38895000005</v>
      </c>
      <c r="D14" s="238">
        <v>1968834.3785099997</v>
      </c>
      <c r="E14" s="73"/>
      <c r="F14" s="73"/>
      <c r="G14"/>
      <c r="H14" s="297"/>
      <c r="I14" s="297"/>
      <c r="J14" s="337"/>
      <c r="K14" s="337"/>
      <c r="L14" s="337"/>
      <c r="M14" s="337"/>
      <c r="V14" s="66" t="s">
        <v>37</v>
      </c>
      <c r="W14" s="68">
        <v>1382406.7875100002</v>
      </c>
      <c r="X14" s="72">
        <v>20.810801142812068</v>
      </c>
    </row>
    <row r="15" spans="1:256" ht="14.1" customHeight="1" x14ac:dyDescent="0.2">
      <c r="A15" s="239" t="s">
        <v>520</v>
      </c>
      <c r="B15" s="238">
        <v>2552766.5372899999</v>
      </c>
      <c r="C15" s="165">
        <v>759355.81507000001</v>
      </c>
      <c r="D15" s="238">
        <v>1793410.7222199999</v>
      </c>
      <c r="E15" s="73"/>
      <c r="F15" s="73"/>
      <c r="G15"/>
      <c r="H15"/>
      <c r="I15"/>
      <c r="J15"/>
      <c r="K15"/>
      <c r="V15" s="66" t="s">
        <v>39</v>
      </c>
      <c r="W15" s="68">
        <v>759355.81507000001</v>
      </c>
      <c r="X15" s="72">
        <v>11.431369555500993</v>
      </c>
    </row>
    <row r="16" spans="1:256" ht="14.1" customHeight="1" x14ac:dyDescent="0.2">
      <c r="A16" s="237" t="s">
        <v>521</v>
      </c>
      <c r="B16" s="242">
        <v>-7.2655269806506269</v>
      </c>
      <c r="C16" s="242">
        <v>-3.1354081250142052</v>
      </c>
      <c r="D16" s="242">
        <v>-8.9100260643944722</v>
      </c>
      <c r="E16" s="75"/>
      <c r="F16" s="75"/>
      <c r="G16"/>
      <c r="H16" s="297"/>
      <c r="I16" s="297"/>
      <c r="J16" s="297"/>
      <c r="K16" s="297"/>
      <c r="L16" s="337"/>
      <c r="M16" s="337"/>
      <c r="V16" s="66" t="s">
        <v>40</v>
      </c>
      <c r="W16" s="68">
        <v>579988.96455000155</v>
      </c>
      <c r="X16" s="72">
        <v>8.7311745828564575</v>
      </c>
    </row>
    <row r="17" spans="1:13" ht="14.1" customHeight="1" x14ac:dyDescent="0.2">
      <c r="A17" s="164"/>
      <c r="B17" s="242"/>
      <c r="C17" s="243"/>
      <c r="D17" s="242"/>
      <c r="E17" s="75"/>
      <c r="F17" s="75"/>
      <c r="G17" s="40"/>
      <c r="H17" s="40"/>
      <c r="I17" s="40"/>
      <c r="J17" s="297"/>
      <c r="K17" s="297"/>
      <c r="L17" s="337"/>
      <c r="M17" s="337"/>
    </row>
    <row r="18" spans="1:13" ht="14.1" customHeight="1" x14ac:dyDescent="0.2">
      <c r="A18" s="372" t="s">
        <v>36</v>
      </c>
      <c r="B18" s="372"/>
      <c r="C18" s="372"/>
      <c r="D18" s="372"/>
      <c r="E18" s="67"/>
      <c r="F18" s="67"/>
      <c r="G18" s="40"/>
      <c r="H18" s="40"/>
      <c r="I18" s="40"/>
      <c r="J18" s="297"/>
      <c r="K18" s="297"/>
      <c r="L18" s="337"/>
      <c r="M18" s="337"/>
    </row>
    <row r="19" spans="1:13" ht="14.1" customHeight="1" x14ac:dyDescent="0.2">
      <c r="A19" s="237">
        <v>2018</v>
      </c>
      <c r="B19" s="238">
        <v>649637.85924999998</v>
      </c>
      <c r="C19" s="165">
        <v>3216550.4503199998</v>
      </c>
      <c r="D19" s="238">
        <v>-2566912.5910700001</v>
      </c>
      <c r="E19" s="73"/>
      <c r="F19" s="73"/>
      <c r="G19" s="213"/>
      <c r="H19" s="297"/>
      <c r="I19" s="297"/>
      <c r="J19" s="297"/>
      <c r="K19" s="297"/>
      <c r="L19" s="337"/>
      <c r="M19" s="337"/>
    </row>
    <row r="20" spans="1:13" ht="14.1" customHeight="1" x14ac:dyDescent="0.2">
      <c r="A20" s="239" t="s">
        <v>519</v>
      </c>
      <c r="B20" s="238">
        <v>585017.54407999991</v>
      </c>
      <c r="C20" s="165">
        <v>3220198.9045400014</v>
      </c>
      <c r="D20" s="238">
        <v>-2635181.3604600015</v>
      </c>
      <c r="E20" s="73"/>
      <c r="F20" s="73"/>
      <c r="G20"/>
      <c r="H20"/>
      <c r="I20"/>
      <c r="J20"/>
      <c r="K20"/>
    </row>
    <row r="21" spans="1:13" ht="14.1" customHeight="1" x14ac:dyDescent="0.2">
      <c r="A21" s="239" t="s">
        <v>520</v>
      </c>
      <c r="B21" s="238">
        <v>644247.03494000004</v>
      </c>
      <c r="C21" s="165">
        <v>3420873.0615899987</v>
      </c>
      <c r="D21" s="238">
        <v>-2776626.0266499985</v>
      </c>
      <c r="E21" s="73"/>
      <c r="F21" s="73"/>
      <c r="G21"/>
      <c r="H21"/>
      <c r="I21"/>
      <c r="J21"/>
      <c r="K21"/>
    </row>
    <row r="22" spans="1:13" ht="14.1" customHeight="1" x14ac:dyDescent="0.2">
      <c r="A22" s="237" t="s">
        <v>521</v>
      </c>
      <c r="B22" s="242">
        <v>10.124395662893249</v>
      </c>
      <c r="C22" s="242">
        <v>6.2317317345545575</v>
      </c>
      <c r="D22" s="242">
        <v>5.3675495854792477</v>
      </c>
      <c r="E22" s="75"/>
      <c r="F22" s="75"/>
      <c r="G22"/>
      <c r="H22"/>
      <c r="I22"/>
      <c r="J22"/>
      <c r="K22"/>
    </row>
    <row r="23" spans="1:13" ht="14.1" customHeight="1" x14ac:dyDescent="0.2">
      <c r="A23" s="164"/>
      <c r="B23" s="242"/>
      <c r="C23" s="243"/>
      <c r="D23" s="242"/>
      <c r="E23" s="75"/>
      <c r="F23" s="75"/>
      <c r="G23"/>
      <c r="H23"/>
      <c r="I23"/>
      <c r="J23"/>
      <c r="K23"/>
    </row>
    <row r="24" spans="1:13" ht="14.1" customHeight="1" x14ac:dyDescent="0.2">
      <c r="A24" s="372" t="s">
        <v>37</v>
      </c>
      <c r="B24" s="372"/>
      <c r="C24" s="372"/>
      <c r="D24" s="372"/>
      <c r="E24" s="67"/>
      <c r="F24" s="67"/>
      <c r="G24"/>
      <c r="H24"/>
      <c r="I24"/>
      <c r="J24"/>
      <c r="K24"/>
    </row>
    <row r="25" spans="1:13" ht="14.1" customHeight="1" x14ac:dyDescent="0.2">
      <c r="A25" s="237">
        <v>2018</v>
      </c>
      <c r="B25" s="238">
        <v>4422832.8578000013</v>
      </c>
      <c r="C25" s="165">
        <v>1296693.4476699997</v>
      </c>
      <c r="D25" s="238">
        <v>3126139.4101300016</v>
      </c>
      <c r="E25" s="73"/>
      <c r="F25" s="73"/>
      <c r="G25" s="68"/>
      <c r="H25" s="68"/>
      <c r="I25" s="68"/>
      <c r="J25" s="68"/>
    </row>
    <row r="26" spans="1:13" ht="14.1" customHeight="1" x14ac:dyDescent="0.2">
      <c r="A26" s="239" t="s">
        <v>519</v>
      </c>
      <c r="B26" s="238">
        <v>4169171.1928099976</v>
      </c>
      <c r="C26" s="165">
        <v>1362101.0934900003</v>
      </c>
      <c r="D26" s="238">
        <v>2807070.0993199972</v>
      </c>
      <c r="E26" s="73"/>
      <c r="F26" s="73"/>
    </row>
    <row r="27" spans="1:13" ht="14.1" customHeight="1" x14ac:dyDescent="0.2">
      <c r="A27" s="239" t="s">
        <v>520</v>
      </c>
      <c r="B27" s="238">
        <v>4057737.4141100007</v>
      </c>
      <c r="C27" s="165">
        <v>1382406.7875100002</v>
      </c>
      <c r="D27" s="238">
        <v>2675330.6266000005</v>
      </c>
      <c r="E27" s="73"/>
      <c r="F27" s="73"/>
    </row>
    <row r="28" spans="1:13" ht="14.1" customHeight="1" x14ac:dyDescent="0.2">
      <c r="A28" s="237" t="s">
        <v>521</v>
      </c>
      <c r="B28" s="242">
        <v>-2.6728041029394856</v>
      </c>
      <c r="C28" s="242">
        <v>1.4907626252594897</v>
      </c>
      <c r="D28" s="242">
        <v>-4.6931308467113126</v>
      </c>
      <c r="E28" s="70"/>
      <c r="F28" s="75"/>
    </row>
    <row r="29" spans="1:13" ht="14.1" customHeight="1" x14ac:dyDescent="0.2">
      <c r="A29" s="164"/>
      <c r="B29" s="242"/>
      <c r="C29" s="243"/>
      <c r="D29" s="242"/>
      <c r="E29" s="75"/>
      <c r="F29" s="76"/>
      <c r="G29" s="77"/>
      <c r="H29" s="78"/>
    </row>
    <row r="30" spans="1:13" ht="14.1" customHeight="1" x14ac:dyDescent="0.2">
      <c r="A30" s="372" t="s">
        <v>146</v>
      </c>
      <c r="B30" s="372"/>
      <c r="C30" s="372"/>
      <c r="D30" s="372"/>
      <c r="E30" s="67"/>
      <c r="F30" s="67"/>
    </row>
    <row r="31" spans="1:13" ht="14.1" customHeight="1" x14ac:dyDescent="0.2">
      <c r="A31" s="237">
        <v>2018</v>
      </c>
      <c r="B31" s="238">
        <v>1857954.8247599937</v>
      </c>
      <c r="C31" s="165">
        <v>615092.23811000027</v>
      </c>
      <c r="D31" s="238">
        <v>1242862.5866499916</v>
      </c>
      <c r="E31" s="79"/>
      <c r="F31" s="73"/>
      <c r="G31" s="73"/>
      <c r="H31" s="73"/>
    </row>
    <row r="32" spans="1:13" ht="14.1" customHeight="1" x14ac:dyDescent="0.2">
      <c r="A32" s="239" t="s">
        <v>519</v>
      </c>
      <c r="B32" s="238">
        <v>1658766.669920003</v>
      </c>
      <c r="C32" s="165">
        <v>534193.89937999845</v>
      </c>
      <c r="D32" s="238">
        <v>1124572.7705400065</v>
      </c>
      <c r="E32" s="80"/>
      <c r="F32" s="73"/>
      <c r="G32" s="73"/>
      <c r="H32" s="73"/>
    </row>
    <row r="33" spans="1:8" ht="14.1" customHeight="1" x14ac:dyDescent="0.2">
      <c r="A33" s="239" t="s">
        <v>520</v>
      </c>
      <c r="B33" s="238">
        <v>1509875.4896399956</v>
      </c>
      <c r="C33" s="165">
        <v>579988.96455000155</v>
      </c>
      <c r="D33" s="238">
        <v>929886.52508999594</v>
      </c>
      <c r="E33" s="80"/>
      <c r="F33" s="73"/>
      <c r="G33" s="73"/>
      <c r="H33" s="73"/>
    </row>
    <row r="34" spans="1:8" ht="14.1" customHeight="1" x14ac:dyDescent="0.2">
      <c r="A34" s="237" t="s">
        <v>521</v>
      </c>
      <c r="B34" s="242">
        <v>-8.9760171204300789</v>
      </c>
      <c r="C34" s="242">
        <v>8.5727420742083069</v>
      </c>
      <c r="D34" s="242">
        <v>-17.31201844381529</v>
      </c>
      <c r="E34" s="75"/>
      <c r="F34" s="73"/>
      <c r="G34" s="73"/>
      <c r="H34" s="73"/>
    </row>
    <row r="35" spans="1:8" ht="14.1" customHeight="1" x14ac:dyDescent="0.2">
      <c r="A35" s="164"/>
      <c r="B35" s="238"/>
      <c r="C35" s="165"/>
      <c r="D35" s="115"/>
      <c r="E35" s="75"/>
      <c r="F35" s="81"/>
      <c r="G35" s="81"/>
      <c r="H35" s="73"/>
    </row>
    <row r="36" spans="1:8" ht="14.1" customHeight="1" x14ac:dyDescent="0.2">
      <c r="A36" s="350" t="s">
        <v>130</v>
      </c>
      <c r="B36" s="350"/>
      <c r="C36" s="350"/>
      <c r="D36" s="350"/>
      <c r="E36" s="77"/>
      <c r="F36" s="77"/>
      <c r="G36" s="77"/>
      <c r="H36" s="78"/>
    </row>
    <row r="37" spans="1:8" ht="14.1" customHeight="1" x14ac:dyDescent="0.2">
      <c r="A37" s="237">
        <v>2018</v>
      </c>
      <c r="B37" s="238">
        <v>17900757</v>
      </c>
      <c r="C37" s="165">
        <v>6560187</v>
      </c>
      <c r="D37" s="238">
        <v>11340570</v>
      </c>
      <c r="E37" s="79"/>
      <c r="F37" s="73"/>
      <c r="G37" s="73"/>
      <c r="H37" s="73"/>
    </row>
    <row r="38" spans="1:8" ht="14.1" customHeight="1" x14ac:dyDescent="0.2">
      <c r="A38" s="239" t="s">
        <v>519</v>
      </c>
      <c r="B38" s="238">
        <v>16865490</v>
      </c>
      <c r="C38" s="165">
        <v>6345499</v>
      </c>
      <c r="D38" s="238">
        <v>10519991</v>
      </c>
      <c r="E38" s="81"/>
      <c r="F38" s="73"/>
      <c r="G38" s="73"/>
      <c r="H38" s="73"/>
    </row>
    <row r="39" spans="1:8" ht="14.1" customHeight="1" x14ac:dyDescent="0.2">
      <c r="A39" s="239" t="s">
        <v>520</v>
      </c>
      <c r="B39" s="238">
        <v>15696442</v>
      </c>
      <c r="C39" s="165">
        <v>6642737</v>
      </c>
      <c r="D39" s="238">
        <v>9053705</v>
      </c>
      <c r="E39" s="81"/>
      <c r="F39" s="73"/>
      <c r="G39" s="73"/>
      <c r="H39" s="73"/>
    </row>
    <row r="40" spans="1:8" ht="14.1" customHeight="1" thickBot="1" x14ac:dyDescent="0.25">
      <c r="A40" s="244" t="s">
        <v>521</v>
      </c>
      <c r="B40" s="244">
        <v>-6.9315981925221255</v>
      </c>
      <c r="C40" s="244">
        <v>4.6842336591653488</v>
      </c>
      <c r="D40" s="244">
        <v>-13.938091772131745</v>
      </c>
      <c r="E40" s="75"/>
      <c r="F40" s="73"/>
      <c r="G40" s="73"/>
      <c r="H40" s="73"/>
    </row>
    <row r="41" spans="1:8" ht="26.25" customHeight="1" thickTop="1" x14ac:dyDescent="0.2">
      <c r="A41" s="370" t="s">
        <v>416</v>
      </c>
      <c r="B41" s="371"/>
      <c r="C41" s="371"/>
      <c r="D41" s="371"/>
      <c r="E41" s="75"/>
      <c r="F41" s="73"/>
      <c r="G41" s="73"/>
      <c r="H41" s="73"/>
    </row>
    <row r="42" spans="1:8" ht="14.1" customHeight="1" x14ac:dyDescent="0.2">
      <c r="E42" s="75"/>
      <c r="F42" s="73"/>
      <c r="G42" s="73"/>
      <c r="H42" s="73"/>
    </row>
    <row r="43" spans="1:8" ht="14.1" customHeight="1" x14ac:dyDescent="0.2"/>
    <row r="44" spans="1:8" ht="14.1" customHeight="1" x14ac:dyDescent="0.2">
      <c r="E44" s="79"/>
      <c r="F44" s="68"/>
      <c r="G44" s="68"/>
      <c r="H44" s="68"/>
    </row>
    <row r="45" spans="1:8" ht="14.1" customHeight="1" x14ac:dyDescent="0.2">
      <c r="E45" s="81"/>
      <c r="F45" s="68"/>
      <c r="G45" s="68"/>
      <c r="H45" s="68"/>
    </row>
    <row r="46" spans="1:8" ht="14.1" customHeight="1" x14ac:dyDescent="0.2">
      <c r="E46" s="81"/>
      <c r="F46" s="68"/>
      <c r="G46" s="68"/>
      <c r="H46" s="68"/>
    </row>
    <row r="47" spans="1:8" ht="14.1" customHeight="1" x14ac:dyDescent="0.2"/>
    <row r="48" spans="1:8" ht="14.1" customHeight="1" x14ac:dyDescent="0.2"/>
    <row r="49" ht="14.1" customHeight="1" x14ac:dyDescent="0.2"/>
    <row r="50" ht="14.1" customHeight="1" x14ac:dyDescent="0.2"/>
    <row r="51" ht="14.1" customHeight="1" x14ac:dyDescent="0.2"/>
    <row r="52" ht="14.1" customHeight="1" x14ac:dyDescent="0.2"/>
    <row r="53" ht="14.1" customHeight="1" x14ac:dyDescent="0.2"/>
    <row r="54" ht="14.1" customHeight="1" x14ac:dyDescent="0.2"/>
    <row r="55" ht="14.1" customHeight="1" x14ac:dyDescent="0.2"/>
    <row r="56" ht="14.1" customHeight="1" x14ac:dyDescent="0.2"/>
    <row r="57" ht="14.1" customHeight="1" x14ac:dyDescent="0.2"/>
    <row r="58" ht="14.1" customHeight="1" x14ac:dyDescent="0.2"/>
    <row r="59" ht="14.1" customHeight="1" x14ac:dyDescent="0.2"/>
    <row r="60" ht="14.1" customHeight="1" x14ac:dyDescent="0.2"/>
    <row r="61" ht="14.1" customHeight="1" x14ac:dyDescent="0.2"/>
    <row r="62" ht="14.1" customHeight="1" x14ac:dyDescent="0.2"/>
    <row r="63" ht="14.1" customHeight="1" x14ac:dyDescent="0.2"/>
    <row r="64" ht="14.1" customHeight="1" x14ac:dyDescent="0.2"/>
    <row r="65" ht="14.1" customHeight="1" x14ac:dyDescent="0.2"/>
    <row r="66" ht="14.1" customHeight="1" x14ac:dyDescent="0.2"/>
    <row r="67" ht="14.1" customHeight="1" x14ac:dyDescent="0.2"/>
    <row r="68" ht="14.1" customHeight="1" x14ac:dyDescent="0.2"/>
    <row r="69" ht="14.1" customHeight="1" x14ac:dyDescent="0.2"/>
    <row r="70" ht="14.1" customHeight="1" x14ac:dyDescent="0.2"/>
    <row r="71" ht="14.1" customHeight="1" x14ac:dyDescent="0.2"/>
    <row r="72" ht="14.1" customHeight="1" x14ac:dyDescent="0.2"/>
    <row r="73" ht="14.1" customHeight="1" x14ac:dyDescent="0.2"/>
    <row r="74" ht="14.1" customHeight="1" x14ac:dyDescent="0.2"/>
    <row r="75" ht="14.1" customHeight="1" x14ac:dyDescent="0.2"/>
    <row r="76" ht="14.1" customHeight="1" x14ac:dyDescent="0.2"/>
    <row r="77" ht="14.1" customHeight="1" x14ac:dyDescent="0.2"/>
    <row r="78" ht="14.1" customHeight="1" x14ac:dyDescent="0.2"/>
    <row r="79" ht="14.1" customHeight="1" x14ac:dyDescent="0.2"/>
    <row r="80" ht="14.1" customHeight="1" x14ac:dyDescent="0.2"/>
    <row r="81" spans="1:4" ht="14.1" customHeight="1" x14ac:dyDescent="0.2"/>
    <row r="82" spans="1:4" ht="14.1" customHeight="1" x14ac:dyDescent="0.2">
      <c r="A82" s="67"/>
      <c r="B82" s="67"/>
      <c r="C82" s="74"/>
      <c r="D82" s="67"/>
    </row>
    <row r="83" spans="1:4" ht="34.5" customHeight="1" x14ac:dyDescent="0.2">
      <c r="A83" s="368"/>
      <c r="B83" s="369"/>
      <c r="C83" s="369"/>
      <c r="D83" s="369"/>
    </row>
  </sheetData>
  <mergeCells count="127">
    <mergeCell ref="AW3:AZ3"/>
    <mergeCell ref="BA3:BD3"/>
    <mergeCell ref="BE3:BH3"/>
    <mergeCell ref="A1:D1"/>
    <mergeCell ref="A2:D2"/>
    <mergeCell ref="A3:D3"/>
    <mergeCell ref="A6:D6"/>
    <mergeCell ref="AC2:AF2"/>
    <mergeCell ref="AG2:AJ2"/>
    <mergeCell ref="Q2:T2"/>
    <mergeCell ref="AG3:AJ3"/>
    <mergeCell ref="AK2:AN2"/>
    <mergeCell ref="A83:D83"/>
    <mergeCell ref="A41:D41"/>
    <mergeCell ref="A12:D12"/>
    <mergeCell ref="A18:D18"/>
    <mergeCell ref="A24:D24"/>
    <mergeCell ref="A30:D30"/>
    <mergeCell ref="A36:D36"/>
    <mergeCell ref="AO3:AR3"/>
    <mergeCell ref="AS3:AV3"/>
    <mergeCell ref="BI2:BL2"/>
    <mergeCell ref="BM2:BP2"/>
    <mergeCell ref="BQ2:BT2"/>
    <mergeCell ref="BU2:BX2"/>
    <mergeCell ref="BY2:CB2"/>
    <mergeCell ref="CC2:CF2"/>
    <mergeCell ref="AO2:AR2"/>
    <mergeCell ref="AS2:AV2"/>
    <mergeCell ref="AW2:AZ2"/>
    <mergeCell ref="BA2:BD2"/>
    <mergeCell ref="BE2:BH2"/>
    <mergeCell ref="DE2:DH2"/>
    <mergeCell ref="DI2:DL2"/>
    <mergeCell ref="DM2:DP2"/>
    <mergeCell ref="DQ2:DT2"/>
    <mergeCell ref="DU2:DX2"/>
    <mergeCell ref="DY2:EB2"/>
    <mergeCell ref="CG2:CJ2"/>
    <mergeCell ref="CK2:CN2"/>
    <mergeCell ref="CO2:CR2"/>
    <mergeCell ref="CS2:CV2"/>
    <mergeCell ref="CW2:CZ2"/>
    <mergeCell ref="DA2:DD2"/>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DE3:DH3"/>
    <mergeCell ref="BM3:BP3"/>
    <mergeCell ref="BQ3:BT3"/>
    <mergeCell ref="BU3:BX3"/>
    <mergeCell ref="BY3:CB3"/>
    <mergeCell ref="CC3:CF3"/>
    <mergeCell ref="CG3:CJ3"/>
    <mergeCell ref="EG3:EJ3"/>
    <mergeCell ref="EK3:EN3"/>
    <mergeCell ref="CW3:CZ3"/>
    <mergeCell ref="DA3:DD3"/>
    <mergeCell ref="EO3:ER3"/>
    <mergeCell ref="ES3:EV3"/>
    <mergeCell ref="EW3:EZ3"/>
    <mergeCell ref="FA3:FD3"/>
    <mergeCell ref="DI3:DL3"/>
    <mergeCell ref="DM3:DP3"/>
    <mergeCell ref="DQ3:DT3"/>
    <mergeCell ref="DU3:DX3"/>
    <mergeCell ref="DY3:EB3"/>
    <mergeCell ref="EC3:EF3"/>
    <mergeCell ref="FE3:FH3"/>
    <mergeCell ref="FI3:FL3"/>
    <mergeCell ref="FM3:FP3"/>
    <mergeCell ref="FQ3:FT3"/>
    <mergeCell ref="GS3:GV3"/>
    <mergeCell ref="HE3:HH3"/>
    <mergeCell ref="GW3:GZ3"/>
    <mergeCell ref="FU3:FX3"/>
    <mergeCell ref="FY3:GB3"/>
    <mergeCell ref="GC3:GF3"/>
    <mergeCell ref="GG3:GJ3"/>
    <mergeCell ref="HI3:HL3"/>
    <mergeCell ref="HM3:HP3"/>
    <mergeCell ref="GK3:GN3"/>
    <mergeCell ref="GO3:GR3"/>
    <mergeCell ref="IS3:IV3"/>
    <mergeCell ref="HQ3:HT3"/>
    <mergeCell ref="HU3:HX3"/>
    <mergeCell ref="HY3:IB3"/>
    <mergeCell ref="IC3:IF3"/>
    <mergeCell ref="IG3:IJ3"/>
    <mergeCell ref="IK3:IN3"/>
    <mergeCell ref="IO3:IR3"/>
    <mergeCell ref="HA3:HD3"/>
  </mergeCells>
  <phoneticPr fontId="0" type="noConversion"/>
  <printOptions horizontalCentered="1" verticalCentered="1"/>
  <pageMargins left="0.78740157480314965" right="0.78740157480314965" top="1.8897637795275593" bottom="0.78740157480314965" header="0" footer="0.59055118110236227"/>
  <pageSetup scale="85" orientation="portrait" r:id="rId1"/>
  <headerFooter alignWithMargins="0">
    <oddFooter>&amp;C&amp;P</oddFooter>
  </headerFooter>
  <rowBreaks count="1" manualBreakCount="1">
    <brk id="4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6"/>
  <dimension ref="A1:BQ96"/>
  <sheetViews>
    <sheetView topLeftCell="A61" workbookViewId="0">
      <selection sqref="A1:F1"/>
    </sheetView>
  </sheetViews>
  <sheetFormatPr baseColWidth="10" defaultColWidth="11.42578125" defaultRowHeight="11.25" x14ac:dyDescent="0.2"/>
  <cols>
    <col min="1" max="1" width="30.7109375" style="4" customWidth="1"/>
    <col min="2" max="2" width="12.28515625" style="4" bestFit="1" customWidth="1"/>
    <col min="3" max="5" width="11.42578125" style="4"/>
    <col min="6" max="6" width="14.5703125" style="8" bestFit="1" customWidth="1"/>
    <col min="7" max="16384" width="11.42578125" style="4"/>
  </cols>
  <sheetData>
    <row r="1" spans="1:6" ht="15.95" customHeight="1" x14ac:dyDescent="0.2">
      <c r="A1" s="374" t="s">
        <v>426</v>
      </c>
      <c r="B1" s="374"/>
      <c r="C1" s="374"/>
      <c r="D1" s="374"/>
      <c r="E1" s="374"/>
      <c r="F1" s="374"/>
    </row>
    <row r="2" spans="1:6" ht="15.95" customHeight="1" x14ac:dyDescent="0.2">
      <c r="A2" s="375" t="s">
        <v>147</v>
      </c>
      <c r="B2" s="375"/>
      <c r="C2" s="375"/>
      <c r="D2" s="375"/>
      <c r="E2" s="375"/>
      <c r="F2" s="375"/>
    </row>
    <row r="3" spans="1:6" ht="15.95" customHeight="1" thickBot="1" x14ac:dyDescent="0.25">
      <c r="A3" s="375" t="s">
        <v>237</v>
      </c>
      <c r="B3" s="375"/>
      <c r="C3" s="375"/>
      <c r="D3" s="375"/>
      <c r="E3" s="375"/>
      <c r="F3" s="375"/>
    </row>
    <row r="4" spans="1:6" ht="12.75" customHeight="1" thickTop="1" x14ac:dyDescent="0.2">
      <c r="A4" s="377" t="s">
        <v>22</v>
      </c>
      <c r="B4" s="380">
        <v>2018</v>
      </c>
      <c r="C4" s="379" t="s">
        <v>511</v>
      </c>
      <c r="D4" s="379"/>
      <c r="E4" s="99" t="s">
        <v>142</v>
      </c>
      <c r="F4" s="100" t="s">
        <v>133</v>
      </c>
    </row>
    <row r="5" spans="1:6" ht="13.5" customHeight="1" thickBot="1" x14ac:dyDescent="0.25">
      <c r="A5" s="378"/>
      <c r="B5" s="381"/>
      <c r="C5" s="345">
        <v>2019</v>
      </c>
      <c r="D5" s="345">
        <v>2020</v>
      </c>
      <c r="E5" s="48" t="s">
        <v>512</v>
      </c>
      <c r="F5" s="49">
        <v>2020</v>
      </c>
    </row>
    <row r="6" spans="1:6" ht="12" thickTop="1" x14ac:dyDescent="0.2">
      <c r="A6" s="46"/>
      <c r="B6" s="44"/>
      <c r="C6" s="44"/>
      <c r="D6" s="44"/>
      <c r="E6" s="44"/>
      <c r="F6" s="47"/>
    </row>
    <row r="7" spans="1:6" ht="12.75" customHeight="1" x14ac:dyDescent="0.2">
      <c r="A7" s="43" t="s">
        <v>16</v>
      </c>
      <c r="B7" s="44">
        <v>4414372.5478800032</v>
      </c>
      <c r="C7" s="44">
        <v>4721419.1998999994</v>
      </c>
      <c r="D7" s="44">
        <v>4413845.5884299995</v>
      </c>
      <c r="E7" s="3">
        <v>-6.5144313276930446E-2</v>
      </c>
      <c r="F7" s="45">
        <v>0.28120038849759704</v>
      </c>
    </row>
    <row r="8" spans="1:6" x14ac:dyDescent="0.2">
      <c r="A8" s="43" t="s">
        <v>12</v>
      </c>
      <c r="B8" s="44">
        <v>3511931.6223400012</v>
      </c>
      <c r="C8" s="44">
        <v>3285268.2291099969</v>
      </c>
      <c r="D8" s="44">
        <v>3239931.4370400007</v>
      </c>
      <c r="E8" s="3">
        <v>-1.3800027549737791E-2</v>
      </c>
      <c r="F8" s="45">
        <v>0.20641183760243248</v>
      </c>
    </row>
    <row r="9" spans="1:6" x14ac:dyDescent="0.2">
      <c r="A9" s="43" t="s">
        <v>13</v>
      </c>
      <c r="B9" s="44">
        <v>1006157.2866799998</v>
      </c>
      <c r="C9" s="44">
        <v>915585.35951000033</v>
      </c>
      <c r="D9" s="44">
        <v>820442.58553000016</v>
      </c>
      <c r="E9" s="3">
        <v>-0.10391469565537652</v>
      </c>
      <c r="F9" s="45">
        <v>5.2269335020637173E-2</v>
      </c>
    </row>
    <row r="10" spans="1:6" x14ac:dyDescent="0.2">
      <c r="A10" s="43" t="s">
        <v>525</v>
      </c>
      <c r="B10" s="44">
        <v>942245.79451000085</v>
      </c>
      <c r="C10" s="44">
        <v>806529.64664999943</v>
      </c>
      <c r="D10" s="44">
        <v>665526.32136000018</v>
      </c>
      <c r="E10" s="3">
        <v>-0.17482720675634242</v>
      </c>
      <c r="F10" s="45">
        <v>4.2399820377127515E-2</v>
      </c>
    </row>
    <row r="11" spans="1:6" x14ac:dyDescent="0.2">
      <c r="A11" s="43" t="s">
        <v>101</v>
      </c>
      <c r="B11" s="44">
        <v>760737.3517899994</v>
      </c>
      <c r="C11" s="44">
        <v>659119.85478000005</v>
      </c>
      <c r="D11" s="44">
        <v>529794.71179999993</v>
      </c>
      <c r="E11" s="3">
        <v>-0.19620884129361579</v>
      </c>
      <c r="F11" s="45">
        <v>3.3752535243337309E-2</v>
      </c>
    </row>
    <row r="12" spans="1:6" x14ac:dyDescent="0.2">
      <c r="A12" s="43" t="s">
        <v>14</v>
      </c>
      <c r="B12" s="44">
        <v>576355.49682</v>
      </c>
      <c r="C12" s="44">
        <v>557364.58312000008</v>
      </c>
      <c r="D12" s="44">
        <v>511583.42748000007</v>
      </c>
      <c r="E12" s="3">
        <v>-8.2138616314168231E-2</v>
      </c>
      <c r="F12" s="45">
        <v>3.2592317894717802E-2</v>
      </c>
    </row>
    <row r="13" spans="1:6" x14ac:dyDescent="0.2">
      <c r="A13" s="43" t="s">
        <v>15</v>
      </c>
      <c r="B13" s="44">
        <v>563826.61878000048</v>
      </c>
      <c r="C13" s="44">
        <v>538696.84277999983</v>
      </c>
      <c r="D13" s="44">
        <v>499180.01677999989</v>
      </c>
      <c r="E13" s="3">
        <v>-7.3356334884142518E-2</v>
      </c>
      <c r="F13" s="45">
        <v>3.1802112655849007E-2</v>
      </c>
    </row>
    <row r="14" spans="1:6" x14ac:dyDescent="0.2">
      <c r="A14" s="43" t="s">
        <v>26</v>
      </c>
      <c r="B14" s="44">
        <v>435242.26190999988</v>
      </c>
      <c r="C14" s="44">
        <v>403709.84177999984</v>
      </c>
      <c r="D14" s="44">
        <v>442584.11721000017</v>
      </c>
      <c r="E14" s="3">
        <v>9.6292612680928202E-2</v>
      </c>
      <c r="F14" s="45">
        <v>2.8196461160433693E-2</v>
      </c>
    </row>
    <row r="15" spans="1:6" x14ac:dyDescent="0.2">
      <c r="A15" s="43" t="s">
        <v>316</v>
      </c>
      <c r="B15" s="44">
        <v>369162.91731000011</v>
      </c>
      <c r="C15" s="44">
        <v>306524.28534000006</v>
      </c>
      <c r="D15" s="44">
        <v>325733.49928999995</v>
      </c>
      <c r="E15" s="3">
        <v>6.2667836999253809E-2</v>
      </c>
      <c r="F15" s="45">
        <v>2.0752059561650976E-2</v>
      </c>
    </row>
    <row r="16" spans="1:6" x14ac:dyDescent="0.2">
      <c r="A16" s="43" t="s">
        <v>165</v>
      </c>
      <c r="B16" s="44">
        <v>397604.54583000037</v>
      </c>
      <c r="C16" s="44">
        <v>356974.22555999999</v>
      </c>
      <c r="D16" s="44">
        <v>316165.8439900002</v>
      </c>
      <c r="E16" s="3">
        <v>-0.11431744548498432</v>
      </c>
      <c r="F16" s="45">
        <v>2.0142516628290679E-2</v>
      </c>
    </row>
    <row r="17" spans="1:9" x14ac:dyDescent="0.2">
      <c r="A17" s="43" t="s">
        <v>17</v>
      </c>
      <c r="B17" s="44">
        <v>415110.09114999988</v>
      </c>
      <c r="C17" s="44">
        <v>364976.55725999991</v>
      </c>
      <c r="D17" s="44">
        <v>312212.67128000001</v>
      </c>
      <c r="E17" s="3">
        <v>-0.14456787684150429</v>
      </c>
      <c r="F17" s="45">
        <v>1.9890665112514035E-2</v>
      </c>
    </row>
    <row r="18" spans="1:9" x14ac:dyDescent="0.2">
      <c r="A18" s="43" t="s">
        <v>18</v>
      </c>
      <c r="B18" s="44">
        <v>334545.73863999976</v>
      </c>
      <c r="C18" s="44">
        <v>326538.38058000023</v>
      </c>
      <c r="D18" s="44">
        <v>306222.54958999972</v>
      </c>
      <c r="E18" s="3">
        <v>-6.2215752261389187E-2</v>
      </c>
      <c r="F18" s="45">
        <v>1.9509042214152717E-2</v>
      </c>
    </row>
    <row r="19" spans="1:9" x14ac:dyDescent="0.2">
      <c r="A19" s="43" t="s">
        <v>19</v>
      </c>
      <c r="B19" s="44">
        <v>319954.36434000049</v>
      </c>
      <c r="C19" s="44">
        <v>304728.59238999977</v>
      </c>
      <c r="D19" s="44">
        <v>278632.82661000005</v>
      </c>
      <c r="E19" s="3">
        <v>-8.563609202316555E-2</v>
      </c>
      <c r="F19" s="45">
        <v>1.7751336679357018E-2</v>
      </c>
    </row>
    <row r="20" spans="1:9" x14ac:dyDescent="0.2">
      <c r="A20" s="43" t="s">
        <v>349</v>
      </c>
      <c r="B20" s="44">
        <v>348411.44320000004</v>
      </c>
      <c r="C20" s="44">
        <v>269702.48587999999</v>
      </c>
      <c r="D20" s="44">
        <v>218069.29705999998</v>
      </c>
      <c r="E20" s="3">
        <v>-0.19144498669164439</v>
      </c>
      <c r="F20" s="45">
        <v>1.3892912614209002E-2</v>
      </c>
    </row>
    <row r="21" spans="1:9" x14ac:dyDescent="0.2">
      <c r="A21" s="43" t="s">
        <v>315</v>
      </c>
      <c r="B21" s="44">
        <v>227989.03794000007</v>
      </c>
      <c r="C21" s="44">
        <v>175767.92367000008</v>
      </c>
      <c r="D21" s="44">
        <v>179507.46565999996</v>
      </c>
      <c r="E21" s="3">
        <v>2.1275451811223412E-2</v>
      </c>
      <c r="F21" s="45">
        <v>1.1436188255911752E-2</v>
      </c>
    </row>
    <row r="22" spans="1:9" x14ac:dyDescent="0.2">
      <c r="A22" s="46" t="s">
        <v>20</v>
      </c>
      <c r="B22" s="44">
        <v>3277109.8808799945</v>
      </c>
      <c r="C22" s="44">
        <v>2872583.9916900061</v>
      </c>
      <c r="D22" s="44">
        <v>2637009.6408899985</v>
      </c>
      <c r="E22" s="3">
        <v>-8.200781995635012E-2</v>
      </c>
      <c r="F22" s="45">
        <v>0.16800047048178171</v>
      </c>
      <c r="I22" s="5"/>
    </row>
    <row r="23" spans="1:9" ht="12" thickBot="1" x14ac:dyDescent="0.25">
      <c r="A23" s="101" t="s">
        <v>21</v>
      </c>
      <c r="B23" s="102">
        <v>17900757</v>
      </c>
      <c r="C23" s="102">
        <v>16865490</v>
      </c>
      <c r="D23" s="102">
        <v>15696442</v>
      </c>
      <c r="E23" s="103">
        <v>-6.9315981925221259E-2</v>
      </c>
      <c r="F23" s="104">
        <v>1</v>
      </c>
    </row>
    <row r="24" spans="1:9" s="46" customFormat="1" ht="31.5" customHeight="1" thickTop="1" x14ac:dyDescent="0.2">
      <c r="A24" s="376" t="s">
        <v>417</v>
      </c>
      <c r="B24" s="376"/>
      <c r="C24" s="376"/>
      <c r="D24" s="376"/>
      <c r="E24" s="376"/>
      <c r="F24" s="376"/>
    </row>
    <row r="32" spans="1:9" x14ac:dyDescent="0.2">
      <c r="F32" s="4"/>
    </row>
    <row r="33" spans="6:6" x14ac:dyDescent="0.2">
      <c r="F33" s="4"/>
    </row>
    <row r="34" spans="6:6" x14ac:dyDescent="0.2">
      <c r="F34" s="4"/>
    </row>
    <row r="35" spans="6:6" x14ac:dyDescent="0.2">
      <c r="F35" s="4"/>
    </row>
    <row r="36" spans="6:6" x14ac:dyDescent="0.2">
      <c r="F36" s="4"/>
    </row>
    <row r="37" spans="6:6" x14ac:dyDescent="0.2">
      <c r="F37" s="4"/>
    </row>
    <row r="38" spans="6:6" x14ac:dyDescent="0.2">
      <c r="F38" s="4"/>
    </row>
    <row r="49" spans="1:9" ht="15.95" customHeight="1" x14ac:dyDescent="0.2">
      <c r="A49" s="374" t="s">
        <v>167</v>
      </c>
      <c r="B49" s="374"/>
      <c r="C49" s="374"/>
      <c r="D49" s="374"/>
      <c r="E49" s="374"/>
      <c r="F49" s="374"/>
    </row>
    <row r="50" spans="1:9" ht="15.95" customHeight="1" x14ac:dyDescent="0.2">
      <c r="A50" s="375" t="s">
        <v>162</v>
      </c>
      <c r="B50" s="375"/>
      <c r="C50" s="375"/>
      <c r="D50" s="375"/>
      <c r="E50" s="375"/>
      <c r="F50" s="375"/>
    </row>
    <row r="51" spans="1:9" ht="15.95" customHeight="1" thickBot="1" x14ac:dyDescent="0.25">
      <c r="A51" s="382" t="s">
        <v>238</v>
      </c>
      <c r="B51" s="382"/>
      <c r="C51" s="382"/>
      <c r="D51" s="382"/>
      <c r="E51" s="382"/>
      <c r="F51" s="382"/>
    </row>
    <row r="52" spans="1:9" ht="12.75" customHeight="1" thickTop="1" x14ac:dyDescent="0.2">
      <c r="A52" s="377" t="s">
        <v>22</v>
      </c>
      <c r="B52" s="380">
        <v>2018</v>
      </c>
      <c r="C52" s="379" t="s">
        <v>511</v>
      </c>
      <c r="D52" s="379"/>
      <c r="E52" s="99" t="s">
        <v>142</v>
      </c>
      <c r="F52" s="100" t="s">
        <v>133</v>
      </c>
    </row>
    <row r="53" spans="1:9" ht="13.5" customHeight="1" thickBot="1" x14ac:dyDescent="0.25">
      <c r="A53" s="378"/>
      <c r="B53" s="381"/>
      <c r="C53" s="345">
        <v>2019</v>
      </c>
      <c r="D53" s="345">
        <v>2020</v>
      </c>
      <c r="E53" s="48" t="s">
        <v>512</v>
      </c>
      <c r="F53" s="49">
        <v>2020</v>
      </c>
    </row>
    <row r="54" spans="1:9" ht="12" thickTop="1" x14ac:dyDescent="0.2">
      <c r="A54" s="46"/>
      <c r="B54" s="44"/>
      <c r="C54" s="44"/>
      <c r="D54" s="44"/>
      <c r="E54" s="44"/>
      <c r="F54" s="47"/>
    </row>
    <row r="55" spans="1:9" ht="12.75" customHeight="1" x14ac:dyDescent="0.2">
      <c r="A55" s="46" t="s">
        <v>25</v>
      </c>
      <c r="B55" s="44">
        <v>1534022.9994999992</v>
      </c>
      <c r="C55" s="44">
        <v>1509686.880820001</v>
      </c>
      <c r="D55" s="44">
        <v>1678209.2355399993</v>
      </c>
      <c r="E55" s="3">
        <v>0.11162735588485989</v>
      </c>
      <c r="F55" s="45">
        <v>0.25263821758109639</v>
      </c>
      <c r="I55" s="44"/>
    </row>
    <row r="56" spans="1:9" x14ac:dyDescent="0.2">
      <c r="A56" s="46" t="s">
        <v>26</v>
      </c>
      <c r="B56" s="44">
        <v>1006014.4673500005</v>
      </c>
      <c r="C56" s="44">
        <v>977852.52817999991</v>
      </c>
      <c r="D56" s="44">
        <v>939815.65563999943</v>
      </c>
      <c r="E56" s="3">
        <v>-3.8898373163482554E-2</v>
      </c>
      <c r="F56" s="45">
        <v>0.1414801843938725</v>
      </c>
      <c r="I56" s="44"/>
    </row>
    <row r="57" spans="1:9" x14ac:dyDescent="0.2">
      <c r="A57" s="46" t="s">
        <v>12</v>
      </c>
      <c r="B57" s="44">
        <v>912203.97349999961</v>
      </c>
      <c r="C57" s="44">
        <v>995490.13257000025</v>
      </c>
      <c r="D57" s="44">
        <v>932456.21684999997</v>
      </c>
      <c r="E57" s="3">
        <v>-6.3319478172294094E-2</v>
      </c>
      <c r="F57" s="45">
        <v>0.14037229185048272</v>
      </c>
      <c r="I57" s="44"/>
    </row>
    <row r="58" spans="1:9" x14ac:dyDescent="0.2">
      <c r="A58" s="46" t="s">
        <v>27</v>
      </c>
      <c r="B58" s="44">
        <v>619456.74172999978</v>
      </c>
      <c r="C58" s="44">
        <v>681235.46351000015</v>
      </c>
      <c r="D58" s="44">
        <v>742255.09170000022</v>
      </c>
      <c r="E58" s="3">
        <v>8.9572007710230342E-2</v>
      </c>
      <c r="F58" s="45">
        <v>0.11173934655248284</v>
      </c>
      <c r="I58" s="44"/>
    </row>
    <row r="59" spans="1:9" x14ac:dyDescent="0.2">
      <c r="A59" s="46" t="s">
        <v>18</v>
      </c>
      <c r="B59" s="44">
        <v>266077.09305999993</v>
      </c>
      <c r="C59" s="44">
        <v>219022.50229999999</v>
      </c>
      <c r="D59" s="44">
        <v>327239.7980200001</v>
      </c>
      <c r="E59" s="3">
        <v>0.49409213475139863</v>
      </c>
      <c r="F59" s="45">
        <v>4.9262796046268292E-2</v>
      </c>
      <c r="I59" s="44"/>
    </row>
    <row r="60" spans="1:9" x14ac:dyDescent="0.2">
      <c r="A60" s="46" t="s">
        <v>16</v>
      </c>
      <c r="B60" s="44">
        <v>218682.2482800002</v>
      </c>
      <c r="C60" s="44">
        <v>167473.02244000006</v>
      </c>
      <c r="D60" s="44">
        <v>186416.17093999978</v>
      </c>
      <c r="E60" s="3">
        <v>0.11311164164835212</v>
      </c>
      <c r="F60" s="45">
        <v>2.8063156939677092E-2</v>
      </c>
      <c r="I60" s="44"/>
    </row>
    <row r="61" spans="1:9" x14ac:dyDescent="0.2">
      <c r="A61" s="46" t="s">
        <v>165</v>
      </c>
      <c r="B61" s="44">
        <v>140033.75249000004</v>
      </c>
      <c r="C61" s="44">
        <v>139313.36471000014</v>
      </c>
      <c r="D61" s="44">
        <v>152545.40315999987</v>
      </c>
      <c r="E61" s="3">
        <v>9.4980395294766096E-2</v>
      </c>
      <c r="F61" s="45">
        <v>2.2964239463341671E-2</v>
      </c>
      <c r="I61" s="44"/>
    </row>
    <row r="62" spans="1:9" x14ac:dyDescent="0.2">
      <c r="A62" s="46" t="s">
        <v>29</v>
      </c>
      <c r="B62" s="44">
        <v>140261.31128000002</v>
      </c>
      <c r="C62" s="44">
        <v>135844.00446999996</v>
      </c>
      <c r="D62" s="44">
        <v>139624.31775000005</v>
      </c>
      <c r="E62" s="3">
        <v>2.7828341005914185E-2</v>
      </c>
      <c r="F62" s="45">
        <v>2.1019094651797902E-2</v>
      </c>
      <c r="I62" s="44"/>
    </row>
    <row r="63" spans="1:9" x14ac:dyDescent="0.2">
      <c r="A63" s="46" t="s">
        <v>17</v>
      </c>
      <c r="B63" s="44">
        <v>172017.59261999989</v>
      </c>
      <c r="C63" s="44">
        <v>133540.85818000004</v>
      </c>
      <c r="D63" s="44">
        <v>133491.86705000003</v>
      </c>
      <c r="E63" s="3">
        <v>-3.6686247690556379E-4</v>
      </c>
      <c r="F63" s="45">
        <v>2.0095913333615351E-2</v>
      </c>
      <c r="I63" s="44"/>
    </row>
    <row r="64" spans="1:9" x14ac:dyDescent="0.2">
      <c r="A64" s="46" t="s">
        <v>348</v>
      </c>
      <c r="B64" s="44">
        <v>116818.88537999996</v>
      </c>
      <c r="C64" s="44">
        <v>126262.83317</v>
      </c>
      <c r="D64" s="44">
        <v>130145.88817000001</v>
      </c>
      <c r="E64" s="3">
        <v>3.0753745203640971E-2</v>
      </c>
      <c r="F64" s="45">
        <v>1.9592208478222156E-2</v>
      </c>
      <c r="I64" s="44"/>
    </row>
    <row r="65" spans="1:9" x14ac:dyDescent="0.2">
      <c r="A65" s="46" t="s">
        <v>14</v>
      </c>
      <c r="B65" s="44">
        <v>118412.3811100001</v>
      </c>
      <c r="C65" s="44">
        <v>147588.45861999993</v>
      </c>
      <c r="D65" s="44">
        <v>122710.77264000002</v>
      </c>
      <c r="E65" s="3">
        <v>-0.16856118840602008</v>
      </c>
      <c r="F65" s="45">
        <v>1.847292353136968E-2</v>
      </c>
      <c r="I65" s="44"/>
    </row>
    <row r="66" spans="1:9" x14ac:dyDescent="0.2">
      <c r="A66" s="46" t="s">
        <v>525</v>
      </c>
      <c r="B66" s="44">
        <v>145099.37498999998</v>
      </c>
      <c r="C66" s="44">
        <v>116797.67224000003</v>
      </c>
      <c r="D66" s="44">
        <v>121088.75718000002</v>
      </c>
      <c r="E66" s="3">
        <v>3.6739473122225516E-2</v>
      </c>
      <c r="F66" s="45">
        <v>1.8228744744824311E-2</v>
      </c>
      <c r="I66" s="44"/>
    </row>
    <row r="67" spans="1:9" x14ac:dyDescent="0.2">
      <c r="A67" s="46" t="s">
        <v>19</v>
      </c>
      <c r="B67" s="44">
        <v>114397.47374000002</v>
      </c>
      <c r="C67" s="44">
        <v>112650.48289000001</v>
      </c>
      <c r="D67" s="44">
        <v>114424.52805999997</v>
      </c>
      <c r="E67" s="3">
        <v>1.5748225169458514E-2</v>
      </c>
      <c r="F67" s="45">
        <v>1.7225509313404996E-2</v>
      </c>
      <c r="I67" s="44"/>
    </row>
    <row r="68" spans="1:9" x14ac:dyDescent="0.2">
      <c r="A68" s="46" t="s">
        <v>347</v>
      </c>
      <c r="B68" s="44">
        <v>90802.791010000015</v>
      </c>
      <c r="C68" s="44">
        <v>97694.408630000034</v>
      </c>
      <c r="D68" s="44">
        <v>94165.170170000027</v>
      </c>
      <c r="E68" s="3">
        <v>-3.6125286078207017E-2</v>
      </c>
      <c r="F68" s="45">
        <v>1.4175658342336906E-2</v>
      </c>
      <c r="I68" s="44"/>
    </row>
    <row r="69" spans="1:9" x14ac:dyDescent="0.2">
      <c r="A69" s="46" t="s">
        <v>28</v>
      </c>
      <c r="B69" s="44">
        <v>89493.566520000022</v>
      </c>
      <c r="C69" s="44">
        <v>71704.75181999999</v>
      </c>
      <c r="D69" s="44">
        <v>92805.930250000019</v>
      </c>
      <c r="E69" s="3">
        <v>0.29427866207486764</v>
      </c>
      <c r="F69" s="45">
        <v>1.3971037879416273E-2</v>
      </c>
      <c r="I69" s="44"/>
    </row>
    <row r="70" spans="1:9" x14ac:dyDescent="0.2">
      <c r="A70" s="46" t="s">
        <v>20</v>
      </c>
      <c r="B70" s="44">
        <v>876392.34744000062</v>
      </c>
      <c r="C70" s="44">
        <v>713341.63544999808</v>
      </c>
      <c r="D70" s="44">
        <v>735342.19687999971</v>
      </c>
      <c r="E70" s="3">
        <v>3.0841549597932824E-2</v>
      </c>
      <c r="F70" s="45">
        <v>0.11069867689779073</v>
      </c>
      <c r="I70" s="44"/>
    </row>
    <row r="71" spans="1:9" ht="12.75" customHeight="1" thickBot="1" x14ac:dyDescent="0.25">
      <c r="A71" s="101" t="s">
        <v>21</v>
      </c>
      <c r="B71" s="102">
        <v>6560187</v>
      </c>
      <c r="C71" s="102">
        <v>6345499</v>
      </c>
      <c r="D71" s="102">
        <v>6642737</v>
      </c>
      <c r="E71" s="103">
        <v>4.6842336591653391E-2</v>
      </c>
      <c r="F71" s="104">
        <v>1</v>
      </c>
      <c r="I71" s="5"/>
    </row>
    <row r="72" spans="1:9" ht="22.5" customHeight="1" thickTop="1" x14ac:dyDescent="0.2">
      <c r="A72" s="376" t="s">
        <v>418</v>
      </c>
      <c r="B72" s="376"/>
      <c r="C72" s="376"/>
      <c r="D72" s="376"/>
      <c r="E72" s="376"/>
      <c r="F72" s="376"/>
    </row>
    <row r="92" spans="6:69" x14ac:dyDescent="0.2">
      <c r="F92" s="4"/>
    </row>
    <row r="93" spans="6:69" x14ac:dyDescent="0.2">
      <c r="F93" s="4"/>
    </row>
    <row r="94" spans="6:69" s="10" customFormat="1" x14ac:dyDescent="0.2">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spans="6:69" x14ac:dyDescent="0.2">
      <c r="F95" s="4"/>
    </row>
    <row r="96" spans="6:69" x14ac:dyDescent="0.2">
      <c r="F96" s="4"/>
    </row>
  </sheetData>
  <mergeCells count="14">
    <mergeCell ref="A49:F49"/>
    <mergeCell ref="C52:D52"/>
    <mergeCell ref="A72:F72"/>
    <mergeCell ref="A52:A53"/>
    <mergeCell ref="A50:F50"/>
    <mergeCell ref="A51:F51"/>
    <mergeCell ref="B52:B53"/>
    <mergeCell ref="A1:F1"/>
    <mergeCell ref="A2:F2"/>
    <mergeCell ref="A3:F3"/>
    <mergeCell ref="A24:F24"/>
    <mergeCell ref="A4:A5"/>
    <mergeCell ref="C4:D4"/>
    <mergeCell ref="B4:B5"/>
  </mergeCells>
  <phoneticPr fontId="0" type="noConversion"/>
  <printOptions horizontalCentered="1"/>
  <pageMargins left="0.78740157480314965" right="0.78740157480314965" top="1.8897637795275593" bottom="0.59055118110236227" header="0" footer="0.59055118110236227"/>
  <pageSetup scale="85" orientation="portrait" r:id="rId1"/>
  <headerFooter alignWithMargins="0">
    <oddFooter>&amp;C&amp;P</oddFooter>
  </headerFooter>
  <rowBreaks count="1" manualBreakCount="1">
    <brk id="47"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7"/>
  <dimension ref="A1:T74"/>
  <sheetViews>
    <sheetView workbookViewId="0">
      <selection sqref="A1:G1"/>
    </sheetView>
  </sheetViews>
  <sheetFormatPr baseColWidth="10" defaultColWidth="11.42578125" defaultRowHeight="11.25" x14ac:dyDescent="0.2"/>
  <cols>
    <col min="1" max="1" width="48" style="229" bestFit="1" customWidth="1"/>
    <col min="2" max="4" width="10.42578125" style="229" bestFit="1" customWidth="1"/>
    <col min="5" max="5" width="10.85546875" style="229" bestFit="1" customWidth="1"/>
    <col min="6" max="6" width="11.7109375" style="229" bestFit="1" customWidth="1"/>
    <col min="7" max="7" width="11" style="229" bestFit="1" customWidth="1"/>
    <col min="8" max="11" width="11.42578125" style="4"/>
    <col min="12" max="12" width="54.5703125" style="4" bestFit="1" customWidth="1"/>
    <col min="13" max="14" width="11.42578125" style="4"/>
    <col min="15" max="15" width="15.5703125" style="4" bestFit="1" customWidth="1"/>
    <col min="16" max="17" width="14.7109375" style="4" bestFit="1" customWidth="1"/>
    <col min="18" max="18" width="15.5703125" style="4" bestFit="1" customWidth="1"/>
    <col min="19" max="20" width="15.42578125" style="4" bestFit="1" customWidth="1"/>
    <col min="21" max="16384" width="11.42578125" style="4"/>
  </cols>
  <sheetData>
    <row r="1" spans="1:20" s="10" customFormat="1" ht="15.95" customHeight="1" x14ac:dyDescent="0.2">
      <c r="A1" s="383" t="s">
        <v>151</v>
      </c>
      <c r="B1" s="383"/>
      <c r="C1" s="383"/>
      <c r="D1" s="383"/>
      <c r="E1" s="383"/>
      <c r="F1" s="383"/>
      <c r="G1" s="383"/>
      <c r="H1" s="4"/>
      <c r="I1" s="4"/>
      <c r="J1" s="4"/>
    </row>
    <row r="2" spans="1:20" s="10" customFormat="1" ht="15.95" customHeight="1" x14ac:dyDescent="0.2">
      <c r="A2" s="384" t="s">
        <v>148</v>
      </c>
      <c r="B2" s="384"/>
      <c r="C2" s="384"/>
      <c r="D2" s="384"/>
      <c r="E2" s="384"/>
      <c r="F2" s="384"/>
      <c r="G2" s="384"/>
      <c r="H2" s="4"/>
      <c r="I2" s="4"/>
      <c r="J2" s="4"/>
    </row>
    <row r="3" spans="1:20" s="10" customFormat="1" ht="15.95" customHeight="1" thickBot="1" x14ac:dyDescent="0.25">
      <c r="A3" s="384" t="s">
        <v>239</v>
      </c>
      <c r="B3" s="384"/>
      <c r="C3" s="384"/>
      <c r="D3" s="384"/>
      <c r="E3" s="384"/>
      <c r="F3" s="384"/>
      <c r="G3" s="384"/>
      <c r="H3" s="4"/>
      <c r="I3" s="4"/>
      <c r="J3" s="4"/>
    </row>
    <row r="4" spans="1:20" ht="12.75" customHeight="1" thickTop="1" x14ac:dyDescent="0.2">
      <c r="A4" s="386" t="s">
        <v>24</v>
      </c>
      <c r="B4" s="224" t="s">
        <v>91</v>
      </c>
      <c r="C4" s="225">
        <f>+'prin paises exp e imp'!B4</f>
        <v>2018</v>
      </c>
      <c r="D4" s="388" t="str">
        <f>+'prin paises exp e imp'!C4</f>
        <v>enero - diciembre</v>
      </c>
      <c r="E4" s="388"/>
      <c r="F4" s="224" t="s">
        <v>142</v>
      </c>
      <c r="G4" s="224" t="s">
        <v>133</v>
      </c>
    </row>
    <row r="5" spans="1:20" ht="12.75" customHeight="1" thickBot="1" x14ac:dyDescent="0.25">
      <c r="A5" s="387"/>
      <c r="B5" s="226" t="s">
        <v>31</v>
      </c>
      <c r="C5" s="227" t="s">
        <v>132</v>
      </c>
      <c r="D5" s="228">
        <f>+balanza_periodos!C6</f>
        <v>2019</v>
      </c>
      <c r="E5" s="228">
        <f>+balanza_periodos!D6</f>
        <v>2020</v>
      </c>
      <c r="F5" s="227" t="str">
        <f>+'prin paises exp e imp'!E5</f>
        <v>2020-2019</v>
      </c>
      <c r="G5" s="227">
        <f>+'prin paises exp e imp'!F5</f>
        <v>2020</v>
      </c>
      <c r="O5" s="5"/>
      <c r="P5" s="5"/>
      <c r="R5" s="5"/>
      <c r="S5" s="5"/>
    </row>
    <row r="6" spans="1:20" ht="12" thickTop="1" x14ac:dyDescent="0.2">
      <c r="C6" s="222"/>
      <c r="D6" s="222"/>
      <c r="E6" s="222"/>
      <c r="F6" s="222"/>
      <c r="G6" s="222"/>
      <c r="Q6" s="5"/>
      <c r="T6" s="5"/>
    </row>
    <row r="7" spans="1:20" ht="12.75" customHeight="1" x14ac:dyDescent="0.2">
      <c r="A7" s="218" t="e">
        <f>VLOOKUP(B7,#REF!,2,FALSE)</f>
        <v>#REF!</v>
      </c>
      <c r="B7" s="245" t="e">
        <f>#REF!</f>
        <v>#REF!</v>
      </c>
      <c r="C7" s="219" t="e">
        <f>#REF!/1000</f>
        <v>#REF!</v>
      </c>
      <c r="D7" s="223" t="e">
        <f>#REF!/1000</f>
        <v>#REF!</v>
      </c>
      <c r="E7" s="219" t="e">
        <f>#REF!/1000</f>
        <v>#REF!</v>
      </c>
      <c r="F7" s="220" t="str">
        <f>IFERROR(((E7-D7)/D7),"")</f>
        <v/>
      </c>
      <c r="G7" s="230" t="str">
        <f>IFERROR((E7/$E$23),"")</f>
        <v/>
      </c>
      <c r="N7" s="5"/>
      <c r="O7" s="5"/>
      <c r="Q7" s="5"/>
      <c r="R7" s="5"/>
      <c r="T7" s="5"/>
    </row>
    <row r="8" spans="1:20" ht="12.75" customHeight="1" x14ac:dyDescent="0.2">
      <c r="A8" s="218" t="e">
        <f>VLOOKUP(B8,#REF!,2,FALSE)</f>
        <v>#REF!</v>
      </c>
      <c r="B8" s="245" t="e">
        <f>#REF!</f>
        <v>#REF!</v>
      </c>
      <c r="C8" s="219" t="e">
        <f>#REF!/1000</f>
        <v>#REF!</v>
      </c>
      <c r="D8" s="223" t="e">
        <f>#REF!/1000</f>
        <v>#REF!</v>
      </c>
      <c r="E8" s="219" t="e">
        <f>#REF!/1000</f>
        <v>#REF!</v>
      </c>
      <c r="F8" s="220" t="str">
        <f t="shared" ref="F8:F23" si="0">IFERROR(((E8-D8)/D8),"")</f>
        <v/>
      </c>
      <c r="G8" s="230" t="str">
        <f t="shared" ref="G8:G23" si="1">IFERROR((E8/$E$23),"")</f>
        <v/>
      </c>
      <c r="O8" s="177"/>
      <c r="P8" s="177"/>
      <c r="Q8" s="177"/>
      <c r="R8" s="178"/>
      <c r="S8" s="178"/>
      <c r="T8" s="178"/>
    </row>
    <row r="9" spans="1:20" ht="12.75" customHeight="1" x14ac:dyDescent="0.2">
      <c r="A9" s="218" t="e">
        <f>VLOOKUP(B9,#REF!,2,FALSE)</f>
        <v>#REF!</v>
      </c>
      <c r="B9" s="245" t="e">
        <f>#REF!</f>
        <v>#REF!</v>
      </c>
      <c r="C9" s="219" t="e">
        <f>#REF!/1000</f>
        <v>#REF!</v>
      </c>
      <c r="D9" s="223" t="e">
        <f>#REF!/1000</f>
        <v>#REF!</v>
      </c>
      <c r="E9" s="219" t="e">
        <f>#REF!/1000</f>
        <v>#REF!</v>
      </c>
      <c r="F9" s="220" t="str">
        <f t="shared" si="0"/>
        <v/>
      </c>
      <c r="G9" s="230" t="str">
        <f t="shared" si="1"/>
        <v/>
      </c>
    </row>
    <row r="10" spans="1:20" x14ac:dyDescent="0.2">
      <c r="A10" s="218" t="e">
        <f>VLOOKUP(B10,#REF!,2,FALSE)</f>
        <v>#REF!</v>
      </c>
      <c r="B10" s="245" t="e">
        <f>#REF!</f>
        <v>#REF!</v>
      </c>
      <c r="C10" s="219" t="e">
        <f>#REF!/1000</f>
        <v>#REF!</v>
      </c>
      <c r="D10" s="223" t="e">
        <f>#REF!/1000</f>
        <v>#REF!</v>
      </c>
      <c r="E10" s="219" t="e">
        <f>#REF!/1000</f>
        <v>#REF!</v>
      </c>
      <c r="F10" s="220" t="str">
        <f t="shared" si="0"/>
        <v/>
      </c>
      <c r="G10" s="230" t="str">
        <f t="shared" si="1"/>
        <v/>
      </c>
    </row>
    <row r="11" spans="1:20" ht="12" customHeight="1" x14ac:dyDescent="0.2">
      <c r="A11" s="218" t="e">
        <f>VLOOKUP(B11,#REF!,2,FALSE)</f>
        <v>#REF!</v>
      </c>
      <c r="B11" s="245" t="e">
        <f>#REF!</f>
        <v>#REF!</v>
      </c>
      <c r="C11" s="219" t="e">
        <f>#REF!/1000</f>
        <v>#REF!</v>
      </c>
      <c r="D11" s="223" t="e">
        <f>#REF!/1000</f>
        <v>#REF!</v>
      </c>
      <c r="E11" s="219" t="e">
        <f>#REF!/1000</f>
        <v>#REF!</v>
      </c>
      <c r="F11" s="220" t="str">
        <f t="shared" si="0"/>
        <v/>
      </c>
      <c r="G11" s="230" t="str">
        <f t="shared" si="1"/>
        <v/>
      </c>
    </row>
    <row r="12" spans="1:20" x14ac:dyDescent="0.2">
      <c r="A12" s="218" t="e">
        <f>VLOOKUP(B12,#REF!,2,FALSE)</f>
        <v>#REF!</v>
      </c>
      <c r="B12" s="245" t="e">
        <f>#REF!</f>
        <v>#REF!</v>
      </c>
      <c r="C12" s="219" t="e">
        <f>#REF!/1000</f>
        <v>#REF!</v>
      </c>
      <c r="D12" s="223" t="e">
        <f>#REF!/1000</f>
        <v>#REF!</v>
      </c>
      <c r="E12" s="219" t="e">
        <f>#REF!/1000</f>
        <v>#REF!</v>
      </c>
      <c r="F12" s="220" t="str">
        <f t="shared" si="0"/>
        <v/>
      </c>
      <c r="G12" s="230" t="str">
        <f t="shared" si="1"/>
        <v/>
      </c>
    </row>
    <row r="13" spans="1:20" ht="12.75" customHeight="1" x14ac:dyDescent="0.2">
      <c r="A13" s="218" t="e">
        <f>VLOOKUP(B13,#REF!,2,FALSE)</f>
        <v>#REF!</v>
      </c>
      <c r="B13" s="245" t="e">
        <f>#REF!</f>
        <v>#REF!</v>
      </c>
      <c r="C13" s="219" t="e">
        <f>#REF!/1000</f>
        <v>#REF!</v>
      </c>
      <c r="D13" s="223" t="e">
        <f>#REF!/1000</f>
        <v>#REF!</v>
      </c>
      <c r="E13" s="219" t="e">
        <f>#REF!/1000</f>
        <v>#REF!</v>
      </c>
      <c r="F13" s="220" t="str">
        <f t="shared" si="0"/>
        <v/>
      </c>
      <c r="G13" s="230" t="str">
        <f t="shared" si="1"/>
        <v/>
      </c>
    </row>
    <row r="14" spans="1:20" ht="12.75" customHeight="1" x14ac:dyDescent="0.2">
      <c r="A14" s="218" t="e">
        <f>VLOOKUP(B14,#REF!,2,FALSE)</f>
        <v>#REF!</v>
      </c>
      <c r="B14" s="245" t="e">
        <f>#REF!</f>
        <v>#REF!</v>
      </c>
      <c r="C14" s="219" t="e">
        <f>#REF!/1000</f>
        <v>#REF!</v>
      </c>
      <c r="D14" s="223" t="e">
        <f>#REF!/1000</f>
        <v>#REF!</v>
      </c>
      <c r="E14" s="219" t="e">
        <f>#REF!/1000</f>
        <v>#REF!</v>
      </c>
      <c r="F14" s="220" t="str">
        <f t="shared" si="0"/>
        <v/>
      </c>
      <c r="G14" s="230" t="str">
        <f t="shared" si="1"/>
        <v/>
      </c>
      <c r="S14" s="10"/>
      <c r="T14" s="93"/>
    </row>
    <row r="15" spans="1:20" ht="12.75" customHeight="1" x14ac:dyDescent="0.2">
      <c r="A15" s="218" t="e">
        <f>VLOOKUP(B15,#REF!,2,FALSE)</f>
        <v>#REF!</v>
      </c>
      <c r="B15" s="245" t="e">
        <f>#REF!</f>
        <v>#REF!</v>
      </c>
      <c r="C15" s="219" t="e">
        <f>#REF!/1000</f>
        <v>#REF!</v>
      </c>
      <c r="D15" s="223" t="e">
        <f>#REF!/1000</f>
        <v>#REF!</v>
      </c>
      <c r="E15" s="219" t="e">
        <f>#REF!/1000</f>
        <v>#REF!</v>
      </c>
      <c r="F15" s="220" t="str">
        <f t="shared" si="0"/>
        <v/>
      </c>
      <c r="G15" s="230" t="str">
        <f t="shared" si="1"/>
        <v/>
      </c>
    </row>
    <row r="16" spans="1:20" x14ac:dyDescent="0.2">
      <c r="A16" s="218" t="e">
        <f>VLOOKUP(B16,#REF!,2,FALSE)</f>
        <v>#REF!</v>
      </c>
      <c r="B16" s="245" t="e">
        <f>#REF!</f>
        <v>#REF!</v>
      </c>
      <c r="C16" s="219" t="e">
        <f>#REF!/1000</f>
        <v>#REF!</v>
      </c>
      <c r="D16" s="223" t="e">
        <f>#REF!/1000</f>
        <v>#REF!</v>
      </c>
      <c r="E16" s="219" t="e">
        <f>#REF!/1000</f>
        <v>#REF!</v>
      </c>
      <c r="F16" s="220" t="str">
        <f t="shared" si="0"/>
        <v/>
      </c>
      <c r="G16" s="230" t="str">
        <f t="shared" si="1"/>
        <v/>
      </c>
      <c r="S16" s="5"/>
    </row>
    <row r="17" spans="1:20" ht="12.75" customHeight="1" x14ac:dyDescent="0.2">
      <c r="A17" s="218" t="e">
        <f>VLOOKUP(B17,#REF!,2,FALSE)</f>
        <v>#REF!</v>
      </c>
      <c r="B17" s="245" t="e">
        <f>#REF!</f>
        <v>#REF!</v>
      </c>
      <c r="C17" s="219" t="e">
        <f>#REF!/1000</f>
        <v>#REF!</v>
      </c>
      <c r="D17" s="223" t="e">
        <f>#REF!/1000</f>
        <v>#REF!</v>
      </c>
      <c r="E17" s="219" t="e">
        <f>#REF!/1000</f>
        <v>#REF!</v>
      </c>
      <c r="F17" s="220" t="str">
        <f t="shared" si="0"/>
        <v/>
      </c>
      <c r="G17" s="230" t="str">
        <f t="shared" si="1"/>
        <v/>
      </c>
      <c r="T17" s="5"/>
    </row>
    <row r="18" spans="1:20" ht="12.75" customHeight="1" x14ac:dyDescent="0.2">
      <c r="A18" s="218" t="e">
        <f>VLOOKUP(B18,#REF!,2,FALSE)</f>
        <v>#REF!</v>
      </c>
      <c r="B18" s="245" t="e">
        <f>#REF!</f>
        <v>#REF!</v>
      </c>
      <c r="C18" s="219" t="e">
        <f>#REF!/1000</f>
        <v>#REF!</v>
      </c>
      <c r="D18" s="223" t="e">
        <f>#REF!/1000</f>
        <v>#REF!</v>
      </c>
      <c r="E18" s="219" t="e">
        <f>#REF!/1000</f>
        <v>#REF!</v>
      </c>
      <c r="F18" s="220" t="str">
        <f t="shared" si="0"/>
        <v/>
      </c>
      <c r="G18" s="230" t="str">
        <f t="shared" si="1"/>
        <v/>
      </c>
      <c r="T18" s="5"/>
    </row>
    <row r="19" spans="1:20" ht="12.75" customHeight="1" x14ac:dyDescent="0.2">
      <c r="A19" s="218" t="e">
        <f>VLOOKUP(B19,#REF!,2,FALSE)</f>
        <v>#REF!</v>
      </c>
      <c r="B19" s="245" t="e">
        <f>#REF!</f>
        <v>#REF!</v>
      </c>
      <c r="C19" s="219" t="e">
        <f>#REF!/1000</f>
        <v>#REF!</v>
      </c>
      <c r="D19" s="223" t="e">
        <f>#REF!/1000</f>
        <v>#REF!</v>
      </c>
      <c r="E19" s="219" t="e">
        <f>#REF!/1000</f>
        <v>#REF!</v>
      </c>
      <c r="F19" s="220" t="str">
        <f t="shared" si="0"/>
        <v/>
      </c>
      <c r="G19" s="230" t="str">
        <f t="shared" si="1"/>
        <v/>
      </c>
      <c r="N19" s="5"/>
      <c r="O19" s="5"/>
      <c r="Q19" s="5"/>
      <c r="R19" s="5"/>
      <c r="T19" s="5"/>
    </row>
    <row r="20" spans="1:20" ht="12.75" customHeight="1" x14ac:dyDescent="0.2">
      <c r="A20" s="218" t="e">
        <f>VLOOKUP(B20,#REF!,2,FALSE)</f>
        <v>#REF!</v>
      </c>
      <c r="B20" s="245" t="e">
        <f>#REF!</f>
        <v>#REF!</v>
      </c>
      <c r="C20" s="219" t="e">
        <f>#REF!/1000</f>
        <v>#REF!</v>
      </c>
      <c r="D20" s="223" t="e">
        <f>#REF!/1000</f>
        <v>#REF!</v>
      </c>
      <c r="E20" s="219" t="e">
        <f>#REF!/1000</f>
        <v>#REF!</v>
      </c>
      <c r="F20" s="220" t="str">
        <f t="shared" si="0"/>
        <v/>
      </c>
      <c r="G20" s="230" t="str">
        <f t="shared" si="1"/>
        <v/>
      </c>
      <c r="Q20" s="5"/>
      <c r="T20" s="5"/>
    </row>
    <row r="21" spans="1:20" ht="12.75" customHeight="1" x14ac:dyDescent="0.2">
      <c r="A21" s="218" t="e">
        <f>VLOOKUP(B21,#REF!,2,FALSE)</f>
        <v>#REF!</v>
      </c>
      <c r="B21" s="245" t="e">
        <f>#REF!</f>
        <v>#REF!</v>
      </c>
      <c r="C21" s="219" t="e">
        <f>#REF!/1000</f>
        <v>#REF!</v>
      </c>
      <c r="D21" s="223" t="e">
        <f>#REF!/1000</f>
        <v>#REF!</v>
      </c>
      <c r="E21" s="219" t="e">
        <f>#REF!/1000</f>
        <v>#REF!</v>
      </c>
      <c r="F21" s="220" t="str">
        <f t="shared" si="0"/>
        <v/>
      </c>
      <c r="G21" s="230" t="str">
        <f t="shared" si="1"/>
        <v/>
      </c>
      <c r="I21" s="5"/>
      <c r="O21" s="177"/>
      <c r="P21" s="177"/>
      <c r="Q21" s="177"/>
      <c r="R21" s="178"/>
      <c r="S21" s="178"/>
      <c r="T21" s="178"/>
    </row>
    <row r="22" spans="1:20" ht="12.75" customHeight="1" x14ac:dyDescent="0.2">
      <c r="A22" s="218" t="s">
        <v>23</v>
      </c>
      <c r="B22" s="218"/>
      <c r="C22" s="222" t="e">
        <f>C23-SUM(C7:C21)</f>
        <v>#REF!</v>
      </c>
      <c r="D22" s="222" t="e">
        <f t="shared" ref="D22:E22" si="2">D23-SUM(D7:D21)</f>
        <v>#REF!</v>
      </c>
      <c r="E22" s="222" t="e">
        <f t="shared" si="2"/>
        <v>#REF!</v>
      </c>
      <c r="F22" s="220" t="str">
        <f t="shared" si="0"/>
        <v/>
      </c>
      <c r="G22" s="230" t="str">
        <f t="shared" si="1"/>
        <v/>
      </c>
      <c r="I22" s="5"/>
    </row>
    <row r="23" spans="1:20" ht="12.75" customHeight="1" x14ac:dyDescent="0.2">
      <c r="A23" s="218" t="s">
        <v>21</v>
      </c>
      <c r="B23" s="218"/>
      <c r="C23" s="222">
        <f>+balanza_periodos!B11</f>
        <v>17900757</v>
      </c>
      <c r="D23" s="222">
        <f>+balanza_periodos!C11</f>
        <v>16865490</v>
      </c>
      <c r="E23" s="222">
        <f>+balanza_periodos!D11</f>
        <v>15696442</v>
      </c>
      <c r="F23" s="220">
        <f t="shared" si="0"/>
        <v>-6.9315981925221259E-2</v>
      </c>
      <c r="G23" s="230">
        <f t="shared" si="1"/>
        <v>1</v>
      </c>
    </row>
    <row r="24" spans="1:20" ht="12" thickBot="1" x14ac:dyDescent="0.25">
      <c r="A24" s="231"/>
      <c r="B24" s="231"/>
      <c r="C24" s="232"/>
      <c r="D24" s="232"/>
      <c r="E24" s="232"/>
      <c r="F24" s="231"/>
      <c r="G24" s="231"/>
    </row>
    <row r="25" spans="1:20" ht="33.75" customHeight="1" thickTop="1" x14ac:dyDescent="0.2">
      <c r="A25" s="385" t="s">
        <v>417</v>
      </c>
      <c r="B25" s="385"/>
      <c r="C25" s="385"/>
      <c r="D25" s="385"/>
      <c r="E25" s="385"/>
      <c r="F25" s="385"/>
      <c r="G25" s="385"/>
    </row>
    <row r="50" spans="1:20" ht="15.95" customHeight="1" x14ac:dyDescent="0.2">
      <c r="A50" s="383" t="s">
        <v>251</v>
      </c>
      <c r="B50" s="383"/>
      <c r="C50" s="383"/>
      <c r="D50" s="383"/>
      <c r="E50" s="383"/>
      <c r="F50" s="383"/>
      <c r="G50" s="383"/>
    </row>
    <row r="51" spans="1:20" ht="15.95" customHeight="1" x14ac:dyDescent="0.2">
      <c r="A51" s="384" t="s">
        <v>149</v>
      </c>
      <c r="B51" s="384"/>
      <c r="C51" s="384"/>
      <c r="D51" s="384"/>
      <c r="E51" s="384"/>
      <c r="F51" s="384"/>
      <c r="G51" s="384"/>
    </row>
    <row r="52" spans="1:20" ht="15.95" customHeight="1" thickBot="1" x14ac:dyDescent="0.25">
      <c r="A52" s="384" t="s">
        <v>240</v>
      </c>
      <c r="B52" s="384"/>
      <c r="C52" s="384"/>
      <c r="D52" s="384"/>
      <c r="E52" s="384"/>
      <c r="F52" s="384"/>
      <c r="G52" s="384"/>
    </row>
    <row r="53" spans="1:20" ht="12.75" customHeight="1" thickTop="1" x14ac:dyDescent="0.2">
      <c r="A53" s="386" t="s">
        <v>24</v>
      </c>
      <c r="B53" s="224" t="s">
        <v>91</v>
      </c>
      <c r="C53" s="225">
        <f>+C4</f>
        <v>2018</v>
      </c>
      <c r="D53" s="388" t="str">
        <f>+D4</f>
        <v>enero - diciembre</v>
      </c>
      <c r="E53" s="388"/>
      <c r="F53" s="224" t="s">
        <v>142</v>
      </c>
      <c r="G53" s="224" t="s">
        <v>133</v>
      </c>
      <c r="Q53" s="5"/>
      <c r="T53" s="5"/>
    </row>
    <row r="54" spans="1:20" ht="12.75" customHeight="1" thickBot="1" x14ac:dyDescent="0.25">
      <c r="A54" s="387"/>
      <c r="B54" s="226" t="s">
        <v>31</v>
      </c>
      <c r="C54" s="227" t="s">
        <v>132</v>
      </c>
      <c r="D54" s="228">
        <f>+balanza_periodos!C6</f>
        <v>2019</v>
      </c>
      <c r="E54" s="228">
        <f>+E5</f>
        <v>2020</v>
      </c>
      <c r="F54" s="227" t="str">
        <f>+F5</f>
        <v>2020-2019</v>
      </c>
      <c r="G54" s="227">
        <f>+G5</f>
        <v>2020</v>
      </c>
      <c r="O54" s="5"/>
      <c r="P54" s="5"/>
      <c r="Q54" s="5"/>
      <c r="R54" s="5"/>
      <c r="S54" s="5"/>
      <c r="T54" s="5"/>
    </row>
    <row r="55" spans="1:20" ht="12" thickTop="1" x14ac:dyDescent="0.2">
      <c r="C55" s="222"/>
      <c r="D55" s="222"/>
      <c r="E55" s="222"/>
      <c r="F55" s="222"/>
      <c r="G55" s="222"/>
      <c r="Q55" s="5"/>
      <c r="R55" s="5"/>
      <c r="T55" s="5"/>
    </row>
    <row r="56" spans="1:20" ht="12.75" customHeight="1" x14ac:dyDescent="0.2">
      <c r="A56" s="218" t="e">
        <f>VLOOKUP(B56,#REF!,2,FALSE)</f>
        <v>#REF!</v>
      </c>
      <c r="B56" s="245" t="e">
        <f>#REF!</f>
        <v>#REF!</v>
      </c>
      <c r="C56" s="219" t="e">
        <f>#REF!/1000</f>
        <v>#REF!</v>
      </c>
      <c r="D56" s="219" t="e">
        <f>#REF!/1000</f>
        <v>#REF!</v>
      </c>
      <c r="E56" s="219" t="e">
        <f>#REF!/1000</f>
        <v>#REF!</v>
      </c>
      <c r="F56" s="220" t="str">
        <f>IFERROR((E56-D56)/D56,"")</f>
        <v/>
      </c>
      <c r="G56" s="221" t="e">
        <f t="shared" ref="G56:G72" si="3">+E56/$E$72</f>
        <v>#REF!</v>
      </c>
      <c r="Q56" s="5"/>
      <c r="T56" s="5"/>
    </row>
    <row r="57" spans="1:20" ht="12.75" customHeight="1" x14ac:dyDescent="0.2">
      <c r="A57" s="218" t="e">
        <f>VLOOKUP(B57,#REF!,2,FALSE)</f>
        <v>#REF!</v>
      </c>
      <c r="B57" s="245" t="e">
        <f>#REF!</f>
        <v>#REF!</v>
      </c>
      <c r="C57" s="219" t="e">
        <f>#REF!/1000</f>
        <v>#REF!</v>
      </c>
      <c r="D57" s="219" t="e">
        <f>#REF!/1000</f>
        <v>#REF!</v>
      </c>
      <c r="E57" s="219" t="e">
        <f>#REF!/1000</f>
        <v>#REF!</v>
      </c>
      <c r="F57" s="220" t="str">
        <f t="shared" ref="F57:F72" si="4">IFERROR((E57-D57)/D57,"")</f>
        <v/>
      </c>
      <c r="G57" s="221" t="e">
        <f t="shared" si="3"/>
        <v>#REF!</v>
      </c>
      <c r="O57" s="5"/>
      <c r="P57" s="5"/>
      <c r="Q57" s="5"/>
      <c r="R57" s="5"/>
      <c r="S57" s="5"/>
      <c r="T57" s="5"/>
    </row>
    <row r="58" spans="1:20" ht="12.75" customHeight="1" x14ac:dyDescent="0.2">
      <c r="A58" s="218" t="e">
        <f>VLOOKUP(B58,#REF!,2,FALSE)</f>
        <v>#REF!</v>
      </c>
      <c r="B58" s="245" t="e">
        <f>#REF!</f>
        <v>#REF!</v>
      </c>
      <c r="C58" s="219" t="e">
        <f>#REF!/1000</f>
        <v>#REF!</v>
      </c>
      <c r="D58" s="219" t="e">
        <f>#REF!/1000</f>
        <v>#REF!</v>
      </c>
      <c r="E58" s="219" t="e">
        <f>#REF!/1000</f>
        <v>#REF!</v>
      </c>
      <c r="F58" s="220" t="str">
        <f t="shared" si="4"/>
        <v/>
      </c>
      <c r="G58" s="221" t="e">
        <f t="shared" si="3"/>
        <v>#REF!</v>
      </c>
      <c r="Q58" s="5"/>
      <c r="R58" s="177"/>
      <c r="S58" s="177"/>
      <c r="T58" s="177"/>
    </row>
    <row r="59" spans="1:20" ht="12.75" customHeight="1" x14ac:dyDescent="0.2">
      <c r="A59" s="218" t="e">
        <f>VLOOKUP(B59,#REF!,2,FALSE)</f>
        <v>#REF!</v>
      </c>
      <c r="B59" s="245" t="e">
        <f>#REF!</f>
        <v>#REF!</v>
      </c>
      <c r="C59" s="219" t="e">
        <f>#REF!/1000</f>
        <v>#REF!</v>
      </c>
      <c r="D59" s="219" t="e">
        <f>#REF!/1000</f>
        <v>#REF!</v>
      </c>
      <c r="E59" s="219" t="e">
        <f>#REF!/1000</f>
        <v>#REF!</v>
      </c>
      <c r="F59" s="220" t="str">
        <f t="shared" si="4"/>
        <v/>
      </c>
      <c r="G59" s="221" t="e">
        <f t="shared" si="3"/>
        <v>#REF!</v>
      </c>
      <c r="O59" s="5"/>
      <c r="Q59" s="5"/>
      <c r="R59" s="5"/>
      <c r="T59" s="5"/>
    </row>
    <row r="60" spans="1:20" ht="12.75" customHeight="1" x14ac:dyDescent="0.2">
      <c r="A60" s="218" t="e">
        <f>VLOOKUP(B60,#REF!,2,FALSE)</f>
        <v>#REF!</v>
      </c>
      <c r="B60" s="245" t="e">
        <f>#REF!</f>
        <v>#REF!</v>
      </c>
      <c r="C60" s="219" t="e">
        <f>#REF!/1000</f>
        <v>#REF!</v>
      </c>
      <c r="D60" s="219" t="e">
        <f>#REF!/1000</f>
        <v>#REF!</v>
      </c>
      <c r="E60" s="219" t="e">
        <f>#REF!/1000</f>
        <v>#REF!</v>
      </c>
      <c r="F60" s="220" t="str">
        <f t="shared" si="4"/>
        <v/>
      </c>
      <c r="G60" s="221" t="e">
        <f t="shared" si="3"/>
        <v>#REF!</v>
      </c>
      <c r="O60" s="5"/>
      <c r="Q60" s="5"/>
      <c r="R60" s="5"/>
      <c r="T60" s="5"/>
    </row>
    <row r="61" spans="1:20" ht="12.75" customHeight="1" x14ac:dyDescent="0.2">
      <c r="A61" s="218" t="e">
        <f>VLOOKUP(B61,#REF!,2,FALSE)</f>
        <v>#REF!</v>
      </c>
      <c r="B61" s="245" t="e">
        <f>#REF!</f>
        <v>#REF!</v>
      </c>
      <c r="C61" s="219" t="e">
        <f>#REF!/1000</f>
        <v>#REF!</v>
      </c>
      <c r="D61" s="219" t="e">
        <f>#REF!/1000</f>
        <v>#REF!</v>
      </c>
      <c r="E61" s="219" t="e">
        <f>#REF!/1000</f>
        <v>#REF!</v>
      </c>
      <c r="F61" s="220" t="str">
        <f t="shared" si="4"/>
        <v/>
      </c>
      <c r="G61" s="221" t="e">
        <f t="shared" si="3"/>
        <v>#REF!</v>
      </c>
      <c r="Q61" s="5"/>
      <c r="R61" s="5"/>
      <c r="T61" s="5"/>
    </row>
    <row r="62" spans="1:20" ht="12.75" customHeight="1" x14ac:dyDescent="0.2">
      <c r="A62" s="218" t="e">
        <f>VLOOKUP(B62,#REF!,2,FALSE)</f>
        <v>#REF!</v>
      </c>
      <c r="B62" s="245" t="e">
        <f>#REF!</f>
        <v>#REF!</v>
      </c>
      <c r="C62" s="219" t="e">
        <f>#REF!/1000</f>
        <v>#REF!</v>
      </c>
      <c r="D62" s="219" t="e">
        <f>#REF!/1000</f>
        <v>#REF!</v>
      </c>
      <c r="E62" s="219" t="e">
        <f>#REF!/1000</f>
        <v>#REF!</v>
      </c>
      <c r="F62" s="220" t="str">
        <f t="shared" si="4"/>
        <v/>
      </c>
      <c r="G62" s="221" t="e">
        <f t="shared" si="3"/>
        <v>#REF!</v>
      </c>
      <c r="I62" s="5"/>
      <c r="M62" s="5"/>
      <c r="N62" s="5"/>
      <c r="P62" s="5"/>
      <c r="Q62" s="5"/>
      <c r="R62" s="5"/>
      <c r="T62" s="5"/>
    </row>
    <row r="63" spans="1:20" ht="12.75" customHeight="1" x14ac:dyDescent="0.2">
      <c r="A63" s="218" t="e">
        <f>VLOOKUP(B63,#REF!,2,FALSE)</f>
        <v>#REF!</v>
      </c>
      <c r="B63" s="245" t="e">
        <f>#REF!</f>
        <v>#REF!</v>
      </c>
      <c r="C63" s="219" t="e">
        <f>#REF!/1000</f>
        <v>#REF!</v>
      </c>
      <c r="D63" s="219" t="e">
        <f>#REF!/1000</f>
        <v>#REF!</v>
      </c>
      <c r="E63" s="219" t="e">
        <f>#REF!/1000</f>
        <v>#REF!</v>
      </c>
      <c r="F63" s="220" t="str">
        <f t="shared" si="4"/>
        <v/>
      </c>
      <c r="G63" s="221" t="e">
        <f t="shared" si="3"/>
        <v>#REF!</v>
      </c>
      <c r="P63" s="177"/>
      <c r="Q63" s="177"/>
      <c r="R63" s="177"/>
      <c r="T63" s="5"/>
    </row>
    <row r="64" spans="1:20" ht="12.75" customHeight="1" x14ac:dyDescent="0.2">
      <c r="A64" s="218" t="e">
        <f>VLOOKUP(B64,#REF!,2,FALSE)</f>
        <v>#REF!</v>
      </c>
      <c r="B64" s="245" t="e">
        <f>#REF!</f>
        <v>#REF!</v>
      </c>
      <c r="C64" s="219" t="e">
        <f>#REF!/1000</f>
        <v>#REF!</v>
      </c>
      <c r="D64" s="219" t="e">
        <f>#REF!/1000</f>
        <v>#REF!</v>
      </c>
      <c r="E64" s="219" t="e">
        <f>#REF!/1000</f>
        <v>#REF!</v>
      </c>
      <c r="F64" s="220" t="str">
        <f t="shared" si="4"/>
        <v/>
      </c>
      <c r="G64" s="221" t="e">
        <f t="shared" si="3"/>
        <v>#REF!</v>
      </c>
      <c r="Q64" s="5"/>
      <c r="T64" s="5"/>
    </row>
    <row r="65" spans="1:20" ht="12.75" customHeight="1" x14ac:dyDescent="0.2">
      <c r="A65" s="218" t="e">
        <f>VLOOKUP(B65,#REF!,2,FALSE)</f>
        <v>#REF!</v>
      </c>
      <c r="B65" s="245" t="e">
        <f>#REF!</f>
        <v>#REF!</v>
      </c>
      <c r="C65" s="219" t="e">
        <f>#REF!/1000</f>
        <v>#REF!</v>
      </c>
      <c r="D65" s="219" t="e">
        <f>#REF!/1000</f>
        <v>#REF!</v>
      </c>
      <c r="E65" s="219" t="e">
        <f>#REF!/1000</f>
        <v>#REF!</v>
      </c>
      <c r="F65" s="220" t="str">
        <f t="shared" si="4"/>
        <v/>
      </c>
      <c r="G65" s="221" t="e">
        <f t="shared" si="3"/>
        <v>#REF!</v>
      </c>
      <c r="Q65" s="5"/>
      <c r="T65" s="5"/>
    </row>
    <row r="66" spans="1:20" ht="12.75" customHeight="1" x14ac:dyDescent="0.2">
      <c r="A66" s="218" t="e">
        <f>VLOOKUP(B66,#REF!,2,FALSE)</f>
        <v>#REF!</v>
      </c>
      <c r="B66" s="245" t="e">
        <f>#REF!</f>
        <v>#REF!</v>
      </c>
      <c r="C66" s="219" t="e">
        <f>#REF!/1000</f>
        <v>#REF!</v>
      </c>
      <c r="D66" s="219" t="e">
        <f>#REF!/1000</f>
        <v>#REF!</v>
      </c>
      <c r="E66" s="219" t="e">
        <f>#REF!/1000</f>
        <v>#REF!</v>
      </c>
      <c r="F66" s="220" t="str">
        <f t="shared" si="4"/>
        <v/>
      </c>
      <c r="G66" s="221" t="e">
        <f t="shared" si="3"/>
        <v>#REF!</v>
      </c>
      <c r="Q66" s="5"/>
      <c r="T66" s="5"/>
    </row>
    <row r="67" spans="1:20" ht="12.75" customHeight="1" x14ac:dyDescent="0.2">
      <c r="A67" s="218" t="e">
        <f>VLOOKUP(B67,#REF!,2,FALSE)</f>
        <v>#REF!</v>
      </c>
      <c r="B67" s="245" t="e">
        <f>#REF!</f>
        <v>#REF!</v>
      </c>
      <c r="C67" s="219" t="e">
        <f>#REF!/1000</f>
        <v>#REF!</v>
      </c>
      <c r="D67" s="219" t="e">
        <f>#REF!/1000</f>
        <v>#REF!</v>
      </c>
      <c r="E67" s="219" t="e">
        <f>#REF!/1000</f>
        <v>#REF!</v>
      </c>
      <c r="F67" s="220" t="str">
        <f t="shared" si="4"/>
        <v/>
      </c>
      <c r="G67" s="221" t="e">
        <f t="shared" si="3"/>
        <v>#REF!</v>
      </c>
    </row>
    <row r="68" spans="1:20" ht="12.75" customHeight="1" x14ac:dyDescent="0.2">
      <c r="A68" s="218" t="e">
        <f>VLOOKUP(B68,#REF!,2,FALSE)</f>
        <v>#REF!</v>
      </c>
      <c r="B68" s="245" t="e">
        <f>#REF!</f>
        <v>#REF!</v>
      </c>
      <c r="C68" s="219" t="e">
        <f>#REF!/1000</f>
        <v>#REF!</v>
      </c>
      <c r="D68" s="219" t="e">
        <f>#REF!/1000</f>
        <v>#REF!</v>
      </c>
      <c r="E68" s="219" t="e">
        <f>#REF!/1000</f>
        <v>#REF!</v>
      </c>
      <c r="F68" s="220" t="str">
        <f t="shared" si="4"/>
        <v/>
      </c>
      <c r="G68" s="221" t="e">
        <f t="shared" si="3"/>
        <v>#REF!</v>
      </c>
      <c r="O68" s="5"/>
      <c r="P68" s="5"/>
      <c r="R68" s="5"/>
      <c r="S68" s="5"/>
    </row>
    <row r="69" spans="1:20" ht="12.75" customHeight="1" x14ac:dyDescent="0.2">
      <c r="A69" s="218" t="e">
        <f>VLOOKUP(B69,#REF!,2,FALSE)</f>
        <v>#REF!</v>
      </c>
      <c r="B69" s="245" t="e">
        <f>#REF!</f>
        <v>#REF!</v>
      </c>
      <c r="C69" s="219" t="e">
        <f>#REF!/1000</f>
        <v>#REF!</v>
      </c>
      <c r="D69" s="219" t="e">
        <f>#REF!/1000</f>
        <v>#REF!</v>
      </c>
      <c r="E69" s="219" t="e">
        <f>#REF!/1000</f>
        <v>#REF!</v>
      </c>
      <c r="F69" s="220" t="str">
        <f t="shared" si="4"/>
        <v/>
      </c>
      <c r="G69" s="221" t="e">
        <f t="shared" si="3"/>
        <v>#REF!</v>
      </c>
      <c r="Q69" s="5"/>
      <c r="T69" s="5"/>
    </row>
    <row r="70" spans="1:20" ht="12.75" customHeight="1" x14ac:dyDescent="0.2">
      <c r="A70" s="218" t="e">
        <f>VLOOKUP(B70,#REF!,2,FALSE)</f>
        <v>#REF!</v>
      </c>
      <c r="B70" s="245" t="e">
        <f>#REF!</f>
        <v>#REF!</v>
      </c>
      <c r="C70" s="219" t="e">
        <f>#REF!/1000</f>
        <v>#REF!</v>
      </c>
      <c r="D70" s="219" t="e">
        <f>#REF!/1000</f>
        <v>#REF!</v>
      </c>
      <c r="E70" s="219" t="e">
        <f>#REF!/1000</f>
        <v>#REF!</v>
      </c>
      <c r="F70" s="220" t="str">
        <f t="shared" si="4"/>
        <v/>
      </c>
      <c r="G70" s="221" t="e">
        <f t="shared" si="3"/>
        <v>#REF!</v>
      </c>
      <c r="Q70" s="5"/>
      <c r="T70" s="5"/>
    </row>
    <row r="71" spans="1:20" ht="12.75" customHeight="1" x14ac:dyDescent="0.2">
      <c r="A71" s="218" t="s">
        <v>23</v>
      </c>
      <c r="B71" s="218"/>
      <c r="C71" s="222" t="e">
        <f>C72-SUM(C56:C70)</f>
        <v>#REF!</v>
      </c>
      <c r="D71" s="222" t="e">
        <f t="shared" ref="D71:E71" si="5">D72-SUM(D56:D70)</f>
        <v>#REF!</v>
      </c>
      <c r="E71" s="222" t="e">
        <f t="shared" si="5"/>
        <v>#REF!</v>
      </c>
      <c r="F71" s="220" t="str">
        <f t="shared" si="4"/>
        <v/>
      </c>
      <c r="G71" s="221" t="e">
        <f t="shared" si="3"/>
        <v>#REF!</v>
      </c>
      <c r="Q71" s="5"/>
      <c r="T71" s="5"/>
    </row>
    <row r="72" spans="1:20" ht="12.75" customHeight="1" x14ac:dyDescent="0.2">
      <c r="A72" s="218" t="s">
        <v>21</v>
      </c>
      <c r="B72" s="218"/>
      <c r="C72" s="222">
        <f>+balanza_periodos!B16</f>
        <v>6560187</v>
      </c>
      <c r="D72" s="222">
        <f>+balanza_periodos!C16</f>
        <v>6345499</v>
      </c>
      <c r="E72" s="222">
        <f>+balanza_periodos!D16</f>
        <v>6642737</v>
      </c>
      <c r="F72" s="220">
        <f t="shared" si="4"/>
        <v>4.6842336591653391E-2</v>
      </c>
      <c r="G72" s="221">
        <f t="shared" si="3"/>
        <v>1</v>
      </c>
    </row>
    <row r="73" spans="1:20" ht="12" thickBot="1" x14ac:dyDescent="0.25">
      <c r="A73" s="233"/>
      <c r="B73" s="233"/>
      <c r="C73" s="234"/>
      <c r="D73" s="234"/>
      <c r="E73" s="234"/>
      <c r="F73" s="233"/>
      <c r="G73" s="233"/>
    </row>
    <row r="74" spans="1:20" ht="12.75" customHeight="1" thickTop="1" x14ac:dyDescent="0.2">
      <c r="A74" s="385" t="s">
        <v>418</v>
      </c>
      <c r="B74" s="385"/>
      <c r="C74" s="385"/>
      <c r="D74" s="385"/>
      <c r="E74" s="385"/>
      <c r="F74" s="385"/>
      <c r="G74" s="385"/>
    </row>
  </sheetData>
  <mergeCells count="12">
    <mergeCell ref="D53:E53"/>
    <mergeCell ref="A50:G50"/>
    <mergeCell ref="A51:G51"/>
    <mergeCell ref="A52:G52"/>
    <mergeCell ref="A74:G74"/>
    <mergeCell ref="A53:A54"/>
    <mergeCell ref="A1:G1"/>
    <mergeCell ref="A2:G2"/>
    <mergeCell ref="A3:G3"/>
    <mergeCell ref="A25:G25"/>
    <mergeCell ref="A4:A5"/>
    <mergeCell ref="D4:E4"/>
  </mergeCells>
  <phoneticPr fontId="0" type="noConversion"/>
  <printOptions horizontalCentered="1" verticalCentered="1"/>
  <pageMargins left="0.78740157480314965" right="0.78740157480314965" top="1.8897637795275593" bottom="0.78740157480314965" header="0" footer="0.59055118110236227"/>
  <pageSetup scale="71" orientation="portrait" horizontalDpi="4294967294" verticalDpi="4294967294" r:id="rId1"/>
  <headerFooter alignWithMargins="0">
    <oddFooter>&amp;C&amp;P</oddFooter>
  </headerFooter>
  <rowBreaks count="1" manualBreakCount="1">
    <brk id="49"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10</vt:i4>
      </vt:variant>
    </vt:vector>
  </HeadingPairs>
  <TitlesOfParts>
    <vt:vector size="21" baseType="lpstr">
      <vt:lpstr>Portada </vt:lpstr>
      <vt:lpstr>TitulosGraficos</vt:lpstr>
      <vt:lpstr>balanza_periodos</vt:lpstr>
      <vt:lpstr>balanza_anuales</vt:lpstr>
      <vt:lpstr>evolución_comercio</vt:lpstr>
      <vt:lpstr>balanza productos_clase_sector</vt:lpstr>
      <vt:lpstr>zona economica</vt:lpstr>
      <vt:lpstr>prin paises exp e imp</vt:lpstr>
      <vt:lpstr>prin prod exp e imp</vt:lpstr>
      <vt:lpstr>Principales Rubros</vt:lpstr>
      <vt:lpstr>productos</vt:lpstr>
      <vt:lpstr>'balanza productos_clase_sector'!Área_de_impresión</vt:lpstr>
      <vt:lpstr>balanza_anuales!Área_de_impresión</vt:lpstr>
      <vt:lpstr>balanza_periodos!Área_de_impresión</vt:lpstr>
      <vt:lpstr>evolución_comercio!Área_de_impresión</vt:lpstr>
      <vt:lpstr>'Portada '!Área_de_impresión</vt:lpstr>
      <vt:lpstr>'prin paises exp e imp'!Área_de_impresión</vt:lpstr>
      <vt:lpstr>'prin prod exp e imp'!Área_de_impresión</vt:lpstr>
      <vt:lpstr>'Principales Rubros'!Área_de_impresión</vt:lpstr>
      <vt:lpstr>productos!Área_de_impresión</vt:lpstr>
      <vt:lpstr>'zona economica'!Área_de_impresión</vt:lpstr>
    </vt:vector>
  </TitlesOfParts>
  <Company>Odepa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Yáñez Barrios;David Cohen Pacini</dc:creator>
  <cp:lastModifiedBy>Liliana Yáñez Barrios</cp:lastModifiedBy>
  <cp:lastPrinted>2021-01-07T13:16:09Z</cp:lastPrinted>
  <dcterms:created xsi:type="dcterms:W3CDTF">2004-11-22T15:10:56Z</dcterms:created>
  <dcterms:modified xsi:type="dcterms:W3CDTF">2021-01-11T20:33:45Z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2f439694-9ab6-4fa1-ab3b-49d860ab70ac</vt:lpwstr>
  </property>
</Properties>
</file>