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20\Noviembre\"/>
    </mc:Choice>
  </mc:AlternateContent>
  <xr:revisionPtr revIDLastSave="0" documentId="8_{44D3D1A2-3B0A-4B3F-88D1-A5E863A9B587}" xr6:coauthVersionLast="45" xr6:coauthVersionMax="45" xr10:uidLastSave="{00000000-0000-0000-0000-000000000000}"/>
  <bookViews>
    <workbookView xWindow="-120" yWindow="-120" windowWidth="20700" windowHeight="11160" xr2:uid="{7B0AF086-C140-4575-AA12-977816377580}"/>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state="hidden" r:id="rId9"/>
    <sheet name="Principales Rubros" sheetId="24" r:id="rId10"/>
    <sheet name="productos" sheetId="12" r:id="rId11"/>
  </sheets>
  <definedNames>
    <definedName name="_xlnm.Print_Area" localSheetId="5">'balanza productos_clase_sector'!$A$1:$F$81</definedName>
    <definedName name="_xlnm.Print_Area" localSheetId="3">balanza_anuales!$A$1:$H$43</definedName>
    <definedName name="_xlnm.Print_Area" localSheetId="2">balanza_periodos!$A$1:$F$44</definedName>
    <definedName name="_xlnm.Print_Area" localSheetId="4">evolución_comercio!$A$1:$F$73</definedName>
    <definedName name="_xlnm.Print_Area" localSheetId="0">'Portada '!$A$1:$H$134</definedName>
    <definedName name="_xlnm.Print_Area" localSheetId="7">'prin paises exp e imp'!$A$1:$F$95</definedName>
    <definedName name="_xlnm.Print_Area" localSheetId="8">'prin prod exp e imp'!$A$1:$G$98</definedName>
    <definedName name="_xlnm.Print_Area" localSheetId="9">'Principales Rubros'!$A$1:$K$114</definedName>
    <definedName name="_xlnm.Print_Area" localSheetId="10">productos!$A$1:$J$493</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86" l="1"/>
  <c r="K4" i="86"/>
  <c r="K5" i="86" s="1"/>
  <c r="C2" i="86"/>
  <c r="D2" i="86"/>
  <c r="E2" i="86"/>
  <c r="F2" i="86"/>
  <c r="G2" i="86"/>
  <c r="H2" i="86"/>
  <c r="I2" i="86"/>
  <c r="J2" i="86"/>
  <c r="B2" i="86"/>
  <c r="B4" i="86"/>
  <c r="B5" i="86" s="1"/>
  <c r="J4" i="86"/>
  <c r="J5" i="86" s="1"/>
  <c r="I4" i="86"/>
  <c r="I5" i="86" s="1"/>
  <c r="H4" i="86"/>
  <c r="H5" i="86" s="1"/>
  <c r="G4" i="86"/>
  <c r="G5" i="86" s="1"/>
  <c r="F4" i="86"/>
  <c r="F5" i="86" s="1"/>
  <c r="E4" i="86"/>
  <c r="E5" i="86" s="1"/>
  <c r="D4" i="86"/>
  <c r="D5" i="86" s="1"/>
  <c r="C4" i="86"/>
  <c r="C5" i="86" s="1"/>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63" i="5"/>
  <c r="C4" i="5"/>
  <c r="C53" i="5" s="1"/>
  <c r="E5" i="5"/>
  <c r="E54" i="5" s="1"/>
  <c r="F59" i="5" l="1"/>
  <c r="F58" i="5"/>
  <c r="F16" i="5"/>
  <c r="F8" i="5"/>
  <c r="F70" i="5"/>
  <c r="F68" i="5"/>
  <c r="F15" i="5"/>
  <c r="F13" i="5"/>
  <c r="F11" i="5"/>
  <c r="F65" i="5"/>
  <c r="D23" i="5"/>
  <c r="E23" i="5"/>
  <c r="G20" i="5" s="1"/>
  <c r="F57" i="5"/>
  <c r="F18" i="5"/>
  <c r="F66" i="5"/>
  <c r="F64" i="5"/>
  <c r="F60" i="5"/>
  <c r="F10" i="5"/>
  <c r="F9" i="5"/>
  <c r="F69" i="5"/>
  <c r="F67" i="5"/>
  <c r="F21" i="5"/>
  <c r="F19" i="5"/>
  <c r="F14" i="5"/>
  <c r="F12" i="5"/>
  <c r="F20" i="5"/>
  <c r="F56" i="5"/>
  <c r="F7" i="5"/>
  <c r="G10" i="5"/>
  <c r="F62" i="5"/>
  <c r="G19" i="5"/>
  <c r="F17" i="5"/>
  <c r="F61" i="5"/>
  <c r="E22" i="5"/>
  <c r="G22" i="5" s="1"/>
  <c r="D22" i="5"/>
  <c r="G9" i="5"/>
  <c r="C23" i="5"/>
  <c r="C22" i="5" s="1"/>
  <c r="D72" i="5"/>
  <c r="D71" i="5" s="1"/>
  <c r="G15" i="5"/>
  <c r="G16" i="5"/>
  <c r="C72" i="5"/>
  <c r="C71" i="5" s="1"/>
  <c r="G17" i="5"/>
  <c r="F23" i="5"/>
  <c r="D54" i="5"/>
  <c r="D5" i="5"/>
  <c r="F22" i="5" l="1"/>
  <c r="G7" i="5"/>
  <c r="G18" i="5"/>
  <c r="G23" i="5"/>
  <c r="G11" i="5"/>
  <c r="G12" i="5"/>
  <c r="G8" i="5"/>
  <c r="G14" i="5"/>
  <c r="G13" i="5"/>
  <c r="G21" i="5"/>
  <c r="E72" i="5"/>
  <c r="G5" i="5"/>
  <c r="G54" i="5" s="1"/>
  <c r="F5" i="5"/>
  <c r="F54" i="5" s="1"/>
  <c r="D4" i="5"/>
  <c r="D53" i="5" s="1"/>
  <c r="E71" i="5" l="1"/>
  <c r="G63" i="5"/>
  <c r="G69" i="5"/>
  <c r="F72" i="5"/>
  <c r="G72" i="5"/>
  <c r="G59" i="5"/>
  <c r="G67" i="5"/>
  <c r="G66" i="5"/>
  <c r="G65" i="5"/>
  <c r="G64" i="5"/>
  <c r="G70" i="5"/>
  <c r="G57" i="5"/>
  <c r="G58" i="5"/>
  <c r="G60" i="5"/>
  <c r="G68" i="5"/>
  <c r="G56" i="5"/>
  <c r="G62" i="5"/>
  <c r="G61" i="5"/>
  <c r="F71" i="5" l="1"/>
  <c r="G71" i="5"/>
</calcChain>
</file>

<file path=xl/sharedStrings.xml><?xml version="1.0" encoding="utf-8"?>
<sst xmlns="http://schemas.openxmlformats.org/spreadsheetml/2006/main" count="958" uniqueCount="530">
  <si>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</si>
  <si>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</si>
  <si>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</si>
  <si>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</si>
  <si>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</si>
  <si>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</si>
  <si>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</si>
  <si>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</si>
  <si>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</si>
  <si>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</si>
  <si>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</si>
  <si>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</si>
  <si>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</si>
  <si>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</si>
  <si>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</si>
  <si>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</si>
  <si>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</si>
  <si>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</si>
  <si>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</si>
  <si>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</si>
  <si>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</si>
  <si>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</si>
  <si>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</si>
  <si>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</si>
  <si>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</si>
  <si>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</si>
  <si>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</si>
  <si>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</si>
  <si>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</si>
  <si>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</si>
  <si>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</si>
  <si>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</si>
  <si>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</si>
  <si>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</si>
  <si>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</si>
  <si>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</si>
  <si>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</si>
  <si>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</si>
  <si>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</si>
  <si>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</si>
  <si>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</si>
  <si>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</si>
  <si>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</si>
  <si>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</si>
  <si>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</si>
  <si>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</si>
  <si>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</si>
  <si>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</si>
  <si>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</si>
  <si>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</si>
  <si>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</si>
  <si>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</si>
  <si>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</si>
  <si>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</si>
  <si>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</si>
  <si>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</si>
  <si>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</si>
  <si>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</si>
  <si>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</si>
  <si>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</si>
  <si>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</si>
  <si>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</si>
  <si>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</si>
  <si>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</si>
  <si>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</si>
  <si>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</si>
  <si>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</si>
  <si>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</si>
  <si>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</si>
  <si>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</si>
  <si>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</si>
  <si>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</si>
  <si>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</si>
  <si>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</si>
  <si>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</si>
  <si>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</si>
  <si>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</si>
  <si>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</si>
  <si>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</si>
  <si>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</si>
  <si>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</si>
  <si>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</si>
  <si>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</si>
  <si>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</si>
  <si>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</si>
  <si>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</si>
  <si>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</si>
  <si>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</si>
  <si>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</si>
  <si>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</si>
  <si>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</si>
  <si>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</si>
  <si>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</si>
  <si>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</si>
  <si>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</si>
  <si>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</si>
  <si>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</si>
  <si>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</si>
  <si>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</si>
  <si>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</si>
  <si>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</si>
  <si>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</si>
  <si>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</si>
  <si>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</si>
  <si>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</si>
  <si>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</si>
  <si>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</si>
  <si>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</si>
  <si>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</si>
  <si>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</si>
  <si>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</si>
  <si>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</si>
  <si>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</si>
  <si>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</si>
  <si>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</si>
  <si>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</si>
  <si>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</si>
  <si>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</si>
  <si>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</si>
  <si>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</si>
  <si>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</si>
  <si>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</si>
  <si>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</si>
  <si>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</si>
  <si>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</si>
  <si>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</si>
  <si>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</si>
  <si>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</si>
  <si>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</si>
  <si>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</si>
  <si>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</si>
  <si>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</si>
  <si>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</si>
  <si>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</si>
  <si>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</si>
  <si>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</si>
  <si>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</si>
  <si>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</si>
  <si>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</si>
  <si>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</si>
  <si>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</si>
  <si>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</si>
  <si>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</si>
  <si>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</si>
  <si>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</si>
  <si>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</si>
  <si>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</si>
  <si>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</si>
  <si>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</si>
  <si>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</si>
  <si>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</si>
  <si>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</si>
  <si>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</si>
  <si>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</si>
  <si>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</si>
  <si>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</si>
  <si>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</si>
  <si>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</si>
  <si>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</si>
  <si>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</si>
  <si>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</si>
  <si>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</si>
  <si>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</si>
  <si>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</si>
  <si>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</si>
  <si>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</si>
  <si>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</si>
  <si>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</si>
  <si>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</si>
  <si>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</si>
  <si>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</si>
  <si>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</si>
  <si>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</si>
  <si>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</si>
  <si>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</si>
  <si>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</si>
  <si>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</si>
  <si>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</si>
  <si>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</si>
  <si>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</si>
  <si>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</si>
  <si>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</si>
  <si>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</si>
  <si>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</si>
  <si>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</si>
  <si>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</si>
  <si>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</si>
  <si>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</si>
  <si>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</si>
  <si>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</si>
  <si>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</si>
  <si>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</si>
  <si>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</si>
  <si>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</si>
  <si>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</si>
  <si>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</si>
  <si>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</si>
  <si>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</si>
  <si>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</si>
  <si>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</si>
  <si>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</si>
  <si>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</si>
  <si>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</si>
  <si>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</si>
  <si>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</si>
  <si>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</si>
  <si>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</si>
  <si>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</si>
  <si>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</si>
  <si>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</si>
  <si>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</si>
  <si>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</si>
  <si>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</si>
  <si>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</si>
  <si>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</si>
  <si>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</si>
  <si>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</si>
  <si>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</si>
  <si>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</si>
  <si>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</si>
  <si>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</si>
  <si>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</si>
  <si>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</si>
  <si>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</si>
  <si>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</si>
  <si>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</si>
  <si>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</si>
  <si>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</si>
  <si>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</si>
  <si>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</si>
  <si>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</si>
  <si>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</si>
  <si>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</si>
  <si>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</si>
  <si>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</si>
  <si>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</si>
  <si>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</si>
  <si>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</si>
  <si>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</si>
  <si>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</si>
  <si>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</si>
  <si>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</si>
  <si>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</si>
  <si>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</si>
  <si>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</si>
  <si>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</si>
  <si>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</si>
  <si>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</si>
  <si>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</si>
  <si>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</si>
  <si>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</si>
  <si>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</si>
  <si>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</si>
  <si>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</si>
  <si>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</si>
  <si>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</si>
  <si>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</si>
  <si>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</si>
  <si>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</si>
  <si>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</si>
  <si>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</si>
  <si>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</si>
  <si>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</si>
  <si>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</si>
  <si>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</si>
  <si>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</si>
  <si>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</si>
  <si>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</si>
  <si>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</si>
  <si>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</si>
  <si>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</si>
  <si>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</si>
  <si>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</si>
  <si>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</si>
  <si>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</si>
  <si>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</si>
  <si>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</si>
  <si>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</si>
  <si>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</si>
  <si>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</si>
  <si>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</si>
  <si>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</si>
  <si>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</si>
  <si>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</si>
  <si>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</si>
  <si>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</si>
  <si>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</si>
  <si>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</si>
  <si>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</si>
  <si>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</si>
  <si>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</si>
  <si>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</si>
  <si>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</si>
  <si>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</si>
  <si>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</si>
  <si>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</si>
  <si>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</si>
  <si>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</si>
  <si>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</si>
  <si>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</si>
  <si>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</si>
  <si>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</si>
  <si>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</si>
  <si>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</si>
  <si>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</si>
  <si>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</si>
  <si>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</si>
  <si>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</si>
  <si>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</si>
  <si>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</si>
  <si>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</si>
  <si>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</si>
  <si>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</si>
  <si>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</si>
  <si>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</si>
  <si>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</si>
  <si>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</si>
  <si>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</si>
  <si>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Italia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</si>
  <si>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</si>
  <si>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</si>
  <si>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</si>
  <si>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</si>
  <si>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</si>
  <si>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</si>
  <si>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</si>
  <si>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</si>
  <si>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</si>
  <si>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</si>
  <si>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</si>
  <si>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</si>
  <si>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</si>
  <si>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</si>
  <si>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</si>
  <si>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</si>
  <si>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</si>
  <si>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</si>
  <si>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</si>
  <si>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</si>
  <si>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</si>
  <si>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</si>
  <si>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</si>
  <si>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</si>
  <si>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</si>
  <si>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</si>
  <si>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</si>
  <si>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</si>
  <si>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</si>
  <si>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</si>
  <si>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Bélgica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</si>
  <si>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</si>
  <si>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</si>
  <si>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</si>
  <si>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</si>
  <si>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</si>
  <si>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</si>
  <si>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</si>
  <si>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</si>
  <si>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</si>
  <si>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</si>
  <si>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</si>
  <si>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</si>
  <si>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</si>
  <si>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</si>
  <si>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</si>
  <si>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</si>
  <si>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</si>
  <si>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</si>
  <si>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</si>
  <si>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</si>
  <si>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</si>
  <si>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</si>
  <si>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</si>
  <si>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</si>
  <si>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Maquinaria (unidades)</t>
  </si>
  <si>
    <t>UE ( 28 )</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</si>
  <si>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</si>
  <si>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</si>
  <si>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</si>
  <si>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</si>
  <si>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</si>
  <si>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</si>
  <si>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</si>
  <si>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</si>
  <si>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</si>
  <si>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</si>
  <si>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</si>
  <si>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</si>
  <si>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</si>
  <si>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</si>
  <si>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</si>
  <si>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</si>
  <si>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</si>
  <si>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</si>
  <si>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</si>
  <si>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</si>
  <si>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</si>
  <si>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</si>
  <si>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</si>
  <si>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</si>
  <si>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</si>
  <si>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</si>
  <si>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</si>
  <si>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</si>
  <si>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</si>
  <si>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</si>
  <si>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</si>
  <si>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</si>
  <si>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</si>
  <si>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</si>
  <si>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</si>
  <si>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</si>
  <si>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</si>
  <si>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</si>
  <si>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</si>
  <si>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</si>
  <si>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</si>
  <si>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</si>
  <si>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</si>
  <si>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</si>
  <si>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</si>
  <si>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</si>
  <si>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</si>
  <si>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</si>
  <si>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</si>
  <si>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</si>
  <si>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</si>
  <si>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</si>
  <si>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</si>
  <si>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</si>
  <si>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</si>
  <si>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</si>
  <si>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</si>
  <si>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</si>
  <si>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</si>
  <si>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</si>
  <si>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</si>
  <si>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</si>
  <si>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</si>
  <si>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</si>
  <si>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</si>
  <si>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</si>
  <si>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</si>
  <si>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</si>
  <si>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</si>
  <si>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</si>
  <si>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</si>
  <si>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</si>
  <si>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</si>
  <si>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</si>
  <si>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</si>
  <si>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</si>
  <si>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</si>
  <si>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</si>
  <si>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</si>
  <si>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</si>
  <si>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</si>
  <si>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</si>
  <si>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</si>
  <si>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</si>
  <si>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</si>
  <si>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</si>
  <si>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</si>
  <si>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</si>
  <si>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</si>
  <si>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</si>
  <si>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</si>
  <si>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</si>
  <si>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</si>
  <si>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</si>
  <si>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</si>
  <si>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</si>
  <si>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</si>
  <si>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</si>
  <si>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</si>
  <si>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</si>
  <si>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</si>
  <si>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</si>
  <si>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</si>
  <si>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</si>
  <si>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</si>
  <si>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</si>
  <si>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</si>
  <si>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</si>
  <si>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</si>
  <si>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</si>
  <si>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</si>
  <si>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</si>
  <si>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</si>
  <si>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</si>
  <si>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</si>
  <si>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</si>
  <si>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</si>
  <si>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</si>
  <si>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</si>
  <si>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</si>
  <si>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</si>
  <si>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</si>
  <si>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</si>
  <si>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</si>
  <si>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</si>
  <si>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</si>
  <si>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</si>
  <si>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</si>
  <si>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</si>
  <si>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</si>
  <si>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</si>
  <si>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</si>
  <si>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 xml:space="preserve"> * Valores 2020 con ajuste parcial de informes de variación de valor (IVV). Estos valores se irán ajustando en los próximos meses y en algunos casos difieren del Banco Central  por las proyecciones de IVV que realiza.</t>
  </si>
  <si>
    <t>Part. 2020</t>
  </si>
  <si>
    <t>Avance mensual  enero a  noviembre  de  2020</t>
  </si>
  <si>
    <t xml:space="preserve">          Diciembre 2020</t>
  </si>
  <si>
    <t>Avance mensual enero - noviembre 2020</t>
  </si>
  <si>
    <t>enero - noviembre</t>
  </si>
  <si>
    <t>2020-2019</t>
  </si>
  <si>
    <t>ene-nov</t>
  </si>
  <si>
    <t>ene-nov 16</t>
  </si>
  <si>
    <t>ene-nov 17</t>
  </si>
  <si>
    <t>ene-nov 18</t>
  </si>
  <si>
    <t>ene-nov 19</t>
  </si>
  <si>
    <t>ene-nov 20</t>
  </si>
  <si>
    <t>2019-18</t>
  </si>
  <si>
    <t>ene-nov 2019</t>
  </si>
  <si>
    <t>ene-nov 2020</t>
  </si>
  <si>
    <t>Var. (%)   2020/2019</t>
  </si>
  <si>
    <t>Var % 20/19</t>
  </si>
  <si>
    <t>enero - noviembre*</t>
  </si>
  <si>
    <t/>
  </si>
  <si>
    <t>Países Bajos</t>
  </si>
  <si>
    <t>z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</si>
</sst>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415">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167" fontId="0" fillId="0" borderId="0" xfId="58" applyNumberFormat="1" applyFont="1"/>
    <xf numFmtId="172"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3" fontId="4" fillId="0" borderId="0" xfId="0" applyNumberFormat="1" applyFont="1" applyFill="1" applyBorder="1" applyAlignment="1">
      <alignment horizontal="center"/>
    </xf>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168" fontId="3" fillId="0" borderId="0" xfId="0" applyNumberFormat="1" applyFont="1" applyFill="1" applyAlignment="1">
      <alignment horizontal="left" vertical="center"/>
    </xf>
    <xf numFmtId="9" fontId="2" fillId="0" borderId="0" xfId="58" applyFont="1" applyFill="1" applyBorder="1"/>
    <xf numFmtId="0" fontId="4" fillId="38" borderId="20" xfId="0" quotePrefix="1" applyFont="1" applyFill="1" applyBorder="1" applyAlignment="1">
      <alignment horizontal="center"/>
    </xf>
    <xf numFmtId="0" fontId="4" fillId="38" borderId="21" xfId="0" applyFont="1" applyFill="1" applyBorder="1" applyAlignment="1">
      <alignment horizontal="center"/>
    </xf>
    <xf numFmtId="0" fontId="4" fillId="38" borderId="20" xfId="0" applyFont="1" applyFill="1" applyBorder="1" applyAlignment="1">
      <alignment horizontal="right"/>
    </xf>
    <xf numFmtId="0" fontId="4" fillId="38" borderId="21" xfId="0" applyFont="1" applyFill="1" applyBorder="1" applyAlignment="1">
      <alignment horizontal="right"/>
    </xf>
    <xf numFmtId="0" fontId="4" fillId="38" borderId="18" xfId="0" applyFont="1" applyFill="1" applyBorder="1" applyAlignment="1">
      <alignment horizontal="left"/>
    </xf>
    <xf numFmtId="0" fontId="4" fillId="38" borderId="19" xfId="0" applyFont="1" applyFill="1" applyBorder="1" applyAlignment="1">
      <alignment horizontal="center"/>
    </xf>
    <xf numFmtId="3" fontId="0" fillId="0" borderId="0" xfId="0" applyNumberFormat="1" applyFill="1" applyBorder="1"/>
    <xf numFmtId="0" fontId="1" fillId="0" borderId="29" xfId="0" applyFont="1" applyFill="1" applyBorder="1" applyAlignment="1">
      <alignment horizontal="left"/>
    </xf>
    <xf numFmtId="3" fontId="0" fillId="0" borderId="29" xfId="0" applyNumberFormat="1" applyFill="1" applyBorder="1"/>
    <xf numFmtId="167" fontId="5" fillId="0" borderId="29" xfId="58" applyNumberFormat="1" applyFont="1" applyFill="1" applyBorder="1"/>
    <xf numFmtId="0" fontId="4" fillId="38" borderId="0" xfId="0" applyFont="1" applyFill="1" applyBorder="1" applyAlignment="1">
      <alignment horizontal="left"/>
    </xf>
    <xf numFmtId="3" fontId="4" fillId="38" borderId="0" xfId="0" applyNumberFormat="1" applyFont="1" applyFill="1" applyBorder="1"/>
    <xf numFmtId="167" fontId="4" fillId="38" borderId="0" xfId="58" applyNumberFormat="1" applyFont="1" applyFill="1" applyBorder="1"/>
    <xf numFmtId="3" fontId="5" fillId="0" borderId="29" xfId="0" applyNumberFormat="1" applyFont="1" applyFill="1" applyBorder="1"/>
    <xf numFmtId="0" fontId="4" fillId="38" borderId="30" xfId="0" applyFont="1" applyFill="1" applyBorder="1"/>
    <xf numFmtId="3" fontId="4" fillId="38" borderId="30" xfId="0" applyNumberFormat="1" applyFont="1" applyFill="1" applyBorder="1"/>
    <xf numFmtId="167" fontId="4" fillId="38" borderId="30" xfId="58" applyNumberFormat="1" applyFont="1" applyFill="1" applyBorder="1"/>
    <xf numFmtId="166" fontId="4" fillId="38" borderId="30" xfId="0" applyNumberFormat="1" applyFont="1" applyFill="1" applyBorder="1"/>
    <xf numFmtId="0" fontId="4" fillId="38" borderId="0" xfId="0" applyFont="1" applyFill="1" applyBorder="1"/>
    <xf numFmtId="3" fontId="4" fillId="38" borderId="0" xfId="0" applyNumberFormat="1" applyFont="1" applyFill="1"/>
    <xf numFmtId="166" fontId="5" fillId="38" borderId="0" xfId="0" applyNumberFormat="1" applyFont="1" applyFill="1" applyBorder="1"/>
    <xf numFmtId="167" fontId="2" fillId="0" borderId="0" xfId="58" applyNumberFormat="1" applyFont="1" applyFill="1" applyAlignment="1">
      <alignment vertical="center"/>
    </xf>
    <xf numFmtId="4" fontId="2" fillId="0" borderId="0" xfId="0" applyNumberFormat="1" applyFont="1" applyFill="1" applyAlignment="1">
      <alignment vertical="center"/>
    </xf>
    <xf numFmtId="171" fontId="58" fillId="0" borderId="0" xfId="0" applyNumberFormat="1" applyFont="1" applyFill="1" applyBorder="1" applyAlignment="1">
      <alignment wrapText="1"/>
    </xf>
    <xf numFmtId="41" fontId="5" fillId="0" borderId="0" xfId="70" applyFont="1" applyFill="1"/>
    <xf numFmtId="0" fontId="52" fillId="0" borderId="0" xfId="0" applyFont="1" applyFill="1" applyBorder="1"/>
    <xf numFmtId="41" fontId="3" fillId="0" borderId="0" xfId="70" applyFont="1"/>
    <xf numFmtId="9" fontId="3" fillId="0" borderId="0" xfId="58" applyFont="1" applyFill="1" applyBorder="1"/>
    <xf numFmtId="0" fontId="51" fillId="0" borderId="0" xfId="0" applyFont="1" applyFill="1" applyBorder="1" applyAlignment="1">
      <alignment horizontal="left" wrapText="1"/>
    </xf>
    <xf numFmtId="0" fontId="2" fillId="0" borderId="0" xfId="0" applyFont="1" applyFill="1" applyBorder="1" applyAlignment="1">
      <alignment horizontal="left" wrapText="1"/>
    </xf>
    <xf numFmtId="4" fontId="2" fillId="0" borderId="0" xfId="0" applyNumberFormat="1" applyFont="1" applyFill="1" applyBorder="1"/>
    <xf numFmtId="4" fontId="5" fillId="0" borderId="0" xfId="0" applyNumberFormat="1" applyFont="1" applyFill="1"/>
    <xf numFmtId="4" fontId="5" fillId="0" borderId="0" xfId="58" applyNumberFormat="1" applyFont="1" applyFill="1"/>
    <xf numFmtId="3" fontId="4" fillId="0" borderId="0" xfId="0" applyNumberFormat="1" applyFont="1" applyFill="1" applyBorder="1" applyAlignment="1">
      <alignment horizontal="center" vertical="center" wrapText="1"/>
    </xf>
    <xf numFmtId="4" fontId="6" fillId="0" borderId="0" xfId="0" applyNumberFormat="1" applyFont="1" applyFill="1"/>
    <xf numFmtId="41" fontId="3" fillId="0" borderId="0" xfId="70" applyFont="1" applyFill="1" applyBorder="1"/>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2" borderId="19"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4" xfId="0" applyFont="1" applyFill="1" applyBorder="1" applyAlignment="1">
      <alignment horizontal="center" vertical="center" wrapText="1"/>
    </xf>
    <xf numFmtId="0" fontId="4" fillId="38" borderId="20" xfId="0" applyFont="1" applyFill="1" applyBorder="1" applyAlignment="1">
      <alignment horizontal="center"/>
    </xf>
    <xf numFmtId="0" fontId="4" fillId="0" borderId="30"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4" fillId="0" borderId="20" xfId="0" applyFont="1" applyBorder="1" applyAlignment="1">
      <alignment horizont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3" fillId="0" borderId="24" xfId="0" applyFont="1" applyFill="1" applyBorder="1" applyAlignment="1">
      <alignment horizontal="center" vertical="center" wrapText="1"/>
    </xf>
    <xf numFmtId="0" fontId="3" fillId="2" borderId="20" xfId="0" applyFont="1" applyFill="1" applyBorder="1" applyAlignment="1">
      <alignment horizontal="center"/>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37" borderId="20" xfId="0" quotePrefix="1" applyFont="1" applyFill="1" applyBorder="1" applyAlignment="1">
      <alignment horizontal="center"/>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51" fillId="0" borderId="3" xfId="0" applyFont="1" applyFill="1" applyBorder="1" applyAlignment="1">
      <alignment horizontal="left" wrapText="1"/>
    </xf>
    <xf numFmtId="0" fontId="2" fillId="0" borderId="28" xfId="0" applyFont="1" applyFill="1" applyBorder="1" applyAlignment="1">
      <alignment horizontal="left" wrapText="1"/>
    </xf>
    <xf numFmtId="0" fontId="3" fillId="0" borderId="4" xfId="0" quotePrefix="1" applyFont="1" applyFill="1" applyBorder="1" applyAlignment="1">
      <alignment horizontal="center" vertical="center"/>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ene-nov 16</c:v>
                </c:pt>
                <c:pt idx="1">
                  <c:v>ene-nov 17</c:v>
                </c:pt>
                <c:pt idx="2">
                  <c:v>ene-nov 18</c:v>
                </c:pt>
                <c:pt idx="3">
                  <c:v>ene-nov 19</c:v>
                </c:pt>
                <c:pt idx="4">
                  <c:v>ene-nov 20</c:v>
                </c:pt>
              </c:strCache>
            </c:strRef>
          </c:cat>
          <c:val>
            <c:numRef>
              <c:f>balanza_periodos!$U$28:$U$32</c:f>
              <c:numCache>
                <c:formatCode>_-* #,##0\ _p_t_a_-;\-* #,##0\ _p_t_a_-;_-* "-"??\ _p_t_a_-;_-@_-</c:formatCode>
                <c:ptCount val="5"/>
                <c:pt idx="0">
                  <c:v>5216327</c:v>
                </c:pt>
                <c:pt idx="1">
                  <c:v>5143432</c:v>
                </c:pt>
                <c:pt idx="2">
                  <c:v>5633689</c:v>
                </c:pt>
                <c:pt idx="3">
                  <c:v>5680596</c:v>
                </c:pt>
                <c:pt idx="4">
                  <c:v>4832477</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ene-nov 16</c:v>
                </c:pt>
                <c:pt idx="1">
                  <c:v>ene-nov 17</c:v>
                </c:pt>
                <c:pt idx="2">
                  <c:v>ene-nov 18</c:v>
                </c:pt>
                <c:pt idx="3">
                  <c:v>ene-nov 19</c:v>
                </c:pt>
                <c:pt idx="4">
                  <c:v>ene-nov 20</c:v>
                </c:pt>
              </c:strCache>
            </c:strRef>
          </c:cat>
          <c:val>
            <c:numRef>
              <c:f>balanza_periodos!$V$28:$V$32</c:f>
              <c:numCache>
                <c:formatCode>_-* #,##0\ _p_t_a_-;\-* #,##0\ _p_t_a_-;_-* "-"??\ _p_t_a_-;_-@_-</c:formatCode>
                <c:ptCount val="5"/>
                <c:pt idx="0">
                  <c:v>-257530</c:v>
                </c:pt>
                <c:pt idx="1">
                  <c:v>-702060</c:v>
                </c:pt>
                <c:pt idx="2">
                  <c:v>-681642</c:v>
                </c:pt>
                <c:pt idx="3">
                  <c:v>-656177</c:v>
                </c:pt>
                <c:pt idx="4">
                  <c:v>-364590</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ene-nov 16</c:v>
                </c:pt>
                <c:pt idx="1">
                  <c:v>ene-nov 17</c:v>
                </c:pt>
                <c:pt idx="2">
                  <c:v>ene-nov 18</c:v>
                </c:pt>
                <c:pt idx="3">
                  <c:v>ene-nov 19</c:v>
                </c:pt>
                <c:pt idx="4">
                  <c:v>ene-nov 20</c:v>
                </c:pt>
              </c:strCache>
            </c:strRef>
          </c:cat>
          <c:val>
            <c:numRef>
              <c:f>balanza_periodos!$W$28:$W$32</c:f>
              <c:numCache>
                <c:formatCode>_-* #,##0\ _p_t_a_-;\-* #,##0\ _p_t_a_-;_-* "-"??\ _p_t_a_-;_-@_-</c:formatCode>
                <c:ptCount val="5"/>
                <c:pt idx="0">
                  <c:v>4039087</c:v>
                </c:pt>
                <c:pt idx="1">
                  <c:v>4248721</c:v>
                </c:pt>
                <c:pt idx="2">
                  <c:v>5524149</c:v>
                </c:pt>
                <c:pt idx="3">
                  <c:v>4406891</c:v>
                </c:pt>
                <c:pt idx="4">
                  <c:v>3734523</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ene-nov 16</c:v>
                </c:pt>
                <c:pt idx="1">
                  <c:v>ene-nov 17</c:v>
                </c:pt>
                <c:pt idx="2">
                  <c:v>ene-nov 18</c:v>
                </c:pt>
                <c:pt idx="3">
                  <c:v>ene-nov 19</c:v>
                </c:pt>
                <c:pt idx="4">
                  <c:v>ene-nov 20</c:v>
                </c:pt>
              </c:strCache>
            </c:strRef>
          </c:cat>
          <c:val>
            <c:numRef>
              <c:f>balanza_periodos!$X$28:$X$32</c:f>
              <c:numCache>
                <c:formatCode>_-* #,##0\ _p_t_a_-;\-* #,##0\ _p_t_a_-;_-* "-"??\ _p_t_a_-;_-@_-</c:formatCode>
                <c:ptCount val="5"/>
                <c:pt idx="0">
                  <c:v>8997884</c:v>
                </c:pt>
                <c:pt idx="1">
                  <c:v>8690093</c:v>
                </c:pt>
                <c:pt idx="2">
                  <c:v>10476196</c:v>
                </c:pt>
                <c:pt idx="3">
                  <c:v>9431310</c:v>
                </c:pt>
                <c:pt idx="4">
                  <c:v>8202410</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noviembre 2020</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Perú</c:v>
                </c:pt>
                <c:pt idx="7">
                  <c:v>Ecuador</c:v>
                </c:pt>
                <c:pt idx="8">
                  <c:v>Alemania</c:v>
                </c:pt>
                <c:pt idx="9">
                  <c:v>España</c:v>
                </c:pt>
                <c:pt idx="10">
                  <c:v>Holanda</c:v>
                </c:pt>
                <c:pt idx="11">
                  <c:v>Colombia</c:v>
                </c:pt>
                <c:pt idx="12">
                  <c:v>México</c:v>
                </c:pt>
                <c:pt idx="13">
                  <c:v>Bolivia</c:v>
                </c:pt>
                <c:pt idx="14">
                  <c:v>Bélgica</c:v>
                </c:pt>
              </c:strCache>
            </c:strRef>
          </c:cat>
          <c:val>
            <c:numRef>
              <c:f>'prin paises exp e imp'!$D$55:$D$69</c:f>
              <c:numCache>
                <c:formatCode>#,##0</c:formatCode>
                <c:ptCount val="15"/>
                <c:pt idx="0">
                  <c:v>1569783.4398699983</c:v>
                </c:pt>
                <c:pt idx="1">
                  <c:v>848822.17607999966</c:v>
                </c:pt>
                <c:pt idx="2">
                  <c:v>834631.06833999965</c:v>
                </c:pt>
                <c:pt idx="3">
                  <c:v>640954.87919000024</c:v>
                </c:pt>
                <c:pt idx="4">
                  <c:v>270924.24608000007</c:v>
                </c:pt>
                <c:pt idx="5">
                  <c:v>162858.93755000003</c:v>
                </c:pt>
                <c:pt idx="6">
                  <c:v>138275.84425000002</c:v>
                </c:pt>
                <c:pt idx="7">
                  <c:v>125229.06482000004</c:v>
                </c:pt>
                <c:pt idx="8">
                  <c:v>114900.96469000001</c:v>
                </c:pt>
                <c:pt idx="9">
                  <c:v>114707.50437999997</c:v>
                </c:pt>
                <c:pt idx="10">
                  <c:v>108801.48361000007</c:v>
                </c:pt>
                <c:pt idx="11">
                  <c:v>103026.04897999995</c:v>
                </c:pt>
                <c:pt idx="12">
                  <c:v>99794.584350000048</c:v>
                </c:pt>
                <c:pt idx="13">
                  <c:v>85667.471509999974</c:v>
                </c:pt>
                <c:pt idx="14">
                  <c:v>82207.326790000006</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noviembre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Países Bajos</c:v>
                </c:pt>
                <c:pt idx="4">
                  <c:v>Corea del Sur</c:v>
                </c:pt>
                <c:pt idx="5">
                  <c:v>Reino Unido</c:v>
                </c:pt>
                <c:pt idx="6">
                  <c:v>México</c:v>
                </c:pt>
                <c:pt idx="7">
                  <c:v>Brasil</c:v>
                </c:pt>
                <c:pt idx="8">
                  <c:v>Italia</c:v>
                </c:pt>
                <c:pt idx="9">
                  <c:v>Alemania</c:v>
                </c:pt>
                <c:pt idx="10">
                  <c:v>Perú</c:v>
                </c:pt>
                <c:pt idx="11">
                  <c:v>Canadá</c:v>
                </c:pt>
                <c:pt idx="12">
                  <c:v>Colombia</c:v>
                </c:pt>
                <c:pt idx="13">
                  <c:v>Taiwán</c:v>
                </c:pt>
                <c:pt idx="14">
                  <c:v>Francia</c:v>
                </c:pt>
              </c:strCache>
            </c:strRef>
          </c:cat>
          <c:val>
            <c:numRef>
              <c:f>'prin paises exp e imp'!$D$7:$D$21</c:f>
              <c:numCache>
                <c:formatCode>#,##0</c:formatCode>
                <c:ptCount val="15"/>
                <c:pt idx="0">
                  <c:v>3707597.3145799991</c:v>
                </c:pt>
                <c:pt idx="1">
                  <c:v>2992427.2148700021</c:v>
                </c:pt>
                <c:pt idx="2">
                  <c:v>756192.56351999985</c:v>
                </c:pt>
                <c:pt idx="3">
                  <c:v>624656.41680999997</c:v>
                </c:pt>
                <c:pt idx="4">
                  <c:v>476719.84401000006</c:v>
                </c:pt>
                <c:pt idx="5">
                  <c:v>470268.68846999982</c:v>
                </c:pt>
                <c:pt idx="6">
                  <c:v>467589.44769999996</c:v>
                </c:pt>
                <c:pt idx="7">
                  <c:v>402881.17359000019</c:v>
                </c:pt>
                <c:pt idx="8">
                  <c:v>304550.23699</c:v>
                </c:pt>
                <c:pt idx="9">
                  <c:v>297063.14087999996</c:v>
                </c:pt>
                <c:pt idx="10">
                  <c:v>293645.10479000007</c:v>
                </c:pt>
                <c:pt idx="11">
                  <c:v>286193.20826000004</c:v>
                </c:pt>
                <c:pt idx="12">
                  <c:v>261162.16433000012</c:v>
                </c:pt>
                <c:pt idx="13">
                  <c:v>197884.81198000006</c:v>
                </c:pt>
                <c:pt idx="14">
                  <c:v>173376.89345999996</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noviembre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noviembre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noviembre 2020</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4856405.8963699993</c:v>
                </c:pt>
                <c:pt idx="1">
                  <c:v>1891475.0884100003</c:v>
                </c:pt>
                <c:pt idx="2">
                  <c:v>1713103.7160399999</c:v>
                </c:pt>
                <c:pt idx="3">
                  <c:v>1154135.2767500002</c:v>
                </c:pt>
                <c:pt idx="4">
                  <c:v>1011708.7714199999</c:v>
                </c:pt>
                <c:pt idx="5">
                  <c:v>1268448.7317499998</c:v>
                </c:pt>
                <c:pt idx="6">
                  <c:v>661851.21368000004</c:v>
                </c:pt>
                <c:pt idx="7">
                  <c:v>310375.15740000003</c:v>
                </c:pt>
                <c:pt idx="8">
                  <c:v>322262.36325999995</c:v>
                </c:pt>
                <c:pt idx="9">
                  <c:v>143361.02899000002</c:v>
                </c:pt>
                <c:pt idx="10">
                  <c:v>192528.38500999997</c:v>
                </c:pt>
                <c:pt idx="11">
                  <c:v>47422.308430000005</c:v>
                </c:pt>
                <c:pt idx="12">
                  <c:v>24050.94888</c:v>
                </c:pt>
                <c:pt idx="13">
                  <c:v>6092.8704799999996</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noviembre 2020</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shade val="51000"/>
                    <a:satMod val="130000"/>
                  </a:schemeClr>
                </a:gs>
                <a:gs pos="80000">
                  <a:schemeClr val="accent1">
                    <a:shade val="45000"/>
                    <a:shade val="93000"/>
                    <a:satMod val="130000"/>
                  </a:schemeClr>
                </a:gs>
                <a:gs pos="100000">
                  <a:schemeClr val="accent1">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1353560.74496</c:v>
                </c:pt>
                <c:pt idx="1">
                  <c:v>960243.63375000027</c:v>
                </c:pt>
                <c:pt idx="2" formatCode="_(* #,##0_);_(* \(#,##0\);_(* &quot;-&quot;_);_(@_)">
                  <c:v>1022103.6556600004</c:v>
                </c:pt>
                <c:pt idx="3">
                  <c:v>381886.49075000023</c:v>
                </c:pt>
                <c:pt idx="4">
                  <c:v>316032.66214000015</c:v>
                </c:pt>
                <c:pt idx="5">
                  <c:v>182836</c:v>
                </c:pt>
                <c:pt idx="6" formatCode="_(* #,##0_);_(* \(#,##0\);_(* &quot;-&quot;_);_(@_)">
                  <c:v>258429.82597000009</c:v>
                </c:pt>
                <c:pt idx="7">
                  <c:v>220704.82027000037</c:v>
                </c:pt>
                <c:pt idx="8">
                  <c:v>152060.03632000001</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15"/>
        <c:overlap val="-2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shade val="51000"/>
                          <a:satMod val="130000"/>
                        </a:schemeClr>
                      </a:gs>
                      <a:gs pos="80000">
                        <a:schemeClr val="accent1">
                          <a:shade val="61000"/>
                          <a:shade val="93000"/>
                          <a:satMod val="130000"/>
                        </a:schemeClr>
                      </a:gs>
                      <a:gs pos="100000">
                        <a:schemeClr val="accent1">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4856405.8963699993</c:v>
                      </c:pt>
                      <c:pt idx="1">
                        <c:v>1011708.7714199999</c:v>
                      </c:pt>
                      <c:pt idx="2">
                        <c:v>310375.15740000003</c:v>
                      </c:pt>
                      <c:pt idx="3">
                        <c:v>47422.308430000005</c:v>
                      </c:pt>
                      <c:pt idx="4">
                        <c:v>24050.94888</c:v>
                      </c:pt>
                      <c:pt idx="5">
                        <c:v>6092.8704799999996</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2015</c:v>
                </c:pt>
                <c:pt idx="1">
                  <c:v>2016</c:v>
                </c:pt>
                <c:pt idx="2">
                  <c:v>2017</c:v>
                </c:pt>
                <c:pt idx="3">
                  <c:v>2018</c:v>
                </c:pt>
                <c:pt idx="4">
                  <c:v>2019</c:v>
                </c:pt>
              </c:numCache>
            </c:numRef>
          </c:cat>
          <c:val>
            <c:numRef>
              <c:f>balanza_anuales!$U$27:$U$31</c:f>
              <c:numCache>
                <c:formatCode>_-* #,##0\ _p_t_a_-;\-* #,##0\ _p_t_a_-;_-* "-"??\ _p_t_a_-;_-@_-</c:formatCode>
                <c:ptCount val="5"/>
                <c:pt idx="0">
                  <c:v>5149872</c:v>
                </c:pt>
                <c:pt idx="1">
                  <c:v>5924661</c:v>
                </c:pt>
                <c:pt idx="2">
                  <c:v>5619304</c:v>
                </c:pt>
                <c:pt idx="3">
                  <c:v>6126434</c:v>
                </c:pt>
                <c:pt idx="4">
                  <c:v>6445897</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2015</c:v>
                </c:pt>
                <c:pt idx="1">
                  <c:v>2016</c:v>
                </c:pt>
                <c:pt idx="2">
                  <c:v>2017</c:v>
                </c:pt>
                <c:pt idx="3">
                  <c:v>2018</c:v>
                </c:pt>
                <c:pt idx="4">
                  <c:v>2019</c:v>
                </c:pt>
              </c:numCache>
            </c:numRef>
          </c:cat>
          <c:val>
            <c:numRef>
              <c:f>balanza_anuales!$V$27:$V$31</c:f>
              <c:numCache>
                <c:formatCode>_-* #,##0\ _p_t_a_-;\-* #,##0\ _p_t_a_-;_-* "-"??\ _p_t_a_-;_-@_-</c:formatCode>
                <c:ptCount val="5"/>
                <c:pt idx="0">
                  <c:v>-127785</c:v>
                </c:pt>
                <c:pt idx="1">
                  <c:v>-325421</c:v>
                </c:pt>
                <c:pt idx="2">
                  <c:v>-782654</c:v>
                </c:pt>
                <c:pt idx="3">
                  <c:v>-761998</c:v>
                </c:pt>
                <c:pt idx="4">
                  <c:v>-681606</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2015</c:v>
                </c:pt>
                <c:pt idx="1">
                  <c:v>2016</c:v>
                </c:pt>
                <c:pt idx="2">
                  <c:v>2017</c:v>
                </c:pt>
                <c:pt idx="3">
                  <c:v>2018</c:v>
                </c:pt>
                <c:pt idx="4">
                  <c:v>2019</c:v>
                </c:pt>
              </c:numCache>
            </c:numRef>
          </c:cat>
          <c:val>
            <c:numRef>
              <c:f>balanza_anuales!$W$27:$W$31</c:f>
              <c:numCache>
                <c:formatCode>_-* #,##0\ _p_t_a_-;\-* #,##0\ _p_t_a_-;_-* "-"??\ _p_t_a_-;_-@_-</c:formatCode>
                <c:ptCount val="5"/>
                <c:pt idx="0">
                  <c:v>4591408</c:v>
                </c:pt>
                <c:pt idx="1">
                  <c:v>4468104</c:v>
                </c:pt>
                <c:pt idx="2">
                  <c:v>4700192</c:v>
                </c:pt>
                <c:pt idx="3">
                  <c:v>5976134</c:v>
                </c:pt>
                <c:pt idx="4">
                  <c:v>4755358</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2015</c:v>
                </c:pt>
                <c:pt idx="1">
                  <c:v>2016</c:v>
                </c:pt>
                <c:pt idx="2">
                  <c:v>2017</c:v>
                </c:pt>
                <c:pt idx="3">
                  <c:v>2018</c:v>
                </c:pt>
                <c:pt idx="4">
                  <c:v>2019</c:v>
                </c:pt>
              </c:numCache>
            </c:numRef>
          </c:cat>
          <c:val>
            <c:numRef>
              <c:f>balanza_anuales!$X$27:$X$31</c:f>
              <c:numCache>
                <c:formatCode>_-* #,##0\ _p_t_a_-;\-* #,##0\ _p_t_a_-;_-* "-"??\ _p_t_a_-;_-@_-</c:formatCode>
                <c:ptCount val="5"/>
                <c:pt idx="0">
                  <c:v>9613495</c:v>
                </c:pt>
                <c:pt idx="1">
                  <c:v>10067344</c:v>
                </c:pt>
                <c:pt idx="2">
                  <c:v>9536842</c:v>
                </c:pt>
                <c:pt idx="3">
                  <c:v>11340570</c:v>
                </c:pt>
                <c:pt idx="4">
                  <c:v>10519649</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ene-nov 16</c:v>
                </c:pt>
                <c:pt idx="1">
                  <c:v>ene-nov 17</c:v>
                </c:pt>
                <c:pt idx="2">
                  <c:v>ene-nov 18</c:v>
                </c:pt>
                <c:pt idx="3">
                  <c:v>ene-nov 19</c:v>
                </c:pt>
                <c:pt idx="4">
                  <c:v>ene-nov 20</c:v>
                </c:pt>
              </c:strCache>
            </c:strRef>
          </c:cat>
          <c:val>
            <c:numRef>
              <c:f>evolución_comercio!$R$3:$R$7</c:f>
              <c:numCache>
                <c:formatCode>_-* #,##0\ _p_t_a_-;\-* #,##0\ _p_t_a_-;_-* "-"??\ _p_t_a_-;_-@_-</c:formatCode>
                <c:ptCount val="5"/>
                <c:pt idx="0">
                  <c:v>8274279</c:v>
                </c:pt>
                <c:pt idx="1">
                  <c:v>8448657</c:v>
                </c:pt>
                <c:pt idx="2">
                  <c:v>9374035</c:v>
                </c:pt>
                <c:pt idx="3">
                  <c:v>9290461</c:v>
                </c:pt>
                <c:pt idx="4">
                  <c:v>8744265</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ene-nov 16</c:v>
                </c:pt>
                <c:pt idx="1">
                  <c:v>ene-nov 17</c:v>
                </c:pt>
                <c:pt idx="2">
                  <c:v>ene-nov 18</c:v>
                </c:pt>
                <c:pt idx="3">
                  <c:v>ene-nov 19</c:v>
                </c:pt>
                <c:pt idx="4">
                  <c:v>ene-nov 20</c:v>
                </c:pt>
              </c:strCache>
            </c:strRef>
          </c:cat>
          <c:val>
            <c:numRef>
              <c:f>evolución_comercio!$S$3:$S$7</c:f>
              <c:numCache>
                <c:formatCode>_-* #,##0\ _p_t_a_-;\-* #,##0\ _p_t_a_-;_-* "-"??\ _p_t_a_-;_-@_-</c:formatCode>
                <c:ptCount val="5"/>
                <c:pt idx="0">
                  <c:v>1135833</c:v>
                </c:pt>
                <c:pt idx="1">
                  <c:v>1088304</c:v>
                </c:pt>
                <c:pt idx="2">
                  <c:v>1280132</c:v>
                </c:pt>
                <c:pt idx="3">
                  <c:v>1309766</c:v>
                </c:pt>
                <c:pt idx="4">
                  <c:v>1501541</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ene-nov 16</c:v>
                </c:pt>
                <c:pt idx="1">
                  <c:v>ene-nov 17</c:v>
                </c:pt>
                <c:pt idx="2">
                  <c:v>ene-nov 18</c:v>
                </c:pt>
                <c:pt idx="3">
                  <c:v>ene-nov 19</c:v>
                </c:pt>
                <c:pt idx="4">
                  <c:v>ene-nov 20</c:v>
                </c:pt>
              </c:strCache>
            </c:strRef>
          </c:cat>
          <c:val>
            <c:numRef>
              <c:f>evolución_comercio!$T$3:$T$7</c:f>
              <c:numCache>
                <c:formatCode>_-* #,##0\ _p_t_a_-;\-* #,##0\ _p_t_a_-;_-* "-"??\ _p_t_a_-;_-@_-</c:formatCode>
                <c:ptCount val="5"/>
                <c:pt idx="0">
                  <c:v>4274966</c:v>
                </c:pt>
                <c:pt idx="1">
                  <c:v>4489789</c:v>
                </c:pt>
                <c:pt idx="2">
                  <c:v>5831677</c:v>
                </c:pt>
                <c:pt idx="3">
                  <c:v>4646069</c:v>
                </c:pt>
                <c:pt idx="4">
                  <c:v>3917359</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ene-nov 16</c:v>
                </c:pt>
                <c:pt idx="1">
                  <c:v>ene-nov 17</c:v>
                </c:pt>
                <c:pt idx="2">
                  <c:v>ene-nov 18</c:v>
                </c:pt>
                <c:pt idx="3">
                  <c:v>ene-nov 19</c:v>
                </c:pt>
                <c:pt idx="4">
                  <c:v>ene-nov 20</c:v>
                </c:pt>
              </c:strCache>
            </c:strRef>
          </c:cat>
          <c:val>
            <c:numRef>
              <c:f>evolución_comercio!$U$3:$U$7</c:f>
              <c:numCache>
                <c:formatCode>_-* #,##0\ _p_t_a_-;\-* #,##0\ _p_t_a_-;_-* "-"??\ _p_t_a_-;_-@_-</c:formatCode>
                <c:ptCount val="5"/>
                <c:pt idx="0">
                  <c:v>13685078</c:v>
                </c:pt>
                <c:pt idx="1">
                  <c:v>14026750</c:v>
                </c:pt>
                <c:pt idx="2">
                  <c:v>16485844</c:v>
                </c:pt>
                <c:pt idx="3">
                  <c:v>15246296</c:v>
                </c:pt>
                <c:pt idx="4">
                  <c:v>14163165</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ene-nov 16</c:v>
                </c:pt>
                <c:pt idx="1">
                  <c:v>ene-nov 17</c:v>
                </c:pt>
                <c:pt idx="2">
                  <c:v>ene-nov 18</c:v>
                </c:pt>
                <c:pt idx="3">
                  <c:v>ene-nov 19</c:v>
                </c:pt>
                <c:pt idx="4">
                  <c:v>ene-nov 20</c:v>
                </c:pt>
              </c:strCache>
            </c:strRef>
          </c:cat>
          <c:val>
            <c:numRef>
              <c:f>evolución_comercio!$R$12:$R$16</c:f>
              <c:numCache>
                <c:formatCode>_-* #,##0\ _p_t_a_-;\-* #,##0\ _p_t_a_-;_-* "-"??\ _p_t_a_-;_-@_-</c:formatCode>
                <c:ptCount val="5"/>
                <c:pt idx="0">
                  <c:v>3057952</c:v>
                </c:pt>
                <c:pt idx="1">
                  <c:v>3305225</c:v>
                </c:pt>
                <c:pt idx="2">
                  <c:v>3740346</c:v>
                </c:pt>
                <c:pt idx="3">
                  <c:v>3609865</c:v>
                </c:pt>
                <c:pt idx="4">
                  <c:v>3911788</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ene-nov 16</c:v>
                </c:pt>
                <c:pt idx="1">
                  <c:v>ene-nov 17</c:v>
                </c:pt>
                <c:pt idx="2">
                  <c:v>ene-nov 18</c:v>
                </c:pt>
                <c:pt idx="3">
                  <c:v>ene-nov 19</c:v>
                </c:pt>
                <c:pt idx="4">
                  <c:v>ene-nov 20</c:v>
                </c:pt>
              </c:strCache>
            </c:strRef>
          </c:cat>
          <c:val>
            <c:numRef>
              <c:f>evolución_comercio!$S$12:$S$16</c:f>
              <c:numCache>
                <c:formatCode>_-* #,##0\ _p_t_a_-;\-* #,##0\ _p_t_a_-;_-* "-"??\ _p_t_a_-;_-@_-</c:formatCode>
                <c:ptCount val="5"/>
                <c:pt idx="0">
                  <c:v>1393363</c:v>
                </c:pt>
                <c:pt idx="1">
                  <c:v>1790364</c:v>
                </c:pt>
                <c:pt idx="2">
                  <c:v>1961774</c:v>
                </c:pt>
                <c:pt idx="3">
                  <c:v>1965943</c:v>
                </c:pt>
                <c:pt idx="4">
                  <c:v>1866131</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ene-nov 16</c:v>
                </c:pt>
                <c:pt idx="1">
                  <c:v>ene-nov 17</c:v>
                </c:pt>
                <c:pt idx="2">
                  <c:v>ene-nov 18</c:v>
                </c:pt>
                <c:pt idx="3">
                  <c:v>ene-nov 19</c:v>
                </c:pt>
                <c:pt idx="4">
                  <c:v>ene-nov 20</c:v>
                </c:pt>
              </c:strCache>
            </c:strRef>
          </c:cat>
          <c:val>
            <c:numRef>
              <c:f>evolución_comercio!$T$12:$T$16</c:f>
              <c:numCache>
                <c:formatCode>_-* #,##0\ _p_t_a_-;\-* #,##0\ _p_t_a_-;_-* "-"??\ _p_t_a_-;_-@_-</c:formatCode>
                <c:ptCount val="5"/>
                <c:pt idx="0">
                  <c:v>235879</c:v>
                </c:pt>
                <c:pt idx="1">
                  <c:v>241068</c:v>
                </c:pt>
                <c:pt idx="2">
                  <c:v>307528</c:v>
                </c:pt>
                <c:pt idx="3">
                  <c:v>239178</c:v>
                </c:pt>
                <c:pt idx="4">
                  <c:v>182836</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ene-nov 16</c:v>
                </c:pt>
                <c:pt idx="1">
                  <c:v>ene-nov 17</c:v>
                </c:pt>
                <c:pt idx="2">
                  <c:v>ene-nov 18</c:v>
                </c:pt>
                <c:pt idx="3">
                  <c:v>ene-nov 19</c:v>
                </c:pt>
                <c:pt idx="4">
                  <c:v>ene-nov 20</c:v>
                </c:pt>
              </c:strCache>
            </c:strRef>
          </c:cat>
          <c:val>
            <c:numRef>
              <c:f>evolución_comercio!$U$12:$U$16</c:f>
              <c:numCache>
                <c:formatCode>_-* #,##0\ _p_t_a_-;\-* #,##0\ _p_t_a_-;_-* "-"??\ _p_t_a_-;_-@_-</c:formatCode>
                <c:ptCount val="5"/>
                <c:pt idx="0">
                  <c:v>4687194</c:v>
                </c:pt>
                <c:pt idx="1">
                  <c:v>5336657</c:v>
                </c:pt>
                <c:pt idx="2">
                  <c:v>6009648</c:v>
                </c:pt>
                <c:pt idx="3">
                  <c:v>5814986</c:v>
                </c:pt>
                <c:pt idx="4">
                  <c:v>5960755</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noviembre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5721100</c:v>
                </c:pt>
                <c:pt idx="1">
                  <c:v>8442065</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noviembre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8744265</c:v>
                </c:pt>
                <c:pt idx="1">
                  <c:v>1501541</c:v>
                </c:pt>
                <c:pt idx="2">
                  <c:v>3917359</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noviembre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6003692.6709300019</c:v>
                </c:pt>
                <c:pt idx="1">
                  <c:v>587497.78997000016</c:v>
                </c:pt>
                <c:pt idx="2">
                  <c:v>3746209.8708300022</c:v>
                </c:pt>
                <c:pt idx="3">
                  <c:v>2404982.608909999</c:v>
                </c:pt>
                <c:pt idx="4">
                  <c:v>1420782.0593599975</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noviembre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448678.11693000008</c:v>
                </c:pt>
                <c:pt idx="1">
                  <c:v>3100736.167429999</c:v>
                </c:pt>
                <c:pt idx="2">
                  <c:v>1219541.00651</c:v>
                </c:pt>
                <c:pt idx="3">
                  <c:v>667371.35118000011</c:v>
                </c:pt>
                <c:pt idx="4">
                  <c:v>524428.35795000102</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82</xdr:row>
      <xdr:rowOff>139065</xdr:rowOff>
    </xdr:from>
    <xdr:to>
      <xdr:col>10</xdr:col>
      <xdr:colOff>493395</xdr:colOff>
      <xdr:row>109</xdr:row>
      <xdr:rowOff>47625</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tabSelected="1" workbookViewId="0"/>
  </sheetViews>
  <sheetFormatPr baseColWidth="10" defaultColWidth="11.42578125" defaultRowHeight="12.75" x14ac:dyDescent="0.2"/>
  <cols>
    <col min="2" max="2" width="11.42578125" customWidth="1"/>
    <col min="3" max="3" width="10.7109375" customWidth="1"/>
    <col min="7" max="7" width="11.140625" customWidth="1"/>
    <col min="8" max="8" width="4.42578125" customWidth="1"/>
  </cols>
  <sheetData>
    <row r="1" spans="1:9" ht="15.75" x14ac:dyDescent="0.25">
      <c r="A1" s="140"/>
      <c r="B1" s="141"/>
      <c r="C1" s="141"/>
      <c r="D1" s="141"/>
      <c r="E1" s="141"/>
      <c r="F1" s="141"/>
      <c r="G1" s="141"/>
      <c r="H1" s="142"/>
      <c r="I1" s="142"/>
    </row>
    <row r="2" spans="1:9" ht="15" x14ac:dyDescent="0.25">
      <c r="A2" s="141"/>
      <c r="B2" s="141"/>
      <c r="C2" s="141"/>
      <c r="D2" s="141"/>
      <c r="E2" s="141"/>
      <c r="F2" s="141"/>
      <c r="G2" s="141"/>
      <c r="H2" s="142"/>
      <c r="I2" s="142"/>
    </row>
    <row r="3" spans="1:9" ht="15.75" x14ac:dyDescent="0.25">
      <c r="A3" s="140"/>
      <c r="B3" s="141"/>
      <c r="C3" s="141"/>
      <c r="D3" s="141"/>
      <c r="E3" s="141"/>
      <c r="F3" s="141"/>
      <c r="G3" s="141"/>
      <c r="H3" s="142"/>
      <c r="I3" s="142"/>
    </row>
    <row r="4" spans="1:9" ht="15" x14ac:dyDescent="0.25">
      <c r="A4" s="141"/>
      <c r="B4" s="141"/>
      <c r="C4" s="141"/>
      <c r="D4" s="143"/>
      <c r="E4" s="141"/>
      <c r="F4" s="141"/>
      <c r="G4" s="141"/>
      <c r="H4" s="142"/>
      <c r="I4" s="142"/>
    </row>
    <row r="5" spans="1:9" ht="15.75" x14ac:dyDescent="0.25">
      <c r="A5" s="140"/>
      <c r="B5" s="141"/>
      <c r="C5" s="141"/>
      <c r="D5" s="144"/>
      <c r="E5" s="141"/>
      <c r="F5" s="141"/>
      <c r="G5" s="141"/>
      <c r="H5" s="142"/>
      <c r="I5" s="142"/>
    </row>
    <row r="6" spans="1:9" ht="15.75" x14ac:dyDescent="0.25">
      <c r="A6" s="140"/>
      <c r="B6" s="141"/>
      <c r="C6" s="141"/>
      <c r="D6" s="141"/>
      <c r="E6" s="141"/>
      <c r="F6" s="141"/>
      <c r="G6" s="141"/>
      <c r="H6" s="142"/>
      <c r="I6" s="142"/>
    </row>
    <row r="7" spans="1:9" ht="15.75" x14ac:dyDescent="0.25">
      <c r="A7" s="140"/>
      <c r="B7" s="141"/>
      <c r="C7" s="141"/>
      <c r="D7" s="141"/>
      <c r="E7" s="141"/>
      <c r="F7" s="141"/>
      <c r="G7" s="141"/>
      <c r="H7" s="142"/>
      <c r="I7" s="142"/>
    </row>
    <row r="8" spans="1:9" ht="15" x14ac:dyDescent="0.25">
      <c r="A8" s="141"/>
      <c r="B8" s="141"/>
      <c r="C8" s="141"/>
      <c r="D8" s="143"/>
      <c r="E8" s="141"/>
      <c r="F8" s="141"/>
      <c r="G8" s="141"/>
      <c r="H8" s="142"/>
      <c r="I8" s="142"/>
    </row>
    <row r="9" spans="1:9" ht="15.75" x14ac:dyDescent="0.25">
      <c r="A9" s="145"/>
      <c r="B9" s="141"/>
      <c r="C9" s="141"/>
      <c r="D9" s="141"/>
      <c r="E9" s="141"/>
      <c r="F9" s="141"/>
      <c r="G9" s="141"/>
      <c r="H9" s="142"/>
      <c r="I9" s="142"/>
    </row>
    <row r="10" spans="1:9" ht="15.75" x14ac:dyDescent="0.25">
      <c r="A10" s="140"/>
      <c r="B10" s="141"/>
      <c r="C10" s="141"/>
      <c r="D10" s="141"/>
      <c r="E10" s="141"/>
      <c r="F10" s="141"/>
      <c r="G10" s="141"/>
      <c r="H10" s="142"/>
      <c r="I10" s="142"/>
    </row>
    <row r="11" spans="1:9" ht="15.75" x14ac:dyDescent="0.25">
      <c r="A11" s="140"/>
      <c r="B11" s="141"/>
      <c r="C11" s="141"/>
      <c r="D11" s="141"/>
      <c r="E11" s="141"/>
      <c r="F11" s="141"/>
      <c r="G11" s="141"/>
      <c r="H11" s="142"/>
      <c r="I11" s="142"/>
    </row>
    <row r="12" spans="1:9" ht="15.75" x14ac:dyDescent="0.25">
      <c r="A12" s="140"/>
      <c r="B12" s="141"/>
      <c r="C12" s="141"/>
      <c r="D12" s="141"/>
      <c r="E12" s="141"/>
      <c r="F12" s="141"/>
      <c r="G12" s="141"/>
      <c r="H12" s="142"/>
      <c r="I12" s="142"/>
    </row>
    <row r="13" spans="1:9" ht="19.5" x14ac:dyDescent="0.25">
      <c r="A13" s="141"/>
      <c r="B13" s="141"/>
      <c r="C13" s="361" t="s">
        <v>272</v>
      </c>
      <c r="D13" s="361"/>
      <c r="E13" s="361"/>
      <c r="F13" s="361"/>
      <c r="G13" s="361"/>
      <c r="H13" s="361"/>
      <c r="I13" s="142"/>
    </row>
    <row r="14" spans="1:9" ht="19.5" x14ac:dyDescent="0.25">
      <c r="A14" s="141"/>
      <c r="B14" s="141"/>
      <c r="C14" s="361" t="s">
        <v>273</v>
      </c>
      <c r="D14" s="361"/>
      <c r="E14" s="361"/>
      <c r="F14" s="361"/>
      <c r="G14" s="361"/>
      <c r="H14" s="361"/>
      <c r="I14" s="142"/>
    </row>
    <row r="15" spans="1:9" ht="15" x14ac:dyDescent="0.25">
      <c r="A15" s="141"/>
      <c r="B15" s="141"/>
      <c r="C15" s="141"/>
      <c r="D15" s="141"/>
      <c r="E15" s="141"/>
      <c r="F15" s="141"/>
      <c r="G15" s="141"/>
      <c r="H15" s="142"/>
      <c r="I15" s="142"/>
    </row>
    <row r="16" spans="1:9" ht="15" x14ac:dyDescent="0.25">
      <c r="A16" s="141"/>
      <c r="B16" s="141"/>
      <c r="C16" s="141"/>
      <c r="D16" s="352"/>
      <c r="E16" s="141"/>
      <c r="F16" s="141"/>
      <c r="G16" s="141"/>
      <c r="H16" s="142"/>
      <c r="I16" s="142"/>
    </row>
    <row r="17" spans="1:9" ht="15.75" x14ac:dyDescent="0.25">
      <c r="A17" s="141"/>
      <c r="B17" s="141"/>
      <c r="C17" s="146" t="s">
        <v>510</v>
      </c>
      <c r="D17" s="146"/>
      <c r="E17" s="146"/>
      <c r="F17" s="146"/>
      <c r="G17" s="146"/>
      <c r="H17" s="142"/>
      <c r="I17" s="142"/>
    </row>
    <row r="18" spans="1:9" ht="15" x14ac:dyDescent="0.25">
      <c r="A18" s="141"/>
      <c r="B18" s="141"/>
      <c r="C18" s="142"/>
      <c r="D18" s="141"/>
      <c r="E18" s="141"/>
      <c r="F18" s="141"/>
      <c r="G18" s="141"/>
      <c r="H18" s="142"/>
      <c r="I18" s="142"/>
    </row>
    <row r="19" spans="1:9" ht="15" x14ac:dyDescent="0.25">
      <c r="A19" s="141"/>
      <c r="B19" s="141"/>
      <c r="C19" s="141"/>
      <c r="D19" s="141"/>
      <c r="E19" s="141"/>
      <c r="F19" s="141"/>
      <c r="G19" s="141"/>
      <c r="H19" s="142"/>
      <c r="I19" s="142"/>
    </row>
    <row r="20" spans="1:9" ht="15" x14ac:dyDescent="0.25">
      <c r="A20" s="141"/>
      <c r="B20" s="141"/>
      <c r="C20" s="141"/>
      <c r="D20" s="141"/>
      <c r="E20" s="141"/>
      <c r="F20" s="141"/>
      <c r="G20" s="141"/>
      <c r="H20" s="142"/>
      <c r="I20" s="142"/>
    </row>
    <row r="21" spans="1:9" ht="15.75" x14ac:dyDescent="0.25">
      <c r="A21" s="140"/>
      <c r="B21" s="141"/>
      <c r="C21" s="141"/>
      <c r="D21" s="141"/>
      <c r="E21" s="141"/>
      <c r="F21" s="141"/>
      <c r="G21" s="141"/>
      <c r="H21" s="142"/>
      <c r="I21" s="142"/>
    </row>
    <row r="22" spans="1:9" ht="15.75" x14ac:dyDescent="0.25">
      <c r="A22" s="140"/>
      <c r="B22" s="141"/>
      <c r="C22" s="141"/>
      <c r="D22" s="143"/>
      <c r="E22" s="141"/>
      <c r="F22" s="141"/>
      <c r="G22" s="141"/>
      <c r="H22" s="142"/>
      <c r="I22" s="142"/>
    </row>
    <row r="23" spans="1:9" ht="15.75" x14ac:dyDescent="0.25">
      <c r="A23" s="140"/>
      <c r="B23" s="141"/>
      <c r="C23" s="141"/>
      <c r="D23" s="352"/>
      <c r="E23" s="141"/>
      <c r="F23" s="141"/>
      <c r="G23" s="141"/>
      <c r="H23" s="142"/>
      <c r="I23" s="142"/>
    </row>
    <row r="24" spans="1:9" ht="15.75" x14ac:dyDescent="0.25">
      <c r="A24" s="140"/>
      <c r="B24" s="141"/>
      <c r="C24" s="141"/>
      <c r="D24" s="141"/>
      <c r="E24" s="141"/>
      <c r="F24" s="141"/>
      <c r="G24" s="141"/>
      <c r="H24" s="142"/>
      <c r="I24" s="142"/>
    </row>
    <row r="25" spans="1:9" ht="15.75" x14ac:dyDescent="0.25">
      <c r="A25" s="140"/>
      <c r="B25" s="141"/>
      <c r="C25" s="141"/>
      <c r="D25" s="141"/>
      <c r="E25" s="141"/>
      <c r="F25" s="141"/>
      <c r="G25" s="141"/>
      <c r="H25" s="142"/>
      <c r="I25" s="142"/>
    </row>
    <row r="26" spans="1:9" ht="15.75" x14ac:dyDescent="0.25">
      <c r="A26" s="140"/>
      <c r="B26" s="141"/>
      <c r="C26" s="141"/>
      <c r="D26" s="141"/>
      <c r="E26" s="141"/>
      <c r="F26" s="141"/>
      <c r="G26" s="141"/>
      <c r="H26" s="142"/>
      <c r="I26" s="142"/>
    </row>
    <row r="27" spans="1:9" ht="15.75" x14ac:dyDescent="0.25">
      <c r="A27" s="140"/>
      <c r="B27" s="141"/>
      <c r="C27" s="141"/>
      <c r="D27" s="143"/>
      <c r="E27" s="141"/>
      <c r="F27" s="141"/>
      <c r="G27" s="141"/>
      <c r="H27" s="142"/>
      <c r="I27" s="142"/>
    </row>
    <row r="28" spans="1:9" ht="15.75" x14ac:dyDescent="0.25">
      <c r="A28" s="140"/>
      <c r="B28" s="141"/>
      <c r="C28" s="141"/>
      <c r="D28" s="141"/>
      <c r="E28" s="141"/>
      <c r="F28" s="141"/>
      <c r="G28" s="141"/>
      <c r="H28" s="142"/>
      <c r="I28" s="142"/>
    </row>
    <row r="29" spans="1:9" ht="15.75" x14ac:dyDescent="0.25">
      <c r="A29" s="140"/>
      <c r="B29" s="141"/>
      <c r="C29" s="141"/>
      <c r="D29" s="141"/>
      <c r="E29" s="141"/>
      <c r="F29" s="141"/>
      <c r="G29" s="141"/>
      <c r="H29" s="142"/>
      <c r="I29" s="142"/>
    </row>
    <row r="30" spans="1:9" ht="15.75" x14ac:dyDescent="0.25">
      <c r="A30" s="140"/>
      <c r="B30" s="141"/>
      <c r="C30" s="141"/>
      <c r="D30" s="141"/>
      <c r="E30" s="141"/>
      <c r="F30" s="141"/>
      <c r="G30" s="141"/>
      <c r="H30" s="142"/>
      <c r="I30" s="142"/>
    </row>
    <row r="31" spans="1:9" ht="15.75" x14ac:dyDescent="0.25">
      <c r="A31" s="140"/>
      <c r="B31" s="141"/>
      <c r="C31" s="141"/>
      <c r="D31" s="141"/>
      <c r="E31" s="141"/>
      <c r="F31" s="141"/>
      <c r="G31" s="141"/>
      <c r="H31" s="142"/>
      <c r="I31" s="142"/>
    </row>
    <row r="32" spans="1:9" ht="15" x14ac:dyDescent="0.25">
      <c r="A32" s="142"/>
      <c r="B32" s="142"/>
      <c r="C32" s="142"/>
      <c r="D32" s="142"/>
      <c r="E32" s="142"/>
      <c r="F32" s="141"/>
      <c r="G32" s="141"/>
      <c r="H32" s="142"/>
      <c r="I32" s="142"/>
    </row>
    <row r="33" spans="1:9" ht="15" x14ac:dyDescent="0.25">
      <c r="A33" s="142"/>
      <c r="B33" s="142"/>
      <c r="C33" s="142"/>
      <c r="D33" s="142"/>
      <c r="E33" s="142"/>
      <c r="F33" s="141"/>
      <c r="G33" s="141"/>
      <c r="H33" s="142"/>
      <c r="I33" s="142"/>
    </row>
    <row r="34" spans="1:9" ht="15.75" x14ac:dyDescent="0.25">
      <c r="A34" s="140"/>
      <c r="B34" s="141"/>
      <c r="C34" s="141"/>
      <c r="D34" s="141"/>
      <c r="E34" s="141"/>
      <c r="F34" s="141"/>
      <c r="G34" s="141"/>
      <c r="H34" s="142"/>
      <c r="I34" s="142"/>
    </row>
    <row r="35" spans="1:9" ht="15.75" x14ac:dyDescent="0.25">
      <c r="A35" s="140"/>
      <c r="B35" s="141"/>
      <c r="C35" s="141"/>
      <c r="D35" s="141"/>
      <c r="E35" s="141"/>
      <c r="F35" s="141"/>
      <c r="G35" s="141"/>
      <c r="H35" s="142"/>
      <c r="I35" s="142"/>
    </row>
    <row r="36" spans="1:9" ht="15.75" x14ac:dyDescent="0.25">
      <c r="A36" s="140"/>
      <c r="B36" s="141"/>
      <c r="C36" s="141"/>
      <c r="D36" s="141"/>
      <c r="E36" s="141"/>
      <c r="F36" s="141"/>
      <c r="G36" s="141"/>
      <c r="H36" s="142"/>
      <c r="I36" s="142"/>
    </row>
    <row r="37" spans="1:9" ht="15.75" x14ac:dyDescent="0.25">
      <c r="A37" s="147"/>
      <c r="B37" s="141"/>
      <c r="C37" s="147"/>
      <c r="D37" s="148"/>
      <c r="E37" s="141"/>
      <c r="F37" s="141"/>
      <c r="G37" s="141"/>
      <c r="H37" s="142"/>
      <c r="I37" s="142"/>
    </row>
    <row r="38" spans="1:9" ht="15.75" x14ac:dyDescent="0.25">
      <c r="A38" s="140"/>
      <c r="B38" s="142"/>
      <c r="C38" s="142"/>
      <c r="D38" s="142"/>
      <c r="E38" s="141"/>
      <c r="F38" s="141"/>
      <c r="G38" s="141"/>
      <c r="H38" s="142"/>
      <c r="I38" s="142"/>
    </row>
    <row r="39" spans="1:9" ht="15.75" x14ac:dyDescent="0.25">
      <c r="A39" s="142"/>
      <c r="B39" s="142"/>
      <c r="C39" s="140" t="s">
        <v>511</v>
      </c>
      <c r="D39" s="148"/>
      <c r="E39" s="141"/>
      <c r="F39" s="141"/>
      <c r="G39" s="141"/>
      <c r="H39" s="142"/>
      <c r="I39" s="142"/>
    </row>
    <row r="40" spans="1:9" ht="15" x14ac:dyDescent="0.25">
      <c r="A40" s="142"/>
      <c r="B40" s="142"/>
      <c r="C40" s="142"/>
      <c r="D40" s="142"/>
      <c r="E40" s="142"/>
      <c r="F40" s="142"/>
      <c r="G40" s="142"/>
      <c r="H40" s="142"/>
      <c r="I40" s="142"/>
    </row>
    <row r="41" spans="1:9" ht="15" x14ac:dyDescent="0.25">
      <c r="A41" s="142"/>
      <c r="B41" s="142"/>
      <c r="C41" s="142"/>
      <c r="D41" s="142"/>
      <c r="E41" s="142"/>
      <c r="F41" s="142"/>
      <c r="G41" s="142"/>
      <c r="H41" s="142"/>
      <c r="I41" s="142"/>
    </row>
    <row r="42" spans="1:9" ht="15" x14ac:dyDescent="0.25">
      <c r="A42" s="142"/>
      <c r="B42" s="142"/>
      <c r="C42" s="142"/>
      <c r="D42" s="142"/>
      <c r="E42" s="142"/>
      <c r="F42" s="142"/>
      <c r="G42" s="142"/>
      <c r="H42" s="142"/>
      <c r="I42" s="142"/>
    </row>
    <row r="43" spans="1:9" ht="15" x14ac:dyDescent="0.25">
      <c r="A43" s="142"/>
      <c r="B43" s="142"/>
      <c r="C43" s="142"/>
      <c r="D43" s="142"/>
      <c r="E43" s="142"/>
      <c r="F43" s="142"/>
      <c r="G43" s="142"/>
      <c r="H43" s="142"/>
      <c r="I43" s="142"/>
    </row>
    <row r="44" spans="1:9" ht="15" x14ac:dyDescent="0.25">
      <c r="A44" s="142"/>
      <c r="B44" s="142"/>
      <c r="C44" s="142"/>
      <c r="D44" s="142"/>
      <c r="E44" s="142"/>
      <c r="F44" s="142"/>
      <c r="G44" s="142"/>
      <c r="H44" s="142"/>
      <c r="I44" s="142"/>
    </row>
    <row r="45" spans="1:9" ht="15" x14ac:dyDescent="0.25">
      <c r="A45" s="141"/>
      <c r="B45" s="141"/>
      <c r="C45" s="141"/>
      <c r="D45" s="143" t="s">
        <v>217</v>
      </c>
      <c r="E45" s="141"/>
      <c r="F45" s="141"/>
      <c r="G45" s="141"/>
      <c r="H45" s="142"/>
      <c r="I45" s="142"/>
    </row>
    <row r="46" spans="1:9" ht="15.75" x14ac:dyDescent="0.25">
      <c r="A46" s="140"/>
      <c r="B46" s="141"/>
      <c r="C46" s="141"/>
      <c r="D46" s="149" t="s">
        <v>512</v>
      </c>
      <c r="E46" s="141"/>
      <c r="F46" s="141"/>
      <c r="G46" s="141"/>
      <c r="H46" s="142"/>
      <c r="I46" s="142"/>
    </row>
    <row r="47" spans="1:9" ht="15.75" x14ac:dyDescent="0.25">
      <c r="A47" s="140"/>
      <c r="B47" s="141"/>
      <c r="C47" s="141"/>
      <c r="D47" s="149"/>
      <c r="E47" s="141"/>
      <c r="F47" s="141"/>
      <c r="G47" s="141"/>
      <c r="H47" s="142"/>
      <c r="I47" s="142"/>
    </row>
    <row r="48" spans="1:9" ht="15.75" x14ac:dyDescent="0.25">
      <c r="A48" s="140"/>
      <c r="B48" s="141"/>
      <c r="C48" s="141"/>
      <c r="D48" s="141"/>
      <c r="E48" s="141"/>
      <c r="F48" s="141"/>
      <c r="G48" s="141"/>
      <c r="H48" s="142"/>
      <c r="I48" s="142"/>
    </row>
    <row r="49" spans="1:9" ht="15" x14ac:dyDescent="0.25">
      <c r="A49" s="141"/>
      <c r="B49" s="141"/>
      <c r="C49" s="141"/>
      <c r="D49" s="143" t="s">
        <v>168</v>
      </c>
      <c r="E49" s="141"/>
      <c r="F49" s="141"/>
      <c r="G49" s="141"/>
      <c r="H49" s="142"/>
      <c r="I49" s="142"/>
    </row>
    <row r="50" spans="1:9" ht="15.75" x14ac:dyDescent="0.25">
      <c r="A50" s="145"/>
      <c r="B50" s="141"/>
      <c r="C50" s="141"/>
      <c r="D50" s="143" t="s">
        <v>362</v>
      </c>
      <c r="E50" s="141"/>
      <c r="F50" s="141"/>
      <c r="G50" s="141"/>
      <c r="H50" s="142"/>
      <c r="I50" s="142"/>
    </row>
    <row r="51" spans="1:9" ht="15.75" x14ac:dyDescent="0.25">
      <c r="A51" s="140"/>
      <c r="B51" s="141"/>
      <c r="C51" s="141"/>
      <c r="D51" s="141"/>
      <c r="E51" s="141"/>
      <c r="F51" s="141"/>
      <c r="G51" s="141"/>
      <c r="H51" s="142"/>
      <c r="I51" s="142"/>
    </row>
    <row r="52" spans="1:9" ht="15.75" x14ac:dyDescent="0.25">
      <c r="A52" s="140"/>
      <c r="B52" s="141"/>
      <c r="C52" s="141"/>
      <c r="D52" s="141"/>
      <c r="E52" s="141"/>
      <c r="F52" s="141"/>
      <c r="G52" s="141"/>
      <c r="H52" s="142"/>
      <c r="I52" s="142"/>
    </row>
    <row r="53" spans="1:9" ht="15.75" x14ac:dyDescent="0.25">
      <c r="A53" s="140"/>
      <c r="B53" s="141"/>
      <c r="C53" s="141"/>
      <c r="D53" s="141"/>
      <c r="E53" s="141"/>
      <c r="F53" s="141"/>
      <c r="G53" s="141"/>
      <c r="H53" s="142"/>
      <c r="I53" s="142"/>
    </row>
    <row r="54" spans="1:9" ht="15" x14ac:dyDescent="0.25">
      <c r="A54" s="141"/>
      <c r="B54" s="141"/>
      <c r="C54" s="141"/>
      <c r="D54" s="141"/>
      <c r="E54" s="141"/>
      <c r="F54" s="141"/>
      <c r="G54" s="141"/>
      <c r="H54" s="142"/>
      <c r="I54" s="142"/>
    </row>
    <row r="55" spans="1:9" ht="15" x14ac:dyDescent="0.25">
      <c r="A55" s="141"/>
      <c r="B55" s="141"/>
      <c r="C55" s="141"/>
      <c r="D55" s="141"/>
      <c r="E55" s="141"/>
      <c r="F55" s="141"/>
      <c r="G55" s="141"/>
      <c r="H55" s="142"/>
      <c r="I55" s="142"/>
    </row>
    <row r="56" spans="1:9" ht="15" x14ac:dyDescent="0.25">
      <c r="A56" s="141"/>
      <c r="B56" s="141"/>
      <c r="C56" s="141"/>
      <c r="D56" s="352" t="s">
        <v>274</v>
      </c>
      <c r="E56" s="141"/>
      <c r="F56" s="141"/>
      <c r="G56" s="141"/>
      <c r="H56" s="142"/>
      <c r="I56" s="142"/>
    </row>
    <row r="57" spans="1:9" ht="15" x14ac:dyDescent="0.25">
      <c r="A57" s="141"/>
      <c r="B57" s="141"/>
      <c r="C57" s="141"/>
      <c r="D57" s="352" t="s">
        <v>275</v>
      </c>
      <c r="E57" s="141"/>
      <c r="F57" s="141"/>
      <c r="G57" s="141"/>
      <c r="H57" s="142"/>
      <c r="I57" s="142"/>
    </row>
    <row r="58" spans="1:9" ht="15" x14ac:dyDescent="0.25">
      <c r="A58" s="141"/>
      <c r="B58" s="141"/>
      <c r="C58" s="141"/>
      <c r="D58" s="141"/>
      <c r="E58" s="141"/>
      <c r="F58" s="141"/>
      <c r="G58" s="141"/>
      <c r="H58" s="142"/>
      <c r="I58" s="142"/>
    </row>
    <row r="59" spans="1:9" ht="15" x14ac:dyDescent="0.25">
      <c r="A59" s="141"/>
      <c r="B59" s="141"/>
      <c r="C59" s="141"/>
      <c r="D59" s="141"/>
      <c r="E59" s="141"/>
      <c r="F59" s="141"/>
      <c r="G59" s="141"/>
      <c r="H59" s="142"/>
      <c r="I59" s="142"/>
    </row>
    <row r="60" spans="1:9" ht="15" x14ac:dyDescent="0.25">
      <c r="A60" s="141"/>
      <c r="B60" s="141"/>
      <c r="C60" s="141"/>
      <c r="D60" s="141"/>
      <c r="E60" s="141"/>
      <c r="F60" s="141"/>
      <c r="G60" s="141"/>
      <c r="H60" s="142"/>
      <c r="I60" s="142"/>
    </row>
    <row r="61" spans="1:9" ht="15" x14ac:dyDescent="0.25">
      <c r="A61" s="141"/>
      <c r="B61" s="141"/>
      <c r="C61" s="141"/>
      <c r="D61" s="141"/>
      <c r="E61" s="141"/>
      <c r="F61" s="141"/>
      <c r="G61" s="141"/>
      <c r="H61" s="142"/>
      <c r="I61" s="142"/>
    </row>
    <row r="62" spans="1:9" ht="15.75" x14ac:dyDescent="0.25">
      <c r="A62" s="140"/>
      <c r="B62" s="141"/>
      <c r="C62" s="141"/>
      <c r="D62" s="141"/>
      <c r="E62" s="141"/>
      <c r="F62" s="141"/>
      <c r="G62" s="141"/>
      <c r="H62" s="142"/>
      <c r="I62" s="142"/>
    </row>
    <row r="63" spans="1:9" ht="15.75" x14ac:dyDescent="0.25">
      <c r="A63" s="140"/>
      <c r="B63" s="141"/>
      <c r="C63" s="141"/>
      <c r="D63" s="143" t="s">
        <v>444</v>
      </c>
      <c r="E63" s="141"/>
      <c r="F63" s="141"/>
      <c r="G63" s="141"/>
      <c r="H63" s="142"/>
      <c r="I63" s="142"/>
    </row>
    <row r="64" spans="1:9" ht="15" x14ac:dyDescent="0.25">
      <c r="A64" s="364" t="s">
        <v>445</v>
      </c>
      <c r="B64" s="364"/>
      <c r="C64" s="364"/>
      <c r="D64" s="364"/>
      <c r="E64" s="364"/>
      <c r="F64" s="364"/>
      <c r="G64" s="364"/>
      <c r="H64" s="364"/>
      <c r="I64" s="142"/>
    </row>
    <row r="65" spans="1:9" ht="15.75" x14ac:dyDescent="0.25">
      <c r="A65" s="140"/>
      <c r="B65" s="141"/>
      <c r="C65" s="141"/>
      <c r="D65" s="141"/>
      <c r="E65" s="141"/>
      <c r="F65" s="141"/>
      <c r="G65" s="141"/>
      <c r="H65" s="142"/>
      <c r="I65" s="142"/>
    </row>
    <row r="66" spans="1:9" ht="15.75" x14ac:dyDescent="0.25">
      <c r="A66" s="140"/>
      <c r="B66" s="141"/>
      <c r="C66" s="141"/>
      <c r="D66" s="141"/>
      <c r="E66" s="141"/>
      <c r="F66" s="141"/>
      <c r="G66" s="141"/>
      <c r="H66" s="142"/>
      <c r="I66" s="142"/>
    </row>
    <row r="67" spans="1:9" ht="15.75" x14ac:dyDescent="0.25">
      <c r="A67" s="140"/>
      <c r="B67" s="141"/>
      <c r="C67" s="141"/>
      <c r="D67" s="141"/>
      <c r="E67" s="141"/>
      <c r="F67" s="141"/>
      <c r="G67" s="141"/>
      <c r="H67" s="142"/>
      <c r="I67" s="142"/>
    </row>
    <row r="68" spans="1:9" ht="15.75" x14ac:dyDescent="0.25">
      <c r="A68" s="140"/>
      <c r="B68" s="141"/>
      <c r="C68" s="141"/>
      <c r="D68" s="143" t="s">
        <v>235</v>
      </c>
      <c r="E68" s="141"/>
      <c r="F68" s="141"/>
      <c r="G68" s="141"/>
      <c r="H68" s="142"/>
      <c r="I68" s="142"/>
    </row>
    <row r="69" spans="1:9" ht="15.75" x14ac:dyDescent="0.25">
      <c r="A69" s="140"/>
      <c r="B69" s="141"/>
      <c r="C69" s="141"/>
      <c r="D69" s="141"/>
      <c r="E69" s="141"/>
      <c r="F69" s="141"/>
      <c r="G69" s="141"/>
      <c r="H69" s="142"/>
      <c r="I69" s="142"/>
    </row>
    <row r="70" spans="1:9" ht="15.75" x14ac:dyDescent="0.25">
      <c r="A70" s="140"/>
      <c r="B70" s="141"/>
      <c r="C70" s="141"/>
      <c r="D70" s="141"/>
      <c r="E70" s="141"/>
      <c r="F70" s="141"/>
      <c r="G70" s="141"/>
      <c r="H70" s="142"/>
      <c r="I70" s="142"/>
    </row>
    <row r="71" spans="1:9" ht="15.75" x14ac:dyDescent="0.25">
      <c r="A71" s="140"/>
      <c r="B71" s="141"/>
      <c r="C71" s="141"/>
      <c r="D71" s="141"/>
      <c r="E71" s="141"/>
      <c r="F71" s="141"/>
      <c r="G71" s="141"/>
      <c r="H71" s="142"/>
      <c r="I71" s="142"/>
    </row>
    <row r="72" spans="1:9" ht="15.75" x14ac:dyDescent="0.25">
      <c r="A72" s="140"/>
      <c r="B72" s="141"/>
      <c r="C72" s="141"/>
      <c r="D72" s="141"/>
      <c r="E72" s="141"/>
      <c r="F72" s="141"/>
      <c r="G72" s="141"/>
      <c r="H72" s="142"/>
      <c r="I72" s="142"/>
    </row>
    <row r="73" spans="1:9" ht="15.75" x14ac:dyDescent="0.25">
      <c r="A73" s="140"/>
      <c r="B73" s="141"/>
      <c r="C73" s="141"/>
      <c r="D73" s="141"/>
      <c r="E73" s="141"/>
      <c r="F73" s="141"/>
      <c r="G73" s="141"/>
      <c r="H73" s="142"/>
      <c r="I73" s="142"/>
    </row>
    <row r="74" spans="1:9" ht="15.75" x14ac:dyDescent="0.25">
      <c r="A74" s="140"/>
      <c r="B74" s="141"/>
      <c r="C74" s="141"/>
      <c r="D74" s="141"/>
      <c r="E74" s="141"/>
      <c r="F74" s="141"/>
      <c r="G74" s="141"/>
      <c r="H74" s="142"/>
      <c r="I74" s="142"/>
    </row>
    <row r="75" spans="1:9" ht="15.75" x14ac:dyDescent="0.25">
      <c r="A75" s="140"/>
      <c r="B75" s="141"/>
      <c r="C75" s="141"/>
      <c r="D75" s="141"/>
      <c r="E75" s="141"/>
      <c r="F75" s="141"/>
      <c r="G75" s="141"/>
      <c r="H75" s="142"/>
      <c r="I75" s="142"/>
    </row>
    <row r="76" spans="1:9" ht="15.75" x14ac:dyDescent="0.25">
      <c r="A76" s="140"/>
      <c r="B76" s="141"/>
      <c r="C76" s="141"/>
      <c r="D76" s="141"/>
      <c r="E76" s="141"/>
      <c r="F76" s="141"/>
      <c r="G76" s="141"/>
      <c r="H76" s="142"/>
      <c r="I76" s="142"/>
    </row>
    <row r="77" spans="1:9" ht="15.75" x14ac:dyDescent="0.25">
      <c r="A77" s="140"/>
      <c r="B77" s="141"/>
      <c r="C77" s="141"/>
      <c r="D77" s="141"/>
      <c r="E77" s="141"/>
      <c r="F77" s="141"/>
      <c r="G77" s="141"/>
      <c r="H77" s="142"/>
      <c r="I77" s="142"/>
    </row>
    <row r="78" spans="1:9" ht="15.75" x14ac:dyDescent="0.25">
      <c r="A78" s="140"/>
      <c r="B78" s="141"/>
      <c r="C78" s="141"/>
      <c r="D78" s="141"/>
      <c r="E78" s="141"/>
      <c r="F78" s="141"/>
      <c r="G78" s="141"/>
      <c r="H78" s="142"/>
      <c r="I78" s="142"/>
    </row>
    <row r="79" spans="1:9" ht="15.75" x14ac:dyDescent="0.25">
      <c r="A79" s="140"/>
      <c r="B79" s="141"/>
      <c r="C79" s="141"/>
      <c r="D79" s="141"/>
      <c r="E79" s="141"/>
      <c r="F79" s="141"/>
      <c r="G79" s="141"/>
      <c r="H79" s="142"/>
      <c r="I79" s="142"/>
    </row>
    <row r="80" spans="1:9" ht="11.1" customHeight="1" x14ac:dyDescent="0.25">
      <c r="A80" s="147" t="s">
        <v>372</v>
      </c>
      <c r="B80" s="141"/>
      <c r="C80" s="141"/>
      <c r="D80" s="141"/>
      <c r="E80" s="141"/>
      <c r="F80" s="141"/>
      <c r="G80" s="141"/>
      <c r="H80" s="142"/>
      <c r="I80" s="142"/>
    </row>
    <row r="81" spans="1:9" ht="11.1" customHeight="1" x14ac:dyDescent="0.25">
      <c r="A81" s="147" t="s">
        <v>370</v>
      </c>
      <c r="B81" s="141"/>
      <c r="C81" s="141"/>
      <c r="D81" s="141"/>
      <c r="E81" s="141"/>
      <c r="F81" s="141"/>
      <c r="G81" s="141"/>
      <c r="H81" s="142"/>
      <c r="I81" s="142"/>
    </row>
    <row r="82" spans="1:9" ht="11.1" customHeight="1" x14ac:dyDescent="0.25">
      <c r="A82" s="147" t="s">
        <v>371</v>
      </c>
      <c r="B82" s="141"/>
      <c r="C82" s="147"/>
      <c r="D82" s="148"/>
      <c r="E82" s="141"/>
      <c r="F82" s="141"/>
      <c r="G82" s="141"/>
      <c r="H82" s="142"/>
      <c r="I82" s="142"/>
    </row>
    <row r="83" spans="1:9" ht="11.1" customHeight="1" x14ac:dyDescent="0.25">
      <c r="A83" s="150" t="s">
        <v>276</v>
      </c>
      <c r="B83" s="141"/>
      <c r="C83" s="141"/>
      <c r="D83" s="141"/>
      <c r="E83" s="141"/>
      <c r="F83" s="141"/>
      <c r="G83" s="141"/>
      <c r="H83" s="142"/>
      <c r="I83" s="142"/>
    </row>
    <row r="84" spans="1:9" ht="15" x14ac:dyDescent="0.25">
      <c r="A84" s="141"/>
      <c r="B84" s="141"/>
      <c r="C84" s="141"/>
      <c r="D84" s="141"/>
      <c r="E84" s="141"/>
      <c r="F84" s="141"/>
      <c r="G84" s="141"/>
      <c r="H84" s="142"/>
      <c r="I84" s="142"/>
    </row>
    <row r="85" spans="1:9" ht="15" x14ac:dyDescent="0.25">
      <c r="A85" s="362" t="s">
        <v>277</v>
      </c>
      <c r="B85" s="362"/>
      <c r="C85" s="362"/>
      <c r="D85" s="362"/>
      <c r="E85" s="362"/>
      <c r="F85" s="362"/>
      <c r="G85" s="362"/>
      <c r="H85" s="142"/>
      <c r="I85" s="142"/>
    </row>
    <row r="86" spans="1:9" ht="6.95" customHeight="1" x14ac:dyDescent="0.25">
      <c r="A86" s="151"/>
      <c r="B86" s="151"/>
      <c r="C86" s="151"/>
      <c r="D86" s="151"/>
      <c r="E86" s="151"/>
      <c r="F86" s="151"/>
      <c r="G86" s="151"/>
      <c r="H86" s="142"/>
      <c r="I86" s="142"/>
    </row>
    <row r="87" spans="1:9" ht="15" x14ac:dyDescent="0.25">
      <c r="A87" s="152" t="s">
        <v>42</v>
      </c>
      <c r="B87" s="153" t="s">
        <v>43</v>
      </c>
      <c r="C87" s="153"/>
      <c r="D87" s="153"/>
      <c r="E87" s="153"/>
      <c r="F87" s="153"/>
      <c r="G87" s="154" t="s">
        <v>44</v>
      </c>
      <c r="H87" s="142"/>
      <c r="I87" s="142"/>
    </row>
    <row r="88" spans="1:9" ht="6.95" customHeight="1" x14ac:dyDescent="0.25">
      <c r="A88" s="155"/>
      <c r="B88" s="155"/>
      <c r="C88" s="155"/>
      <c r="D88" s="155"/>
      <c r="E88" s="155"/>
      <c r="F88" s="155"/>
      <c r="G88" s="156"/>
      <c r="H88" s="142"/>
      <c r="I88" s="142"/>
    </row>
    <row r="89" spans="1:9" ht="12.95" customHeight="1" x14ac:dyDescent="0.25">
      <c r="A89" s="157" t="s">
        <v>45</v>
      </c>
      <c r="B89" s="158" t="s">
        <v>433</v>
      </c>
      <c r="C89" s="151"/>
      <c r="D89" s="151"/>
      <c r="E89" s="151"/>
      <c r="F89" s="151"/>
      <c r="G89" s="225">
        <v>4</v>
      </c>
      <c r="H89" s="142"/>
      <c r="I89" s="142"/>
    </row>
    <row r="90" spans="1:9" ht="12.95" customHeight="1" x14ac:dyDescent="0.25">
      <c r="A90" s="157" t="s">
        <v>46</v>
      </c>
      <c r="B90" s="158" t="s">
        <v>443</v>
      </c>
      <c r="C90" s="151"/>
      <c r="D90" s="151"/>
      <c r="E90" s="151"/>
      <c r="F90" s="151"/>
      <c r="G90" s="225">
        <v>5</v>
      </c>
      <c r="H90" s="142"/>
      <c r="I90" s="142"/>
    </row>
    <row r="91" spans="1:9" ht="12.95" customHeight="1" x14ac:dyDescent="0.25">
      <c r="A91" s="157" t="s">
        <v>47</v>
      </c>
      <c r="B91" s="158" t="s">
        <v>429</v>
      </c>
      <c r="C91" s="151"/>
      <c r="D91" s="151"/>
      <c r="E91" s="151"/>
      <c r="F91" s="151"/>
      <c r="G91" s="268">
        <v>6</v>
      </c>
      <c r="H91" s="142"/>
      <c r="I91" s="142"/>
    </row>
    <row r="92" spans="1:9" ht="12.95" customHeight="1" x14ac:dyDescent="0.25">
      <c r="A92" s="157" t="s">
        <v>48</v>
      </c>
      <c r="B92" s="158" t="s">
        <v>245</v>
      </c>
      <c r="C92" s="151"/>
      <c r="D92" s="151"/>
      <c r="E92" s="151"/>
      <c r="F92" s="151"/>
      <c r="G92" s="268">
        <v>7</v>
      </c>
      <c r="H92" s="142"/>
      <c r="I92" s="142"/>
    </row>
    <row r="93" spans="1:9" ht="12.95" customHeight="1" x14ac:dyDescent="0.25">
      <c r="A93" s="157" t="s">
        <v>49</v>
      </c>
      <c r="B93" s="158" t="s">
        <v>218</v>
      </c>
      <c r="C93" s="151"/>
      <c r="D93" s="151"/>
      <c r="E93" s="151"/>
      <c r="F93" s="151"/>
      <c r="G93" s="268">
        <v>8</v>
      </c>
      <c r="H93" s="142"/>
      <c r="I93" s="142"/>
    </row>
    <row r="94" spans="1:9" ht="12.95" customHeight="1" x14ac:dyDescent="0.25">
      <c r="A94" s="157" t="s">
        <v>50</v>
      </c>
      <c r="B94" s="158" t="s">
        <v>231</v>
      </c>
      <c r="C94" s="151"/>
      <c r="D94" s="151"/>
      <c r="E94" s="151"/>
      <c r="F94" s="151"/>
      <c r="G94" s="268">
        <v>10</v>
      </c>
      <c r="H94" s="142"/>
      <c r="I94" s="142"/>
    </row>
    <row r="95" spans="1:9" ht="12.95" customHeight="1" x14ac:dyDescent="0.25">
      <c r="A95" s="157" t="s">
        <v>51</v>
      </c>
      <c r="B95" s="158" t="s">
        <v>229</v>
      </c>
      <c r="C95" s="151"/>
      <c r="D95" s="151"/>
      <c r="E95" s="151"/>
      <c r="F95" s="151"/>
      <c r="G95" s="268">
        <v>12</v>
      </c>
      <c r="H95" s="142"/>
      <c r="I95" s="142"/>
    </row>
    <row r="96" spans="1:9" ht="12.95" customHeight="1" x14ac:dyDescent="0.25">
      <c r="A96" s="157" t="s">
        <v>52</v>
      </c>
      <c r="B96" s="158" t="s">
        <v>230</v>
      </c>
      <c r="C96" s="151"/>
      <c r="D96" s="151"/>
      <c r="E96" s="151"/>
      <c r="F96" s="151"/>
      <c r="G96" s="268">
        <v>13</v>
      </c>
      <c r="H96" s="142"/>
      <c r="I96" s="142"/>
    </row>
    <row r="97" spans="1:9" ht="12.95" hidden="1" customHeight="1" x14ac:dyDescent="0.25">
      <c r="A97" s="157" t="s">
        <v>53</v>
      </c>
      <c r="B97" s="158" t="s">
        <v>219</v>
      </c>
      <c r="C97" s="151"/>
      <c r="D97" s="151"/>
      <c r="E97" s="151"/>
      <c r="F97" s="151"/>
      <c r="G97" s="268">
        <v>14</v>
      </c>
      <c r="H97" s="142"/>
      <c r="I97" s="142"/>
    </row>
    <row r="98" spans="1:9" ht="12.95" hidden="1" customHeight="1" x14ac:dyDescent="0.25">
      <c r="A98" s="157" t="s">
        <v>74</v>
      </c>
      <c r="B98" s="158" t="s">
        <v>151</v>
      </c>
      <c r="C98" s="151"/>
      <c r="D98" s="151"/>
      <c r="E98" s="151"/>
      <c r="F98" s="151"/>
      <c r="G98" s="268">
        <v>15</v>
      </c>
      <c r="H98" s="142"/>
      <c r="I98" s="142"/>
    </row>
    <row r="99" spans="1:9" ht="12.95" customHeight="1" x14ac:dyDescent="0.25">
      <c r="A99" s="157" t="s">
        <v>53</v>
      </c>
      <c r="B99" s="158" t="s">
        <v>251</v>
      </c>
      <c r="C99" s="158"/>
      <c r="D99" s="158"/>
      <c r="E99" s="151"/>
      <c r="F99" s="151"/>
      <c r="G99" s="268">
        <v>14</v>
      </c>
      <c r="H99" s="142"/>
      <c r="I99" s="142"/>
    </row>
    <row r="100" spans="1:9" ht="12.95" customHeight="1" x14ac:dyDescent="0.25">
      <c r="A100" s="157" t="s">
        <v>74</v>
      </c>
      <c r="B100" s="158" t="s">
        <v>462</v>
      </c>
      <c r="C100" s="158"/>
      <c r="D100" s="158"/>
      <c r="E100" s="151"/>
      <c r="F100" s="151"/>
      <c r="G100" s="268">
        <v>15</v>
      </c>
      <c r="H100" s="142"/>
      <c r="I100" s="142"/>
    </row>
    <row r="101" spans="1:9" ht="12.95" customHeight="1" x14ac:dyDescent="0.25">
      <c r="A101" s="157" t="s">
        <v>88</v>
      </c>
      <c r="B101" s="158" t="s">
        <v>220</v>
      </c>
      <c r="C101" s="151"/>
      <c r="D101" s="151"/>
      <c r="E101" s="151"/>
      <c r="F101" s="151"/>
      <c r="G101" s="268">
        <v>16</v>
      </c>
      <c r="H101" s="142"/>
      <c r="I101" s="142"/>
    </row>
    <row r="102" spans="1:9" ht="12.95" customHeight="1" x14ac:dyDescent="0.25">
      <c r="A102" s="157" t="s">
        <v>89</v>
      </c>
      <c r="B102" s="158" t="s">
        <v>278</v>
      </c>
      <c r="C102" s="151"/>
      <c r="D102" s="151"/>
      <c r="E102" s="151"/>
      <c r="F102" s="151"/>
      <c r="G102" s="268">
        <v>18</v>
      </c>
      <c r="H102" s="142"/>
      <c r="I102" s="142"/>
    </row>
    <row r="103" spans="1:9" ht="12.95" customHeight="1" x14ac:dyDescent="0.25">
      <c r="A103" s="157" t="s">
        <v>103</v>
      </c>
      <c r="B103" s="158" t="s">
        <v>221</v>
      </c>
      <c r="C103" s="151"/>
      <c r="D103" s="151"/>
      <c r="E103" s="151"/>
      <c r="F103" s="151"/>
      <c r="G103" s="268">
        <v>19</v>
      </c>
      <c r="H103" s="142"/>
      <c r="I103" s="142"/>
    </row>
    <row r="104" spans="1:9" ht="12.95" customHeight="1" x14ac:dyDescent="0.25">
      <c r="A104" s="157" t="s">
        <v>104</v>
      </c>
      <c r="B104" s="158" t="s">
        <v>232</v>
      </c>
      <c r="C104" s="151"/>
      <c r="D104" s="151"/>
      <c r="E104" s="151"/>
      <c r="F104" s="151"/>
      <c r="G104" s="268">
        <v>20</v>
      </c>
      <c r="H104" s="142"/>
      <c r="I104" s="142"/>
    </row>
    <row r="105" spans="1:9" ht="12.95" customHeight="1" x14ac:dyDescent="0.25">
      <c r="A105" s="157" t="s">
        <v>106</v>
      </c>
      <c r="B105" s="158" t="s">
        <v>222</v>
      </c>
      <c r="C105" s="151"/>
      <c r="D105" s="151"/>
      <c r="E105" s="151"/>
      <c r="F105" s="151"/>
      <c r="G105" s="268">
        <v>21</v>
      </c>
      <c r="H105" s="142"/>
      <c r="I105" s="142"/>
    </row>
    <row r="106" spans="1:9" ht="12.95" customHeight="1" x14ac:dyDescent="0.25">
      <c r="A106" s="157" t="s">
        <v>192</v>
      </c>
      <c r="B106" s="158" t="s">
        <v>223</v>
      </c>
      <c r="C106" s="151"/>
      <c r="D106" s="151"/>
      <c r="E106" s="151"/>
      <c r="F106" s="151"/>
      <c r="G106" s="268">
        <v>22</v>
      </c>
      <c r="H106" s="142"/>
      <c r="I106" s="142"/>
    </row>
    <row r="107" spans="1:9" ht="12.95" customHeight="1" x14ac:dyDescent="0.25">
      <c r="A107" s="157" t="s">
        <v>202</v>
      </c>
      <c r="B107" s="158" t="s">
        <v>224</v>
      </c>
      <c r="C107" s="151"/>
      <c r="D107" s="151"/>
      <c r="E107" s="151"/>
      <c r="F107" s="151"/>
      <c r="G107" s="268">
        <v>23</v>
      </c>
      <c r="H107" s="142"/>
      <c r="I107" s="142"/>
    </row>
    <row r="108" spans="1:9" ht="12.95" customHeight="1" x14ac:dyDescent="0.25">
      <c r="A108" s="157" t="s">
        <v>203</v>
      </c>
      <c r="B108" s="158" t="s">
        <v>281</v>
      </c>
      <c r="C108" s="151"/>
      <c r="D108" s="151"/>
      <c r="E108" s="151"/>
      <c r="F108" s="151"/>
      <c r="G108" s="268">
        <v>24</v>
      </c>
      <c r="H108" s="142"/>
      <c r="I108" s="142"/>
    </row>
    <row r="109" spans="1:9" ht="12.95" customHeight="1" x14ac:dyDescent="0.25">
      <c r="A109" s="157" t="s">
        <v>259</v>
      </c>
      <c r="B109" s="158" t="s">
        <v>225</v>
      </c>
      <c r="C109" s="151"/>
      <c r="D109" s="151"/>
      <c r="E109" s="151"/>
      <c r="F109" s="151"/>
      <c r="G109" s="268">
        <v>25</v>
      </c>
      <c r="H109" s="142"/>
      <c r="I109" s="142"/>
    </row>
    <row r="110" spans="1:9" ht="12.95" customHeight="1" x14ac:dyDescent="0.25">
      <c r="A110" s="157" t="s">
        <v>282</v>
      </c>
      <c r="B110" s="158" t="s">
        <v>226</v>
      </c>
      <c r="C110" s="151"/>
      <c r="D110" s="151"/>
      <c r="E110" s="151"/>
      <c r="F110" s="151"/>
      <c r="G110" s="269">
        <v>27</v>
      </c>
      <c r="H110" s="142"/>
      <c r="I110" s="142"/>
    </row>
    <row r="111" spans="1:9" ht="6.95" customHeight="1" x14ac:dyDescent="0.25">
      <c r="A111" s="157"/>
      <c r="B111" s="151"/>
      <c r="C111" s="151"/>
      <c r="D111" s="151"/>
      <c r="E111" s="151"/>
      <c r="F111" s="151"/>
      <c r="G111" s="159"/>
      <c r="H111" s="142"/>
      <c r="I111" s="142"/>
    </row>
    <row r="112" spans="1:9" ht="15" x14ac:dyDescent="0.25">
      <c r="A112" s="152" t="s">
        <v>54</v>
      </c>
      <c r="B112" s="153" t="s">
        <v>43</v>
      </c>
      <c r="C112" s="153"/>
      <c r="D112" s="153"/>
      <c r="E112" s="153"/>
      <c r="F112" s="153"/>
      <c r="G112" s="154" t="s">
        <v>44</v>
      </c>
      <c r="H112" s="142"/>
      <c r="I112" s="142"/>
    </row>
    <row r="113" spans="1:9" ht="6.95" customHeight="1" x14ac:dyDescent="0.25">
      <c r="A113" s="160"/>
      <c r="B113" s="155"/>
      <c r="C113" s="155"/>
      <c r="D113" s="155"/>
      <c r="E113" s="155"/>
      <c r="F113" s="155"/>
      <c r="G113" s="161"/>
      <c r="H113" s="142"/>
      <c r="I113" s="142"/>
    </row>
    <row r="114" spans="1:9" ht="12.95" customHeight="1" x14ac:dyDescent="0.25">
      <c r="A114" s="157" t="s">
        <v>45</v>
      </c>
      <c r="B114" s="158" t="s">
        <v>433</v>
      </c>
      <c r="C114" s="151"/>
      <c r="D114" s="151"/>
      <c r="E114" s="151"/>
      <c r="F114" s="151"/>
      <c r="G114" s="225">
        <v>4</v>
      </c>
      <c r="H114" s="142"/>
      <c r="I114" s="142"/>
    </row>
    <row r="115" spans="1:9" ht="12.95" customHeight="1" x14ac:dyDescent="0.25">
      <c r="A115" s="157" t="s">
        <v>46</v>
      </c>
      <c r="B115" s="158" t="s">
        <v>432</v>
      </c>
      <c r="C115" s="151"/>
      <c r="D115" s="151"/>
      <c r="E115" s="151"/>
      <c r="F115" s="151"/>
      <c r="G115" s="225">
        <v>5</v>
      </c>
      <c r="H115" s="142"/>
      <c r="I115" s="142"/>
    </row>
    <row r="116" spans="1:9" ht="12.95" customHeight="1" x14ac:dyDescent="0.25">
      <c r="A116" s="157" t="s">
        <v>47</v>
      </c>
      <c r="B116" s="158" t="s">
        <v>430</v>
      </c>
      <c r="C116" s="151"/>
      <c r="D116" s="151"/>
      <c r="E116" s="151"/>
      <c r="F116" s="151"/>
      <c r="G116" s="225">
        <v>6</v>
      </c>
      <c r="H116" s="142"/>
      <c r="I116" s="142"/>
    </row>
    <row r="117" spans="1:9" ht="12.95" customHeight="1" x14ac:dyDescent="0.25">
      <c r="A117" s="157" t="s">
        <v>48</v>
      </c>
      <c r="B117" s="158" t="s">
        <v>431</v>
      </c>
      <c r="C117" s="151"/>
      <c r="D117" s="151"/>
      <c r="E117" s="151"/>
      <c r="F117" s="151"/>
      <c r="G117" s="225">
        <v>7</v>
      </c>
      <c r="H117" s="142"/>
      <c r="I117" s="142"/>
    </row>
    <row r="118" spans="1:9" ht="12.95" customHeight="1" x14ac:dyDescent="0.25">
      <c r="A118" s="157" t="s">
        <v>49</v>
      </c>
      <c r="B118" s="158" t="s">
        <v>227</v>
      </c>
      <c r="C118" s="151"/>
      <c r="D118" s="151"/>
      <c r="E118" s="151"/>
      <c r="F118" s="151"/>
      <c r="G118" s="225">
        <v>9</v>
      </c>
      <c r="H118" s="142"/>
      <c r="I118" s="142"/>
    </row>
    <row r="119" spans="1:9" ht="12.95" customHeight="1" x14ac:dyDescent="0.25">
      <c r="A119" s="157" t="s">
        <v>50</v>
      </c>
      <c r="B119" s="158" t="s">
        <v>228</v>
      </c>
      <c r="C119" s="151"/>
      <c r="D119" s="151"/>
      <c r="E119" s="151"/>
      <c r="F119" s="151"/>
      <c r="G119" s="225">
        <v>9</v>
      </c>
      <c r="H119" s="142"/>
      <c r="I119" s="142"/>
    </row>
    <row r="120" spans="1:9" ht="12.95" customHeight="1" x14ac:dyDescent="0.25">
      <c r="A120" s="157" t="s">
        <v>51</v>
      </c>
      <c r="B120" s="158" t="s">
        <v>233</v>
      </c>
      <c r="C120" s="151"/>
      <c r="D120" s="151"/>
      <c r="E120" s="151"/>
      <c r="F120" s="151"/>
      <c r="G120" s="225">
        <v>11</v>
      </c>
      <c r="H120" s="142"/>
      <c r="I120" s="142"/>
    </row>
    <row r="121" spans="1:9" ht="12.95" customHeight="1" x14ac:dyDescent="0.25">
      <c r="A121" s="157" t="s">
        <v>52</v>
      </c>
      <c r="B121" s="158" t="s">
        <v>234</v>
      </c>
      <c r="C121" s="151"/>
      <c r="D121" s="151"/>
      <c r="E121" s="151"/>
      <c r="F121" s="151"/>
      <c r="G121" s="225">
        <v>11</v>
      </c>
      <c r="H121" s="142"/>
      <c r="I121" s="142"/>
    </row>
    <row r="122" spans="1:9" ht="12.95" customHeight="1" x14ac:dyDescent="0.25">
      <c r="A122" s="157" t="s">
        <v>53</v>
      </c>
      <c r="B122" s="158" t="s">
        <v>229</v>
      </c>
      <c r="C122" s="151"/>
      <c r="D122" s="151"/>
      <c r="E122" s="151"/>
      <c r="F122" s="151"/>
      <c r="G122" s="225">
        <v>12</v>
      </c>
      <c r="H122" s="142"/>
      <c r="I122" s="142"/>
    </row>
    <row r="123" spans="1:9" ht="12.95" customHeight="1" x14ac:dyDescent="0.25">
      <c r="A123" s="157" t="s">
        <v>74</v>
      </c>
      <c r="B123" s="158" t="s">
        <v>230</v>
      </c>
      <c r="C123" s="151"/>
      <c r="D123" s="151"/>
      <c r="E123" s="151"/>
      <c r="F123" s="151"/>
      <c r="G123" s="225">
        <v>13</v>
      </c>
      <c r="H123" s="142"/>
      <c r="I123" s="142"/>
    </row>
    <row r="124" spans="1:9" ht="12.95" customHeight="1" x14ac:dyDescent="0.25">
      <c r="A124" s="157" t="s">
        <v>88</v>
      </c>
      <c r="B124" s="158" t="s">
        <v>219</v>
      </c>
      <c r="C124" s="151"/>
      <c r="D124" s="151"/>
      <c r="E124" s="151"/>
      <c r="F124" s="151"/>
      <c r="G124" s="225">
        <v>14</v>
      </c>
      <c r="H124" s="142"/>
      <c r="I124" s="142"/>
    </row>
    <row r="125" spans="1:9" ht="12.95" customHeight="1" x14ac:dyDescent="0.25">
      <c r="A125" s="157" t="s">
        <v>89</v>
      </c>
      <c r="B125" s="158" t="s">
        <v>151</v>
      </c>
      <c r="C125" s="151"/>
      <c r="D125" s="151"/>
      <c r="E125" s="151"/>
      <c r="F125" s="151"/>
      <c r="G125" s="225">
        <v>15</v>
      </c>
      <c r="H125" s="142"/>
      <c r="I125" s="142"/>
    </row>
    <row r="126" spans="1:9" ht="12.95" customHeight="1" x14ac:dyDescent="0.25">
      <c r="A126" s="157" t="s">
        <v>103</v>
      </c>
      <c r="B126" s="158" t="s">
        <v>251</v>
      </c>
      <c r="C126" s="151"/>
      <c r="D126" s="151"/>
      <c r="E126" s="151"/>
      <c r="F126" s="151"/>
      <c r="G126" s="225">
        <v>16</v>
      </c>
      <c r="H126" s="142"/>
      <c r="I126" s="142"/>
    </row>
    <row r="127" spans="1:9" ht="12.95" customHeight="1" x14ac:dyDescent="0.25">
      <c r="A127" s="157" t="s">
        <v>104</v>
      </c>
      <c r="B127" s="158" t="s">
        <v>462</v>
      </c>
      <c r="C127" s="151"/>
      <c r="D127" s="151"/>
      <c r="E127" s="151"/>
      <c r="F127" s="151"/>
      <c r="G127" s="225">
        <v>16</v>
      </c>
      <c r="H127" s="142"/>
      <c r="I127" s="142"/>
    </row>
    <row r="128" spans="1:9" ht="54.75" customHeight="1" x14ac:dyDescent="0.25">
      <c r="A128" s="363" t="s">
        <v>237</v>
      </c>
      <c r="B128" s="363"/>
      <c r="C128" s="363"/>
      <c r="D128" s="363"/>
      <c r="E128" s="363"/>
      <c r="F128" s="363"/>
      <c r="G128" s="363"/>
      <c r="H128" s="142"/>
      <c r="I128" s="142"/>
    </row>
    <row r="129" spans="1:9" ht="15" customHeight="1" x14ac:dyDescent="0.25">
      <c r="A129" s="158"/>
      <c r="B129" s="158"/>
      <c r="C129" s="158"/>
      <c r="D129" s="158"/>
      <c r="E129" s="158"/>
      <c r="F129" s="158"/>
      <c r="G129" s="158"/>
      <c r="H129" s="142"/>
      <c r="I129" s="142"/>
    </row>
    <row r="130" spans="1:9" ht="11.1" customHeight="1" x14ac:dyDescent="0.25">
      <c r="A130" s="162" t="s">
        <v>372</v>
      </c>
      <c r="B130" s="142"/>
      <c r="C130" s="163"/>
      <c r="D130" s="163"/>
      <c r="E130" s="163"/>
      <c r="F130" s="163"/>
      <c r="G130" s="163"/>
      <c r="H130" s="142"/>
      <c r="I130" s="142"/>
    </row>
    <row r="131" spans="1:9" ht="11.1" customHeight="1" x14ac:dyDescent="0.25">
      <c r="A131" s="162" t="s">
        <v>370</v>
      </c>
      <c r="B131" s="142"/>
      <c r="C131" s="163"/>
      <c r="D131" s="163"/>
      <c r="E131" s="163"/>
      <c r="F131" s="163"/>
      <c r="G131" s="163"/>
      <c r="H131" s="142"/>
      <c r="I131" s="142"/>
    </row>
    <row r="132" spans="1:9" ht="11.1" customHeight="1" x14ac:dyDescent="0.25">
      <c r="A132" s="162" t="s">
        <v>371</v>
      </c>
      <c r="B132" s="142"/>
      <c r="C132" s="163"/>
      <c r="D132" s="163"/>
      <c r="E132" s="163"/>
      <c r="F132" s="163"/>
      <c r="G132" s="163"/>
      <c r="H132" s="142"/>
      <c r="I132" s="142"/>
    </row>
    <row r="133" spans="1:9" ht="11.1" customHeight="1" x14ac:dyDescent="0.25">
      <c r="A133" s="150" t="s">
        <v>276</v>
      </c>
      <c r="B133" s="164"/>
      <c r="C133" s="163"/>
      <c r="D133" s="163"/>
      <c r="E133" s="163"/>
      <c r="F133" s="163"/>
      <c r="G133" s="163"/>
      <c r="H133" s="142"/>
      <c r="I133" s="142"/>
    </row>
    <row r="134" spans="1:9" ht="11.1" customHeight="1" x14ac:dyDescent="0.25">
      <c r="A134" s="142"/>
      <c r="B134" s="142"/>
      <c r="C134" s="142"/>
      <c r="D134" s="142"/>
      <c r="E134" s="142"/>
      <c r="F134" s="142"/>
      <c r="G134" s="142"/>
      <c r="H134" s="142"/>
      <c r="I134" s="142"/>
    </row>
    <row r="135" spans="1:9" ht="15" x14ac:dyDescent="0.25">
      <c r="A135" s="142"/>
      <c r="B135" s="142"/>
      <c r="C135" s="142"/>
      <c r="D135" s="142"/>
      <c r="E135" s="142"/>
      <c r="F135" s="142"/>
      <c r="G135" s="142"/>
      <c r="H135" s="142"/>
      <c r="I135" s="142"/>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sqref="A1:K1"/>
    </sheetView>
  </sheetViews>
  <sheetFormatPr baseColWidth="10" defaultRowHeight="12.75" x14ac:dyDescent="0.2"/>
  <cols>
    <col min="1" max="1" width="19.85546875" bestFit="1" customWidth="1"/>
    <col min="2" max="4" width="8.5703125" customWidth="1"/>
    <col min="5" max="5" width="8.7109375" bestFit="1" customWidth="1"/>
    <col min="6" max="6" width="2.28515625" customWidth="1"/>
    <col min="7" max="9" width="8.5703125" customWidth="1"/>
    <col min="10" max="10" width="9.7109375" bestFit="1" customWidth="1"/>
    <col min="11" max="11" width="9.28515625" bestFit="1" customWidth="1"/>
    <col min="12" max="12" width="10.140625" bestFit="1" customWidth="1"/>
    <col min="16" max="16" width="13.85546875" bestFit="1" customWidth="1"/>
    <col min="17" max="17" width="12.85546875" bestFit="1" customWidth="1"/>
  </cols>
  <sheetData>
    <row r="1" spans="1:17" s="14" customFormat="1" ht="20.100000000000001" customHeight="1" x14ac:dyDescent="0.2">
      <c r="A1" s="404" t="s">
        <v>153</v>
      </c>
      <c r="B1" s="404"/>
      <c r="C1" s="404"/>
      <c r="D1" s="404"/>
      <c r="E1" s="404"/>
      <c r="F1" s="404"/>
      <c r="G1" s="404"/>
      <c r="H1" s="404"/>
      <c r="I1" s="404"/>
      <c r="J1" s="404"/>
      <c r="K1" s="404"/>
      <c r="L1" s="83"/>
      <c r="M1" s="83"/>
      <c r="N1" s="83"/>
      <c r="O1" s="83"/>
    </row>
    <row r="2" spans="1:17" s="14" customFormat="1" ht="20.100000000000001" customHeight="1" x14ac:dyDescent="0.15">
      <c r="A2" s="405" t="s">
        <v>260</v>
      </c>
      <c r="B2" s="405"/>
      <c r="C2" s="405"/>
      <c r="D2" s="405"/>
      <c r="E2" s="405"/>
      <c r="F2" s="405"/>
      <c r="G2" s="405"/>
      <c r="H2" s="405"/>
      <c r="I2" s="405"/>
      <c r="J2" s="405"/>
      <c r="K2" s="405"/>
      <c r="L2" s="85"/>
      <c r="M2" s="85"/>
      <c r="N2" s="85"/>
      <c r="O2" s="85"/>
    </row>
    <row r="3" spans="1:17" s="20" customFormat="1" ht="11.25" x14ac:dyDescent="0.2">
      <c r="A3" s="17"/>
      <c r="B3" s="406" t="s">
        <v>261</v>
      </c>
      <c r="C3" s="406"/>
      <c r="D3" s="406"/>
      <c r="E3" s="406"/>
      <c r="F3" s="358"/>
      <c r="G3" s="406" t="s">
        <v>421</v>
      </c>
      <c r="H3" s="406"/>
      <c r="I3" s="406"/>
      <c r="J3" s="406"/>
      <c r="K3" s="406"/>
      <c r="L3" s="91"/>
      <c r="M3" s="91"/>
      <c r="N3" s="91"/>
      <c r="O3" s="91"/>
    </row>
    <row r="4" spans="1:17" s="20" customFormat="1" ht="11.25" x14ac:dyDescent="0.2">
      <c r="A4" s="17" t="s">
        <v>264</v>
      </c>
      <c r="B4" s="122">
        <v>2019</v>
      </c>
      <c r="C4" s="407" t="s">
        <v>513</v>
      </c>
      <c r="D4" s="407"/>
      <c r="E4" s="407"/>
      <c r="F4" s="358"/>
      <c r="G4" s="122">
        <v>2019</v>
      </c>
      <c r="H4" s="407" t="s">
        <v>513</v>
      </c>
      <c r="I4" s="407"/>
      <c r="J4" s="407"/>
      <c r="K4" s="407"/>
      <c r="L4" s="91"/>
      <c r="M4" s="91"/>
      <c r="N4" s="91"/>
      <c r="O4" s="91"/>
    </row>
    <row r="5" spans="1:17" s="20" customFormat="1" ht="11.25" x14ac:dyDescent="0.2">
      <c r="A5" s="123"/>
      <c r="B5" s="123"/>
      <c r="C5" s="124">
        <v>2019</v>
      </c>
      <c r="D5" s="124">
        <v>2020</v>
      </c>
      <c r="E5" s="359" t="s">
        <v>525</v>
      </c>
      <c r="F5" s="125"/>
      <c r="G5" s="123"/>
      <c r="H5" s="124">
        <v>2019</v>
      </c>
      <c r="I5" s="124">
        <v>2020</v>
      </c>
      <c r="J5" s="359" t="s">
        <v>525</v>
      </c>
      <c r="K5" s="359" t="s">
        <v>509</v>
      </c>
    </row>
    <row r="7" spans="1:17" x14ac:dyDescent="0.2">
      <c r="A7" s="17" t="s">
        <v>252</v>
      </c>
      <c r="B7" s="126"/>
      <c r="C7" s="126"/>
      <c r="D7" s="126"/>
      <c r="E7" s="127"/>
      <c r="F7" s="2"/>
      <c r="G7" s="126">
        <v>16865414</v>
      </c>
      <c r="H7" s="126">
        <v>15246296</v>
      </c>
      <c r="I7" s="126">
        <v>14163165</v>
      </c>
      <c r="J7" s="128">
        <v>-7.104223871817783E-2</v>
      </c>
      <c r="L7" s="40"/>
      <c r="M7" s="290"/>
    </row>
    <row r="8" spans="1:17" x14ac:dyDescent="0.2">
      <c r="L8" s="40"/>
    </row>
    <row r="9" spans="1:17" s="107" customFormat="1" x14ac:dyDescent="0.2">
      <c r="A9" s="9" t="s">
        <v>279</v>
      </c>
      <c r="B9" s="116">
        <v>2814494.0042326003</v>
      </c>
      <c r="C9" s="116">
        <v>2678443.2343761004</v>
      </c>
      <c r="D9" s="116">
        <v>2553149.1663278998</v>
      </c>
      <c r="E9" s="119">
        <v>-4.6778690860471372E-2</v>
      </c>
      <c r="G9" s="116">
        <v>6088837.5064099999</v>
      </c>
      <c r="H9" s="116">
        <v>5343192.7014600001</v>
      </c>
      <c r="I9" s="116">
        <v>4856405.8963699993</v>
      </c>
      <c r="J9" s="120">
        <v>-9.110410802833091E-2</v>
      </c>
      <c r="K9" s="120">
        <v>0.34288987640615637</v>
      </c>
      <c r="L9" s="40"/>
      <c r="M9" s="116"/>
    </row>
    <row r="10" spans="1:17" s="107" customFormat="1" x14ac:dyDescent="0.2">
      <c r="A10" s="10" t="s">
        <v>77</v>
      </c>
      <c r="B10" s="116">
        <v>4624643.9049999993</v>
      </c>
      <c r="C10" s="93">
        <v>4249458.2419999996</v>
      </c>
      <c r="D10" s="93">
        <v>3935730.7579999999</v>
      </c>
      <c r="E10" s="119">
        <v>-7.3827642521401615E-2</v>
      </c>
      <c r="F10" s="93"/>
      <c r="G10" s="93">
        <v>2660718.88155</v>
      </c>
      <c r="H10" s="93">
        <v>2477994.6259399997</v>
      </c>
      <c r="I10" s="93">
        <v>1891475.0884100003</v>
      </c>
      <c r="J10" s="120">
        <v>-0.23669120642564334</v>
      </c>
      <c r="K10" s="120">
        <v>0.13354889873908835</v>
      </c>
      <c r="L10" s="40"/>
      <c r="M10" s="337"/>
      <c r="N10" s="15"/>
      <c r="O10" s="14"/>
      <c r="P10" s="14"/>
      <c r="Q10" s="15"/>
    </row>
    <row r="11" spans="1:17" s="107" customFormat="1" x14ac:dyDescent="0.2">
      <c r="A11" s="107" t="s">
        <v>262</v>
      </c>
      <c r="B11" s="116">
        <v>879530.80563200009</v>
      </c>
      <c r="C11" s="116">
        <v>807209.4866098999</v>
      </c>
      <c r="D11" s="116">
        <v>808224.06509479997</v>
      </c>
      <c r="E11" s="119">
        <v>1.2568961362942055E-3</v>
      </c>
      <c r="G11" s="116">
        <v>1947961.3322600003</v>
      </c>
      <c r="H11" s="116">
        <v>1785603.7202199998</v>
      </c>
      <c r="I11" s="116">
        <v>1713103.7160399999</v>
      </c>
      <c r="J11" s="120">
        <v>-4.0602516313679837E-2</v>
      </c>
      <c r="K11" s="120">
        <v>0.12095486538778584</v>
      </c>
      <c r="L11" s="40"/>
    </row>
    <row r="12" spans="1:17" s="107" customFormat="1" x14ac:dyDescent="0.2">
      <c r="A12" s="9" t="s">
        <v>246</v>
      </c>
      <c r="B12" s="116">
        <v>622459.38823979988</v>
      </c>
      <c r="C12" s="116">
        <v>567473.03302980005</v>
      </c>
      <c r="D12" s="116">
        <v>566912.80738080002</v>
      </c>
      <c r="E12" s="119">
        <v>-9.8722867236333833E-4</v>
      </c>
      <c r="G12" s="116">
        <v>1247790.6975500002</v>
      </c>
      <c r="H12" s="116">
        <v>1139097.2910199999</v>
      </c>
      <c r="I12" s="116">
        <v>1154135.2767500002</v>
      </c>
      <c r="J12" s="120">
        <v>1.3201669294230944E-2</v>
      </c>
      <c r="K12" s="120">
        <v>8.1488514519883107E-2</v>
      </c>
      <c r="L12" s="40"/>
    </row>
    <row r="13" spans="1:17" s="107" customFormat="1" x14ac:dyDescent="0.2">
      <c r="A13" s="107" t="s">
        <v>352</v>
      </c>
      <c r="B13" s="134" t="s">
        <v>120</v>
      </c>
      <c r="C13" s="134" t="s">
        <v>120</v>
      </c>
      <c r="D13" s="134" t="s">
        <v>120</v>
      </c>
      <c r="E13" s="134" t="s">
        <v>120</v>
      </c>
      <c r="G13" s="116">
        <v>1098374.07409</v>
      </c>
      <c r="H13" s="116">
        <v>1002874.2568299999</v>
      </c>
      <c r="I13" s="116">
        <v>1011708.7714199999</v>
      </c>
      <c r="J13" s="120">
        <v>8.809194701961065E-3</v>
      </c>
      <c r="K13" s="120">
        <v>7.143239321295769E-2</v>
      </c>
      <c r="L13" s="40"/>
    </row>
    <row r="14" spans="1:17" s="107" customFormat="1" x14ac:dyDescent="0.2">
      <c r="A14" s="107" t="s">
        <v>69</v>
      </c>
      <c r="B14" s="116">
        <v>452364.71957770007</v>
      </c>
      <c r="C14" s="116">
        <v>411066.63795269997</v>
      </c>
      <c r="D14" s="116">
        <v>478255.929687</v>
      </c>
      <c r="E14" s="119">
        <v>0.16345109413143688</v>
      </c>
      <c r="G14" s="116">
        <v>1171755.3273599998</v>
      </c>
      <c r="H14" s="116">
        <v>1047703.7721899999</v>
      </c>
      <c r="I14" s="116">
        <v>1268448.7317499998</v>
      </c>
      <c r="J14" s="120">
        <v>0.21069405820557452</v>
      </c>
      <c r="K14" s="120">
        <v>8.9559694584508465E-2</v>
      </c>
      <c r="L14" s="40"/>
    </row>
    <row r="15" spans="1:17" s="107" customFormat="1" x14ac:dyDescent="0.2">
      <c r="A15" s="107" t="s">
        <v>265</v>
      </c>
      <c r="B15" s="134" t="s">
        <v>120</v>
      </c>
      <c r="C15" s="134" t="s">
        <v>120</v>
      </c>
      <c r="D15" s="134" t="s">
        <v>120</v>
      </c>
      <c r="E15" s="135" t="s">
        <v>120</v>
      </c>
      <c r="G15" s="116">
        <v>790608.23219000013</v>
      </c>
      <c r="H15" s="116">
        <v>734672.76882000011</v>
      </c>
      <c r="I15" s="116">
        <v>661851.21368000004</v>
      </c>
      <c r="J15" s="120">
        <v>-9.912107570961548E-2</v>
      </c>
      <c r="K15" s="120">
        <v>4.6730459871081077E-2</v>
      </c>
      <c r="L15" s="40"/>
      <c r="M15" s="116"/>
    </row>
    <row r="16" spans="1:17" s="107" customFormat="1" x14ac:dyDescent="0.2">
      <c r="A16" s="107" t="s">
        <v>75</v>
      </c>
      <c r="B16" s="116">
        <v>5352731.2822000002</v>
      </c>
      <c r="C16" s="116">
        <v>4915521.8121999996</v>
      </c>
      <c r="D16" s="116">
        <v>4389388.9278500006</v>
      </c>
      <c r="E16" s="119">
        <v>-0.1070350014609176</v>
      </c>
      <c r="G16" s="116">
        <v>395115.52196000004</v>
      </c>
      <c r="H16" s="116">
        <v>363731.39791</v>
      </c>
      <c r="I16" s="116">
        <v>310375.15740000003</v>
      </c>
      <c r="J16" s="120">
        <v>-0.14669132446795863</v>
      </c>
      <c r="K16" s="120">
        <v>2.1914251327298667E-2</v>
      </c>
      <c r="L16" s="40"/>
      <c r="M16" s="116"/>
    </row>
    <row r="17" spans="1:17" s="107" customFormat="1" x14ac:dyDescent="0.2">
      <c r="A17" s="107" t="s">
        <v>249</v>
      </c>
      <c r="B17" s="116">
        <v>45385.603295399997</v>
      </c>
      <c r="C17" s="116">
        <v>45109.843372100004</v>
      </c>
      <c r="D17" s="116">
        <v>52739.73616120001</v>
      </c>
      <c r="E17" s="119">
        <v>0.16914030771871436</v>
      </c>
      <c r="G17" s="116">
        <v>338256.30132999993</v>
      </c>
      <c r="H17" s="116">
        <v>330107.66608</v>
      </c>
      <c r="I17" s="116">
        <v>322262.36325999995</v>
      </c>
      <c r="J17" s="120">
        <v>-2.3765891029318809E-2</v>
      </c>
      <c r="K17" s="120">
        <v>2.2753555667818594E-2</v>
      </c>
      <c r="L17" s="40"/>
    </row>
    <row r="18" spans="1:17" s="107" customFormat="1" x14ac:dyDescent="0.2">
      <c r="A18" s="107" t="s">
        <v>62</v>
      </c>
      <c r="B18" s="116">
        <v>72595.6836797</v>
      </c>
      <c r="C18" s="116">
        <v>65654.971323999998</v>
      </c>
      <c r="D18" s="116">
        <v>65034.753332199994</v>
      </c>
      <c r="E18" s="119">
        <v>-9.4466264974710779E-3</v>
      </c>
      <c r="G18" s="116">
        <v>161487.71264000001</v>
      </c>
      <c r="H18" s="116">
        <v>146902.66047999999</v>
      </c>
      <c r="I18" s="116">
        <v>143361.02899000002</v>
      </c>
      <c r="J18" s="120">
        <v>-2.4108695366222732E-2</v>
      </c>
      <c r="K18" s="120">
        <v>1.0122103992292684E-2</v>
      </c>
      <c r="L18" s="40"/>
    </row>
    <row r="19" spans="1:17" s="107" customFormat="1" x14ac:dyDescent="0.2">
      <c r="A19" s="107" t="s">
        <v>248</v>
      </c>
      <c r="B19" s="116">
        <v>205654.67825200001</v>
      </c>
      <c r="C19" s="116">
        <v>183663.42322200001</v>
      </c>
      <c r="D19" s="116">
        <v>180607.71830969999</v>
      </c>
      <c r="E19" s="119">
        <v>-1.6637525636263972E-2</v>
      </c>
      <c r="G19" s="116">
        <v>216615.49762999997</v>
      </c>
      <c r="H19" s="116">
        <v>192542.08358000001</v>
      </c>
      <c r="I19" s="116">
        <v>192528.38500999997</v>
      </c>
      <c r="J19" s="120">
        <v>-7.1145848976716941E-5</v>
      </c>
      <c r="K19" s="120">
        <v>1.35935989596958E-2</v>
      </c>
      <c r="L19" s="40"/>
    </row>
    <row r="20" spans="1:17" s="107" customFormat="1" x14ac:dyDescent="0.2">
      <c r="A20" s="107" t="s">
        <v>247</v>
      </c>
      <c r="B20" s="116">
        <v>55314.948950000005</v>
      </c>
      <c r="C20" s="116">
        <v>51014.190670000004</v>
      </c>
      <c r="D20" s="116">
        <v>60254.223409999999</v>
      </c>
      <c r="E20" s="119">
        <v>0.18112671432487892</v>
      </c>
      <c r="G20" s="116">
        <v>44597.319430000003</v>
      </c>
      <c r="H20" s="116">
        <v>36215.321970000019</v>
      </c>
      <c r="I20" s="116">
        <v>47422.308430000005</v>
      </c>
      <c r="J20" s="120">
        <v>0.30945428206557457</v>
      </c>
      <c r="K20" s="120">
        <v>3.3482846828374875E-3</v>
      </c>
      <c r="L20" s="40"/>
    </row>
    <row r="21" spans="1:17" s="107" customFormat="1" x14ac:dyDescent="0.2">
      <c r="A21" s="194" t="s">
        <v>250</v>
      </c>
      <c r="B21" s="195">
        <v>116749.93915890002</v>
      </c>
      <c r="C21" s="195">
        <v>104893.31957910002</v>
      </c>
      <c r="D21" s="195">
        <v>99780.0071226</v>
      </c>
      <c r="E21" s="196">
        <v>-4.8747741772478426E-2</v>
      </c>
      <c r="F21" s="194"/>
      <c r="G21" s="195">
        <v>35195.893109999997</v>
      </c>
      <c r="H21" s="195">
        <v>29239.190409999996</v>
      </c>
      <c r="I21" s="195">
        <v>24050.94888</v>
      </c>
      <c r="J21" s="196">
        <v>-0.1774413537874695</v>
      </c>
      <c r="K21" s="196">
        <v>1.6981337773018955E-3</v>
      </c>
      <c r="L21" s="40"/>
    </row>
    <row r="22" spans="1:17" s="14" customFormat="1" x14ac:dyDescent="0.2">
      <c r="A22" s="117" t="s">
        <v>376</v>
      </c>
      <c r="B22" s="118">
        <v>4249.8386900000005</v>
      </c>
      <c r="C22" s="118">
        <v>4033.4179900000004</v>
      </c>
      <c r="D22" s="118">
        <v>1994.5483999999999</v>
      </c>
      <c r="E22" s="266">
        <v>-0.50549424707653479</v>
      </c>
      <c r="F22" s="117"/>
      <c r="G22" s="118">
        <v>12516.602169999998</v>
      </c>
      <c r="H22" s="118">
        <v>11896.530180000002</v>
      </c>
      <c r="I22" s="118">
        <v>6092.8704799999996</v>
      </c>
      <c r="J22" s="121">
        <v>-0.48784474230619745</v>
      </c>
      <c r="K22" s="121">
        <v>4.3019130822806906E-4</v>
      </c>
      <c r="L22" s="40"/>
      <c r="M22" s="107"/>
      <c r="N22" s="107"/>
      <c r="O22" s="107"/>
      <c r="P22" s="107"/>
      <c r="Q22" s="107"/>
    </row>
    <row r="23" spans="1:17" s="14" customFormat="1" ht="11.25" x14ac:dyDescent="0.2">
      <c r="A23" s="9" t="s">
        <v>411</v>
      </c>
      <c r="B23" s="9"/>
      <c r="C23" s="9"/>
      <c r="D23" s="9"/>
      <c r="E23" s="9"/>
      <c r="F23" s="9"/>
      <c r="G23" s="9"/>
      <c r="H23" s="9"/>
      <c r="I23" s="9"/>
      <c r="J23" s="9"/>
      <c r="K23" s="9"/>
      <c r="L23" s="15"/>
      <c r="M23" s="15"/>
      <c r="N23" s="15"/>
      <c r="Q23" s="15"/>
    </row>
    <row r="24" spans="1:17" s="107" customFormat="1" ht="11.25" x14ac:dyDescent="0.2">
      <c r="A24" s="107" t="s">
        <v>263</v>
      </c>
      <c r="G24" s="116"/>
    </row>
    <row r="25" spans="1:17" s="107" customFormat="1" ht="11.25" x14ac:dyDescent="0.2">
      <c r="G25" s="116"/>
    </row>
    <row r="26" spans="1:17" s="107" customFormat="1" ht="11.25" x14ac:dyDescent="0.2"/>
    <row r="27" spans="1:17" s="107" customFormat="1" ht="11.25" x14ac:dyDescent="0.2"/>
    <row r="28" spans="1:17" s="107" customFormat="1" ht="11.25" x14ac:dyDescent="0.2"/>
    <row r="29" spans="1:17" s="107" customFormat="1" ht="11.25" x14ac:dyDescent="0.2"/>
    <row r="30" spans="1:17" s="107" customFormat="1" ht="11.25" x14ac:dyDescent="0.2"/>
    <row r="31" spans="1:17" s="107" customFormat="1" ht="11.25" x14ac:dyDescent="0.2"/>
    <row r="32" spans="1:17" s="107" customFormat="1" ht="11.25" x14ac:dyDescent="0.2"/>
    <row r="33" spans="9:10" s="107" customFormat="1" ht="11.25" x14ac:dyDescent="0.2"/>
    <row r="34" spans="9:10" s="107" customFormat="1" ht="11.25" x14ac:dyDescent="0.2"/>
    <row r="35" spans="9:10" s="107" customFormat="1" ht="11.25" x14ac:dyDescent="0.2"/>
    <row r="36" spans="9:10" s="107" customFormat="1" ht="11.25" x14ac:dyDescent="0.2">
      <c r="I36" s="120"/>
      <c r="J36" s="120"/>
    </row>
    <row r="37" spans="9:10" s="107" customFormat="1" ht="11.25" x14ac:dyDescent="0.2"/>
    <row r="56" spans="1:21" s="14" customFormat="1" ht="11.25" x14ac:dyDescent="0.2">
      <c r="A56" s="404" t="s">
        <v>253</v>
      </c>
      <c r="B56" s="404"/>
      <c r="C56" s="404"/>
      <c r="D56" s="404"/>
      <c r="E56" s="404"/>
      <c r="F56" s="404"/>
      <c r="G56" s="404"/>
      <c r="H56" s="404"/>
      <c r="I56" s="404"/>
      <c r="J56" s="404"/>
      <c r="K56" s="404"/>
      <c r="L56" s="83"/>
      <c r="M56" s="83"/>
      <c r="N56" s="83"/>
      <c r="O56" s="83"/>
    </row>
    <row r="57" spans="1:21" s="14" customFormat="1" ht="11.25" x14ac:dyDescent="0.15">
      <c r="A57" s="405" t="s">
        <v>462</v>
      </c>
      <c r="B57" s="405"/>
      <c r="C57" s="405"/>
      <c r="D57" s="405"/>
      <c r="E57" s="405"/>
      <c r="F57" s="405"/>
      <c r="G57" s="405"/>
      <c r="H57" s="405"/>
      <c r="I57" s="405"/>
      <c r="J57" s="405"/>
      <c r="K57" s="405"/>
      <c r="L57" s="85"/>
      <c r="M57" s="85"/>
      <c r="N57" s="85"/>
      <c r="O57" s="85"/>
    </row>
    <row r="58" spans="1:21" s="20" customFormat="1" ht="11.25" x14ac:dyDescent="0.2">
      <c r="A58" s="17"/>
      <c r="B58" s="406" t="s">
        <v>261</v>
      </c>
      <c r="C58" s="406"/>
      <c r="D58" s="406"/>
      <c r="E58" s="406"/>
      <c r="F58" s="358"/>
      <c r="G58" s="406" t="s">
        <v>463</v>
      </c>
      <c r="H58" s="406"/>
      <c r="I58" s="406"/>
      <c r="J58" s="406"/>
      <c r="K58" s="406"/>
      <c r="L58" s="91"/>
      <c r="M58" s="91"/>
      <c r="N58" s="91"/>
      <c r="O58" s="91"/>
    </row>
    <row r="59" spans="1:21" s="20" customFormat="1" x14ac:dyDescent="0.2">
      <c r="A59" s="17" t="s">
        <v>264</v>
      </c>
      <c r="B59" s="122">
        <v>2019</v>
      </c>
      <c r="C59" s="407" t="s">
        <v>513</v>
      </c>
      <c r="D59" s="407"/>
      <c r="E59" s="407"/>
      <c r="F59" s="358"/>
      <c r="G59" s="122">
        <v>2019</v>
      </c>
      <c r="H59" s="407" t="s">
        <v>513</v>
      </c>
      <c r="I59" s="407"/>
      <c r="J59" s="407"/>
      <c r="K59" s="407"/>
      <c r="L59" s="91"/>
      <c r="M59" s="91"/>
      <c r="N59" s="91"/>
      <c r="O59" s="91"/>
      <c r="P59"/>
      <c r="Q59"/>
    </row>
    <row r="60" spans="1:21" s="20" customFormat="1" x14ac:dyDescent="0.2">
      <c r="A60" s="123"/>
      <c r="B60" s="123"/>
      <c r="C60" s="124">
        <v>2019</v>
      </c>
      <c r="D60" s="124">
        <v>2020</v>
      </c>
      <c r="E60" s="359" t="s">
        <v>525</v>
      </c>
      <c r="F60" s="125"/>
      <c r="G60" s="123"/>
      <c r="H60" s="124">
        <v>2019</v>
      </c>
      <c r="I60" s="124">
        <v>2020</v>
      </c>
      <c r="J60" s="359" t="s">
        <v>525</v>
      </c>
      <c r="K60" s="359" t="s">
        <v>509</v>
      </c>
      <c r="P60"/>
      <c r="Q60" s="307"/>
    </row>
    <row r="61" spans="1:21" x14ac:dyDescent="0.2">
      <c r="A61" s="17" t="s">
        <v>464</v>
      </c>
      <c r="B61" s="126"/>
      <c r="C61" s="126"/>
      <c r="D61" s="126"/>
      <c r="E61" s="127"/>
      <c r="F61" s="2"/>
      <c r="G61" s="126">
        <v>6345765</v>
      </c>
      <c r="H61" s="126">
        <v>5814986</v>
      </c>
      <c r="I61" s="126">
        <v>5960755</v>
      </c>
      <c r="J61" s="128">
        <v>2.5067816156393086E-2</v>
      </c>
      <c r="Q61" s="307"/>
    </row>
    <row r="62" spans="1:21" s="295" customFormat="1" x14ac:dyDescent="0.2">
      <c r="A62" s="17" t="s">
        <v>69</v>
      </c>
      <c r="B62" s="126">
        <v>472021.82863790001</v>
      </c>
      <c r="C62" s="126">
        <v>431730.18353840004</v>
      </c>
      <c r="D62" s="126">
        <v>405189.50051769998</v>
      </c>
      <c r="E62" s="127">
        <v>-6.1475162109761117E-2</v>
      </c>
      <c r="G62" s="126">
        <v>1575079.7339999999</v>
      </c>
      <c r="H62" s="126">
        <v>1440145.4820000001</v>
      </c>
      <c r="I62" s="126">
        <v>1353560.74496</v>
      </c>
      <c r="J62" s="128">
        <v>-6.0122215513779609E-2</v>
      </c>
      <c r="K62" s="128">
        <v>0.22707874169631198</v>
      </c>
      <c r="M62" s="342"/>
      <c r="N62" s="297"/>
      <c r="P62"/>
      <c r="Q62" s="307"/>
    </row>
    <row r="63" spans="1:21" s="107" customFormat="1" x14ac:dyDescent="0.2">
      <c r="A63" s="10" t="s">
        <v>475</v>
      </c>
      <c r="B63" s="116">
        <v>231072.4851546</v>
      </c>
      <c r="C63" s="116">
        <v>212230.38111520003</v>
      </c>
      <c r="D63" s="116">
        <v>205097.80765499995</v>
      </c>
      <c r="E63" s="119">
        <v>-3.3607692841716497E-2</v>
      </c>
      <c r="F63" s="93"/>
      <c r="G63" s="93">
        <v>1071017.1301099998</v>
      </c>
      <c r="H63" s="93">
        <v>977097.99867999996</v>
      </c>
      <c r="I63" s="93">
        <v>956270.51555000001</v>
      </c>
      <c r="J63" s="120">
        <v>-2.1315654272280327E-2</v>
      </c>
      <c r="K63" s="120">
        <v>0.16042775043597665</v>
      </c>
      <c r="L63" s="15"/>
      <c r="M63" s="342"/>
      <c r="N63" s="15"/>
      <c r="O63" s="14"/>
      <c r="P63"/>
      <c r="Q63" s="307"/>
      <c r="R63"/>
      <c r="S63"/>
      <c r="T63"/>
      <c r="U63"/>
    </row>
    <row r="64" spans="1:21" s="107" customFormat="1" x14ac:dyDescent="0.2">
      <c r="A64" s="107" t="s">
        <v>468</v>
      </c>
      <c r="B64" s="116">
        <v>101443.18488170001</v>
      </c>
      <c r="C64" s="116">
        <v>92510.83727410002</v>
      </c>
      <c r="D64" s="116">
        <v>87598.427223200008</v>
      </c>
      <c r="E64" s="119">
        <v>-5.310091439714304E-2</v>
      </c>
      <c r="G64" s="116">
        <v>265238.98647</v>
      </c>
      <c r="H64" s="116">
        <v>241797.26913999999</v>
      </c>
      <c r="I64" s="116">
        <v>234662.90150000001</v>
      </c>
      <c r="J64" s="120">
        <v>-2.9505575746884061E-2</v>
      </c>
      <c r="K64" s="120">
        <v>3.9367982998797971E-2</v>
      </c>
      <c r="M64" s="342"/>
      <c r="P64"/>
      <c r="Q64" s="307"/>
      <c r="R64"/>
      <c r="S64"/>
      <c r="T64"/>
      <c r="U64"/>
    </row>
    <row r="65" spans="1:21" s="107" customFormat="1" x14ac:dyDescent="0.2">
      <c r="A65" s="9" t="s">
        <v>469</v>
      </c>
      <c r="B65" s="116">
        <v>135914.87446329999</v>
      </c>
      <c r="C65" s="116">
        <v>123665.45271200001</v>
      </c>
      <c r="D65" s="116">
        <v>108834.15686029999</v>
      </c>
      <c r="E65" s="119">
        <v>-0.11993079333352774</v>
      </c>
      <c r="G65" s="116">
        <v>224430.62631000002</v>
      </c>
      <c r="H65" s="116">
        <v>208030.51630000002</v>
      </c>
      <c r="I65" s="116">
        <v>149638.18385999999</v>
      </c>
      <c r="J65" s="120">
        <v>-0.28069118645935898</v>
      </c>
      <c r="K65" s="120">
        <v>2.5103897721010172E-2</v>
      </c>
      <c r="M65" s="342"/>
      <c r="P65"/>
      <c r="Q65" s="307"/>
      <c r="R65"/>
      <c r="S65"/>
      <c r="T65"/>
      <c r="U65"/>
    </row>
    <row r="66" spans="1:21" s="295" customFormat="1" x14ac:dyDescent="0.2">
      <c r="A66" s="17" t="s">
        <v>437</v>
      </c>
      <c r="B66" s="126">
        <v>1703576.0618719005</v>
      </c>
      <c r="C66" s="126">
        <v>1548937.2358418007</v>
      </c>
      <c r="D66" s="126">
        <v>1712533.5441206994</v>
      </c>
      <c r="E66" s="127">
        <v>0.10561842306669655</v>
      </c>
      <c r="G66" s="126">
        <v>931693.01381000015</v>
      </c>
      <c r="H66" s="126">
        <v>849483.94164000067</v>
      </c>
      <c r="I66" s="126">
        <v>960243.63375000027</v>
      </c>
      <c r="J66" s="128">
        <v>0.13038468025207006</v>
      </c>
      <c r="K66" s="128">
        <v>0.16109429656981378</v>
      </c>
      <c r="M66" s="342"/>
      <c r="P66" s="2"/>
      <c r="Q66" s="308"/>
      <c r="R66" s="2"/>
      <c r="S66" s="2"/>
      <c r="T66" s="2"/>
      <c r="U66" s="2"/>
    </row>
    <row r="67" spans="1:21" s="107" customFormat="1" x14ac:dyDescent="0.2">
      <c r="A67" s="107" t="s">
        <v>473</v>
      </c>
      <c r="B67" s="134">
        <v>332924.39264699991</v>
      </c>
      <c r="C67" s="134">
        <v>308465.30206029996</v>
      </c>
      <c r="D67" s="134">
        <v>342646.20300479996</v>
      </c>
      <c r="E67" s="119">
        <v>0.11080954880889071</v>
      </c>
      <c r="G67" s="134">
        <v>308072.22581999993</v>
      </c>
      <c r="H67" s="134">
        <v>285071.76836999995</v>
      </c>
      <c r="I67" s="134">
        <v>328540.22904000001</v>
      </c>
      <c r="J67" s="120">
        <v>0.15248251666079238</v>
      </c>
      <c r="K67" s="120">
        <v>5.5117217372631491E-2</v>
      </c>
      <c r="M67" s="342"/>
      <c r="P67"/>
      <c r="Q67" s="307"/>
      <c r="R67"/>
    </row>
    <row r="68" spans="1:21" s="107" customFormat="1" x14ac:dyDescent="0.2">
      <c r="A68" s="107" t="s">
        <v>477</v>
      </c>
      <c r="B68" s="134">
        <v>919206.62967000005</v>
      </c>
      <c r="C68" s="134">
        <v>828473.28937000001</v>
      </c>
      <c r="D68" s="134">
        <v>886235.14732999995</v>
      </c>
      <c r="E68" s="119">
        <v>6.9720845199395809E-2</v>
      </c>
      <c r="G68" s="134">
        <v>327127.29305000004</v>
      </c>
      <c r="H68" s="134">
        <v>295079.21783000004</v>
      </c>
      <c r="I68" s="134">
        <v>320768.25030999992</v>
      </c>
      <c r="J68" s="120">
        <v>8.7058087888791214E-2</v>
      </c>
      <c r="K68" s="120">
        <v>5.3813359265730588E-2</v>
      </c>
      <c r="M68" s="342"/>
      <c r="P68"/>
      <c r="Q68" s="307"/>
      <c r="R68"/>
    </row>
    <row r="69" spans="1:21" s="295" customFormat="1" x14ac:dyDescent="0.2">
      <c r="A69" s="295" t="s">
        <v>436</v>
      </c>
      <c r="B69" s="302">
        <v>3986688.4888615999</v>
      </c>
      <c r="C69" s="302">
        <v>3609510.630473</v>
      </c>
      <c r="D69" s="302">
        <v>4143348.6435992992</v>
      </c>
      <c r="E69" s="127">
        <v>0.14789761487870834</v>
      </c>
      <c r="G69" s="126">
        <v>966393.29338000063</v>
      </c>
      <c r="H69" s="302">
        <v>884210.01766000036</v>
      </c>
      <c r="I69" s="302">
        <v>1022103.6556600004</v>
      </c>
      <c r="J69" s="128">
        <v>0.15595122792764315</v>
      </c>
      <c r="K69" s="128">
        <v>0.17147218022884692</v>
      </c>
      <c r="M69" s="342"/>
      <c r="N69" s="297"/>
      <c r="P69" s="2"/>
      <c r="Q69" s="308"/>
      <c r="R69" s="2"/>
    </row>
    <row r="70" spans="1:21" s="107" customFormat="1" x14ac:dyDescent="0.2">
      <c r="A70" s="107" t="s">
        <v>470</v>
      </c>
      <c r="B70" s="116">
        <v>1156278.7390000003</v>
      </c>
      <c r="C70" s="116">
        <v>1070563.669</v>
      </c>
      <c r="D70" s="116">
        <v>1055047.1997123</v>
      </c>
      <c r="E70" s="119">
        <v>-1.4493737959736408E-2</v>
      </c>
      <c r="G70" s="116">
        <v>288565.03253000003</v>
      </c>
      <c r="H70" s="116">
        <v>269944.17392999999</v>
      </c>
      <c r="I70" s="116">
        <v>258501.24558999998</v>
      </c>
      <c r="J70" s="120">
        <v>-4.2389980763086643E-2</v>
      </c>
      <c r="K70" s="120">
        <v>4.3367198549512598E-2</v>
      </c>
      <c r="M70" s="342"/>
      <c r="P70"/>
      <c r="Q70" s="307"/>
      <c r="R70"/>
    </row>
    <row r="71" spans="1:21" s="107" customFormat="1" x14ac:dyDescent="0.2">
      <c r="A71" s="107" t="s">
        <v>471</v>
      </c>
      <c r="B71" s="116">
        <v>2409228.0258109001</v>
      </c>
      <c r="C71" s="116">
        <v>2141475.4845680995</v>
      </c>
      <c r="D71" s="116">
        <v>2597131.6477827998</v>
      </c>
      <c r="E71" s="119">
        <v>0.21277673571247946</v>
      </c>
      <c r="G71" s="116">
        <v>457854.84879999998</v>
      </c>
      <c r="H71" s="116">
        <v>407795.48699999996</v>
      </c>
      <c r="I71" s="116">
        <v>509936.35141999996</v>
      </c>
      <c r="J71" s="120">
        <v>0.25047080626470986</v>
      </c>
      <c r="K71" s="120">
        <v>8.554895334903044E-2</v>
      </c>
      <c r="M71" s="342"/>
      <c r="P71"/>
      <c r="Q71" s="307"/>
      <c r="R71"/>
    </row>
    <row r="72" spans="1:21" s="107" customFormat="1" x14ac:dyDescent="0.2">
      <c r="A72" s="107" t="s">
        <v>472</v>
      </c>
      <c r="B72" s="116">
        <v>153736.1718066</v>
      </c>
      <c r="C72" s="116">
        <v>140513.47147039999</v>
      </c>
      <c r="D72" s="116">
        <v>185864.1534029</v>
      </c>
      <c r="E72" s="119">
        <v>0.32274970832283079</v>
      </c>
      <c r="G72" s="116">
        <v>69557.35325</v>
      </c>
      <c r="H72" s="116">
        <v>63419.637610000005</v>
      </c>
      <c r="I72" s="116">
        <v>94180.22586999998</v>
      </c>
      <c r="J72" s="120">
        <v>0.48503254542642882</v>
      </c>
      <c r="K72" s="120">
        <v>1.5800049804093604E-2</v>
      </c>
      <c r="M72" s="342"/>
      <c r="P72"/>
      <c r="Q72" s="307"/>
    </row>
    <row r="73" spans="1:21" s="295" customFormat="1" x14ac:dyDescent="0.2">
      <c r="A73" s="295" t="s">
        <v>435</v>
      </c>
      <c r="B73" s="126">
        <v>474033.89148340025</v>
      </c>
      <c r="C73" s="126">
        <v>436865.33452129981</v>
      </c>
      <c r="D73" s="126">
        <v>467192.10633030016</v>
      </c>
      <c r="E73" s="127">
        <v>6.9419039261220616E-2</v>
      </c>
      <c r="G73" s="126">
        <v>377230.84266999993</v>
      </c>
      <c r="H73" s="126">
        <v>345627.69326999981</v>
      </c>
      <c r="I73" s="126">
        <v>381886.49075000023</v>
      </c>
      <c r="J73" s="128">
        <v>0.10490709565820455</v>
      </c>
      <c r="K73" s="128">
        <v>6.4066798710901596E-2</v>
      </c>
      <c r="M73" s="342"/>
      <c r="N73" s="297"/>
      <c r="P73"/>
      <c r="Q73" s="307"/>
    </row>
    <row r="74" spans="1:21" s="295" customFormat="1" x14ac:dyDescent="0.2">
      <c r="A74" s="295" t="s">
        <v>62</v>
      </c>
      <c r="B74" s="126">
        <v>99351.257172399986</v>
      </c>
      <c r="C74" s="126">
        <v>92072.918031599984</v>
      </c>
      <c r="D74" s="126">
        <v>102617.35340540006</v>
      </c>
      <c r="E74" s="127">
        <v>0.11452265877118362</v>
      </c>
      <c r="G74" s="126">
        <v>302836.81108000001</v>
      </c>
      <c r="H74" s="126">
        <v>279102.47040999995</v>
      </c>
      <c r="I74" s="126">
        <v>316032.66214000015</v>
      </c>
      <c r="J74" s="128">
        <v>0.1323176813008855</v>
      </c>
      <c r="K74" s="128">
        <v>5.3018898132870779E-2</v>
      </c>
      <c r="M74" s="342"/>
      <c r="N74" s="297"/>
      <c r="P74"/>
      <c r="Q74" s="307"/>
    </row>
    <row r="75" spans="1:21" s="295" customFormat="1" x14ac:dyDescent="0.2">
      <c r="A75" s="295" t="s">
        <v>10</v>
      </c>
      <c r="B75" s="126"/>
      <c r="C75" s="126"/>
      <c r="D75" s="126"/>
      <c r="E75" s="127"/>
      <c r="G75" s="126">
        <v>260080</v>
      </c>
      <c r="H75" s="126">
        <v>239178</v>
      </c>
      <c r="I75" s="126">
        <v>182836</v>
      </c>
      <c r="J75" s="128">
        <v>-0.23556514395136674</v>
      </c>
      <c r="K75" s="128">
        <v>3.0673295580845045E-2</v>
      </c>
      <c r="M75" s="342"/>
      <c r="N75" s="297"/>
      <c r="P75"/>
      <c r="Q75" s="307"/>
    </row>
    <row r="76" spans="1:21" s="107" customFormat="1" x14ac:dyDescent="0.2">
      <c r="A76" s="107" t="s">
        <v>474</v>
      </c>
      <c r="B76" s="116"/>
      <c r="C76" s="116"/>
      <c r="D76" s="116"/>
      <c r="E76" s="119"/>
      <c r="G76" s="116">
        <v>212312.35863000003</v>
      </c>
      <c r="H76" s="116">
        <v>195772.28225000002</v>
      </c>
      <c r="I76" s="116">
        <v>141896.71591999999</v>
      </c>
      <c r="J76" s="120">
        <v>-0.27519506699728447</v>
      </c>
      <c r="K76" s="120">
        <v>2.3805158225761666E-2</v>
      </c>
      <c r="M76" s="342"/>
      <c r="N76" s="298"/>
      <c r="P76"/>
      <c r="Q76" s="307"/>
    </row>
    <row r="77" spans="1:21" s="295" customFormat="1" x14ac:dyDescent="0.2">
      <c r="A77" s="295" t="s">
        <v>262</v>
      </c>
      <c r="B77" s="302">
        <v>287499.77309680003</v>
      </c>
      <c r="C77" s="302">
        <v>262861.44184740016</v>
      </c>
      <c r="D77" s="302">
        <v>240446.12142330004</v>
      </c>
      <c r="E77" s="127">
        <v>-8.5274280878033681E-2</v>
      </c>
      <c r="G77" s="302">
        <v>356357.30384999985</v>
      </c>
      <c r="H77" s="302">
        <v>323516.73880999989</v>
      </c>
      <c r="I77" s="302">
        <v>258429.82597000009</v>
      </c>
      <c r="J77" s="128">
        <v>-0.20118561122806411</v>
      </c>
      <c r="K77" s="128">
        <v>4.3355216909602909E-2</v>
      </c>
      <c r="M77" s="342"/>
      <c r="N77" s="297"/>
      <c r="P77"/>
      <c r="Q77" s="307"/>
    </row>
    <row r="78" spans="1:21" s="295" customFormat="1" x14ac:dyDescent="0.2">
      <c r="A78" s="303" t="s">
        <v>438</v>
      </c>
      <c r="B78" s="304">
        <v>250268.91406360021</v>
      </c>
      <c r="C78" s="304">
        <v>230829.00478990024</v>
      </c>
      <c r="D78" s="304">
        <v>229041.30312730008</v>
      </c>
      <c r="E78" s="305">
        <v>-7.7447011662478138E-3</v>
      </c>
      <c r="F78" s="303"/>
      <c r="G78" s="309">
        <v>249672.56713999991</v>
      </c>
      <c r="H78" s="304">
        <v>228143.53625000015</v>
      </c>
      <c r="I78" s="304">
        <v>220704.82027000037</v>
      </c>
      <c r="J78" s="305">
        <v>-3.2605420702554566E-2</v>
      </c>
      <c r="K78" s="128">
        <v>3.7026319697756473E-2</v>
      </c>
      <c r="M78" s="342"/>
      <c r="N78" s="297"/>
      <c r="P78"/>
      <c r="Q78" s="307"/>
    </row>
    <row r="79" spans="1:21" s="295" customFormat="1" x14ac:dyDescent="0.2">
      <c r="A79" s="310" t="s">
        <v>3</v>
      </c>
      <c r="B79" s="311">
        <v>484287.04432229995</v>
      </c>
      <c r="C79" s="311">
        <v>455814.84610229998</v>
      </c>
      <c r="D79" s="311">
        <v>384195.36895379995</v>
      </c>
      <c r="E79" s="312">
        <v>-0.15712405543812902</v>
      </c>
      <c r="F79" s="310"/>
      <c r="G79" s="311">
        <v>142156.13679000005</v>
      </c>
      <c r="H79" s="311">
        <v>131782.92645999999</v>
      </c>
      <c r="I79" s="311">
        <v>152060.03632000001</v>
      </c>
      <c r="J79" s="313">
        <v>0.15386750320918652</v>
      </c>
      <c r="K79" s="313">
        <v>2.5510197335740191E-2</v>
      </c>
      <c r="M79" s="342"/>
      <c r="N79" s="297"/>
      <c r="P79" s="2"/>
      <c r="Q79" s="308"/>
    </row>
    <row r="80" spans="1:21" s="14" customFormat="1" x14ac:dyDescent="0.2">
      <c r="A80" s="9" t="s">
        <v>414</v>
      </c>
      <c r="B80" s="9"/>
      <c r="C80" s="9"/>
      <c r="D80" s="9"/>
      <c r="E80" s="9"/>
      <c r="F80" s="9"/>
      <c r="G80" s="9"/>
      <c r="H80" s="9"/>
      <c r="I80" s="9"/>
      <c r="J80" s="9"/>
      <c r="K80" s="9"/>
      <c r="L80" s="15"/>
      <c r="M80" s="15"/>
      <c r="N80" s="299"/>
      <c r="P80"/>
      <c r="Q80"/>
    </row>
    <row r="81" spans="1:10" s="107" customFormat="1" ht="11.25" x14ac:dyDescent="0.2">
      <c r="A81" s="107" t="s">
        <v>263</v>
      </c>
      <c r="G81" s="116"/>
    </row>
    <row r="82" spans="1:10" x14ac:dyDescent="0.2">
      <c r="E82" s="306"/>
      <c r="F82" s="306"/>
      <c r="G82" s="116"/>
      <c r="H82" s="306"/>
      <c r="I82" s="306"/>
      <c r="J82" s="306"/>
    </row>
    <row r="83" spans="1:10" x14ac:dyDescent="0.2">
      <c r="A83" s="105"/>
      <c r="E83" s="306"/>
      <c r="F83" s="306"/>
      <c r="G83" s="116"/>
      <c r="H83" s="306"/>
      <c r="I83" s="306"/>
      <c r="J83" s="306"/>
    </row>
    <row r="84" spans="1:10" x14ac:dyDescent="0.2">
      <c r="G84" s="296"/>
    </row>
    <row r="85" spans="1:10" x14ac:dyDescent="0.2">
      <c r="G85" s="296"/>
    </row>
  </sheetData>
  <sortState xmlns:xlrd2="http://schemas.microsoft.com/office/spreadsheetml/2017/richdata2" ref="A9:I22">
    <sortCondition descending="1" ref="I9:I22"/>
  </sortState>
  <mergeCells count="12">
    <mergeCell ref="A56:K56"/>
    <mergeCell ref="A57:K57"/>
    <mergeCell ref="B58:E58"/>
    <mergeCell ref="G58:K58"/>
    <mergeCell ref="C59:E59"/>
    <mergeCell ref="H59:K59"/>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74" orientation="portrait" horizontalDpi="4294967294" verticalDpi="4294967294" r:id="rId1"/>
  <headerFooter>
    <oddFooter>&amp;C&amp;P</oddFooter>
  </headerFooter>
  <rowBreaks count="1" manualBreakCount="1">
    <brk id="54"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493"/>
  <sheetViews>
    <sheetView zoomScale="96" zoomScaleNormal="96" workbookViewId="0">
      <selection sqref="A1:J1"/>
    </sheetView>
  </sheetViews>
  <sheetFormatPr baseColWidth="10" defaultColWidth="11.42578125" defaultRowHeight="11.25" x14ac:dyDescent="0.2"/>
  <cols>
    <col min="1" max="1" width="36.5703125" style="14" customWidth="1"/>
    <col min="2" max="5" width="11.7109375" style="14" customWidth="1"/>
    <col min="6" max="6" width="2.7109375" style="14" customWidth="1"/>
    <col min="7" max="13" width="11.7109375" style="14" customWidth="1"/>
    <col min="14" max="14" width="5.7109375" style="14" bestFit="1" customWidth="1"/>
    <col min="15" max="15" width="15.5703125" style="172" customWidth="1"/>
    <col min="16" max="16" width="20.140625" style="172" customWidth="1"/>
    <col min="17" max="17" width="15.5703125" style="172" customWidth="1"/>
    <col min="18" max="18" width="15.42578125" style="14" customWidth="1"/>
    <col min="19" max="19" width="12" style="14" customWidth="1"/>
    <col min="20" max="20" width="14" style="14" customWidth="1"/>
    <col min="21" max="21" width="12" style="14" customWidth="1"/>
    <col min="22" max="23" width="15.140625" style="14" bestFit="1" customWidth="1"/>
    <col min="24" max="16384" width="11.42578125" style="14"/>
  </cols>
  <sheetData>
    <row r="1" spans="1:18" ht="20.100000000000001" customHeight="1" x14ac:dyDescent="0.2">
      <c r="A1" s="404" t="s">
        <v>254</v>
      </c>
      <c r="B1" s="404"/>
      <c r="C1" s="404"/>
      <c r="D1" s="404"/>
      <c r="E1" s="404"/>
      <c r="F1" s="404"/>
      <c r="G1" s="404"/>
      <c r="H1" s="404"/>
      <c r="I1" s="404"/>
      <c r="J1" s="404"/>
      <c r="K1" s="357"/>
      <c r="L1" s="357"/>
      <c r="M1" s="357"/>
      <c r="N1" s="83"/>
      <c r="O1" s="169"/>
      <c r="P1" s="169"/>
      <c r="Q1" s="169"/>
      <c r="R1" s="83"/>
    </row>
    <row r="2" spans="1:18" ht="20.100000000000001" customHeight="1" x14ac:dyDescent="0.15">
      <c r="A2" s="405" t="s">
        <v>529</v>
      </c>
      <c r="B2" s="405"/>
      <c r="C2" s="405"/>
      <c r="D2" s="405"/>
      <c r="E2" s="405"/>
      <c r="F2" s="405"/>
      <c r="G2" s="405"/>
      <c r="H2" s="405"/>
      <c r="I2" s="405"/>
      <c r="J2" s="405"/>
      <c r="K2" s="357"/>
      <c r="L2" s="357"/>
      <c r="M2" s="357"/>
      <c r="N2" s="257"/>
      <c r="O2" s="257"/>
      <c r="P2" s="257"/>
      <c r="Q2" s="257"/>
      <c r="R2" s="257"/>
    </row>
    <row r="3" spans="1:18" s="20" customFormat="1" x14ac:dyDescent="0.2">
      <c r="A3" s="17"/>
      <c r="B3" s="406" t="s">
        <v>101</v>
      </c>
      <c r="C3" s="406"/>
      <c r="D3" s="406"/>
      <c r="E3" s="406"/>
      <c r="F3" s="358"/>
      <c r="G3" s="406" t="s">
        <v>422</v>
      </c>
      <c r="H3" s="406"/>
      <c r="I3" s="406"/>
      <c r="J3" s="406"/>
      <c r="K3" s="358"/>
      <c r="L3" s="358"/>
      <c r="M3" s="358"/>
      <c r="N3" s="91"/>
      <c r="O3" s="170"/>
      <c r="P3" s="170"/>
      <c r="Q3" s="170"/>
      <c r="R3" s="91"/>
    </row>
    <row r="4" spans="1:18" s="20" customFormat="1" x14ac:dyDescent="0.2">
      <c r="A4" s="17" t="s">
        <v>258</v>
      </c>
      <c r="B4" s="410">
        <v>2019</v>
      </c>
      <c r="C4" s="407" t="s">
        <v>513</v>
      </c>
      <c r="D4" s="407"/>
      <c r="E4" s="407"/>
      <c r="F4" s="358"/>
      <c r="G4" s="410">
        <v>2019</v>
      </c>
      <c r="H4" s="407" t="s">
        <v>526</v>
      </c>
      <c r="I4" s="407"/>
      <c r="J4" s="407"/>
      <c r="K4" s="358"/>
      <c r="L4" s="358"/>
      <c r="M4" s="358"/>
      <c r="N4" s="91"/>
      <c r="O4" s="170"/>
      <c r="P4" s="170"/>
      <c r="Q4" s="170"/>
      <c r="R4" s="91"/>
    </row>
    <row r="5" spans="1:18" s="20" customFormat="1" x14ac:dyDescent="0.2">
      <c r="A5" s="123"/>
      <c r="B5" s="414"/>
      <c r="C5" s="256">
        <v>2019</v>
      </c>
      <c r="D5" s="256">
        <v>2020</v>
      </c>
      <c r="E5" s="359" t="s">
        <v>525</v>
      </c>
      <c r="F5" s="125"/>
      <c r="G5" s="414"/>
      <c r="H5" s="256">
        <v>2019</v>
      </c>
      <c r="I5" s="256">
        <v>2020</v>
      </c>
      <c r="J5" s="359" t="s">
        <v>525</v>
      </c>
      <c r="K5" s="358"/>
      <c r="L5" s="358"/>
      <c r="M5" s="358"/>
      <c r="O5" s="171"/>
      <c r="P5" s="171"/>
      <c r="Q5" s="171"/>
    </row>
    <row r="6" spans="1:18" x14ac:dyDescent="0.2">
      <c r="A6" s="9"/>
      <c r="B6" s="9"/>
      <c r="C6" s="9"/>
      <c r="D6" s="9"/>
      <c r="E6" s="9"/>
      <c r="F6" s="9"/>
      <c r="G6" s="9"/>
      <c r="H6" s="9"/>
      <c r="I6" s="9"/>
      <c r="J6" s="9"/>
      <c r="K6" s="9"/>
      <c r="L6" s="9"/>
      <c r="M6" s="9"/>
    </row>
    <row r="7" spans="1:18" s="21" customFormat="1" x14ac:dyDescent="0.2">
      <c r="A7" s="86" t="s">
        <v>288</v>
      </c>
      <c r="B7" s="86">
        <v>3436953.3924724003</v>
      </c>
      <c r="C7" s="86">
        <v>3245916.2674059002</v>
      </c>
      <c r="D7" s="86">
        <v>3120061.9737086999</v>
      </c>
      <c r="E7" s="87">
        <v>-3.8773117766769047</v>
      </c>
      <c r="F7" s="86"/>
      <c r="G7" s="86">
        <v>7336628.2039599996</v>
      </c>
      <c r="H7" s="86">
        <v>6482289.9924800005</v>
      </c>
      <c r="I7" s="86">
        <v>6010541.1731199995</v>
      </c>
      <c r="J7" s="16">
        <v>-7.2775025478229054</v>
      </c>
      <c r="K7" s="16"/>
      <c r="L7" s="16"/>
      <c r="M7" s="16"/>
      <c r="O7" s="173"/>
      <c r="P7" s="201"/>
      <c r="Q7" s="201"/>
    </row>
    <row r="8" spans="1:18" s="20" customFormat="1" ht="11.25" customHeight="1" x14ac:dyDescent="0.2">
      <c r="A8" s="17"/>
      <c r="B8" s="18"/>
      <c r="C8" s="18"/>
      <c r="D8" s="18"/>
      <c r="E8" s="16"/>
      <c r="F8" s="16"/>
      <c r="G8" s="18"/>
      <c r="H8" s="18"/>
      <c r="I8" s="18"/>
      <c r="J8" s="16"/>
      <c r="K8" s="16"/>
      <c r="L8" s="16"/>
      <c r="M8" s="16"/>
      <c r="O8" s="173"/>
      <c r="P8" s="178"/>
      <c r="Q8" s="178"/>
    </row>
    <row r="9" spans="1:18" s="20" customFormat="1" ht="11.25" customHeight="1" x14ac:dyDescent="0.2">
      <c r="A9" s="17" t="s">
        <v>255</v>
      </c>
      <c r="B9" s="18">
        <v>2814494.0042326003</v>
      </c>
      <c r="C9" s="18">
        <v>2678443.2343761004</v>
      </c>
      <c r="D9" s="18">
        <v>2553149.1663278998</v>
      </c>
      <c r="E9" s="16">
        <v>-4.6778690860471386</v>
      </c>
      <c r="F9" s="16"/>
      <c r="G9" s="18">
        <v>6088837.5064099999</v>
      </c>
      <c r="H9" s="18">
        <v>5343192.7014600001</v>
      </c>
      <c r="I9" s="18">
        <v>4856405.8963699993</v>
      </c>
      <c r="J9" s="16">
        <v>-9.110410802833087</v>
      </c>
      <c r="K9" s="16"/>
      <c r="L9" s="16"/>
      <c r="M9" s="16"/>
      <c r="O9" s="173"/>
      <c r="P9" s="171"/>
      <c r="Q9" s="171"/>
    </row>
    <row r="10" spans="1:18" s="20" customFormat="1" ht="11.25" customHeight="1" x14ac:dyDescent="0.2">
      <c r="A10" s="17"/>
      <c r="B10" s="18"/>
      <c r="C10" s="18"/>
      <c r="D10" s="18"/>
      <c r="E10" s="16"/>
      <c r="F10" s="16"/>
      <c r="G10" s="18"/>
      <c r="H10" s="18"/>
      <c r="I10" s="18"/>
      <c r="J10" s="16"/>
      <c r="K10" s="16"/>
      <c r="L10" s="16"/>
      <c r="M10" s="16"/>
      <c r="O10" s="173"/>
      <c r="P10" s="171"/>
      <c r="Q10" s="171"/>
    </row>
    <row r="11" spans="1:18" s="20" customFormat="1" ht="11.25" customHeight="1" x14ac:dyDescent="0.2">
      <c r="A11" s="17" t="s">
        <v>174</v>
      </c>
      <c r="B11" s="18">
        <v>2683699.7753726002</v>
      </c>
      <c r="C11" s="18">
        <v>2550442.3129361002</v>
      </c>
      <c r="D11" s="18">
        <v>2435906.6399678998</v>
      </c>
      <c r="E11" s="16">
        <v>-4.4908160591307649</v>
      </c>
      <c r="F11" s="16"/>
      <c r="G11" s="18">
        <v>5494355.6465400001</v>
      </c>
      <c r="H11" s="18">
        <v>4768067.0819499996</v>
      </c>
      <c r="I11" s="18">
        <v>4306459.4630799992</v>
      </c>
      <c r="J11" s="16">
        <v>-9.6812316382347632</v>
      </c>
      <c r="K11" s="127"/>
      <c r="L11" s="16"/>
      <c r="M11" s="16"/>
      <c r="O11" s="173"/>
      <c r="P11" s="178"/>
      <c r="Q11" s="171"/>
    </row>
    <row r="12" spans="1:18" ht="10.9" customHeight="1" x14ac:dyDescent="0.2">
      <c r="A12" s="10" t="s">
        <v>170</v>
      </c>
      <c r="B12" s="11">
        <v>652522.52222640009</v>
      </c>
      <c r="C12" s="11">
        <v>648464.63662640029</v>
      </c>
      <c r="D12" s="11">
        <v>600657.03157999984</v>
      </c>
      <c r="E12" s="12">
        <v>-7.3724305607653093</v>
      </c>
      <c r="F12" s="12"/>
      <c r="G12" s="11">
        <v>1251947.6083900004</v>
      </c>
      <c r="H12" s="11">
        <v>1241835.3310000005</v>
      </c>
      <c r="I12" s="11">
        <v>1023699.55683</v>
      </c>
      <c r="J12" s="12">
        <v>-17.565595753693401</v>
      </c>
      <c r="K12" s="351"/>
      <c r="L12" s="12"/>
      <c r="M12" s="12"/>
      <c r="O12" s="174"/>
    </row>
    <row r="13" spans="1:18" ht="10.9" customHeight="1" x14ac:dyDescent="0.2">
      <c r="A13" s="10" t="s">
        <v>93</v>
      </c>
      <c r="B13" s="11">
        <v>673611.96866810007</v>
      </c>
      <c r="C13" s="11">
        <v>670656.54706810007</v>
      </c>
      <c r="D13" s="11">
        <v>652996.25439510017</v>
      </c>
      <c r="E13" s="12">
        <v>-2.6332841676123451</v>
      </c>
      <c r="F13" s="12"/>
      <c r="G13" s="11">
        <v>619353.37723999994</v>
      </c>
      <c r="H13" s="11">
        <v>617397.21301999991</v>
      </c>
      <c r="I13" s="11">
        <v>575667.91187000019</v>
      </c>
      <c r="J13" s="12">
        <v>-6.758906627692852</v>
      </c>
      <c r="K13" s="351"/>
      <c r="L13" s="12"/>
      <c r="M13" s="12"/>
      <c r="O13" s="174"/>
    </row>
    <row r="14" spans="1:18" ht="11.25" customHeight="1" x14ac:dyDescent="0.2">
      <c r="A14" s="10" t="s">
        <v>94</v>
      </c>
      <c r="B14" s="11">
        <v>153364.13709989996</v>
      </c>
      <c r="C14" s="11">
        <v>153364.13709989996</v>
      </c>
      <c r="D14" s="11">
        <v>147348.33397939996</v>
      </c>
      <c r="E14" s="12">
        <v>-3.9225618415479744</v>
      </c>
      <c r="F14" s="12"/>
      <c r="G14" s="11">
        <v>188672.34896</v>
      </c>
      <c r="H14" s="11">
        <v>188672.34896</v>
      </c>
      <c r="I14" s="11">
        <v>199831.93321000002</v>
      </c>
      <c r="J14" s="12">
        <v>5.9147958413163764</v>
      </c>
      <c r="K14" s="351"/>
      <c r="L14" s="12"/>
      <c r="M14" s="12"/>
      <c r="O14" s="174"/>
    </row>
    <row r="15" spans="1:18" ht="11.25" customHeight="1" x14ac:dyDescent="0.2">
      <c r="A15" s="10" t="s">
        <v>424</v>
      </c>
      <c r="B15" s="11">
        <v>144642.4711</v>
      </c>
      <c r="C15" s="11">
        <v>125848.70855000002</v>
      </c>
      <c r="D15" s="11">
        <v>86385.226241299999</v>
      </c>
      <c r="E15" s="12">
        <v>-31.357876265389777</v>
      </c>
      <c r="F15" s="12"/>
      <c r="G15" s="11">
        <v>378697.63640000002</v>
      </c>
      <c r="H15" s="11">
        <v>334431.49002000008</v>
      </c>
      <c r="I15" s="11">
        <v>213576.05229999995</v>
      </c>
      <c r="J15" s="12">
        <v>-36.13757715003829</v>
      </c>
      <c r="K15" s="351"/>
      <c r="L15" s="12"/>
      <c r="M15" s="12"/>
      <c r="O15" s="174"/>
    </row>
    <row r="16" spans="1:18" ht="11.25" customHeight="1" x14ac:dyDescent="0.2">
      <c r="A16" s="10" t="s">
        <v>95</v>
      </c>
      <c r="B16" s="11">
        <v>155286.99638140001</v>
      </c>
      <c r="C16" s="11">
        <v>154802.13738140001</v>
      </c>
      <c r="D16" s="11">
        <v>125236.03529340001</v>
      </c>
      <c r="E16" s="12">
        <v>-19.0992854414893</v>
      </c>
      <c r="F16" s="12"/>
      <c r="G16" s="11">
        <v>213474.98610000018</v>
      </c>
      <c r="H16" s="11">
        <v>212640.44583000019</v>
      </c>
      <c r="I16" s="11">
        <v>193317.70861000003</v>
      </c>
      <c r="J16" s="12">
        <v>-9.087046984207376</v>
      </c>
      <c r="K16" s="351"/>
      <c r="L16" s="12"/>
      <c r="M16" s="12"/>
      <c r="O16" s="174"/>
    </row>
    <row r="17" spans="1:22" ht="11.25" customHeight="1" x14ac:dyDescent="0.2">
      <c r="A17" s="10" t="s">
        <v>313</v>
      </c>
      <c r="B17" s="11">
        <v>131507.57788</v>
      </c>
      <c r="C17" s="11">
        <v>131167.22488000002</v>
      </c>
      <c r="D17" s="11">
        <v>113954.61487999996</v>
      </c>
      <c r="E17" s="12">
        <v>-13.122645550934877</v>
      </c>
      <c r="F17" s="12"/>
      <c r="G17" s="11">
        <v>129114.18233999997</v>
      </c>
      <c r="H17" s="11">
        <v>128788.48397999996</v>
      </c>
      <c r="I17" s="11">
        <v>121229.63918999996</v>
      </c>
      <c r="J17" s="12">
        <v>-5.8691930803175296</v>
      </c>
      <c r="K17" s="351"/>
      <c r="L17" s="12"/>
      <c r="M17" s="12"/>
      <c r="O17" s="174"/>
    </row>
    <row r="18" spans="1:22" ht="11.25" customHeight="1" x14ac:dyDescent="0.2">
      <c r="A18" s="10" t="s">
        <v>383</v>
      </c>
      <c r="B18" s="11">
        <v>111865.68983050005</v>
      </c>
      <c r="C18" s="11">
        <v>91187.422326000029</v>
      </c>
      <c r="D18" s="11">
        <v>88307.729290000032</v>
      </c>
      <c r="E18" s="12">
        <v>-3.1579936821823225</v>
      </c>
      <c r="F18" s="12"/>
      <c r="G18" s="11">
        <v>552206.39875000028</v>
      </c>
      <c r="H18" s="11">
        <v>455205.64605000021</v>
      </c>
      <c r="I18" s="11">
        <v>454382.27511999983</v>
      </c>
      <c r="J18" s="12">
        <v>-0.18087889224246112</v>
      </c>
      <c r="K18" s="351"/>
      <c r="L18" s="12"/>
      <c r="M18" s="12"/>
      <c r="O18" s="174"/>
    </row>
    <row r="19" spans="1:22" ht="11.25" customHeight="1" x14ac:dyDescent="0.2">
      <c r="A19" s="10" t="s">
        <v>333</v>
      </c>
      <c r="B19" s="11">
        <v>67796.033710000003</v>
      </c>
      <c r="C19" s="11">
        <v>64906.655220000001</v>
      </c>
      <c r="D19" s="11">
        <v>69935.183866000007</v>
      </c>
      <c r="E19" s="12">
        <v>7.7473236434012733</v>
      </c>
      <c r="F19" s="12"/>
      <c r="G19" s="11">
        <v>104270.42532000002</v>
      </c>
      <c r="H19" s="11">
        <v>98963.056980000038</v>
      </c>
      <c r="I19" s="11">
        <v>91977.044479999968</v>
      </c>
      <c r="J19" s="12">
        <v>-7.0592125114040272</v>
      </c>
      <c r="K19" s="351"/>
      <c r="L19" s="12"/>
      <c r="M19" s="12"/>
      <c r="O19" s="174"/>
    </row>
    <row r="20" spans="1:22" ht="11.25" customHeight="1" x14ac:dyDescent="0.2">
      <c r="A20" s="10" t="s">
        <v>96</v>
      </c>
      <c r="B20" s="11">
        <v>29902.00318</v>
      </c>
      <c r="C20" s="11">
        <v>26686.551810000001</v>
      </c>
      <c r="D20" s="11">
        <v>25518.096038200001</v>
      </c>
      <c r="E20" s="12">
        <v>-4.3784441696291196</v>
      </c>
      <c r="F20" s="12"/>
      <c r="G20" s="11">
        <v>41837.820849999996</v>
      </c>
      <c r="H20" s="11">
        <v>36202.252649999995</v>
      </c>
      <c r="I20" s="11">
        <v>35147.00548</v>
      </c>
      <c r="J20" s="12">
        <v>-2.9148660449448442</v>
      </c>
      <c r="K20" s="351"/>
      <c r="L20" s="12"/>
      <c r="M20" s="12"/>
      <c r="O20" s="174"/>
    </row>
    <row r="21" spans="1:22" ht="11.25" customHeight="1" x14ac:dyDescent="0.2">
      <c r="A21" s="10" t="s">
        <v>171</v>
      </c>
      <c r="B21" s="11">
        <v>86489.630463999987</v>
      </c>
      <c r="C21" s="11">
        <v>86338.853663999995</v>
      </c>
      <c r="D21" s="11">
        <v>92438.910250000001</v>
      </c>
      <c r="E21" s="12">
        <v>7.0652508426151286</v>
      </c>
      <c r="F21" s="12"/>
      <c r="G21" s="11">
        <v>86587.696880000003</v>
      </c>
      <c r="H21" s="11">
        <v>86447.009150000013</v>
      </c>
      <c r="I21" s="11">
        <v>87770.831199999971</v>
      </c>
      <c r="J21" s="12">
        <v>1.5313682486144842</v>
      </c>
      <c r="K21" s="351"/>
      <c r="L21" s="12"/>
      <c r="M21" s="12"/>
      <c r="O21" s="174"/>
    </row>
    <row r="22" spans="1:22" ht="11.25" customHeight="1" x14ac:dyDescent="0.2">
      <c r="A22" s="10" t="s">
        <v>389</v>
      </c>
      <c r="B22" s="11">
        <v>144303.1982899</v>
      </c>
      <c r="C22" s="11">
        <v>144265.39828990001</v>
      </c>
      <c r="D22" s="11">
        <v>182336.87897150003</v>
      </c>
      <c r="E22" s="12">
        <v>26.389890530157302</v>
      </c>
      <c r="F22" s="12"/>
      <c r="G22" s="11">
        <v>198659.96270999999</v>
      </c>
      <c r="H22" s="11">
        <v>198624.97479999994</v>
      </c>
      <c r="I22" s="11">
        <v>213579.56852000006</v>
      </c>
      <c r="J22" s="12">
        <v>7.5290600968273225</v>
      </c>
      <c r="K22" s="351"/>
      <c r="L22" s="12"/>
      <c r="M22" s="12"/>
      <c r="O22" s="174"/>
    </row>
    <row r="23" spans="1:22" ht="11.25" customHeight="1" x14ac:dyDescent="0.2">
      <c r="A23" s="10" t="s">
        <v>97</v>
      </c>
      <c r="B23" s="11">
        <v>220455.55709239992</v>
      </c>
      <c r="C23" s="11">
        <v>142015.44859039993</v>
      </c>
      <c r="D23" s="11">
        <v>149443.26617999992</v>
      </c>
      <c r="E23" s="12">
        <v>5.2302884392692022</v>
      </c>
      <c r="F23" s="12"/>
      <c r="G23" s="11">
        <v>1626068.3973899989</v>
      </c>
      <c r="H23" s="11">
        <v>1067674.7231499995</v>
      </c>
      <c r="I23" s="11">
        <v>981272.61184999999</v>
      </c>
      <c r="J23" s="12">
        <v>-8.0925500460556208</v>
      </c>
      <c r="K23" s="351"/>
      <c r="L23" s="12"/>
      <c r="M23" s="12"/>
      <c r="O23" s="174"/>
    </row>
    <row r="24" spans="1:22" ht="11.25" customHeight="1" x14ac:dyDescent="0.2">
      <c r="A24" s="10" t="s">
        <v>99</v>
      </c>
      <c r="B24" s="11">
        <v>100111.51416999999</v>
      </c>
      <c r="C24" s="11">
        <v>99666.824170000007</v>
      </c>
      <c r="D24" s="11">
        <v>89886.161699999997</v>
      </c>
      <c r="E24" s="12">
        <v>-9.8133582076592489</v>
      </c>
      <c r="F24" s="12"/>
      <c r="G24" s="11">
        <v>78719.548919999987</v>
      </c>
      <c r="H24" s="11">
        <v>78260.98493999998</v>
      </c>
      <c r="I24" s="11">
        <v>91374.239870000005</v>
      </c>
      <c r="J24" s="12">
        <v>16.755801041928507</v>
      </c>
      <c r="K24" s="351"/>
      <c r="L24" s="12"/>
      <c r="M24" s="12"/>
      <c r="O24" s="174"/>
    </row>
    <row r="25" spans="1:22" ht="11.25" customHeight="1" x14ac:dyDescent="0.2">
      <c r="A25" s="10" t="s">
        <v>0</v>
      </c>
      <c r="B25" s="11">
        <v>11840.475280000001</v>
      </c>
      <c r="C25" s="11">
        <v>11071.767260000001</v>
      </c>
      <c r="D25" s="11">
        <v>11462.917303</v>
      </c>
      <c r="E25" s="12">
        <v>3.5328600558028711</v>
      </c>
      <c r="F25" s="12"/>
      <c r="G25" s="11">
        <v>24745.256290000001</v>
      </c>
      <c r="H25" s="11">
        <v>22923.121419999996</v>
      </c>
      <c r="I25" s="11">
        <v>23633.084550000003</v>
      </c>
      <c r="J25" s="12">
        <v>3.0971485819578675</v>
      </c>
      <c r="K25" s="351"/>
      <c r="L25" s="12"/>
      <c r="M25" s="12"/>
      <c r="O25" s="174"/>
    </row>
    <row r="26" spans="1:22" ht="11.25" customHeight="1" x14ac:dyDescent="0.2">
      <c r="A26" s="9"/>
      <c r="B26" s="11"/>
      <c r="C26" s="11"/>
      <c r="D26" s="11"/>
      <c r="E26" s="12"/>
      <c r="F26" s="12"/>
      <c r="G26" s="11"/>
      <c r="H26" s="11"/>
      <c r="I26" s="11"/>
      <c r="J26" s="12"/>
      <c r="K26" s="351"/>
      <c r="L26" s="12"/>
      <c r="M26" s="12"/>
      <c r="O26" s="174"/>
    </row>
    <row r="27" spans="1:22" s="20" customFormat="1" ht="11.25" customHeight="1" x14ac:dyDescent="0.2">
      <c r="A27" s="89" t="s">
        <v>173</v>
      </c>
      <c r="B27" s="18">
        <v>130794.22886</v>
      </c>
      <c r="C27" s="18">
        <v>128000.92144000001</v>
      </c>
      <c r="D27" s="18">
        <v>117242.52635999999</v>
      </c>
      <c r="E27" s="16">
        <v>-8.404935651219489</v>
      </c>
      <c r="F27" s="16"/>
      <c r="G27" s="18">
        <v>594481.85987000016</v>
      </c>
      <c r="H27" s="18">
        <v>575125.61951000011</v>
      </c>
      <c r="I27" s="18">
        <v>549946.43329000007</v>
      </c>
      <c r="J27" s="16">
        <v>-4.3780324447122325</v>
      </c>
      <c r="K27" s="351"/>
      <c r="L27" s="16"/>
      <c r="M27" s="16"/>
      <c r="O27" s="173"/>
      <c r="P27" s="171"/>
      <c r="Q27" s="171"/>
    </row>
    <row r="28" spans="1:22" ht="11.25" customHeight="1" x14ac:dyDescent="0.2">
      <c r="A28" s="10" t="s">
        <v>319</v>
      </c>
      <c r="B28" s="11">
        <v>177.07499999999999</v>
      </c>
      <c r="C28" s="11">
        <v>177.07499999999999</v>
      </c>
      <c r="D28" s="11">
        <v>33.771999999999998</v>
      </c>
      <c r="E28" s="12">
        <v>-80.927855428490744</v>
      </c>
      <c r="F28" s="12"/>
      <c r="G28" s="11">
        <v>884.16592999999989</v>
      </c>
      <c r="H28" s="11">
        <v>884.16592999999989</v>
      </c>
      <c r="I28" s="11">
        <v>61.532739999999997</v>
      </c>
      <c r="J28" s="12">
        <v>-93.040589112045964</v>
      </c>
      <c r="K28" s="351"/>
      <c r="L28" s="12"/>
      <c r="M28" s="12"/>
      <c r="O28" s="200"/>
    </row>
    <row r="29" spans="1:22" ht="11.25" customHeight="1" x14ac:dyDescent="0.2">
      <c r="A29" s="10" t="s">
        <v>369</v>
      </c>
      <c r="B29" s="11">
        <v>10124.289640000001</v>
      </c>
      <c r="C29" s="11">
        <v>9714.6766400000015</v>
      </c>
      <c r="D29" s="11">
        <v>6051.1656199999998</v>
      </c>
      <c r="E29" s="12">
        <v>-37.711095857947164</v>
      </c>
      <c r="F29" s="12"/>
      <c r="G29" s="11">
        <v>73412.902680000014</v>
      </c>
      <c r="H29" s="11">
        <v>70238.735680000013</v>
      </c>
      <c r="I29" s="11">
        <v>40456.220159999997</v>
      </c>
      <c r="J29" s="12">
        <v>-42.401838859523181</v>
      </c>
      <c r="K29" s="351"/>
      <c r="L29" s="12"/>
      <c r="M29" s="12"/>
      <c r="O29" s="200"/>
    </row>
    <row r="30" spans="1:22" ht="11.25" customHeight="1" x14ac:dyDescent="0.2">
      <c r="A30" s="10" t="s">
        <v>172</v>
      </c>
      <c r="B30" s="11">
        <v>52.6</v>
      </c>
      <c r="C30" s="11">
        <v>52.6</v>
      </c>
      <c r="D30" s="11">
        <v>909.33040000000005</v>
      </c>
      <c r="E30" s="12">
        <v>1628.7650190114068</v>
      </c>
      <c r="F30" s="12"/>
      <c r="G30" s="11">
        <v>191.47499999999999</v>
      </c>
      <c r="H30" s="11">
        <v>191.47499999999999</v>
      </c>
      <c r="I30" s="11">
        <v>3351.1612999999998</v>
      </c>
      <c r="J30" s="12">
        <v>1650.1821647734691</v>
      </c>
      <c r="K30" s="351"/>
      <c r="L30" s="12"/>
      <c r="M30" s="12"/>
      <c r="O30" s="200"/>
    </row>
    <row r="31" spans="1:22" ht="11.25" customHeight="1" x14ac:dyDescent="0.2">
      <c r="A31" s="10" t="s">
        <v>334</v>
      </c>
      <c r="B31" s="11">
        <v>11948.18636</v>
      </c>
      <c r="C31" s="11">
        <v>11911.486359999999</v>
      </c>
      <c r="D31" s="11">
        <v>15037.6281</v>
      </c>
      <c r="E31" s="12">
        <v>26.244766148563187</v>
      </c>
      <c r="F31" s="12"/>
      <c r="G31" s="11">
        <v>87143.653470000005</v>
      </c>
      <c r="H31" s="11">
        <v>86863.019469999999</v>
      </c>
      <c r="I31" s="11">
        <v>130840.58824</v>
      </c>
      <c r="J31" s="12">
        <v>50.628643855960576</v>
      </c>
      <c r="K31" s="351"/>
      <c r="L31" s="12"/>
      <c r="M31" s="12"/>
      <c r="O31" s="200"/>
      <c r="P31" s="218"/>
      <c r="Q31" s="175"/>
      <c r="R31" s="13"/>
      <c r="S31" s="13"/>
      <c r="T31" s="13"/>
      <c r="U31" s="13"/>
      <c r="V31" s="13"/>
    </row>
    <row r="32" spans="1:22" ht="11.25" customHeight="1" x14ac:dyDescent="0.2">
      <c r="A32" s="10" t="s">
        <v>364</v>
      </c>
      <c r="B32" s="11">
        <v>2970.5678799999996</v>
      </c>
      <c r="C32" s="11">
        <v>2970.5678799999996</v>
      </c>
      <c r="D32" s="11">
        <v>3179.6347999999998</v>
      </c>
      <c r="E32" s="12">
        <v>7.037944542778817</v>
      </c>
      <c r="F32" s="12"/>
      <c r="G32" s="11">
        <v>5227.1856799999996</v>
      </c>
      <c r="H32" s="11">
        <v>5227.1856799999996</v>
      </c>
      <c r="I32" s="11">
        <v>5119.0757700000013</v>
      </c>
      <c r="J32" s="12">
        <v>-2.0682240237541833</v>
      </c>
      <c r="K32" s="351"/>
      <c r="L32" s="12"/>
      <c r="M32" s="12"/>
      <c r="O32" s="200"/>
      <c r="Q32" s="175"/>
      <c r="R32" s="13"/>
      <c r="S32" s="13"/>
      <c r="T32" s="13"/>
      <c r="U32" s="13"/>
      <c r="V32" s="13"/>
    </row>
    <row r="33" spans="1:18" ht="11.25" customHeight="1" x14ac:dyDescent="0.2">
      <c r="A33" s="10" t="s">
        <v>425</v>
      </c>
      <c r="B33" s="11">
        <v>20.137999999999998</v>
      </c>
      <c r="C33" s="11">
        <v>18.137999999999998</v>
      </c>
      <c r="D33" s="11">
        <v>13.375</v>
      </c>
      <c r="E33" s="12">
        <v>-26.259786084463556</v>
      </c>
      <c r="F33" s="12"/>
      <c r="G33" s="11">
        <v>113.17010000000001</v>
      </c>
      <c r="H33" s="11">
        <v>105.26010000000001</v>
      </c>
      <c r="I33" s="11">
        <v>51.6</v>
      </c>
      <c r="J33" s="12">
        <v>-50.9785759276307</v>
      </c>
      <c r="K33" s="351"/>
      <c r="L33" s="12"/>
      <c r="M33" s="12"/>
      <c r="O33" s="200"/>
    </row>
    <row r="34" spans="1:18" ht="11.25" customHeight="1" x14ac:dyDescent="0.2">
      <c r="A34" s="10" t="s">
        <v>98</v>
      </c>
      <c r="B34" s="11">
        <v>73772.273220000003</v>
      </c>
      <c r="C34" s="11">
        <v>73477.818299999999</v>
      </c>
      <c r="D34" s="11">
        <v>64498.57</v>
      </c>
      <c r="E34" s="12">
        <v>-12.220352356324653</v>
      </c>
      <c r="F34" s="12"/>
      <c r="G34" s="11">
        <v>202220.81667000009</v>
      </c>
      <c r="H34" s="11">
        <v>201269.86004000006</v>
      </c>
      <c r="I34" s="11">
        <v>176079.91367999997</v>
      </c>
      <c r="J34" s="12">
        <v>-12.515508459634191</v>
      </c>
      <c r="K34" s="351"/>
      <c r="L34" s="12"/>
      <c r="M34" s="12"/>
      <c r="O34" s="200"/>
    </row>
    <row r="35" spans="1:18" ht="11.25" customHeight="1" x14ac:dyDescent="0.2">
      <c r="A35" s="10" t="s">
        <v>335</v>
      </c>
      <c r="B35" s="11">
        <v>31656.492760000001</v>
      </c>
      <c r="C35" s="11">
        <v>29605.953260000002</v>
      </c>
      <c r="D35" s="11">
        <v>27509.520439999997</v>
      </c>
      <c r="E35" s="12">
        <v>-7.0811191302948373</v>
      </c>
      <c r="F35" s="12"/>
      <c r="G35" s="11">
        <v>224972.83253000007</v>
      </c>
      <c r="H35" s="11">
        <v>210030.2598</v>
      </c>
      <c r="I35" s="11">
        <v>193901.83400000006</v>
      </c>
      <c r="J35" s="12">
        <v>-7.6790962480159521</v>
      </c>
      <c r="K35" s="351"/>
      <c r="L35" s="12"/>
      <c r="M35" s="12"/>
      <c r="O35" s="200"/>
    </row>
    <row r="36" spans="1:18" ht="11.25" customHeight="1" x14ac:dyDescent="0.2">
      <c r="A36" s="10" t="s">
        <v>332</v>
      </c>
      <c r="B36" s="11">
        <v>0.3</v>
      </c>
      <c r="C36" s="11">
        <v>0.3</v>
      </c>
      <c r="D36" s="11">
        <v>2.42</v>
      </c>
      <c r="E36" s="12">
        <v>706.66666666666663</v>
      </c>
      <c r="F36" s="12"/>
      <c r="G36" s="11">
        <v>4.2300000000000004</v>
      </c>
      <c r="H36" s="11">
        <v>4.2300000000000004</v>
      </c>
      <c r="I36" s="11">
        <v>34.587400000000002</v>
      </c>
      <c r="J36" s="12">
        <v>717.66903073286039</v>
      </c>
      <c r="K36" s="351"/>
      <c r="L36" s="12"/>
      <c r="M36" s="12"/>
      <c r="O36" s="200"/>
    </row>
    <row r="37" spans="1:18" ht="11.25" customHeight="1" x14ac:dyDescent="0.2">
      <c r="A37" s="10" t="s">
        <v>236</v>
      </c>
      <c r="B37" s="11">
        <v>72.305999999999997</v>
      </c>
      <c r="C37" s="11">
        <v>72.305999999999997</v>
      </c>
      <c r="D37" s="11">
        <v>7.11</v>
      </c>
      <c r="E37" s="12">
        <v>-90.166791137664916</v>
      </c>
      <c r="F37" s="12"/>
      <c r="G37" s="11">
        <v>311.42781000000002</v>
      </c>
      <c r="H37" s="11">
        <v>311.42781000000002</v>
      </c>
      <c r="I37" s="11">
        <v>49.92</v>
      </c>
      <c r="J37" s="12">
        <v>-83.970603010694518</v>
      </c>
      <c r="K37" s="127"/>
      <c r="L37" s="12"/>
      <c r="M37" s="12"/>
      <c r="O37" s="200"/>
    </row>
    <row r="38" spans="1:18" ht="11.25" customHeight="1" x14ac:dyDescent="0.2">
      <c r="B38" s="11"/>
      <c r="C38" s="11"/>
      <c r="D38" s="11"/>
      <c r="E38" s="12"/>
      <c r="F38" s="12"/>
      <c r="G38" s="11"/>
      <c r="H38" s="11"/>
      <c r="I38" s="11"/>
      <c r="J38" s="12"/>
      <c r="K38" s="127"/>
      <c r="L38" s="12"/>
      <c r="M38" s="12"/>
      <c r="O38" s="174"/>
    </row>
    <row r="39" spans="1:18" x14ac:dyDescent="0.2">
      <c r="A39" s="84"/>
      <c r="B39" s="90"/>
      <c r="C39" s="90"/>
      <c r="D39" s="90"/>
      <c r="E39" s="90"/>
      <c r="F39" s="90"/>
      <c r="G39" s="90"/>
      <c r="H39" s="90"/>
      <c r="I39" s="90"/>
      <c r="J39" s="90"/>
      <c r="K39" s="127"/>
      <c r="L39" s="11"/>
      <c r="M39" s="11"/>
      <c r="O39" s="174"/>
    </row>
    <row r="40" spans="1:18" x14ac:dyDescent="0.2">
      <c r="A40" s="9" t="s">
        <v>456</v>
      </c>
      <c r="B40" s="9"/>
      <c r="C40" s="9"/>
      <c r="D40" s="9"/>
      <c r="E40" s="9"/>
      <c r="F40" s="9"/>
      <c r="G40" s="9"/>
      <c r="H40" s="9"/>
      <c r="I40" s="9"/>
      <c r="J40" s="9"/>
      <c r="K40" s="127"/>
      <c r="L40" s="9"/>
      <c r="M40" s="9"/>
      <c r="O40" s="174"/>
    </row>
    <row r="41" spans="1:18" ht="47.45" customHeight="1" x14ac:dyDescent="0.25">
      <c r="A41" s="412" t="s">
        <v>508</v>
      </c>
      <c r="B41" s="412"/>
      <c r="C41" s="412"/>
      <c r="D41" s="412"/>
      <c r="E41" s="412"/>
      <c r="F41" s="412"/>
      <c r="G41" s="412"/>
      <c r="H41" s="412"/>
      <c r="I41" s="412"/>
      <c r="J41" s="412"/>
      <c r="K41" s="127"/>
      <c r="L41" s="344"/>
      <c r="M41" s="344"/>
      <c r="O41" s="174"/>
    </row>
    <row r="42" spans="1:18" ht="20.100000000000001" customHeight="1" x14ac:dyDescent="0.2">
      <c r="A42" s="404" t="s">
        <v>480</v>
      </c>
      <c r="B42" s="404"/>
      <c r="C42" s="404"/>
      <c r="D42" s="404"/>
      <c r="E42" s="404"/>
      <c r="F42" s="404"/>
      <c r="G42" s="404"/>
      <c r="H42" s="404"/>
      <c r="I42" s="404"/>
      <c r="J42" s="404"/>
      <c r="K42" s="127"/>
      <c r="L42" s="357"/>
      <c r="M42" s="357"/>
      <c r="N42" s="83"/>
      <c r="O42" s="169"/>
      <c r="P42" s="169"/>
      <c r="Q42" s="169"/>
      <c r="R42" s="83"/>
    </row>
    <row r="43" spans="1:18" ht="20.100000000000001" customHeight="1" x14ac:dyDescent="0.2">
      <c r="A43" s="405" t="s">
        <v>152</v>
      </c>
      <c r="B43" s="405"/>
      <c r="C43" s="405"/>
      <c r="D43" s="405"/>
      <c r="E43" s="405"/>
      <c r="F43" s="405"/>
      <c r="G43" s="405"/>
      <c r="H43" s="405"/>
      <c r="I43" s="405"/>
      <c r="J43" s="405"/>
      <c r="K43" s="127"/>
      <c r="L43" s="357"/>
      <c r="M43" s="357"/>
      <c r="N43" s="257"/>
      <c r="O43" s="257"/>
      <c r="P43" s="257"/>
      <c r="Q43" s="257"/>
      <c r="R43" s="257"/>
    </row>
    <row r="44" spans="1:18" s="20" customFormat="1" x14ac:dyDescent="0.2">
      <c r="A44" s="17"/>
      <c r="B44" s="406" t="s">
        <v>101</v>
      </c>
      <c r="C44" s="406"/>
      <c r="D44" s="406"/>
      <c r="E44" s="406"/>
      <c r="F44" s="358"/>
      <c r="G44" s="406" t="s">
        <v>422</v>
      </c>
      <c r="H44" s="406"/>
      <c r="I44" s="406"/>
      <c r="J44" s="406"/>
      <c r="K44" s="127"/>
      <c r="L44" s="358"/>
      <c r="M44" s="358"/>
      <c r="N44" s="91"/>
      <c r="O44" s="170"/>
      <c r="P44" s="170"/>
      <c r="Q44" s="170"/>
      <c r="R44" s="91"/>
    </row>
    <row r="45" spans="1:18" s="20" customFormat="1" x14ac:dyDescent="0.2">
      <c r="A45" s="17" t="s">
        <v>258</v>
      </c>
      <c r="B45" s="410">
        <v>2019</v>
      </c>
      <c r="C45" s="407" t="s">
        <v>513</v>
      </c>
      <c r="D45" s="407"/>
      <c r="E45" s="407"/>
      <c r="F45" s="358"/>
      <c r="G45" s="410">
        <v>2019</v>
      </c>
      <c r="H45" s="407" t="s">
        <v>513</v>
      </c>
      <c r="I45" s="407"/>
      <c r="J45" s="407"/>
      <c r="K45" s="127"/>
      <c r="L45" s="358"/>
      <c r="M45" s="358"/>
      <c r="N45" s="91"/>
      <c r="O45" s="170"/>
      <c r="P45" s="170"/>
      <c r="Q45" s="170"/>
      <c r="R45" s="91"/>
    </row>
    <row r="46" spans="1:18" s="20" customFormat="1" x14ac:dyDescent="0.2">
      <c r="A46" s="123"/>
      <c r="B46" s="411"/>
      <c r="C46" s="256">
        <v>2019</v>
      </c>
      <c r="D46" s="256">
        <v>2020</v>
      </c>
      <c r="E46" s="359" t="s">
        <v>525</v>
      </c>
      <c r="F46" s="125"/>
      <c r="G46" s="411"/>
      <c r="H46" s="256">
        <v>2019</v>
      </c>
      <c r="I46" s="256">
        <v>2020</v>
      </c>
      <c r="J46" s="359" t="s">
        <v>525</v>
      </c>
      <c r="K46" s="127"/>
      <c r="L46" s="358"/>
      <c r="M46" s="358"/>
      <c r="O46" s="171"/>
      <c r="P46" s="171"/>
      <c r="Q46" s="171"/>
    </row>
    <row r="47" spans="1:18" s="20" customFormat="1" ht="11.25" customHeight="1" x14ac:dyDescent="0.2">
      <c r="A47" s="17" t="s">
        <v>256</v>
      </c>
      <c r="B47" s="18">
        <v>622459.38823979988</v>
      </c>
      <c r="C47" s="18">
        <v>567473.03302980005</v>
      </c>
      <c r="D47" s="18">
        <v>566912.80738080002</v>
      </c>
      <c r="E47" s="16">
        <v>-9.8722867236332945E-2</v>
      </c>
      <c r="F47" s="16"/>
      <c r="G47" s="18">
        <v>1247790.6975500002</v>
      </c>
      <c r="H47" s="18">
        <v>1139097.2910199999</v>
      </c>
      <c r="I47" s="18">
        <v>1154135.2767500002</v>
      </c>
      <c r="J47" s="16">
        <v>1.3201669294230953</v>
      </c>
      <c r="K47" s="127"/>
      <c r="L47" s="16"/>
      <c r="M47" s="16"/>
      <c r="N47" s="19"/>
      <c r="O47" s="173"/>
      <c r="P47" s="171"/>
      <c r="Q47" s="171"/>
    </row>
    <row r="48" spans="1:18" ht="11.25" customHeight="1" x14ac:dyDescent="0.2">
      <c r="A48" s="9"/>
      <c r="B48" s="11"/>
      <c r="C48" s="11"/>
      <c r="D48" s="11"/>
      <c r="E48" s="12"/>
      <c r="F48" s="12"/>
      <c r="G48" s="11"/>
      <c r="H48" s="11"/>
      <c r="I48" s="11"/>
      <c r="J48" s="12"/>
      <c r="K48" s="127"/>
      <c r="L48" s="12"/>
      <c r="M48" s="12"/>
      <c r="O48" s="174"/>
    </row>
    <row r="49" spans="1:20" s="20" customFormat="1" ht="11.25" customHeight="1" x14ac:dyDescent="0.2">
      <c r="A49" s="17" t="s">
        <v>311</v>
      </c>
      <c r="B49" s="18">
        <v>144161.37855499994</v>
      </c>
      <c r="C49" s="18">
        <v>130969.23829499999</v>
      </c>
      <c r="D49" s="18">
        <v>111152.40425269998</v>
      </c>
      <c r="E49" s="16">
        <v>-15.130907303334723</v>
      </c>
      <c r="F49" s="16"/>
      <c r="G49" s="18">
        <v>166548.29632999998</v>
      </c>
      <c r="H49" s="18">
        <v>151631.59172999996</v>
      </c>
      <c r="I49" s="18">
        <v>127436.77498999999</v>
      </c>
      <c r="J49" s="16">
        <v>-15.956316532693279</v>
      </c>
      <c r="K49" s="127"/>
      <c r="L49" s="16"/>
      <c r="M49" s="16"/>
      <c r="O49" s="173"/>
      <c r="P49" s="171"/>
      <c r="Q49" s="171"/>
    </row>
    <row r="50" spans="1:20" ht="11.25" customHeight="1" x14ac:dyDescent="0.2">
      <c r="A50" s="9" t="s">
        <v>309</v>
      </c>
      <c r="B50" s="11">
        <v>613.28228999999999</v>
      </c>
      <c r="C50" s="11">
        <v>508.06829000000005</v>
      </c>
      <c r="D50" s="11">
        <v>504.78084999999999</v>
      </c>
      <c r="E50" s="12">
        <v>-0.64704687631657976</v>
      </c>
      <c r="F50" s="12"/>
      <c r="G50" s="11">
        <v>716.20889999999997</v>
      </c>
      <c r="H50" s="11">
        <v>591.02323000000001</v>
      </c>
      <c r="I50" s="11">
        <v>602.30718999999999</v>
      </c>
      <c r="J50" s="12">
        <v>1.9092244479121234</v>
      </c>
      <c r="K50" s="127"/>
      <c r="L50" s="12"/>
      <c r="M50" s="12"/>
      <c r="O50" s="174"/>
    </row>
    <row r="51" spans="1:20" ht="11.25" customHeight="1" x14ac:dyDescent="0.2">
      <c r="A51" s="9" t="s">
        <v>310</v>
      </c>
      <c r="B51" s="11">
        <v>30450.274253</v>
      </c>
      <c r="C51" s="11">
        <v>27706.738523000004</v>
      </c>
      <c r="D51" s="11">
        <v>24540.347594099996</v>
      </c>
      <c r="E51" s="12">
        <v>-11.42823406035869</v>
      </c>
      <c r="F51" s="12"/>
      <c r="G51" s="11">
        <v>28000.949350000003</v>
      </c>
      <c r="H51" s="11">
        <v>25532.064359999993</v>
      </c>
      <c r="I51" s="11">
        <v>22433.845399999998</v>
      </c>
      <c r="J51" s="12">
        <v>-12.134619889388347</v>
      </c>
      <c r="K51" s="127"/>
      <c r="L51" s="12"/>
      <c r="M51" s="12"/>
      <c r="O51" s="174"/>
      <c r="P51" s="174"/>
      <c r="Q51" s="174"/>
      <c r="R51" s="13"/>
      <c r="S51" s="13"/>
      <c r="T51" s="13"/>
    </row>
    <row r="52" spans="1:20" ht="11.25" customHeight="1" x14ac:dyDescent="0.2">
      <c r="A52" s="9" t="s">
        <v>148</v>
      </c>
      <c r="B52" s="11">
        <v>113097.82201199996</v>
      </c>
      <c r="C52" s="11">
        <v>102754.43148199999</v>
      </c>
      <c r="D52" s="11">
        <v>86107.275808599996</v>
      </c>
      <c r="E52" s="12">
        <v>-16.200912635399249</v>
      </c>
      <c r="F52" s="12"/>
      <c r="G52" s="11">
        <v>137831.13807999998</v>
      </c>
      <c r="H52" s="11">
        <v>125508.50413999998</v>
      </c>
      <c r="I52" s="11">
        <v>104400.62239999999</v>
      </c>
      <c r="J52" s="12">
        <v>-16.817889659855183</v>
      </c>
      <c r="K52" s="127"/>
      <c r="L52" s="12"/>
      <c r="M52" s="12"/>
      <c r="O52" s="174"/>
    </row>
    <row r="53" spans="1:20" ht="11.25" customHeight="1" x14ac:dyDescent="0.2">
      <c r="A53" s="9"/>
      <c r="B53" s="11"/>
      <c r="C53" s="11"/>
      <c r="D53" s="11"/>
      <c r="E53" s="12"/>
      <c r="F53" s="12"/>
      <c r="G53" s="11"/>
      <c r="H53" s="11"/>
      <c r="I53" s="11"/>
      <c r="J53" s="12"/>
      <c r="K53" s="127"/>
      <c r="L53" s="12"/>
      <c r="M53" s="12"/>
      <c r="O53" s="174"/>
    </row>
    <row r="54" spans="1:20" s="20" customFormat="1" ht="11.25" customHeight="1" x14ac:dyDescent="0.2">
      <c r="A54" s="17" t="s">
        <v>105</v>
      </c>
      <c r="B54" s="18">
        <v>90932.773907199997</v>
      </c>
      <c r="C54" s="18">
        <v>84539.413937200006</v>
      </c>
      <c r="D54" s="18">
        <v>79136.570110000001</v>
      </c>
      <c r="E54" s="16">
        <v>-6.3909170593653499</v>
      </c>
      <c r="F54" s="16"/>
      <c r="G54" s="18">
        <v>126149.49833999999</v>
      </c>
      <c r="H54" s="18">
        <v>117406.5137</v>
      </c>
      <c r="I54" s="18">
        <v>107346.3175</v>
      </c>
      <c r="J54" s="16">
        <v>-8.5686865940896979</v>
      </c>
      <c r="K54" s="127"/>
      <c r="L54" s="16"/>
      <c r="M54" s="16"/>
      <c r="O54" s="173"/>
      <c r="P54" s="171"/>
      <c r="Q54" s="171"/>
    </row>
    <row r="55" spans="1:20" ht="11.25" customHeight="1" x14ac:dyDescent="0.2">
      <c r="A55" s="9" t="s">
        <v>312</v>
      </c>
      <c r="B55" s="11">
        <v>1347.7681600000001</v>
      </c>
      <c r="C55" s="11">
        <v>1244.1681600000002</v>
      </c>
      <c r="D55" s="11">
        <v>278.19567000000006</v>
      </c>
      <c r="E55" s="12">
        <v>-77.640026570041783</v>
      </c>
      <c r="F55" s="12"/>
      <c r="G55" s="11">
        <v>2656.6632300000001</v>
      </c>
      <c r="H55" s="11">
        <v>2475.21765</v>
      </c>
      <c r="I55" s="11">
        <v>543.2408999999999</v>
      </c>
      <c r="J55" s="12">
        <v>-78.05280275049752</v>
      </c>
      <c r="K55" s="127"/>
      <c r="L55" s="12"/>
      <c r="M55" s="12"/>
      <c r="O55" s="174"/>
    </row>
    <row r="56" spans="1:20" ht="11.25" customHeight="1" x14ac:dyDescent="0.2">
      <c r="A56" s="9" t="s">
        <v>97</v>
      </c>
      <c r="B56" s="11">
        <v>4070.8174999999997</v>
      </c>
      <c r="C56" s="11">
        <v>3541.8880999999997</v>
      </c>
      <c r="D56" s="11">
        <v>3285.3388</v>
      </c>
      <c r="E56" s="12">
        <v>-7.2432920735129898</v>
      </c>
      <c r="F56" s="12"/>
      <c r="G56" s="11">
        <v>10624.247740000001</v>
      </c>
      <c r="H56" s="11">
        <v>9292.9967400000005</v>
      </c>
      <c r="I56" s="11">
        <v>8078.7094400000015</v>
      </c>
      <c r="J56" s="12">
        <v>-13.066692413366738</v>
      </c>
      <c r="K56" s="127"/>
      <c r="L56" s="12"/>
      <c r="M56" s="12"/>
      <c r="O56" s="174"/>
    </row>
    <row r="57" spans="1:20" ht="11.25" customHeight="1" x14ac:dyDescent="0.2">
      <c r="A57" s="9" t="s">
        <v>309</v>
      </c>
      <c r="B57" s="11">
        <v>73.531199999999998</v>
      </c>
      <c r="C57" s="11">
        <v>52.965600000000002</v>
      </c>
      <c r="D57" s="11">
        <v>41.101680000000002</v>
      </c>
      <c r="E57" s="12">
        <v>-22.399293126104496</v>
      </c>
      <c r="F57" s="12"/>
      <c r="G57" s="11">
        <v>117.89395</v>
      </c>
      <c r="H57" s="11">
        <v>81.318950000000001</v>
      </c>
      <c r="I57" s="11">
        <v>73.097499999999997</v>
      </c>
      <c r="J57" s="12">
        <v>-10.110128082076812</v>
      </c>
      <c r="K57" s="127"/>
      <c r="L57" s="12"/>
      <c r="M57" s="12"/>
      <c r="O57" s="174"/>
    </row>
    <row r="58" spans="1:20" ht="11.25" customHeight="1" x14ac:dyDescent="0.2">
      <c r="A58" s="9" t="s">
        <v>310</v>
      </c>
      <c r="B58" s="11">
        <v>53058.040448000007</v>
      </c>
      <c r="C58" s="11">
        <v>49880.887178000012</v>
      </c>
      <c r="D58" s="11">
        <v>43296.556100000009</v>
      </c>
      <c r="E58" s="12">
        <v>-13.200108198765207</v>
      </c>
      <c r="F58" s="12"/>
      <c r="G58" s="11">
        <v>67810.016349999991</v>
      </c>
      <c r="H58" s="11">
        <v>64306.205620000008</v>
      </c>
      <c r="I58" s="11">
        <v>52825.566209999997</v>
      </c>
      <c r="J58" s="12">
        <v>-17.853081672773101</v>
      </c>
      <c r="K58" s="127"/>
      <c r="L58" s="12"/>
      <c r="M58" s="12"/>
      <c r="O58" s="174"/>
    </row>
    <row r="59" spans="1:20" ht="11.25" customHeight="1" x14ac:dyDescent="0.2">
      <c r="A59" s="9" t="s">
        <v>336</v>
      </c>
      <c r="B59" s="11">
        <v>2462.5670492000008</v>
      </c>
      <c r="C59" s="11">
        <v>2280.8109692000003</v>
      </c>
      <c r="D59" s="11">
        <v>5879.1277700000001</v>
      </c>
      <c r="E59" s="12">
        <v>157.76479723184241</v>
      </c>
      <c r="F59" s="12"/>
      <c r="G59" s="11">
        <v>10161.68434</v>
      </c>
      <c r="H59" s="11">
        <v>9137.8378499999999</v>
      </c>
      <c r="I59" s="11">
        <v>13725.713230000003</v>
      </c>
      <c r="J59" s="12">
        <v>50.207450113595542</v>
      </c>
      <c r="K59" s="127"/>
      <c r="L59" s="12"/>
      <c r="M59" s="12"/>
      <c r="O59" s="174"/>
    </row>
    <row r="60" spans="1:20" ht="11.25" customHeight="1" x14ac:dyDescent="0.2">
      <c r="A60" s="9" t="s">
        <v>337</v>
      </c>
      <c r="B60" s="11">
        <v>1125.8294900000001</v>
      </c>
      <c r="C60" s="11">
        <v>1043.4933500000002</v>
      </c>
      <c r="D60" s="11">
        <v>962.94808999999998</v>
      </c>
      <c r="E60" s="12">
        <v>-7.7188091328037842</v>
      </c>
      <c r="F60" s="12"/>
      <c r="G60" s="11">
        <v>9537.6261099999992</v>
      </c>
      <c r="H60" s="11">
        <v>8833.6760099999992</v>
      </c>
      <c r="I60" s="11">
        <v>7915.766340000001</v>
      </c>
      <c r="J60" s="12">
        <v>-10.391027121222194</v>
      </c>
      <c r="K60" s="127"/>
      <c r="L60" s="12"/>
      <c r="M60" s="12"/>
      <c r="O60" s="174"/>
    </row>
    <row r="61" spans="1:20" ht="11.25" customHeight="1" x14ac:dyDescent="0.2">
      <c r="A61" s="9" t="s">
        <v>390</v>
      </c>
      <c r="B61" s="11">
        <v>0</v>
      </c>
      <c r="C61" s="11">
        <v>0</v>
      </c>
      <c r="D61" s="11">
        <v>0</v>
      </c>
      <c r="E61" s="12" t="s">
        <v>527</v>
      </c>
      <c r="F61" s="12"/>
      <c r="G61" s="11">
        <v>0</v>
      </c>
      <c r="H61" s="11">
        <v>0</v>
      </c>
      <c r="I61" s="11">
        <v>0</v>
      </c>
      <c r="J61" s="12" t="s">
        <v>527</v>
      </c>
      <c r="K61" s="127"/>
      <c r="L61" s="12"/>
      <c r="M61" s="12"/>
      <c r="O61" s="174"/>
    </row>
    <row r="62" spans="1:20" ht="11.25" customHeight="1" x14ac:dyDescent="0.2">
      <c r="A62" s="9" t="s">
        <v>313</v>
      </c>
      <c r="B62" s="11">
        <v>1939.9350200000001</v>
      </c>
      <c r="C62" s="11">
        <v>1846.9441400000001</v>
      </c>
      <c r="D62" s="11">
        <v>2440.7761199999995</v>
      </c>
      <c r="E62" s="12">
        <v>32.152135364526998</v>
      </c>
      <c r="F62" s="12"/>
      <c r="G62" s="11">
        <v>2217.48738</v>
      </c>
      <c r="H62" s="11">
        <v>2110.9418400000004</v>
      </c>
      <c r="I62" s="11">
        <v>2981.1619899999996</v>
      </c>
      <c r="J62" s="12">
        <v>41.224259878235159</v>
      </c>
      <c r="K62" s="127"/>
      <c r="L62" s="12"/>
      <c r="M62" s="12"/>
      <c r="O62" s="174"/>
    </row>
    <row r="63" spans="1:20" ht="11.25" customHeight="1" x14ac:dyDescent="0.2">
      <c r="A63" s="9" t="s">
        <v>208</v>
      </c>
      <c r="B63" s="11">
        <v>26854.285039999995</v>
      </c>
      <c r="C63" s="11">
        <v>24648.256440000001</v>
      </c>
      <c r="D63" s="11">
        <v>22952.525880000001</v>
      </c>
      <c r="E63" s="12">
        <v>-6.879718101472335</v>
      </c>
      <c r="F63" s="12"/>
      <c r="G63" s="11">
        <v>23023.879239999995</v>
      </c>
      <c r="H63" s="11">
        <v>21168.319039999991</v>
      </c>
      <c r="I63" s="11">
        <v>21203.061890000004</v>
      </c>
      <c r="J63" s="12">
        <v>0.16412663629247959</v>
      </c>
      <c r="K63" s="127"/>
      <c r="L63" s="12"/>
      <c r="M63" s="12"/>
      <c r="O63" s="174"/>
    </row>
    <row r="64" spans="1:20" ht="11.25" customHeight="1" x14ac:dyDescent="0.2">
      <c r="A64" s="9"/>
      <c r="B64" s="11"/>
      <c r="C64" s="11"/>
      <c r="D64" s="11"/>
      <c r="E64" s="12"/>
      <c r="F64" s="12"/>
      <c r="G64" s="11"/>
      <c r="H64" s="11"/>
      <c r="I64" s="11"/>
      <c r="J64" s="12"/>
      <c r="K64" s="127"/>
      <c r="L64" s="12"/>
      <c r="M64" s="12"/>
      <c r="O64" s="174"/>
    </row>
    <row r="65" spans="1:22" s="20" customFormat="1" ht="11.25" customHeight="1" x14ac:dyDescent="0.2">
      <c r="A65" s="17" t="s">
        <v>216</v>
      </c>
      <c r="B65" s="18">
        <v>151515.81271000003</v>
      </c>
      <c r="C65" s="18">
        <v>140639.65797</v>
      </c>
      <c r="D65" s="18">
        <v>161073.9479998</v>
      </c>
      <c r="E65" s="16">
        <v>14.529536209593786</v>
      </c>
      <c r="F65" s="16"/>
      <c r="G65" s="18">
        <v>384102.04600000003</v>
      </c>
      <c r="H65" s="18">
        <v>358618.80887000012</v>
      </c>
      <c r="I65" s="18">
        <v>410518.81754000008</v>
      </c>
      <c r="J65" s="16">
        <v>14.472193701589632</v>
      </c>
      <c r="K65" s="127"/>
      <c r="L65" s="16"/>
      <c r="M65" s="16"/>
      <c r="O65" s="173"/>
      <c r="P65" s="171"/>
      <c r="Q65" s="171"/>
    </row>
    <row r="66" spans="1:22" s="20" customFormat="1" ht="11.25" customHeight="1" x14ac:dyDescent="0.2">
      <c r="A66" s="9" t="s">
        <v>383</v>
      </c>
      <c r="B66" s="11">
        <v>44184.057729999993</v>
      </c>
      <c r="C66" s="11">
        <v>41872.568639999998</v>
      </c>
      <c r="D66" s="11">
        <v>42958.214739999996</v>
      </c>
      <c r="E66" s="12">
        <v>2.5927382419116896</v>
      </c>
      <c r="F66" s="12"/>
      <c r="G66" s="11">
        <v>128419.81691000002</v>
      </c>
      <c r="H66" s="11">
        <v>121766.56443000003</v>
      </c>
      <c r="I66" s="11">
        <v>118163.30011000003</v>
      </c>
      <c r="J66" s="12">
        <v>-2.9591574147362962</v>
      </c>
      <c r="K66" s="127"/>
      <c r="L66" s="12"/>
      <c r="M66" s="12"/>
      <c r="O66" s="173"/>
      <c r="P66" s="171"/>
      <c r="Q66" s="171"/>
    </row>
    <row r="67" spans="1:22" ht="11.25" customHeight="1" x14ac:dyDescent="0.2">
      <c r="A67" s="9" t="s">
        <v>204</v>
      </c>
      <c r="B67" s="11">
        <v>23713.976550000003</v>
      </c>
      <c r="C67" s="11">
        <v>22971.240930000007</v>
      </c>
      <c r="D67" s="11">
        <v>19740.735170000004</v>
      </c>
      <c r="E67" s="12">
        <v>-14.063261840508687</v>
      </c>
      <c r="F67" s="12"/>
      <c r="G67" s="11">
        <v>68829.042219999988</v>
      </c>
      <c r="H67" s="11">
        <v>66753.5533</v>
      </c>
      <c r="I67" s="11">
        <v>66631.134120000002</v>
      </c>
      <c r="J67" s="12">
        <v>-0.18338975821980341</v>
      </c>
      <c r="K67" s="127"/>
      <c r="L67" s="12"/>
      <c r="M67" s="12"/>
      <c r="O67" s="174"/>
    </row>
    <row r="68" spans="1:22" ht="11.25" customHeight="1" x14ac:dyDescent="0.2">
      <c r="A68" s="9" t="s">
        <v>205</v>
      </c>
      <c r="B68" s="11">
        <v>41926.991540000025</v>
      </c>
      <c r="C68" s="11">
        <v>36274.929679999994</v>
      </c>
      <c r="D68" s="11">
        <v>49332.128140000008</v>
      </c>
      <c r="E68" s="12">
        <v>35.995103436958658</v>
      </c>
      <c r="F68" s="12"/>
      <c r="G68" s="11">
        <v>89214.875170000014</v>
      </c>
      <c r="H68" s="11">
        <v>78188.464260000037</v>
      </c>
      <c r="I68" s="11">
        <v>105984.98408000002</v>
      </c>
      <c r="J68" s="12">
        <v>35.550666051667491</v>
      </c>
      <c r="K68" s="127"/>
      <c r="L68" s="12"/>
      <c r="M68" s="12"/>
      <c r="O68" s="174"/>
    </row>
    <row r="69" spans="1:22" ht="11.25" customHeight="1" x14ac:dyDescent="0.2">
      <c r="A69" s="9" t="s">
        <v>206</v>
      </c>
      <c r="B69" s="11">
        <v>17812.021189999996</v>
      </c>
      <c r="C69" s="11">
        <v>17288.471519999999</v>
      </c>
      <c r="D69" s="11">
        <v>17220.856230000005</v>
      </c>
      <c r="E69" s="12">
        <v>-0.39110045050411202</v>
      </c>
      <c r="F69" s="12"/>
      <c r="G69" s="11">
        <v>36083.616569999998</v>
      </c>
      <c r="H69" s="11">
        <v>34913.463960000001</v>
      </c>
      <c r="I69" s="11">
        <v>35110.418519999999</v>
      </c>
      <c r="J69" s="12">
        <v>0.56412208260299224</v>
      </c>
      <c r="K69" s="127"/>
      <c r="L69" s="12"/>
      <c r="M69" s="12"/>
      <c r="N69"/>
      <c r="O69"/>
      <c r="P69"/>
      <c r="Q69"/>
      <c r="R69"/>
      <c r="S69"/>
      <c r="T69"/>
      <c r="U69"/>
      <c r="V69"/>
    </row>
    <row r="70" spans="1:22" ht="11.25" customHeight="1" x14ac:dyDescent="0.2">
      <c r="A70" s="9" t="s">
        <v>391</v>
      </c>
      <c r="B70" s="11">
        <v>649.73102000000006</v>
      </c>
      <c r="C70" s="11">
        <v>616.59102000000007</v>
      </c>
      <c r="D70" s="11">
        <v>445.94603999999998</v>
      </c>
      <c r="E70" s="12">
        <v>-27.675553886594074</v>
      </c>
      <c r="F70" s="12"/>
      <c r="G70" s="11">
        <v>2006.85312</v>
      </c>
      <c r="H70" s="11">
        <v>1911.7119799999998</v>
      </c>
      <c r="I70" s="11">
        <v>1541.1440500000001</v>
      </c>
      <c r="J70" s="12">
        <v>-19.384087868717543</v>
      </c>
      <c r="K70" s="127"/>
      <c r="L70" s="12"/>
      <c r="M70" s="12"/>
      <c r="N70"/>
      <c r="O70"/>
      <c r="P70"/>
      <c r="Q70"/>
      <c r="R70"/>
      <c r="S70"/>
      <c r="T70"/>
      <c r="U70"/>
      <c r="V70"/>
    </row>
    <row r="71" spans="1:22" ht="11.25" customHeight="1" x14ac:dyDescent="0.2">
      <c r="A71" s="9" t="s">
        <v>207</v>
      </c>
      <c r="B71" s="11">
        <v>23229.034679999997</v>
      </c>
      <c r="C71" s="11">
        <v>21615.856179999999</v>
      </c>
      <c r="D71" s="11">
        <v>31376.067679799999</v>
      </c>
      <c r="E71" s="12">
        <v>45.153018314539878</v>
      </c>
      <c r="F71" s="12"/>
      <c r="G71" s="11">
        <v>59547.84201</v>
      </c>
      <c r="H71" s="11">
        <v>55085.050939999994</v>
      </c>
      <c r="I71" s="11">
        <v>83087.836660000015</v>
      </c>
      <c r="J71" s="12">
        <v>50.835544747886956</v>
      </c>
      <c r="K71" s="127"/>
      <c r="L71" s="12"/>
      <c r="M71" s="12"/>
      <c r="N71"/>
      <c r="O71"/>
      <c r="P71"/>
      <c r="Q71"/>
      <c r="R71"/>
      <c r="S71"/>
      <c r="T71"/>
      <c r="U71"/>
      <c r="V71"/>
    </row>
    <row r="72" spans="1:22" ht="11.25" customHeight="1" x14ac:dyDescent="0.2">
      <c r="A72" s="9"/>
      <c r="B72" s="11"/>
      <c r="C72" s="11"/>
      <c r="D72" s="11"/>
      <c r="E72" s="12"/>
      <c r="F72" s="12"/>
      <c r="G72" s="11"/>
      <c r="H72" s="11"/>
      <c r="I72" s="11"/>
      <c r="J72" s="12"/>
      <c r="K72" s="127"/>
      <c r="L72" s="12"/>
      <c r="M72" s="12"/>
      <c r="N72"/>
      <c r="O72"/>
      <c r="P72"/>
      <c r="Q72"/>
      <c r="R72"/>
      <c r="S72"/>
      <c r="T72"/>
      <c r="U72"/>
      <c r="V72"/>
    </row>
    <row r="73" spans="1:22" s="20" customFormat="1" ht="11.25" customHeight="1" x14ac:dyDescent="0.2">
      <c r="A73" s="17" t="s">
        <v>1</v>
      </c>
      <c r="B73" s="18">
        <v>142406.24793999997</v>
      </c>
      <c r="C73" s="18">
        <v>128433.72816999999</v>
      </c>
      <c r="D73" s="18">
        <v>120450.7639839</v>
      </c>
      <c r="E73" s="16">
        <v>-6.2156291029202464</v>
      </c>
      <c r="F73" s="16"/>
      <c r="G73" s="18">
        <v>353852.60720000003</v>
      </c>
      <c r="H73" s="18">
        <v>319026.83496000001</v>
      </c>
      <c r="I73" s="18">
        <v>309987.24329999991</v>
      </c>
      <c r="J73" s="16">
        <v>-2.8334894339322574</v>
      </c>
      <c r="K73" s="127"/>
      <c r="L73" s="16"/>
      <c r="M73" s="16"/>
      <c r="N73"/>
      <c r="O73"/>
      <c r="P73"/>
      <c r="Q73"/>
      <c r="R73"/>
      <c r="S73"/>
      <c r="T73"/>
      <c r="U73"/>
      <c r="V73"/>
    </row>
    <row r="74" spans="1:22" ht="11.25" customHeight="1" x14ac:dyDescent="0.2">
      <c r="A74" s="9" t="s">
        <v>209</v>
      </c>
      <c r="B74" s="11">
        <v>65249.04950999999</v>
      </c>
      <c r="C74" s="11">
        <v>58844.014309999991</v>
      </c>
      <c r="D74" s="11">
        <v>59271.272250000002</v>
      </c>
      <c r="E74" s="12">
        <v>0.72608564356120553</v>
      </c>
      <c r="F74" s="12"/>
      <c r="G74" s="11">
        <v>145416.35553999996</v>
      </c>
      <c r="H74" s="11">
        <v>130672.78168999999</v>
      </c>
      <c r="I74" s="11">
        <v>146367.60576999997</v>
      </c>
      <c r="J74" s="12">
        <v>12.010782870784368</v>
      </c>
      <c r="K74" s="127"/>
      <c r="L74" s="12"/>
      <c r="M74" s="12"/>
      <c r="N74"/>
      <c r="O74"/>
      <c r="P74"/>
      <c r="Q74"/>
      <c r="R74"/>
      <c r="S74"/>
      <c r="T74"/>
      <c r="U74"/>
      <c r="V74"/>
    </row>
    <row r="75" spans="1:22" ht="11.25" customHeight="1" x14ac:dyDescent="0.2">
      <c r="A75" s="9" t="s">
        <v>93</v>
      </c>
      <c r="B75" s="11">
        <v>4453.7959099999998</v>
      </c>
      <c r="C75" s="11">
        <v>3877.2263199999998</v>
      </c>
      <c r="D75" s="11">
        <v>3814.7839299999996</v>
      </c>
      <c r="E75" s="12">
        <v>-1.6104912338467727</v>
      </c>
      <c r="F75" s="12"/>
      <c r="G75" s="11">
        <v>27807.495369999986</v>
      </c>
      <c r="H75" s="11">
        <v>24399.044219999996</v>
      </c>
      <c r="I75" s="11">
        <v>23931.952889999993</v>
      </c>
      <c r="J75" s="12">
        <v>-1.9143837184291215</v>
      </c>
      <c r="K75" s="127"/>
      <c r="L75" s="12"/>
      <c r="M75" s="12"/>
      <c r="N75"/>
      <c r="O75"/>
      <c r="P75"/>
      <c r="Q75"/>
      <c r="R75"/>
      <c r="S75"/>
      <c r="T75"/>
      <c r="U75"/>
      <c r="V75"/>
    </row>
    <row r="76" spans="1:22" ht="11.25" customHeight="1" x14ac:dyDescent="0.2">
      <c r="A76" s="9" t="s">
        <v>210</v>
      </c>
      <c r="B76" s="11">
        <v>5945.4429999999993</v>
      </c>
      <c r="C76" s="11">
        <v>5491.4630000000006</v>
      </c>
      <c r="D76" s="11">
        <v>4777.3620000000001</v>
      </c>
      <c r="E76" s="12">
        <v>-13.003838867711579</v>
      </c>
      <c r="F76" s="12"/>
      <c r="G76" s="11">
        <v>20388.40425</v>
      </c>
      <c r="H76" s="11">
        <v>18816.16243</v>
      </c>
      <c r="I76" s="11">
        <v>19091.497429999999</v>
      </c>
      <c r="J76" s="12">
        <v>1.4632898765851081</v>
      </c>
      <c r="K76" s="127"/>
      <c r="L76" s="12"/>
      <c r="M76" s="12"/>
      <c r="N76"/>
      <c r="O76"/>
      <c r="P76"/>
      <c r="Q76"/>
      <c r="R76"/>
      <c r="S76"/>
      <c r="T76"/>
      <c r="U76"/>
      <c r="V76"/>
    </row>
    <row r="77" spans="1:22" ht="11.25" customHeight="1" x14ac:dyDescent="0.2">
      <c r="A77" s="9" t="s">
        <v>211</v>
      </c>
      <c r="B77" s="11">
        <v>66364.452869999994</v>
      </c>
      <c r="C77" s="11">
        <v>59868.791190000004</v>
      </c>
      <c r="D77" s="11">
        <v>52139.613950000006</v>
      </c>
      <c r="E77" s="12">
        <v>-12.910194253748386</v>
      </c>
      <c r="F77" s="12"/>
      <c r="G77" s="11">
        <v>154988.02528000009</v>
      </c>
      <c r="H77" s="11">
        <v>140404.80781000003</v>
      </c>
      <c r="I77" s="11">
        <v>113663.47007999998</v>
      </c>
      <c r="J77" s="12">
        <v>-19.045884643912785</v>
      </c>
      <c r="K77" s="127"/>
      <c r="L77" s="12"/>
      <c r="M77" s="12"/>
      <c r="N77"/>
      <c r="O77"/>
      <c r="P77"/>
      <c r="Q77"/>
      <c r="R77"/>
      <c r="S77"/>
      <c r="T77"/>
      <c r="U77"/>
      <c r="V77"/>
    </row>
    <row r="78" spans="1:22" ht="11.25" customHeight="1" x14ac:dyDescent="0.2">
      <c r="A78" s="9" t="s">
        <v>212</v>
      </c>
      <c r="B78" s="11">
        <v>393.50665000000004</v>
      </c>
      <c r="C78" s="11">
        <v>352.23334999999997</v>
      </c>
      <c r="D78" s="11">
        <v>447.73185389999998</v>
      </c>
      <c r="E78" s="12">
        <v>27.112283348524485</v>
      </c>
      <c r="F78" s="12"/>
      <c r="G78" s="11">
        <v>5252.3267599999999</v>
      </c>
      <c r="H78" s="11">
        <v>4734.03881</v>
      </c>
      <c r="I78" s="11">
        <v>6932.7171300000009</v>
      </c>
      <c r="J78" s="12">
        <v>46.444028201788257</v>
      </c>
      <c r="K78" s="127"/>
      <c r="L78" s="12"/>
      <c r="M78" s="12"/>
      <c r="N78"/>
      <c r="O78"/>
      <c r="P78"/>
      <c r="Q78"/>
      <c r="R78"/>
      <c r="S78"/>
      <c r="T78"/>
      <c r="U78"/>
      <c r="V78"/>
    </row>
    <row r="79" spans="1:22" ht="11.25" customHeight="1" x14ac:dyDescent="0.2">
      <c r="A79" s="9"/>
      <c r="B79" s="11"/>
      <c r="C79" s="11"/>
      <c r="D79" s="11"/>
      <c r="E79" s="12"/>
      <c r="F79" s="12"/>
      <c r="G79" s="11"/>
      <c r="H79" s="11"/>
      <c r="I79" s="11"/>
      <c r="J79" s="12"/>
      <c r="K79" s="127"/>
      <c r="L79" s="12"/>
      <c r="M79" s="12"/>
      <c r="N79"/>
      <c r="O79"/>
      <c r="P79"/>
      <c r="Q79"/>
      <c r="R79"/>
      <c r="S79"/>
      <c r="T79"/>
      <c r="U79"/>
      <c r="V79"/>
    </row>
    <row r="80" spans="1:22" s="20" customFormat="1" ht="11.25" customHeight="1" x14ac:dyDescent="0.2">
      <c r="A80" s="17" t="s">
        <v>283</v>
      </c>
      <c r="B80" s="18">
        <v>11941.404829599998</v>
      </c>
      <c r="C80" s="18">
        <v>9516.4182096000022</v>
      </c>
      <c r="D80" s="18">
        <v>17259.148429800003</v>
      </c>
      <c r="E80" s="16">
        <v>81.361811236808251</v>
      </c>
      <c r="F80" s="16"/>
      <c r="G80" s="18">
        <v>60532.97088999999</v>
      </c>
      <c r="H80" s="18">
        <v>50936.791419999994</v>
      </c>
      <c r="I80" s="18">
        <v>63085.386989999992</v>
      </c>
      <c r="J80" s="16">
        <v>23.850335349607292</v>
      </c>
      <c r="K80" s="127"/>
      <c r="L80" s="16"/>
      <c r="M80" s="16"/>
      <c r="N80"/>
      <c r="O80"/>
      <c r="P80"/>
      <c r="Q80"/>
      <c r="R80"/>
      <c r="S80"/>
      <c r="T80"/>
      <c r="U80"/>
      <c r="V80"/>
    </row>
    <row r="81" spans="1:22" ht="11.25" customHeight="1" x14ac:dyDescent="0.2">
      <c r="A81" s="9" t="s">
        <v>213</v>
      </c>
      <c r="B81" s="11">
        <v>11474.279413299999</v>
      </c>
      <c r="C81" s="11">
        <v>9083.8087933000024</v>
      </c>
      <c r="D81" s="11">
        <v>15044.023359800001</v>
      </c>
      <c r="E81" s="12">
        <v>65.613606606252091</v>
      </c>
      <c r="F81" s="12"/>
      <c r="G81" s="11">
        <v>52119.655349999994</v>
      </c>
      <c r="H81" s="11">
        <v>43217.906609999998</v>
      </c>
      <c r="I81" s="11">
        <v>52680.896579999993</v>
      </c>
      <c r="J81" s="12">
        <v>21.895993379305409</v>
      </c>
      <c r="K81" s="127"/>
      <c r="L81" s="12"/>
      <c r="M81" s="12"/>
      <c r="N81"/>
      <c r="O81"/>
      <c r="P81"/>
      <c r="Q81"/>
      <c r="R81"/>
      <c r="S81"/>
      <c r="T81"/>
      <c r="U81"/>
      <c r="V81"/>
    </row>
    <row r="82" spans="1:22" ht="11.25" customHeight="1" x14ac:dyDescent="0.2">
      <c r="A82" s="9" t="s">
        <v>214</v>
      </c>
      <c r="B82" s="11">
        <v>120.00916999999998</v>
      </c>
      <c r="C82" s="11">
        <v>108.43216999999999</v>
      </c>
      <c r="D82" s="11">
        <v>120.279</v>
      </c>
      <c r="E82" s="12">
        <v>10.925567569107969</v>
      </c>
      <c r="F82" s="12"/>
      <c r="G82" s="11">
        <v>6400.7530299999999</v>
      </c>
      <c r="H82" s="11">
        <v>5903.0737300000001</v>
      </c>
      <c r="I82" s="11">
        <v>5980.3777100000007</v>
      </c>
      <c r="J82" s="12">
        <v>1.3095547088821604</v>
      </c>
      <c r="K82" s="127"/>
      <c r="L82" s="12"/>
      <c r="M82" s="12"/>
      <c r="N82"/>
      <c r="O82"/>
      <c r="P82"/>
      <c r="Q82"/>
      <c r="R82"/>
      <c r="S82"/>
      <c r="T82"/>
      <c r="U82"/>
      <c r="V82"/>
    </row>
    <row r="83" spans="1:22" ht="11.25" customHeight="1" x14ac:dyDescent="0.2">
      <c r="A83" s="9" t="s">
        <v>293</v>
      </c>
      <c r="B83" s="11">
        <v>24.0116923</v>
      </c>
      <c r="C83" s="11">
        <v>17.1656923</v>
      </c>
      <c r="D83" s="11">
        <v>21.28</v>
      </c>
      <c r="E83" s="12">
        <v>23.968201387368453</v>
      </c>
      <c r="F83" s="12"/>
      <c r="G83" s="11">
        <v>372.74160999999998</v>
      </c>
      <c r="H83" s="11">
        <v>267.48444000000001</v>
      </c>
      <c r="I83" s="11">
        <v>356.03969999999993</v>
      </c>
      <c r="J83" s="12">
        <v>33.106695851167984</v>
      </c>
      <c r="K83" s="127"/>
      <c r="L83" s="12"/>
      <c r="M83" s="12"/>
      <c r="N83"/>
      <c r="O83"/>
      <c r="P83"/>
      <c r="Q83"/>
      <c r="R83"/>
      <c r="S83"/>
      <c r="T83"/>
      <c r="U83"/>
      <c r="V83"/>
    </row>
    <row r="84" spans="1:22" ht="11.25" customHeight="1" x14ac:dyDescent="0.2">
      <c r="A84" s="9" t="s">
        <v>0</v>
      </c>
      <c r="B84" s="11">
        <v>323.10455400000001</v>
      </c>
      <c r="C84" s="11">
        <v>307.01155399999999</v>
      </c>
      <c r="D84" s="11">
        <v>2073.5660700000003</v>
      </c>
      <c r="E84" s="12">
        <v>575.40326837341127</v>
      </c>
      <c r="F84" s="12"/>
      <c r="G84" s="11">
        <v>1639.8208999999999</v>
      </c>
      <c r="H84" s="11">
        <v>1548.3266399999998</v>
      </c>
      <c r="I84" s="11">
        <v>4068.0729999999999</v>
      </c>
      <c r="J84" s="12">
        <v>162.73997326558953</v>
      </c>
      <c r="K84" s="127"/>
      <c r="L84" s="12"/>
      <c r="M84" s="12"/>
      <c r="N84"/>
      <c r="O84"/>
      <c r="P84"/>
      <c r="Q84"/>
      <c r="R84"/>
      <c r="S84"/>
      <c r="T84"/>
      <c r="U84"/>
      <c r="V84"/>
    </row>
    <row r="85" spans="1:22" ht="11.25" customHeight="1" x14ac:dyDescent="0.2">
      <c r="A85" s="9"/>
      <c r="B85" s="11"/>
      <c r="C85" s="11"/>
      <c r="D85" s="11"/>
      <c r="E85" s="12"/>
      <c r="F85" s="12"/>
      <c r="G85" s="11"/>
      <c r="H85" s="11"/>
      <c r="I85" s="11"/>
      <c r="J85" s="12"/>
      <c r="K85" s="127"/>
      <c r="L85" s="12"/>
      <c r="M85" s="12"/>
      <c r="N85"/>
      <c r="O85"/>
      <c r="P85"/>
      <c r="Q85"/>
      <c r="R85"/>
      <c r="S85"/>
      <c r="T85"/>
      <c r="U85"/>
      <c r="V85"/>
    </row>
    <row r="86" spans="1:22" s="20" customFormat="1" ht="11.25" customHeight="1" x14ac:dyDescent="0.2">
      <c r="A86" s="17" t="s">
        <v>2</v>
      </c>
      <c r="B86" s="18">
        <v>79909.413538000008</v>
      </c>
      <c r="C86" s="18">
        <v>71994.648138000004</v>
      </c>
      <c r="D86" s="18">
        <v>76561.640244599999</v>
      </c>
      <c r="E86" s="16">
        <v>6.3435161150394777</v>
      </c>
      <c r="F86" s="16"/>
      <c r="G86" s="18">
        <v>148467.77177999998</v>
      </c>
      <c r="H86" s="18">
        <v>134317.50786999997</v>
      </c>
      <c r="I86" s="18">
        <v>128092.59054000003</v>
      </c>
      <c r="J86" s="16">
        <v>-4.6344794723445659</v>
      </c>
      <c r="K86" s="127"/>
      <c r="L86" s="16"/>
      <c r="M86" s="16"/>
      <c r="N86"/>
      <c r="O86"/>
      <c r="P86"/>
      <c r="Q86"/>
      <c r="R86"/>
      <c r="S86"/>
      <c r="T86"/>
      <c r="U86"/>
      <c r="V86"/>
    </row>
    <row r="87" spans="1:22" ht="11.25" customHeight="1" x14ac:dyDescent="0.2">
      <c r="A87" s="9" t="s">
        <v>93</v>
      </c>
      <c r="B87" s="11">
        <v>41532.008009999998</v>
      </c>
      <c r="C87" s="11">
        <v>37231.416410000005</v>
      </c>
      <c r="D87" s="11">
        <v>36869.766199999998</v>
      </c>
      <c r="E87" s="12">
        <v>-0.97135764596607999</v>
      </c>
      <c r="F87" s="12"/>
      <c r="G87" s="11">
        <v>60313.811359999985</v>
      </c>
      <c r="H87" s="11">
        <v>54131.434269999969</v>
      </c>
      <c r="I87" s="11">
        <v>49695.414120000016</v>
      </c>
      <c r="J87" s="12">
        <v>-8.1949059909879907</v>
      </c>
      <c r="K87" s="127"/>
      <c r="L87" s="12"/>
      <c r="M87" s="12"/>
      <c r="N87"/>
      <c r="O87"/>
      <c r="P87"/>
      <c r="Q87"/>
      <c r="R87"/>
      <c r="S87"/>
      <c r="T87"/>
      <c r="U87"/>
      <c r="V87"/>
    </row>
    <row r="88" spans="1:22" ht="11.25" customHeight="1" x14ac:dyDescent="0.2">
      <c r="A88" s="9" t="s">
        <v>215</v>
      </c>
      <c r="B88" s="11">
        <v>24475.320013000004</v>
      </c>
      <c r="C88" s="11">
        <v>21968.519013000001</v>
      </c>
      <c r="D88" s="11">
        <v>28352.911869200001</v>
      </c>
      <c r="E88" s="12">
        <v>29.061553272762723</v>
      </c>
      <c r="F88" s="12"/>
      <c r="G88" s="11">
        <v>52404.272370000006</v>
      </c>
      <c r="H88" s="11">
        <v>47296.100840000006</v>
      </c>
      <c r="I88" s="11">
        <v>51354.642440000003</v>
      </c>
      <c r="J88" s="12">
        <v>8.5811335985810189</v>
      </c>
      <c r="K88" s="127"/>
      <c r="L88" s="12"/>
      <c r="M88" s="12"/>
      <c r="N88"/>
      <c r="O88"/>
      <c r="P88"/>
      <c r="Q88"/>
      <c r="R88"/>
      <c r="S88"/>
      <c r="T88"/>
      <c r="U88"/>
      <c r="V88"/>
    </row>
    <row r="89" spans="1:22" ht="11.25" customHeight="1" x14ac:dyDescent="0.2">
      <c r="A89" s="9" t="s">
        <v>294</v>
      </c>
      <c r="B89" s="11">
        <v>85.589999999999989</v>
      </c>
      <c r="C89" s="11">
        <v>83.847999999999985</v>
      </c>
      <c r="D89" s="11">
        <v>55.683999999999997</v>
      </c>
      <c r="E89" s="12">
        <v>-33.589352161053327</v>
      </c>
      <c r="F89" s="12"/>
      <c r="G89" s="11">
        <v>98.761859999999984</v>
      </c>
      <c r="H89" s="11">
        <v>96.670149999999992</v>
      </c>
      <c r="I89" s="11">
        <v>78.645150000000001</v>
      </c>
      <c r="J89" s="12">
        <v>-18.64587982950269</v>
      </c>
      <c r="K89" s="127"/>
      <c r="L89" s="12"/>
      <c r="M89" s="12"/>
      <c r="N89"/>
      <c r="O89"/>
      <c r="P89"/>
      <c r="Q89"/>
      <c r="R89"/>
      <c r="S89"/>
      <c r="T89"/>
      <c r="U89"/>
      <c r="V89"/>
    </row>
    <row r="90" spans="1:22" ht="11.25" customHeight="1" x14ac:dyDescent="0.2">
      <c r="A90" s="9" t="s">
        <v>365</v>
      </c>
      <c r="B90" s="11">
        <v>13816.495515000001</v>
      </c>
      <c r="C90" s="11">
        <v>12710.864715</v>
      </c>
      <c r="D90" s="11">
        <v>11283.278175400001</v>
      </c>
      <c r="E90" s="12">
        <v>-11.231230696014833</v>
      </c>
      <c r="F90" s="12"/>
      <c r="G90" s="11">
        <v>35650.926189999998</v>
      </c>
      <c r="H90" s="11">
        <v>32793.302609999999</v>
      </c>
      <c r="I90" s="11">
        <v>26963.888830000004</v>
      </c>
      <c r="J90" s="12">
        <v>-17.776232693996405</v>
      </c>
      <c r="K90" s="127"/>
      <c r="L90" s="12"/>
      <c r="M90" s="12"/>
      <c r="N90"/>
      <c r="O90"/>
      <c r="P90"/>
      <c r="Q90"/>
      <c r="R90"/>
      <c r="S90"/>
      <c r="T90"/>
      <c r="U90"/>
      <c r="V90"/>
    </row>
    <row r="91" spans="1:22" s="20" customFormat="1" ht="11.25" customHeight="1" x14ac:dyDescent="0.2">
      <c r="A91" s="17"/>
      <c r="B91" s="18"/>
      <c r="C91" s="18"/>
      <c r="D91" s="18"/>
      <c r="E91" s="16"/>
      <c r="F91" s="16"/>
      <c r="G91" s="18"/>
      <c r="H91" s="18"/>
      <c r="I91" s="18"/>
      <c r="J91" s="12"/>
      <c r="K91" s="127"/>
      <c r="L91" s="12"/>
      <c r="M91" s="12"/>
      <c r="N91"/>
      <c r="O91"/>
      <c r="P91"/>
      <c r="Q91"/>
      <c r="R91"/>
      <c r="S91"/>
      <c r="T91"/>
      <c r="U91"/>
      <c r="V91"/>
    </row>
    <row r="92" spans="1:22" s="20" customFormat="1" ht="11.25" customHeight="1" x14ac:dyDescent="0.2">
      <c r="A92" s="17" t="s">
        <v>314</v>
      </c>
      <c r="B92" s="18">
        <v>1592.3567600000001</v>
      </c>
      <c r="C92" s="18">
        <v>1379.92831</v>
      </c>
      <c r="D92" s="18">
        <v>1278.3323600000001</v>
      </c>
      <c r="E92" s="16">
        <v>-7.3624078340707371</v>
      </c>
      <c r="F92" s="16"/>
      <c r="G92" s="18">
        <v>8137.5070100000003</v>
      </c>
      <c r="H92" s="18">
        <v>7159.2424700000001</v>
      </c>
      <c r="I92" s="18">
        <v>7668.145889999998</v>
      </c>
      <c r="J92" s="16">
        <v>7.1083417293449855</v>
      </c>
      <c r="K92" s="127"/>
      <c r="L92" s="16"/>
      <c r="M92" s="16"/>
      <c r="N92"/>
      <c r="O92"/>
      <c r="P92"/>
      <c r="Q92"/>
      <c r="R92"/>
      <c r="S92"/>
      <c r="T92"/>
      <c r="U92"/>
      <c r="V92"/>
    </row>
    <row r="93" spans="1:22" ht="12.75" x14ac:dyDescent="0.2">
      <c r="A93" s="84"/>
      <c r="B93" s="90"/>
      <c r="C93" s="90"/>
      <c r="D93" s="90"/>
      <c r="E93" s="90"/>
      <c r="F93" s="90"/>
      <c r="G93" s="90"/>
      <c r="H93" s="90"/>
      <c r="I93" s="90"/>
      <c r="J93" s="84"/>
      <c r="K93" s="9"/>
      <c r="L93" s="9"/>
      <c r="M93" s="9"/>
      <c r="N93"/>
      <c r="O93"/>
      <c r="P93"/>
      <c r="Q93"/>
      <c r="R93"/>
      <c r="S93"/>
      <c r="T93"/>
      <c r="U93"/>
      <c r="V93"/>
    </row>
    <row r="94" spans="1:22" ht="12.75" x14ac:dyDescent="0.2">
      <c r="A94" s="9" t="s">
        <v>411</v>
      </c>
      <c r="B94" s="9"/>
      <c r="C94" s="9"/>
      <c r="D94" s="9"/>
      <c r="E94" s="9"/>
      <c r="F94" s="9"/>
      <c r="G94" s="9"/>
      <c r="H94" s="9"/>
      <c r="I94" s="9"/>
      <c r="J94" s="9"/>
      <c r="K94" s="9"/>
      <c r="L94" s="9"/>
      <c r="M94" s="9"/>
      <c r="N94"/>
      <c r="O94"/>
      <c r="P94"/>
      <c r="Q94"/>
      <c r="R94"/>
      <c r="S94"/>
      <c r="T94"/>
      <c r="U94"/>
      <c r="V94"/>
    </row>
    <row r="95" spans="1:22" ht="20.100000000000001" customHeight="1" x14ac:dyDescent="0.2">
      <c r="A95" s="404" t="s">
        <v>157</v>
      </c>
      <c r="B95" s="404"/>
      <c r="C95" s="404"/>
      <c r="D95" s="404"/>
      <c r="E95" s="404"/>
      <c r="F95" s="404"/>
      <c r="G95" s="404"/>
      <c r="H95" s="404"/>
      <c r="I95" s="404"/>
      <c r="J95" s="404"/>
      <c r="K95" s="357"/>
      <c r="L95" s="357"/>
      <c r="M95" s="357"/>
      <c r="O95" s="174"/>
    </row>
    <row r="96" spans="1:22" ht="20.100000000000001" customHeight="1" x14ac:dyDescent="0.2">
      <c r="A96" s="405" t="s">
        <v>154</v>
      </c>
      <c r="B96" s="405"/>
      <c r="C96" s="405"/>
      <c r="D96" s="405"/>
      <c r="E96" s="405"/>
      <c r="F96" s="405"/>
      <c r="G96" s="405"/>
      <c r="H96" s="405"/>
      <c r="I96" s="405"/>
      <c r="J96" s="405"/>
      <c r="K96" s="357"/>
      <c r="L96" s="357"/>
      <c r="M96" s="357"/>
      <c r="O96" s="174"/>
    </row>
    <row r="97" spans="1:24" s="20" customFormat="1" x14ac:dyDescent="0.2">
      <c r="A97" s="17"/>
      <c r="B97" s="406" t="s">
        <v>101</v>
      </c>
      <c r="C97" s="406"/>
      <c r="D97" s="406"/>
      <c r="E97" s="406"/>
      <c r="F97" s="358"/>
      <c r="G97" s="406" t="s">
        <v>422</v>
      </c>
      <c r="H97" s="406"/>
      <c r="I97" s="406"/>
      <c r="J97" s="406"/>
      <c r="K97" s="358"/>
      <c r="L97" s="358"/>
      <c r="M97" s="358"/>
      <c r="N97" s="91"/>
      <c r="O97" s="170"/>
      <c r="P97" s="170"/>
      <c r="Q97" s="170"/>
      <c r="R97" s="91"/>
    </row>
    <row r="98" spans="1:24" s="20" customFormat="1" x14ac:dyDescent="0.2">
      <c r="A98" s="17" t="s">
        <v>258</v>
      </c>
      <c r="B98" s="410">
        <v>2019</v>
      </c>
      <c r="C98" s="407" t="s">
        <v>513</v>
      </c>
      <c r="D98" s="407"/>
      <c r="E98" s="407"/>
      <c r="F98" s="358"/>
      <c r="G98" s="410">
        <v>2019</v>
      </c>
      <c r="H98" s="407" t="s">
        <v>513</v>
      </c>
      <c r="I98" s="407"/>
      <c r="J98" s="407"/>
      <c r="K98" s="358"/>
      <c r="L98" s="358"/>
      <c r="M98" s="358"/>
      <c r="N98" s="91"/>
      <c r="O98" s="170"/>
      <c r="P98" s="170"/>
      <c r="Q98" s="170"/>
      <c r="R98" s="91"/>
    </row>
    <row r="99" spans="1:24" s="20" customFormat="1" x14ac:dyDescent="0.2">
      <c r="A99" s="123"/>
      <c r="B99" s="411"/>
      <c r="C99" s="256">
        <v>2019</v>
      </c>
      <c r="D99" s="256">
        <v>2020</v>
      </c>
      <c r="E99" s="359" t="s">
        <v>525</v>
      </c>
      <c r="F99" s="125"/>
      <c r="G99" s="411"/>
      <c r="H99" s="256">
        <v>2019</v>
      </c>
      <c r="I99" s="256">
        <v>2020</v>
      </c>
      <c r="J99" s="359" t="s">
        <v>525</v>
      </c>
      <c r="K99" s="358"/>
      <c r="L99" s="358"/>
      <c r="M99" s="358"/>
      <c r="O99" s="171"/>
      <c r="P99" s="171"/>
      <c r="Q99" s="171"/>
    </row>
    <row r="100" spans="1:24" x14ac:dyDescent="0.2">
      <c r="A100" s="9"/>
      <c r="B100" s="9"/>
      <c r="C100" s="9"/>
      <c r="D100" s="9"/>
      <c r="E100" s="9"/>
      <c r="F100" s="9"/>
      <c r="G100" s="9"/>
      <c r="H100" s="9"/>
      <c r="I100" s="9"/>
      <c r="J100" s="11"/>
      <c r="K100" s="11"/>
      <c r="L100" s="11"/>
      <c r="M100" s="11"/>
      <c r="O100" s="174"/>
    </row>
    <row r="101" spans="1:24" s="21" customFormat="1" x14ac:dyDescent="0.2">
      <c r="A101" s="86" t="s">
        <v>289</v>
      </c>
      <c r="B101" s="86">
        <v>45385.603295399997</v>
      </c>
      <c r="C101" s="86">
        <v>45109.843372100004</v>
      </c>
      <c r="D101" s="86">
        <v>52739.73616120001</v>
      </c>
      <c r="E101" s="16">
        <v>16.914030771871438</v>
      </c>
      <c r="F101" s="86"/>
      <c r="G101" s="86">
        <v>338256.30132999993</v>
      </c>
      <c r="H101" s="86">
        <v>330107.66608</v>
      </c>
      <c r="I101" s="86">
        <v>322262.36325999995</v>
      </c>
      <c r="J101" s="16">
        <v>-2.376589102931888</v>
      </c>
      <c r="K101" s="16"/>
      <c r="L101" s="16"/>
      <c r="M101" s="16"/>
      <c r="O101" s="173"/>
      <c r="P101" s="201"/>
      <c r="Q101" s="201"/>
    </row>
    <row r="102" spans="1:24" ht="11.25" customHeight="1" x14ac:dyDescent="0.2">
      <c r="A102" s="17"/>
      <c r="B102" s="18"/>
      <c r="C102" s="18"/>
      <c r="D102" s="18"/>
      <c r="E102" s="16"/>
      <c r="F102" s="16"/>
      <c r="G102" s="18"/>
      <c r="H102" s="18"/>
      <c r="I102" s="18"/>
      <c r="J102" s="12"/>
      <c r="K102" s="12"/>
      <c r="L102" s="12"/>
      <c r="M102" s="12"/>
      <c r="N102" s="83"/>
      <c r="O102" s="176"/>
      <c r="P102" s="169"/>
      <c r="Q102" s="169"/>
      <c r="R102" s="83"/>
      <c r="S102" s="83"/>
      <c r="T102" s="83"/>
      <c r="U102" s="83"/>
      <c r="V102" s="83"/>
      <c r="W102" s="83"/>
      <c r="X102" s="83"/>
    </row>
    <row r="103" spans="1:24" s="20" customFormat="1" ht="11.25" customHeight="1" x14ac:dyDescent="0.2">
      <c r="A103" s="17" t="s">
        <v>299</v>
      </c>
      <c r="B103" s="18">
        <v>2410.4301944999997</v>
      </c>
      <c r="C103" s="18">
        <v>2319.6215694999992</v>
      </c>
      <c r="D103" s="18">
        <v>1749.1539200999996</v>
      </c>
      <c r="E103" s="16">
        <v>-24.593134367299641</v>
      </c>
      <c r="F103" s="16"/>
      <c r="G103" s="18">
        <v>195661.91336999999</v>
      </c>
      <c r="H103" s="18">
        <v>190417.94458000001</v>
      </c>
      <c r="I103" s="18">
        <v>154833.23402999999</v>
      </c>
      <c r="J103" s="16">
        <v>-18.687687564577132</v>
      </c>
      <c r="K103" s="16"/>
      <c r="L103" s="16"/>
      <c r="M103" s="16"/>
      <c r="O103" s="173"/>
      <c r="P103" s="171"/>
      <c r="Q103" s="171"/>
    </row>
    <row r="104" spans="1:24" ht="11.25" customHeight="1" x14ac:dyDescent="0.2">
      <c r="A104" s="9" t="s">
        <v>498</v>
      </c>
      <c r="B104" s="11">
        <v>94.149475999999979</v>
      </c>
      <c r="C104" s="11">
        <v>92.47948599999998</v>
      </c>
      <c r="D104" s="11">
        <v>71.210460999999995</v>
      </c>
      <c r="E104" s="12">
        <v>-22.99864101753333</v>
      </c>
      <c r="F104" s="12"/>
      <c r="G104" s="11">
        <v>19776.046589999991</v>
      </c>
      <c r="H104" s="11">
        <v>19447.508639999993</v>
      </c>
      <c r="I104" s="11">
        <v>14885.738079999997</v>
      </c>
      <c r="J104" s="12">
        <v>-23.456837811179895</v>
      </c>
      <c r="K104" s="12"/>
      <c r="L104" s="12"/>
      <c r="M104" s="12"/>
      <c r="O104" s="174"/>
    </row>
    <row r="105" spans="1:24" ht="11.25" customHeight="1" x14ac:dyDescent="0.2">
      <c r="A105" s="9" t="s">
        <v>505</v>
      </c>
      <c r="B105" s="11">
        <v>22.611725999999997</v>
      </c>
      <c r="C105" s="11">
        <v>22.331061000000002</v>
      </c>
      <c r="D105" s="11">
        <v>20.935762999999994</v>
      </c>
      <c r="E105" s="12">
        <v>-6.2482387200500966</v>
      </c>
      <c r="F105" s="12"/>
      <c r="G105" s="11">
        <v>21573.6283</v>
      </c>
      <c r="H105" s="11">
        <v>21258.982479999999</v>
      </c>
      <c r="I105" s="11">
        <v>20335.944289999996</v>
      </c>
      <c r="J105" s="12">
        <v>-4.3418737979034461</v>
      </c>
      <c r="K105" s="12"/>
      <c r="L105" s="12"/>
      <c r="M105" s="12"/>
      <c r="O105" s="174"/>
    </row>
    <row r="106" spans="1:24" ht="11.25" customHeight="1" x14ac:dyDescent="0.2">
      <c r="A106" s="9" t="s">
        <v>499</v>
      </c>
      <c r="B106" s="11">
        <v>23.420995999999999</v>
      </c>
      <c r="C106" s="11">
        <v>22.103651000000003</v>
      </c>
      <c r="D106" s="11">
        <v>12.188066899999997</v>
      </c>
      <c r="E106" s="12">
        <v>-44.859485430710087</v>
      </c>
      <c r="F106" s="12"/>
      <c r="G106" s="11">
        <v>20508.74368</v>
      </c>
      <c r="H106" s="11">
        <v>20320.11319</v>
      </c>
      <c r="I106" s="11">
        <v>14125.361290000001</v>
      </c>
      <c r="J106" s="12">
        <v>-30.485813942456687</v>
      </c>
      <c r="K106" s="12"/>
      <c r="L106" s="12"/>
      <c r="M106" s="12"/>
      <c r="O106" s="174"/>
    </row>
    <row r="107" spans="1:24" ht="11.25" customHeight="1" x14ac:dyDescent="0.2">
      <c r="A107" s="9" t="s">
        <v>500</v>
      </c>
      <c r="B107" s="11">
        <v>238.30597299999999</v>
      </c>
      <c r="C107" s="11">
        <v>237.474513</v>
      </c>
      <c r="D107" s="11">
        <v>189.22292400000001</v>
      </c>
      <c r="E107" s="12">
        <v>-20.318638994324417</v>
      </c>
      <c r="F107" s="12"/>
      <c r="G107" s="11">
        <v>16404.944500000001</v>
      </c>
      <c r="H107" s="11">
        <v>16122.383810000003</v>
      </c>
      <c r="I107" s="11">
        <v>12887.14999</v>
      </c>
      <c r="J107" s="12">
        <v>-20.066721262356566</v>
      </c>
      <c r="K107" s="12"/>
      <c r="L107" s="12"/>
      <c r="M107" s="12"/>
      <c r="O107" s="174"/>
    </row>
    <row r="108" spans="1:24" ht="11.25" customHeight="1" x14ac:dyDescent="0.2">
      <c r="A108" s="9" t="s">
        <v>501</v>
      </c>
      <c r="B108" s="11">
        <v>77.763483599999986</v>
      </c>
      <c r="C108" s="11">
        <v>77.718833599999996</v>
      </c>
      <c r="D108" s="11">
        <v>52.985665199999993</v>
      </c>
      <c r="E108" s="12">
        <v>-31.823905808076887</v>
      </c>
      <c r="F108" s="12"/>
      <c r="G108" s="11">
        <v>17742.364399999999</v>
      </c>
      <c r="H108" s="11">
        <v>17583.781019999999</v>
      </c>
      <c r="I108" s="11">
        <v>9613.0122600000013</v>
      </c>
      <c r="J108" s="12">
        <v>-45.330232166414895</v>
      </c>
      <c r="K108" s="12"/>
      <c r="L108" s="12"/>
      <c r="M108" s="12"/>
      <c r="O108" s="174"/>
    </row>
    <row r="109" spans="1:24" ht="11.25" customHeight="1" x14ac:dyDescent="0.2">
      <c r="A109" s="9" t="s">
        <v>502</v>
      </c>
      <c r="B109" s="11">
        <v>367.29117199999996</v>
      </c>
      <c r="C109" s="11">
        <v>342.82042199999995</v>
      </c>
      <c r="D109" s="11">
        <v>264.21596399999999</v>
      </c>
      <c r="E109" s="12">
        <v>-22.928755977087036</v>
      </c>
      <c r="F109" s="12"/>
      <c r="G109" s="11">
        <v>24334.22623</v>
      </c>
      <c r="H109" s="11">
        <v>22386.320970000004</v>
      </c>
      <c r="I109" s="11">
        <v>21813.089150000003</v>
      </c>
      <c r="J109" s="12">
        <v>-2.5606343300812711</v>
      </c>
      <c r="K109" s="12"/>
      <c r="L109" s="12"/>
      <c r="M109" s="12"/>
      <c r="O109" s="174"/>
    </row>
    <row r="110" spans="1:24" ht="11.25" customHeight="1" x14ac:dyDescent="0.2">
      <c r="A110" s="9" t="s">
        <v>503</v>
      </c>
      <c r="B110" s="11">
        <v>155.69792299999997</v>
      </c>
      <c r="C110" s="11">
        <v>155.69792299999997</v>
      </c>
      <c r="D110" s="11">
        <v>102.47862900000001</v>
      </c>
      <c r="E110" s="12">
        <v>-34.181120065423073</v>
      </c>
      <c r="F110" s="12"/>
      <c r="G110" s="11">
        <v>9648.3473400000003</v>
      </c>
      <c r="H110" s="11">
        <v>9648.3473400000003</v>
      </c>
      <c r="I110" s="11">
        <v>6026.351169999999</v>
      </c>
      <c r="J110" s="12">
        <v>-37.540068183324763</v>
      </c>
      <c r="K110" s="12"/>
      <c r="L110" s="12"/>
      <c r="M110" s="12"/>
      <c r="O110" s="174"/>
    </row>
    <row r="111" spans="1:24" ht="11.25" customHeight="1" x14ac:dyDescent="0.2">
      <c r="A111" s="9" t="s">
        <v>504</v>
      </c>
      <c r="B111" s="11">
        <v>114.50959199999998</v>
      </c>
      <c r="C111" s="11">
        <v>114.50959199999998</v>
      </c>
      <c r="D111" s="11">
        <v>103.33214499999998</v>
      </c>
      <c r="E111" s="12">
        <v>-9.7611447257623638</v>
      </c>
      <c r="F111" s="12"/>
      <c r="G111" s="11">
        <v>10577.150589999997</v>
      </c>
      <c r="H111" s="11">
        <v>10577.150589999997</v>
      </c>
      <c r="I111" s="11">
        <v>9211.2140599999984</v>
      </c>
      <c r="J111" s="12">
        <v>-12.914031225871</v>
      </c>
      <c r="K111" s="12"/>
      <c r="L111" s="12"/>
      <c r="M111" s="12"/>
      <c r="O111" s="174"/>
    </row>
    <row r="112" spans="1:24" ht="11.25" customHeight="1" x14ac:dyDescent="0.2">
      <c r="A112" s="9" t="s">
        <v>506</v>
      </c>
      <c r="B112" s="11">
        <v>1316.6798528999998</v>
      </c>
      <c r="C112" s="11">
        <v>1254.4860878999993</v>
      </c>
      <c r="D112" s="11">
        <v>932.58430199999952</v>
      </c>
      <c r="E112" s="12">
        <v>-25.66005227199139</v>
      </c>
      <c r="F112" s="12"/>
      <c r="G112" s="11">
        <v>55096.461740000006</v>
      </c>
      <c r="H112" s="11">
        <v>53073.356540000008</v>
      </c>
      <c r="I112" s="11">
        <v>45935.373740000003</v>
      </c>
      <c r="J112" s="12">
        <v>-13.449277123862117</v>
      </c>
      <c r="K112" s="12"/>
      <c r="L112" s="12"/>
      <c r="M112" s="12"/>
      <c r="O112" s="174"/>
    </row>
    <row r="113" spans="1:24" ht="11.25" customHeight="1" x14ac:dyDescent="0.2">
      <c r="A113" s="9"/>
      <c r="B113" s="11"/>
      <c r="C113" s="11"/>
      <c r="D113" s="11"/>
      <c r="E113" s="12"/>
      <c r="F113" s="12"/>
      <c r="G113" s="11"/>
      <c r="H113" s="11"/>
      <c r="I113" s="11"/>
      <c r="J113" s="12"/>
      <c r="K113" s="12"/>
      <c r="L113" s="12"/>
      <c r="M113" s="12"/>
      <c r="O113" s="174"/>
    </row>
    <row r="114" spans="1:24" ht="11.25" customHeight="1" x14ac:dyDescent="0.2">
      <c r="A114" s="9" t="s">
        <v>356</v>
      </c>
      <c r="B114" s="11">
        <v>22493.058200999996</v>
      </c>
      <c r="C114" s="11">
        <v>22386.296361000001</v>
      </c>
      <c r="D114" s="11">
        <v>30177.473013999999</v>
      </c>
      <c r="E114" s="12">
        <v>34.803330248827109</v>
      </c>
      <c r="F114" s="16"/>
      <c r="G114" s="11">
        <v>64849.321429999967</v>
      </c>
      <c r="H114" s="11">
        <v>64117.695569999967</v>
      </c>
      <c r="I114" s="11">
        <v>100598.57498999999</v>
      </c>
      <c r="J114" s="12">
        <v>56.896741368648094</v>
      </c>
      <c r="K114" s="12"/>
      <c r="L114" s="12"/>
      <c r="M114" s="12"/>
      <c r="N114" s="88"/>
      <c r="O114" s="176"/>
      <c r="P114" s="169"/>
      <c r="Q114" s="169"/>
      <c r="R114" s="83"/>
      <c r="S114" s="83"/>
      <c r="T114" s="83"/>
      <c r="U114" s="83"/>
      <c r="V114" s="83"/>
      <c r="W114" s="83"/>
      <c r="X114" s="83"/>
    </row>
    <row r="115" spans="1:24" ht="11.25" customHeight="1" x14ac:dyDescent="0.2">
      <c r="A115" s="9" t="s">
        <v>297</v>
      </c>
      <c r="B115" s="11">
        <v>3934.8192969999986</v>
      </c>
      <c r="C115" s="11">
        <v>3917.8900969999991</v>
      </c>
      <c r="D115" s="11">
        <v>4377.2514600000004</v>
      </c>
      <c r="E115" s="12">
        <v>11.724712833362602</v>
      </c>
      <c r="F115" s="16"/>
      <c r="G115" s="11">
        <v>17414.972969999999</v>
      </c>
      <c r="H115" s="11">
        <v>16657.843189999996</v>
      </c>
      <c r="I115" s="11">
        <v>21393.308580000001</v>
      </c>
      <c r="J115" s="12">
        <v>28.427842284184749</v>
      </c>
      <c r="K115" s="346"/>
      <c r="L115" s="346"/>
      <c r="M115" s="12"/>
      <c r="N115" s="83"/>
      <c r="O115" s="176"/>
      <c r="P115" s="169"/>
      <c r="Q115" s="169"/>
      <c r="R115" s="83"/>
      <c r="S115" s="83"/>
      <c r="T115" s="83"/>
      <c r="U115" s="83"/>
      <c r="V115" s="83"/>
      <c r="W115" s="83"/>
      <c r="X115" s="83"/>
    </row>
    <row r="116" spans="1:24" ht="11.25" customHeight="1" x14ac:dyDescent="0.2">
      <c r="A116" s="9" t="s">
        <v>493</v>
      </c>
      <c r="B116" s="11">
        <v>6825.0497489999989</v>
      </c>
      <c r="C116" s="11">
        <v>6825.0497489999989</v>
      </c>
      <c r="D116" s="11">
        <v>4495.0815038999999</v>
      </c>
      <c r="E116" s="12">
        <v>-34.138480022675054</v>
      </c>
      <c r="F116" s="16"/>
      <c r="G116" s="11">
        <v>21840.207129999999</v>
      </c>
      <c r="H116" s="11">
        <v>21840.207129999999</v>
      </c>
      <c r="I116" s="11">
        <v>15939.9496</v>
      </c>
      <c r="J116" s="12">
        <v>-27.015574966298402</v>
      </c>
      <c r="L116" s="12"/>
      <c r="M116" s="12"/>
      <c r="N116" s="83"/>
      <c r="O116" s="176"/>
      <c r="P116" s="169"/>
      <c r="Q116" s="169"/>
      <c r="R116" s="83"/>
      <c r="S116" s="83"/>
      <c r="T116" s="83"/>
      <c r="U116" s="83"/>
      <c r="V116" s="83"/>
      <c r="W116" s="83"/>
      <c r="X116" s="83"/>
    </row>
    <row r="117" spans="1:24" x14ac:dyDescent="0.2">
      <c r="A117" s="9" t="s">
        <v>494</v>
      </c>
      <c r="B117" s="11">
        <v>14.208785899999999</v>
      </c>
      <c r="C117" s="11">
        <v>13.828527600000001</v>
      </c>
      <c r="D117" s="11">
        <v>8.5179731999999966</v>
      </c>
      <c r="E117" s="12">
        <v>-38.40289113643599</v>
      </c>
      <c r="F117" s="12"/>
      <c r="G117" s="11">
        <v>14202.160030000001</v>
      </c>
      <c r="H117" s="11">
        <v>12990.259789999998</v>
      </c>
      <c r="I117" s="11">
        <v>9376.925409999998</v>
      </c>
      <c r="J117" s="12">
        <v>-27.815720689293471</v>
      </c>
      <c r="K117" s="12"/>
      <c r="L117" s="12"/>
      <c r="M117" s="12"/>
      <c r="O117" s="174"/>
    </row>
    <row r="118" spans="1:24" ht="11.25" customHeight="1" x14ac:dyDescent="0.2">
      <c r="A118" s="9" t="s">
        <v>496</v>
      </c>
      <c r="B118" s="11">
        <v>5118.4376049999992</v>
      </c>
      <c r="C118" s="11">
        <v>5118.4376049999992</v>
      </c>
      <c r="D118" s="11">
        <v>7703.6387100000011</v>
      </c>
      <c r="E118" s="12">
        <v>50.50762174915684</v>
      </c>
      <c r="F118" s="16"/>
      <c r="G118" s="11">
        <v>13695.001829999999</v>
      </c>
      <c r="H118" s="11">
        <v>13695.001829999999</v>
      </c>
      <c r="I118" s="11">
        <v>13089.161050000002</v>
      </c>
      <c r="J118" s="12">
        <v>-4.4238094125175991</v>
      </c>
      <c r="K118" s="12"/>
      <c r="L118" s="12"/>
      <c r="M118" s="12"/>
      <c r="N118" s="83"/>
      <c r="O118" s="176"/>
      <c r="P118" s="169"/>
      <c r="Q118" s="169"/>
      <c r="R118" s="83"/>
      <c r="S118" s="83"/>
      <c r="T118" s="83"/>
      <c r="U118" s="83"/>
      <c r="V118" s="83"/>
      <c r="W118" s="83"/>
      <c r="X118" s="83"/>
    </row>
    <row r="119" spans="1:24" ht="11.25" customHeight="1" x14ac:dyDescent="0.2">
      <c r="A119" s="9" t="s">
        <v>357</v>
      </c>
      <c r="B119" s="11">
        <v>515.96599999999989</v>
      </c>
      <c r="C119" s="11">
        <v>485.96599999999995</v>
      </c>
      <c r="D119" s="11">
        <v>260.51960000000003</v>
      </c>
      <c r="E119" s="12">
        <v>-46.39139363659185</v>
      </c>
      <c r="F119" s="12"/>
      <c r="G119" s="11">
        <v>1995.98523</v>
      </c>
      <c r="H119" s="11">
        <v>1916.04755</v>
      </c>
      <c r="I119" s="11">
        <v>1042.1609599999999</v>
      </c>
      <c r="J119" s="12">
        <v>-45.608815397091796</v>
      </c>
      <c r="K119" s="12"/>
      <c r="L119" s="12"/>
      <c r="M119" s="12"/>
      <c r="N119" s="258"/>
      <c r="O119" s="258"/>
      <c r="P119" s="258"/>
      <c r="Q119" s="258"/>
      <c r="R119" s="258"/>
      <c r="S119" s="83"/>
      <c r="T119" s="83"/>
      <c r="U119" s="83"/>
      <c r="V119" s="83"/>
      <c r="W119" s="83"/>
      <c r="X119" s="83"/>
    </row>
    <row r="120" spans="1:24" ht="11.25" customHeight="1" x14ac:dyDescent="0.2">
      <c r="A120" s="9" t="s">
        <v>355</v>
      </c>
      <c r="B120" s="11">
        <v>465.03590000000003</v>
      </c>
      <c r="C120" s="11">
        <v>465.03590000000003</v>
      </c>
      <c r="D120" s="11">
        <v>611.43736999999999</v>
      </c>
      <c r="E120" s="12">
        <v>31.481756569761586</v>
      </c>
      <c r="F120" s="16"/>
      <c r="G120" s="11">
        <v>1524.7972299999999</v>
      </c>
      <c r="H120" s="11">
        <v>1524.7972299999999</v>
      </c>
      <c r="I120" s="11">
        <v>1694.6688900000006</v>
      </c>
      <c r="J120" s="12">
        <v>11.140606544779772</v>
      </c>
      <c r="K120" s="12"/>
      <c r="L120" s="12"/>
      <c r="M120" s="12"/>
      <c r="N120" s="83"/>
      <c r="O120" s="176"/>
      <c r="P120" s="169"/>
      <c r="Q120" s="169"/>
      <c r="R120" s="83"/>
      <c r="S120" s="83"/>
      <c r="T120" s="83"/>
      <c r="U120" s="83"/>
      <c r="V120" s="83"/>
      <c r="W120" s="83"/>
      <c r="X120" s="83"/>
    </row>
    <row r="121" spans="1:24" ht="11.25" customHeight="1" x14ac:dyDescent="0.2">
      <c r="A121" s="9" t="s">
        <v>348</v>
      </c>
      <c r="B121" s="11">
        <v>1563.84</v>
      </c>
      <c r="C121" s="11">
        <v>1563.84</v>
      </c>
      <c r="D121" s="11">
        <v>2143</v>
      </c>
      <c r="E121" s="12">
        <v>37.034479230611822</v>
      </c>
      <c r="F121" s="16"/>
      <c r="G121" s="11">
        <v>1169.36375</v>
      </c>
      <c r="H121" s="11">
        <v>1169.36375</v>
      </c>
      <c r="I121" s="11">
        <v>1616.7344900000001</v>
      </c>
      <c r="J121" s="12">
        <v>38.25762000917166</v>
      </c>
      <c r="K121" s="12"/>
      <c r="L121" s="12"/>
      <c r="M121" s="12"/>
      <c r="N121" s="83"/>
      <c r="O121" s="176"/>
      <c r="P121" s="169"/>
      <c r="Q121" s="169"/>
      <c r="R121" s="83"/>
      <c r="S121" s="83"/>
      <c r="T121" s="83"/>
      <c r="U121" s="83"/>
      <c r="V121" s="83"/>
      <c r="W121" s="83"/>
      <c r="X121" s="83"/>
    </row>
    <row r="122" spans="1:24" ht="11.25" customHeight="1" x14ac:dyDescent="0.2">
      <c r="A122" s="9" t="s">
        <v>298</v>
      </c>
      <c r="B122" s="11">
        <v>88.328530000000001</v>
      </c>
      <c r="C122" s="11">
        <v>88.328530000000001</v>
      </c>
      <c r="D122" s="11">
        <v>0.97189000000000003</v>
      </c>
      <c r="E122" s="12">
        <v>-98.899687337715235</v>
      </c>
      <c r="F122" s="16"/>
      <c r="G122" s="11">
        <v>206.30219</v>
      </c>
      <c r="H122" s="11">
        <v>206.30219</v>
      </c>
      <c r="I122" s="11">
        <v>19.43778</v>
      </c>
      <c r="J122" s="12">
        <v>-90.578005982389229</v>
      </c>
      <c r="K122" s="12"/>
      <c r="L122" s="12"/>
      <c r="M122" s="12"/>
      <c r="N122" s="83"/>
      <c r="O122" s="176"/>
      <c r="P122" s="169"/>
      <c r="Q122" s="169"/>
      <c r="R122" s="83"/>
      <c r="S122" s="83"/>
      <c r="T122" s="83"/>
      <c r="U122" s="83"/>
      <c r="V122" s="83"/>
      <c r="W122" s="83"/>
      <c r="X122" s="83"/>
    </row>
    <row r="123" spans="1:24" ht="11.25" customHeight="1" x14ac:dyDescent="0.2">
      <c r="A123" s="9" t="s">
        <v>295</v>
      </c>
      <c r="B123" s="11">
        <v>926.97500000000002</v>
      </c>
      <c r="C123" s="11">
        <v>926.97500000000002</v>
      </c>
      <c r="D123" s="11">
        <v>693.55</v>
      </c>
      <c r="E123" s="12">
        <v>-25.181369508347046</v>
      </c>
      <c r="F123" s="16"/>
      <c r="G123" s="11">
        <v>1022.6660000000001</v>
      </c>
      <c r="H123" s="11">
        <v>1022.6660000000001</v>
      </c>
      <c r="I123" s="11">
        <v>702.47249999999997</v>
      </c>
      <c r="J123" s="12">
        <v>-31.309684686887024</v>
      </c>
      <c r="K123" s="12"/>
      <c r="L123" s="12"/>
      <c r="M123" s="12"/>
      <c r="N123" s="83"/>
      <c r="O123" s="176"/>
      <c r="P123" s="169"/>
      <c r="Q123" s="169"/>
      <c r="R123" s="83"/>
      <c r="S123" s="83"/>
      <c r="T123" s="83"/>
      <c r="U123" s="83"/>
      <c r="V123" s="83"/>
      <c r="W123" s="83"/>
      <c r="X123" s="83"/>
    </row>
    <row r="124" spans="1:24" ht="11.25" customHeight="1" x14ac:dyDescent="0.2">
      <c r="A124" s="9" t="s">
        <v>315</v>
      </c>
      <c r="B124" s="11">
        <v>146.9144</v>
      </c>
      <c r="C124" s="11">
        <v>146.9144</v>
      </c>
      <c r="D124" s="11">
        <v>110.116</v>
      </c>
      <c r="E124" s="12">
        <v>-25.047510659268255</v>
      </c>
      <c r="F124" s="16"/>
      <c r="G124" s="11">
        <v>198.72601</v>
      </c>
      <c r="H124" s="11">
        <v>198.72601</v>
      </c>
      <c r="I124" s="11">
        <v>168.65793999999997</v>
      </c>
      <c r="J124" s="12">
        <v>-15.130414986946121</v>
      </c>
      <c r="K124" s="12"/>
      <c r="L124" s="12"/>
      <c r="M124" s="12"/>
      <c r="N124" s="83"/>
      <c r="O124" s="176"/>
      <c r="P124" s="169"/>
      <c r="Q124" s="169"/>
      <c r="R124" s="83"/>
      <c r="S124" s="83"/>
      <c r="T124" s="83"/>
      <c r="U124" s="83"/>
      <c r="V124" s="83"/>
      <c r="W124" s="83"/>
      <c r="X124" s="83"/>
    </row>
    <row r="125" spans="1:24" ht="11.25" customHeight="1" x14ac:dyDescent="0.2">
      <c r="A125" s="9" t="s">
        <v>495</v>
      </c>
      <c r="B125" s="11">
        <v>4.6517400000000002</v>
      </c>
      <c r="C125" s="11">
        <v>4.6517400000000002</v>
      </c>
      <c r="D125" s="11">
        <v>6.1360000000000001</v>
      </c>
      <c r="E125" s="12">
        <v>31.907630263084343</v>
      </c>
      <c r="F125" s="16"/>
      <c r="G125" s="11">
        <v>27.23113</v>
      </c>
      <c r="H125" s="11">
        <v>27.23113</v>
      </c>
      <c r="I125" s="11">
        <v>33.379169999999995</v>
      </c>
      <c r="J125" s="12">
        <v>22.577248905939612</v>
      </c>
      <c r="K125" s="12"/>
      <c r="L125" s="12"/>
      <c r="M125" s="12"/>
      <c r="N125" s="83"/>
      <c r="O125" s="176"/>
      <c r="P125" s="169"/>
      <c r="Q125" s="169"/>
      <c r="R125" s="83"/>
      <c r="S125" s="83"/>
      <c r="T125" s="83"/>
      <c r="U125" s="83"/>
      <c r="V125" s="83"/>
      <c r="W125" s="83"/>
      <c r="X125" s="83"/>
    </row>
    <row r="126" spans="1:24" ht="11.25" customHeight="1" x14ac:dyDescent="0.2">
      <c r="A126" s="9" t="s">
        <v>497</v>
      </c>
      <c r="B126" s="11">
        <v>1.081</v>
      </c>
      <c r="C126" s="11">
        <v>1.081</v>
      </c>
      <c r="D126" s="11">
        <v>0</v>
      </c>
      <c r="E126" s="12" t="s">
        <v>527</v>
      </c>
      <c r="F126" s="16"/>
      <c r="G126" s="11">
        <v>0.36174000000000001</v>
      </c>
      <c r="H126" s="11">
        <v>0.36174000000000001</v>
      </c>
      <c r="I126" s="11">
        <v>0</v>
      </c>
      <c r="J126" s="12" t="s">
        <v>527</v>
      </c>
      <c r="K126" s="12"/>
      <c r="L126" s="12"/>
      <c r="M126" s="12"/>
      <c r="N126" s="83"/>
      <c r="O126" s="176"/>
      <c r="P126" s="169"/>
      <c r="Q126" s="169"/>
      <c r="R126" s="83"/>
      <c r="S126" s="83"/>
      <c r="T126" s="83"/>
      <c r="U126" s="83"/>
      <c r="V126" s="83"/>
      <c r="W126" s="83"/>
      <c r="X126" s="83"/>
    </row>
    <row r="127" spans="1:24" ht="11.25" customHeight="1" x14ac:dyDescent="0.2">
      <c r="A127" s="9" t="s">
        <v>79</v>
      </c>
      <c r="B127" s="11">
        <v>0</v>
      </c>
      <c r="C127" s="11">
        <v>0</v>
      </c>
      <c r="D127" s="11">
        <v>0</v>
      </c>
      <c r="E127" s="12" t="s">
        <v>527</v>
      </c>
      <c r="F127" s="16"/>
      <c r="G127" s="11">
        <v>0</v>
      </c>
      <c r="H127" s="11">
        <v>0</v>
      </c>
      <c r="I127" s="11">
        <v>0</v>
      </c>
      <c r="J127" s="12" t="s">
        <v>527</v>
      </c>
      <c r="K127" s="12"/>
      <c r="L127" s="12"/>
      <c r="M127" s="12"/>
      <c r="N127" s="83"/>
      <c r="O127" s="176"/>
      <c r="P127" s="169"/>
      <c r="Q127" s="169"/>
      <c r="R127" s="83"/>
      <c r="S127" s="83"/>
      <c r="T127" s="83"/>
      <c r="U127" s="83"/>
      <c r="V127" s="83"/>
      <c r="W127" s="83"/>
      <c r="X127" s="83"/>
    </row>
    <row r="128" spans="1:24" x14ac:dyDescent="0.2">
      <c r="A128" s="9"/>
      <c r="B128" s="11"/>
      <c r="C128" s="11"/>
      <c r="D128" s="11"/>
      <c r="E128" s="12"/>
      <c r="F128" s="12"/>
      <c r="G128" s="11"/>
      <c r="H128" s="11"/>
      <c r="I128" s="11"/>
      <c r="J128" s="12"/>
      <c r="K128" s="12"/>
      <c r="L128" s="12"/>
      <c r="M128" s="12"/>
      <c r="O128" s="174"/>
    </row>
    <row r="129" spans="1:23" x14ac:dyDescent="0.2">
      <c r="A129" s="17" t="s">
        <v>507</v>
      </c>
      <c r="B129" s="18">
        <v>876.80689299999995</v>
      </c>
      <c r="C129" s="18">
        <v>845.92689299999995</v>
      </c>
      <c r="D129" s="18">
        <v>402.88872000000003</v>
      </c>
      <c r="E129" s="16">
        <v>-52.373104185020864</v>
      </c>
      <c r="F129" s="16"/>
      <c r="G129" s="18">
        <v>4447.2912899999992</v>
      </c>
      <c r="H129" s="18">
        <v>4323.2183899999991</v>
      </c>
      <c r="I129" s="18">
        <v>1753.6978700000002</v>
      </c>
      <c r="J129" s="16">
        <v>-59.435362459216392</v>
      </c>
      <c r="K129" s="16"/>
      <c r="L129" s="16"/>
      <c r="M129" s="16"/>
      <c r="O129" s="174"/>
    </row>
    <row r="130" spans="1:23" x14ac:dyDescent="0.2">
      <c r="A130" s="84"/>
      <c r="B130" s="90"/>
      <c r="C130" s="90"/>
      <c r="D130" s="90"/>
      <c r="E130" s="90"/>
      <c r="F130" s="90"/>
      <c r="G130" s="90"/>
      <c r="H130" s="90"/>
      <c r="I130" s="90"/>
      <c r="J130" s="84"/>
      <c r="K130" s="9"/>
      <c r="L130" s="9"/>
      <c r="M130" s="9"/>
      <c r="O130" s="174"/>
    </row>
    <row r="131" spans="1:23" x14ac:dyDescent="0.2">
      <c r="A131" s="9" t="s">
        <v>411</v>
      </c>
      <c r="B131" s="9"/>
      <c r="C131" s="9"/>
      <c r="D131" s="9"/>
      <c r="E131" s="9"/>
      <c r="F131" s="9"/>
      <c r="G131" s="9"/>
      <c r="H131" s="9"/>
      <c r="I131" s="9"/>
      <c r="J131" s="9"/>
      <c r="K131" s="9"/>
      <c r="L131" s="9"/>
      <c r="M131" s="9"/>
      <c r="O131" s="174"/>
    </row>
    <row r="132" spans="1:23" ht="20.100000000000001" customHeight="1" x14ac:dyDescent="0.2">
      <c r="A132" s="404" t="s">
        <v>159</v>
      </c>
      <c r="B132" s="404"/>
      <c r="C132" s="404"/>
      <c r="D132" s="404"/>
      <c r="E132" s="404"/>
      <c r="F132" s="404"/>
      <c r="G132" s="404"/>
      <c r="H132" s="404"/>
      <c r="I132" s="404"/>
      <c r="J132" s="404"/>
      <c r="K132" s="357"/>
      <c r="L132" s="357"/>
      <c r="M132" s="357"/>
      <c r="O132" s="174"/>
    </row>
    <row r="133" spans="1:23" ht="20.100000000000001" customHeight="1" x14ac:dyDescent="0.2">
      <c r="A133" s="405" t="s">
        <v>155</v>
      </c>
      <c r="B133" s="405"/>
      <c r="C133" s="405"/>
      <c r="D133" s="405"/>
      <c r="E133" s="405"/>
      <c r="F133" s="405"/>
      <c r="G133" s="405"/>
      <c r="H133" s="405"/>
      <c r="I133" s="405"/>
      <c r="J133" s="405"/>
      <c r="K133" s="357"/>
      <c r="L133" s="357"/>
      <c r="M133" s="357"/>
      <c r="O133" s="174"/>
    </row>
    <row r="134" spans="1:23" s="20" customFormat="1" x14ac:dyDescent="0.2">
      <c r="A134" s="17"/>
      <c r="B134" s="406" t="s">
        <v>300</v>
      </c>
      <c r="C134" s="406"/>
      <c r="D134" s="406"/>
      <c r="E134" s="406"/>
      <c r="F134" s="358"/>
      <c r="G134" s="406" t="s">
        <v>422</v>
      </c>
      <c r="H134" s="406"/>
      <c r="I134" s="406"/>
      <c r="J134" s="406"/>
      <c r="K134" s="358"/>
      <c r="L134" s="358"/>
      <c r="M134" s="358"/>
      <c r="N134" s="91"/>
      <c r="O134" s="170"/>
      <c r="P134" s="170"/>
      <c r="Q134" s="170"/>
      <c r="R134" s="91"/>
    </row>
    <row r="135" spans="1:23" s="20" customFormat="1" x14ac:dyDescent="0.2">
      <c r="A135" s="17" t="s">
        <v>258</v>
      </c>
      <c r="B135" s="410">
        <v>2019</v>
      </c>
      <c r="C135" s="407" t="s">
        <v>513</v>
      </c>
      <c r="D135" s="407"/>
      <c r="E135" s="407"/>
      <c r="F135" s="358"/>
      <c r="G135" s="410">
        <v>2019</v>
      </c>
      <c r="H135" s="407" t="s">
        <v>513</v>
      </c>
      <c r="I135" s="407"/>
      <c r="J135" s="407"/>
      <c r="K135" s="358"/>
      <c r="L135" s="358"/>
      <c r="M135" s="358"/>
      <c r="N135" s="91"/>
      <c r="O135" s="170"/>
      <c r="P135" s="170"/>
      <c r="Q135" s="170"/>
      <c r="R135" s="91"/>
    </row>
    <row r="136" spans="1:23" s="20" customFormat="1" x14ac:dyDescent="0.2">
      <c r="A136" s="123"/>
      <c r="B136" s="411"/>
      <c r="C136" s="256">
        <v>2019</v>
      </c>
      <c r="D136" s="256">
        <v>2020</v>
      </c>
      <c r="E136" s="359" t="s">
        <v>525</v>
      </c>
      <c r="F136" s="125"/>
      <c r="G136" s="411"/>
      <c r="H136" s="256">
        <v>2019</v>
      </c>
      <c r="I136" s="256">
        <v>2020</v>
      </c>
      <c r="J136" s="359" t="s">
        <v>525</v>
      </c>
      <c r="K136" s="358"/>
      <c r="L136" s="358"/>
      <c r="M136" s="358"/>
      <c r="O136" s="171"/>
      <c r="P136" s="171"/>
      <c r="Q136" s="171"/>
    </row>
    <row r="137" spans="1:23" ht="11.25" customHeight="1" x14ac:dyDescent="0.2">
      <c r="A137" s="9"/>
      <c r="B137" s="11"/>
      <c r="C137" s="11"/>
      <c r="D137" s="11"/>
      <c r="E137" s="12"/>
      <c r="F137" s="12"/>
      <c r="G137" s="11"/>
      <c r="H137" s="11"/>
      <c r="I137" s="11"/>
      <c r="J137" s="12"/>
      <c r="K137" s="12"/>
      <c r="L137" s="12"/>
      <c r="M137" s="12"/>
      <c r="O137" s="174"/>
    </row>
    <row r="138" spans="1:23" s="21" customFormat="1" x14ac:dyDescent="0.2">
      <c r="A138" s="86" t="s">
        <v>290</v>
      </c>
      <c r="B138" s="86">
        <v>116749.93915890002</v>
      </c>
      <c r="C138" s="86">
        <v>104893.31957910002</v>
      </c>
      <c r="D138" s="86">
        <v>99780.0071226</v>
      </c>
      <c r="E138" s="16">
        <v>-4.8747741772478435</v>
      </c>
      <c r="F138" s="86"/>
      <c r="G138" s="86">
        <v>35195.893109999997</v>
      </c>
      <c r="H138" s="86">
        <v>29239.190409999996</v>
      </c>
      <c r="I138" s="86">
        <v>24050.94888</v>
      </c>
      <c r="J138" s="16">
        <v>-17.744135378746947</v>
      </c>
      <c r="K138" s="16"/>
      <c r="L138" s="16"/>
      <c r="M138" s="16"/>
      <c r="O138" s="202"/>
      <c r="P138" s="201"/>
      <c r="Q138" s="201"/>
    </row>
    <row r="139" spans="1:23" ht="11.25" customHeight="1" x14ac:dyDescent="0.2">
      <c r="A139" s="17"/>
      <c r="B139" s="18"/>
      <c r="C139" s="18"/>
      <c r="D139" s="18"/>
      <c r="E139" s="16"/>
      <c r="F139" s="16"/>
      <c r="G139" s="18"/>
      <c r="H139" s="18"/>
      <c r="I139" s="18"/>
      <c r="J139" s="12"/>
      <c r="K139" s="12"/>
      <c r="L139" s="12"/>
      <c r="M139" s="12"/>
      <c r="N139" s="83"/>
      <c r="O139" s="176"/>
      <c r="P139" s="169"/>
      <c r="Q139" s="169"/>
      <c r="R139" s="83"/>
      <c r="S139" s="83"/>
      <c r="T139" s="83"/>
      <c r="U139" s="83"/>
      <c r="V139" s="83"/>
      <c r="W139" s="83"/>
    </row>
    <row r="140" spans="1:23" s="20" customFormat="1" ht="11.25" customHeight="1" x14ac:dyDescent="0.2">
      <c r="A140" s="210" t="s">
        <v>301</v>
      </c>
      <c r="B140" s="18">
        <v>116164.97570000001</v>
      </c>
      <c r="C140" s="18">
        <v>104485.07070000001</v>
      </c>
      <c r="D140" s="18">
        <v>99289.17300000001</v>
      </c>
      <c r="E140" s="16">
        <v>-4.9728613525262233</v>
      </c>
      <c r="F140" s="16"/>
      <c r="G140" s="18">
        <v>25311.504519999999</v>
      </c>
      <c r="H140" s="18">
        <v>22690.087299999996</v>
      </c>
      <c r="I140" s="18">
        <v>18170.35958</v>
      </c>
      <c r="J140" s="16">
        <v>-19.919393258570651</v>
      </c>
      <c r="K140" s="16"/>
      <c r="L140" s="16"/>
      <c r="M140" s="16"/>
      <c r="N140" s="259"/>
      <c r="O140" s="259"/>
      <c r="P140" s="257"/>
      <c r="Q140" s="257"/>
      <c r="R140" s="257"/>
      <c r="S140" s="91"/>
      <c r="T140" s="91"/>
      <c r="U140" s="91"/>
      <c r="V140" s="91"/>
      <c r="W140" s="91"/>
    </row>
    <row r="141" spans="1:23" ht="11.25" customHeight="1" x14ac:dyDescent="0.2">
      <c r="A141" s="211" t="s">
        <v>118</v>
      </c>
      <c r="B141" s="11">
        <v>85122.368000000002</v>
      </c>
      <c r="C141" s="11">
        <v>73442.463000000003</v>
      </c>
      <c r="D141" s="11">
        <v>64134.834000000003</v>
      </c>
      <c r="E141" s="12">
        <v>-12.673361730801432</v>
      </c>
      <c r="F141" s="16"/>
      <c r="G141" s="11">
        <v>21803.578839999998</v>
      </c>
      <c r="H141" s="11">
        <v>19182.161619999995</v>
      </c>
      <c r="I141" s="11">
        <v>15051.108149999998</v>
      </c>
      <c r="J141" s="12">
        <v>-21.535912124172782</v>
      </c>
      <c r="K141" s="12"/>
      <c r="L141" s="12"/>
      <c r="M141" s="12"/>
      <c r="N141" s="83"/>
      <c r="O141" s="176"/>
      <c r="P141" s="169"/>
      <c r="Q141" s="169"/>
      <c r="R141" s="83"/>
      <c r="S141" s="83"/>
      <c r="T141" s="83"/>
      <c r="U141" s="83"/>
      <c r="V141" s="83"/>
      <c r="W141" s="83"/>
    </row>
    <row r="142" spans="1:23" ht="11.25" customHeight="1" x14ac:dyDescent="0.2">
      <c r="A142" s="211" t="s">
        <v>119</v>
      </c>
      <c r="B142" s="11">
        <v>29461.708700000003</v>
      </c>
      <c r="C142" s="11">
        <v>29461.708700000003</v>
      </c>
      <c r="D142" s="11">
        <v>33544.5</v>
      </c>
      <c r="E142" s="12">
        <v>13.857958279249431</v>
      </c>
      <c r="F142" s="16"/>
      <c r="G142" s="11">
        <v>3315.61834</v>
      </c>
      <c r="H142" s="11">
        <v>3315.61834</v>
      </c>
      <c r="I142" s="11">
        <v>2905.6248900000001</v>
      </c>
      <c r="J142" s="12">
        <v>-12.365520031476237</v>
      </c>
      <c r="K142" s="12"/>
      <c r="L142" s="12"/>
      <c r="M142" s="12"/>
      <c r="O142" s="174"/>
    </row>
    <row r="143" spans="1:23" ht="11.25" customHeight="1" x14ac:dyDescent="0.2">
      <c r="A143" s="211" t="s">
        <v>327</v>
      </c>
      <c r="B143" s="11">
        <v>281.988</v>
      </c>
      <c r="C143" s="11">
        <v>281.988</v>
      </c>
      <c r="D143" s="11">
        <v>148.524</v>
      </c>
      <c r="E143" s="12">
        <v>-47.329673603132051</v>
      </c>
      <c r="F143" s="16"/>
      <c r="G143" s="11">
        <v>74.70514</v>
      </c>
      <c r="H143" s="11">
        <v>74.70514</v>
      </c>
      <c r="I143" s="11">
        <v>26.949549999999999</v>
      </c>
      <c r="J143" s="12">
        <v>-63.925440739419003</v>
      </c>
      <c r="K143" s="12"/>
      <c r="L143" s="12"/>
      <c r="M143" s="12"/>
      <c r="O143" s="174"/>
    </row>
    <row r="144" spans="1:23" ht="11.25" customHeight="1" x14ac:dyDescent="0.2">
      <c r="A144" s="211" t="s">
        <v>328</v>
      </c>
      <c r="B144" s="11">
        <v>1298.9110000000001</v>
      </c>
      <c r="C144" s="11">
        <v>1298.9110000000001</v>
      </c>
      <c r="D144" s="11">
        <v>1461.3149999999998</v>
      </c>
      <c r="E144" s="12">
        <v>12.503089126198773</v>
      </c>
      <c r="F144" s="16"/>
      <c r="G144" s="11">
        <v>117.6022</v>
      </c>
      <c r="H144" s="11">
        <v>117.6022</v>
      </c>
      <c r="I144" s="11">
        <v>186.67699000000002</v>
      </c>
      <c r="J144" s="12">
        <v>58.735967524417077</v>
      </c>
      <c r="K144" s="12"/>
      <c r="L144" s="12"/>
      <c r="M144" s="12"/>
      <c r="O144" s="174"/>
    </row>
    <row r="145" spans="1:17" ht="11.25" customHeight="1" x14ac:dyDescent="0.2">
      <c r="A145" s="211"/>
      <c r="B145" s="11"/>
      <c r="C145" s="11"/>
      <c r="D145" s="11"/>
      <c r="E145" s="12"/>
      <c r="F145" s="16"/>
      <c r="G145" s="11"/>
      <c r="H145" s="11"/>
      <c r="I145" s="11"/>
      <c r="J145" s="12"/>
      <c r="K145" s="12"/>
      <c r="L145" s="12"/>
      <c r="M145" s="12"/>
      <c r="O145" s="174"/>
    </row>
    <row r="146" spans="1:17" s="20" customFormat="1" ht="11.25" customHeight="1" x14ac:dyDescent="0.2">
      <c r="A146" s="210" t="s">
        <v>302</v>
      </c>
      <c r="B146" s="18">
        <v>0</v>
      </c>
      <c r="C146" s="18">
        <v>0</v>
      </c>
      <c r="D146" s="18">
        <v>1.34</v>
      </c>
      <c r="E146" s="16" t="s">
        <v>527</v>
      </c>
      <c r="F146" s="16"/>
      <c r="G146" s="18">
        <v>0</v>
      </c>
      <c r="H146" s="18">
        <v>0</v>
      </c>
      <c r="I146" s="18">
        <v>3.1179999999999999</v>
      </c>
      <c r="J146" s="16" t="s">
        <v>527</v>
      </c>
      <c r="K146" s="16"/>
      <c r="L146" s="16"/>
      <c r="M146" s="16"/>
      <c r="O146" s="173"/>
      <c r="P146" s="171"/>
      <c r="Q146" s="171"/>
    </row>
    <row r="147" spans="1:17" ht="11.25" customHeight="1" x14ac:dyDescent="0.2">
      <c r="A147" s="211" t="s">
        <v>118</v>
      </c>
      <c r="B147" s="11">
        <v>0</v>
      </c>
      <c r="C147" s="11">
        <v>0</v>
      </c>
      <c r="D147" s="11">
        <v>0</v>
      </c>
      <c r="E147" s="12" t="s">
        <v>527</v>
      </c>
      <c r="F147" s="16"/>
      <c r="G147" s="11">
        <v>0</v>
      </c>
      <c r="H147" s="11">
        <v>0</v>
      </c>
      <c r="I147" s="11">
        <v>0</v>
      </c>
      <c r="J147" s="12" t="s">
        <v>527</v>
      </c>
      <c r="K147" s="12"/>
      <c r="L147" s="12"/>
      <c r="M147" s="12"/>
      <c r="O147" s="174"/>
    </row>
    <row r="148" spans="1:17" ht="11.25" customHeight="1" x14ac:dyDescent="0.2">
      <c r="A148" s="211" t="s">
        <v>119</v>
      </c>
      <c r="B148" s="11">
        <v>0</v>
      </c>
      <c r="C148" s="11">
        <v>0</v>
      </c>
      <c r="D148" s="11">
        <v>0</v>
      </c>
      <c r="E148" s="12" t="s">
        <v>527</v>
      </c>
      <c r="F148" s="16"/>
      <c r="G148" s="11">
        <v>0</v>
      </c>
      <c r="H148" s="11">
        <v>0</v>
      </c>
      <c r="I148" s="11">
        <v>0</v>
      </c>
      <c r="J148" s="12" t="s">
        <v>527</v>
      </c>
      <c r="K148" s="12"/>
      <c r="L148" s="12"/>
      <c r="M148" s="12"/>
      <c r="O148" s="174"/>
    </row>
    <row r="149" spans="1:17" ht="11.25" customHeight="1" x14ac:dyDescent="0.2">
      <c r="A149" s="211" t="s">
        <v>361</v>
      </c>
      <c r="B149" s="11">
        <v>0</v>
      </c>
      <c r="C149" s="11">
        <v>0</v>
      </c>
      <c r="D149" s="11">
        <v>1.34</v>
      </c>
      <c r="E149" s="12" t="s">
        <v>527</v>
      </c>
      <c r="F149" s="16"/>
      <c r="G149" s="11">
        <v>0</v>
      </c>
      <c r="H149" s="11">
        <v>0</v>
      </c>
      <c r="I149" s="11">
        <v>3.1179999999999999</v>
      </c>
      <c r="J149" s="12" t="s">
        <v>527</v>
      </c>
      <c r="K149" s="12"/>
      <c r="L149" s="12"/>
      <c r="M149" s="12"/>
      <c r="O149" s="174"/>
    </row>
    <row r="150" spans="1:17" ht="11.25" customHeight="1" x14ac:dyDescent="0.2">
      <c r="A150" s="211"/>
      <c r="B150" s="11"/>
      <c r="C150" s="11"/>
      <c r="D150" s="11"/>
      <c r="E150" s="12"/>
      <c r="F150" s="16"/>
      <c r="G150" s="11"/>
      <c r="H150" s="11"/>
      <c r="I150" s="11"/>
      <c r="J150" s="12"/>
      <c r="K150" s="12"/>
      <c r="L150" s="12"/>
      <c r="M150" s="12"/>
      <c r="O150" s="174"/>
    </row>
    <row r="151" spans="1:17" s="20" customFormat="1" ht="11.25" customHeight="1" x14ac:dyDescent="0.2">
      <c r="A151" s="210" t="s">
        <v>358</v>
      </c>
      <c r="B151" s="18">
        <v>385.02145889999997</v>
      </c>
      <c r="C151" s="18">
        <v>230.6338791</v>
      </c>
      <c r="D151" s="18">
        <v>262.83112259999996</v>
      </c>
      <c r="E151" s="16">
        <v>13.960326915387668</v>
      </c>
      <c r="F151" s="18"/>
      <c r="G151" s="18">
        <v>8933.5367800000022</v>
      </c>
      <c r="H151" s="18">
        <v>5682.2549100000006</v>
      </c>
      <c r="I151" s="18">
        <v>4814.3427300000003</v>
      </c>
      <c r="J151" s="16">
        <v>-15.274080338645007</v>
      </c>
      <c r="K151" s="16"/>
      <c r="L151" s="16"/>
      <c r="M151" s="16"/>
      <c r="O151" s="173"/>
      <c r="P151" s="171"/>
      <c r="Q151" s="171"/>
    </row>
    <row r="152" spans="1:17" ht="11.25" customHeight="1" x14ac:dyDescent="0.2">
      <c r="A152" s="211" t="s">
        <v>303</v>
      </c>
      <c r="B152" s="11">
        <v>0</v>
      </c>
      <c r="C152" s="11">
        <v>0</v>
      </c>
      <c r="D152" s="11">
        <v>0.16800000000000001</v>
      </c>
      <c r="E152" s="12" t="s">
        <v>527</v>
      </c>
      <c r="F152" s="16"/>
      <c r="G152" s="11">
        <v>0</v>
      </c>
      <c r="H152" s="11">
        <v>0</v>
      </c>
      <c r="I152" s="11">
        <v>0.96439999999999992</v>
      </c>
      <c r="J152" s="12" t="s">
        <v>527</v>
      </c>
      <c r="K152" s="12"/>
      <c r="L152" s="12"/>
      <c r="M152" s="12"/>
      <c r="O152" s="174"/>
    </row>
    <row r="153" spans="1:17" ht="11.25" customHeight="1" x14ac:dyDescent="0.2">
      <c r="A153" s="211" t="s">
        <v>338</v>
      </c>
      <c r="B153" s="11">
        <v>0.79700000000000004</v>
      </c>
      <c r="C153" s="11">
        <v>0.79700000000000004</v>
      </c>
      <c r="D153" s="11">
        <v>1.62076</v>
      </c>
      <c r="E153" s="12">
        <v>103.35759096612293</v>
      </c>
      <c r="F153" s="16"/>
      <c r="G153" s="11">
        <v>12.855599999999999</v>
      </c>
      <c r="H153" s="11">
        <v>12.855599999999999</v>
      </c>
      <c r="I153" s="11">
        <v>13.42</v>
      </c>
      <c r="J153" s="12">
        <v>4.3903046143314981</v>
      </c>
      <c r="K153" s="12"/>
      <c r="L153" s="12"/>
      <c r="M153" s="12"/>
      <c r="O153" s="174"/>
    </row>
    <row r="154" spans="1:17" ht="11.25" customHeight="1" x14ac:dyDescent="0.2">
      <c r="A154" s="211" t="s">
        <v>392</v>
      </c>
      <c r="B154" s="11">
        <v>234.5094589</v>
      </c>
      <c r="C154" s="11">
        <v>87.886879100000002</v>
      </c>
      <c r="D154" s="11">
        <v>133.2908626</v>
      </c>
      <c r="E154" s="12">
        <v>51.661845277653043</v>
      </c>
      <c r="F154" s="16"/>
      <c r="G154" s="11">
        <v>5227.2743200000014</v>
      </c>
      <c r="H154" s="11">
        <v>2149.5111900000006</v>
      </c>
      <c r="I154" s="11">
        <v>2396.0142400000004</v>
      </c>
      <c r="J154" s="12">
        <v>11.467865398737459</v>
      </c>
      <c r="K154" s="12"/>
      <c r="L154" s="12"/>
      <c r="M154" s="12"/>
      <c r="O154" s="174"/>
    </row>
    <row r="155" spans="1:17" ht="11.25" customHeight="1" x14ac:dyDescent="0.2">
      <c r="A155" s="211" t="s">
        <v>339</v>
      </c>
      <c r="B155" s="11">
        <v>0</v>
      </c>
      <c r="C155" s="11">
        <v>0</v>
      </c>
      <c r="D155" s="11">
        <v>7.4999999999999997E-2</v>
      </c>
      <c r="E155" s="12" t="s">
        <v>527</v>
      </c>
      <c r="F155" s="16"/>
      <c r="G155" s="11">
        <v>0</v>
      </c>
      <c r="H155" s="11">
        <v>0</v>
      </c>
      <c r="I155" s="11">
        <v>1.89</v>
      </c>
      <c r="J155" s="12" t="s">
        <v>527</v>
      </c>
      <c r="K155" s="12"/>
      <c r="L155" s="12"/>
      <c r="M155" s="12"/>
      <c r="O155" s="174"/>
    </row>
    <row r="156" spans="1:17" ht="11.25" customHeight="1" x14ac:dyDescent="0.2">
      <c r="A156" s="211" t="s">
        <v>304</v>
      </c>
      <c r="B156" s="11">
        <v>149.715</v>
      </c>
      <c r="C156" s="11">
        <v>141.94999999999999</v>
      </c>
      <c r="D156" s="11">
        <v>127.6765</v>
      </c>
      <c r="E156" s="12">
        <v>-10.055301162381113</v>
      </c>
      <c r="F156" s="16"/>
      <c r="G156" s="11">
        <v>3693.406860000001</v>
      </c>
      <c r="H156" s="11">
        <v>3519.8881200000001</v>
      </c>
      <c r="I156" s="11">
        <v>2402.0540900000005</v>
      </c>
      <c r="J156" s="12">
        <v>-31.757657967833353</v>
      </c>
      <c r="K156" s="12"/>
      <c r="L156" s="12"/>
      <c r="M156" s="12"/>
      <c r="O156" s="174"/>
    </row>
    <row r="157" spans="1:17" ht="11.25" customHeight="1" x14ac:dyDescent="0.2">
      <c r="A157" s="211"/>
      <c r="B157" s="11"/>
      <c r="C157" s="11"/>
      <c r="D157" s="11"/>
      <c r="E157" s="12"/>
      <c r="F157" s="16"/>
      <c r="G157" s="11"/>
      <c r="H157" s="11"/>
      <c r="I157" s="11"/>
      <c r="J157" s="12"/>
      <c r="K157" s="12"/>
      <c r="L157" s="12"/>
      <c r="M157" s="12"/>
      <c r="O157" s="174"/>
    </row>
    <row r="158" spans="1:17" s="20" customFormat="1" ht="11.25" customHeight="1" x14ac:dyDescent="0.2">
      <c r="A158" s="210" t="s">
        <v>329</v>
      </c>
      <c r="B158" s="18">
        <v>198.60300000000001</v>
      </c>
      <c r="C158" s="18">
        <v>176.27600000000001</v>
      </c>
      <c r="D158" s="18">
        <v>226.66300000000001</v>
      </c>
      <c r="E158" s="16">
        <v>28.584152125076599</v>
      </c>
      <c r="F158" s="16"/>
      <c r="G158" s="18">
        <v>931.19280999999989</v>
      </c>
      <c r="H158" s="18">
        <v>847.18919999999991</v>
      </c>
      <c r="I158" s="18">
        <v>1063.1285700000001</v>
      </c>
      <c r="J158" s="16">
        <v>25.488919122198467</v>
      </c>
      <c r="K158" s="16"/>
      <c r="L158" s="16"/>
      <c r="M158" s="16"/>
      <c r="O158" s="173"/>
      <c r="P158" s="171"/>
      <c r="Q158" s="171"/>
    </row>
    <row r="159" spans="1:17" s="20" customFormat="1" ht="11.25" customHeight="1" x14ac:dyDescent="0.2">
      <c r="A159" s="210" t="s">
        <v>359</v>
      </c>
      <c r="B159" s="18">
        <v>1.339</v>
      </c>
      <c r="C159" s="18">
        <v>1.339</v>
      </c>
      <c r="D159" s="18">
        <v>0</v>
      </c>
      <c r="E159" s="16" t="s">
        <v>527</v>
      </c>
      <c r="F159" s="16"/>
      <c r="G159" s="18">
        <v>19.658999999999999</v>
      </c>
      <c r="H159" s="18">
        <v>19.658999999999999</v>
      </c>
      <c r="I159" s="18">
        <v>0</v>
      </c>
      <c r="J159" s="16" t="s">
        <v>527</v>
      </c>
      <c r="K159" s="16"/>
      <c r="L159" s="16"/>
      <c r="M159" s="16"/>
      <c r="O159" s="173"/>
      <c r="P159" s="171"/>
      <c r="Q159" s="171"/>
    </row>
    <row r="160" spans="1:17" x14ac:dyDescent="0.2">
      <c r="A160" s="83"/>
      <c r="B160" s="90"/>
      <c r="C160" s="90"/>
      <c r="D160" s="90"/>
      <c r="E160" s="90"/>
      <c r="F160" s="90"/>
      <c r="G160" s="90"/>
      <c r="H160" s="90"/>
      <c r="I160" s="90"/>
      <c r="J160" s="84"/>
      <c r="K160" s="9"/>
      <c r="L160" s="9"/>
      <c r="M160" s="9"/>
      <c r="O160" s="174"/>
    </row>
    <row r="161" spans="1:18" x14ac:dyDescent="0.2">
      <c r="A161" s="9" t="s">
        <v>412</v>
      </c>
      <c r="B161" s="9"/>
      <c r="C161" s="9"/>
      <c r="D161" s="9"/>
      <c r="E161" s="9"/>
      <c r="F161" s="9"/>
      <c r="G161" s="9"/>
      <c r="H161" s="9"/>
      <c r="I161" s="9"/>
      <c r="J161" s="9"/>
      <c r="K161" s="9"/>
      <c r="L161" s="9"/>
      <c r="M161" s="9"/>
      <c r="O161" s="174"/>
    </row>
    <row r="162" spans="1:18" ht="20.100000000000001" customHeight="1" x14ac:dyDescent="0.2">
      <c r="A162" s="404" t="s">
        <v>162</v>
      </c>
      <c r="B162" s="404"/>
      <c r="C162" s="404"/>
      <c r="D162" s="404"/>
      <c r="E162" s="404"/>
      <c r="F162" s="404"/>
      <c r="G162" s="404"/>
      <c r="H162" s="404"/>
      <c r="I162" s="404"/>
      <c r="J162" s="404"/>
      <c r="K162" s="357"/>
      <c r="L162" s="357"/>
      <c r="M162" s="357"/>
      <c r="O162" s="174"/>
    </row>
    <row r="163" spans="1:18" ht="19.5" customHeight="1" x14ac:dyDescent="0.2">
      <c r="A163" s="405" t="s">
        <v>156</v>
      </c>
      <c r="B163" s="405"/>
      <c r="C163" s="405"/>
      <c r="D163" s="405"/>
      <c r="E163" s="405"/>
      <c r="F163" s="405"/>
      <c r="G163" s="405"/>
      <c r="H163" s="405"/>
      <c r="I163" s="405"/>
      <c r="J163" s="405"/>
      <c r="K163" s="357"/>
      <c r="L163" s="357"/>
      <c r="M163" s="357"/>
      <c r="O163" s="174"/>
    </row>
    <row r="164" spans="1:18" s="20" customFormat="1" x14ac:dyDescent="0.2">
      <c r="A164" s="17"/>
      <c r="B164" s="406" t="s">
        <v>101</v>
      </c>
      <c r="C164" s="406"/>
      <c r="D164" s="406"/>
      <c r="E164" s="406"/>
      <c r="F164" s="358"/>
      <c r="G164" s="406" t="s">
        <v>422</v>
      </c>
      <c r="H164" s="406"/>
      <c r="I164" s="406"/>
      <c r="J164" s="406"/>
      <c r="K164" s="358"/>
      <c r="L164" s="358"/>
      <c r="M164" s="358"/>
      <c r="N164" s="91"/>
      <c r="O164" s="170"/>
      <c r="P164" s="170"/>
      <c r="Q164" s="170"/>
      <c r="R164" s="91"/>
    </row>
    <row r="165" spans="1:18" s="20" customFormat="1" x14ac:dyDescent="0.2">
      <c r="A165" s="17" t="s">
        <v>258</v>
      </c>
      <c r="B165" s="410">
        <v>2019</v>
      </c>
      <c r="C165" s="407" t="s">
        <v>513</v>
      </c>
      <c r="D165" s="407"/>
      <c r="E165" s="407"/>
      <c r="F165" s="358"/>
      <c r="G165" s="410">
        <v>2019</v>
      </c>
      <c r="H165" s="407" t="s">
        <v>513</v>
      </c>
      <c r="I165" s="407"/>
      <c r="J165" s="407"/>
      <c r="K165" s="358"/>
      <c r="L165" s="358"/>
      <c r="M165" s="358"/>
      <c r="N165" s="91"/>
      <c r="O165" s="170"/>
      <c r="P165" s="170"/>
      <c r="Q165" s="170"/>
      <c r="R165" s="91"/>
    </row>
    <row r="166" spans="1:18" s="20" customFormat="1" x14ac:dyDescent="0.2">
      <c r="A166" s="123"/>
      <c r="B166" s="411"/>
      <c r="C166" s="256">
        <v>2019</v>
      </c>
      <c r="D166" s="256">
        <v>2020</v>
      </c>
      <c r="E166" s="359" t="s">
        <v>525</v>
      </c>
      <c r="F166" s="125"/>
      <c r="G166" s="411"/>
      <c r="H166" s="256">
        <v>2019</v>
      </c>
      <c r="I166" s="256">
        <v>2020</v>
      </c>
      <c r="J166" s="359" t="s">
        <v>525</v>
      </c>
      <c r="K166" s="358"/>
      <c r="L166" s="358"/>
      <c r="M166" s="358"/>
      <c r="O166" s="171"/>
      <c r="P166" s="171"/>
      <c r="Q166" s="171"/>
    </row>
    <row r="167" spans="1:18" x14ac:dyDescent="0.2">
      <c r="A167" s="9"/>
      <c r="B167" s="9"/>
      <c r="C167" s="9"/>
      <c r="D167" s="9"/>
      <c r="E167" s="9"/>
      <c r="F167" s="9"/>
      <c r="G167" s="9"/>
      <c r="H167" s="9"/>
      <c r="I167" s="9"/>
      <c r="J167" s="9"/>
      <c r="K167" s="9"/>
      <c r="L167" s="9"/>
      <c r="M167" s="9"/>
      <c r="O167" s="174"/>
    </row>
    <row r="168" spans="1:18" s="21" customFormat="1" x14ac:dyDescent="0.2">
      <c r="A168" s="86" t="s">
        <v>291</v>
      </c>
      <c r="B168" s="86">
        <v>260969.627202</v>
      </c>
      <c r="C168" s="86">
        <v>234677.61389200002</v>
      </c>
      <c r="D168" s="86">
        <v>240861.9417197</v>
      </c>
      <c r="E168" s="16">
        <v>2.6352440376123951</v>
      </c>
      <c r="F168" s="86"/>
      <c r="G168" s="86">
        <v>261212.81705999997</v>
      </c>
      <c r="H168" s="86">
        <v>228757.40555000002</v>
      </c>
      <c r="I168" s="86">
        <v>239950.69343999997</v>
      </c>
      <c r="J168" s="16">
        <v>4.8930821990606148</v>
      </c>
      <c r="K168" s="16"/>
      <c r="L168" s="16"/>
      <c r="M168" s="16"/>
      <c r="O168" s="173"/>
      <c r="P168" s="201"/>
      <c r="Q168" s="201"/>
    </row>
    <row r="169" spans="1:18" ht="11.25" customHeight="1" x14ac:dyDescent="0.2">
      <c r="A169" s="17"/>
      <c r="B169" s="11"/>
      <c r="C169" s="11"/>
      <c r="D169" s="11"/>
      <c r="E169" s="12"/>
      <c r="F169" s="12"/>
      <c r="G169" s="11"/>
      <c r="H169" s="11"/>
      <c r="I169" s="11"/>
      <c r="J169" s="12"/>
      <c r="K169" s="12"/>
      <c r="L169" s="12"/>
      <c r="M169" s="12"/>
      <c r="O169" s="174"/>
    </row>
    <row r="170" spans="1:18" s="20" customFormat="1" ht="11.25" customHeight="1" x14ac:dyDescent="0.2">
      <c r="A170" s="17" t="s">
        <v>255</v>
      </c>
      <c r="B170" s="18">
        <v>55314.948950000005</v>
      </c>
      <c r="C170" s="18">
        <v>51014.190670000004</v>
      </c>
      <c r="D170" s="18">
        <v>60254.223409999999</v>
      </c>
      <c r="E170" s="16">
        <v>18.112671432487886</v>
      </c>
      <c r="F170" s="16"/>
      <c r="G170" s="18">
        <v>44597.319430000003</v>
      </c>
      <c r="H170" s="18">
        <v>36215.321970000019</v>
      </c>
      <c r="I170" s="18">
        <v>47422.308430000005</v>
      </c>
      <c r="J170" s="16">
        <v>30.945428206557466</v>
      </c>
      <c r="K170" s="16"/>
      <c r="L170" s="16"/>
      <c r="M170" s="16"/>
      <c r="O170" s="173"/>
      <c r="P170" s="171"/>
      <c r="Q170" s="171"/>
    </row>
    <row r="171" spans="1:18" ht="11.25" customHeight="1" x14ac:dyDescent="0.2">
      <c r="A171" s="17"/>
      <c r="B171" s="18"/>
      <c r="C171" s="18"/>
      <c r="D171" s="18"/>
      <c r="E171" s="16"/>
      <c r="F171" s="16"/>
      <c r="G171" s="18"/>
      <c r="H171" s="18"/>
      <c r="I171" s="18"/>
      <c r="J171" s="12"/>
      <c r="K171" s="12"/>
      <c r="L171" s="12"/>
      <c r="M171" s="12"/>
      <c r="O171" s="174"/>
    </row>
    <row r="172" spans="1:18" ht="11.25" customHeight="1" x14ac:dyDescent="0.2">
      <c r="A172" s="10" t="s">
        <v>116</v>
      </c>
      <c r="B172" s="11">
        <v>0.12</v>
      </c>
      <c r="C172" s="11">
        <v>0.12</v>
      </c>
      <c r="D172" s="11">
        <v>1.08</v>
      </c>
      <c r="E172" s="12">
        <v>800.00000000000023</v>
      </c>
      <c r="F172" s="12"/>
      <c r="G172" s="11">
        <v>0.1</v>
      </c>
      <c r="H172" s="11">
        <v>0.1</v>
      </c>
      <c r="I172" s="11">
        <v>-5.36808</v>
      </c>
      <c r="J172" s="12">
        <v>-5468.08</v>
      </c>
      <c r="K172" s="12"/>
      <c r="L172" s="12"/>
      <c r="M172" s="12"/>
      <c r="O172" s="174"/>
    </row>
    <row r="173" spans="1:18" ht="11.25" customHeight="1" x14ac:dyDescent="0.2">
      <c r="A173" s="10" t="s">
        <v>107</v>
      </c>
      <c r="B173" s="11">
        <v>13268.58908</v>
      </c>
      <c r="C173" s="11">
        <v>9002.5790799999995</v>
      </c>
      <c r="D173" s="11">
        <v>10954.6906</v>
      </c>
      <c r="E173" s="12">
        <v>21.683914161185029</v>
      </c>
      <c r="F173" s="12"/>
      <c r="G173" s="11">
        <v>21857.153170000001</v>
      </c>
      <c r="H173" s="11">
        <v>13534.489220000001</v>
      </c>
      <c r="I173" s="11">
        <v>25925.938019999994</v>
      </c>
      <c r="J173" s="12">
        <v>91.554609845852696</v>
      </c>
      <c r="K173" s="12"/>
      <c r="L173" s="12"/>
      <c r="M173" s="12"/>
      <c r="O173" s="174"/>
    </row>
    <row r="174" spans="1:18" ht="11.25" customHeight="1" x14ac:dyDescent="0.2">
      <c r="A174" s="10" t="s">
        <v>321</v>
      </c>
      <c r="B174" s="11">
        <v>0.48</v>
      </c>
      <c r="C174" s="11">
        <v>0.48</v>
      </c>
      <c r="D174" s="11">
        <v>60.095999999999997</v>
      </c>
      <c r="E174" s="12">
        <v>12420</v>
      </c>
      <c r="F174" s="12"/>
      <c r="G174" s="11">
        <v>0.42</v>
      </c>
      <c r="H174" s="11">
        <v>0.42</v>
      </c>
      <c r="I174" s="11">
        <v>113.73</v>
      </c>
      <c r="J174" s="12">
        <v>26978.571428571428</v>
      </c>
      <c r="K174" s="12"/>
      <c r="L174" s="12"/>
      <c r="M174" s="12"/>
      <c r="O174" s="174"/>
    </row>
    <row r="175" spans="1:18" ht="11.25" customHeight="1" x14ac:dyDescent="0.2">
      <c r="A175" s="10" t="s">
        <v>108</v>
      </c>
      <c r="B175" s="11">
        <v>38443.315999999999</v>
      </c>
      <c r="C175" s="11">
        <v>38418.016000000003</v>
      </c>
      <c r="D175" s="11">
        <v>45609.356599999999</v>
      </c>
      <c r="E175" s="12">
        <v>18.718667304422993</v>
      </c>
      <c r="F175" s="12"/>
      <c r="G175" s="11">
        <v>20070.86505</v>
      </c>
      <c r="H175" s="11">
        <v>20063.715050000003</v>
      </c>
      <c r="I175" s="11">
        <v>18878.689780000001</v>
      </c>
      <c r="J175" s="12">
        <v>-5.9063103071731575</v>
      </c>
      <c r="K175" s="12"/>
      <c r="L175" s="12"/>
      <c r="M175" s="12"/>
      <c r="O175" s="174"/>
    </row>
    <row r="176" spans="1:18" ht="11.25" customHeight="1" x14ac:dyDescent="0.2">
      <c r="A176" s="10" t="s">
        <v>109</v>
      </c>
      <c r="B176" s="11">
        <v>0</v>
      </c>
      <c r="C176" s="11">
        <v>0</v>
      </c>
      <c r="D176" s="11">
        <v>6.2E-2</v>
      </c>
      <c r="E176" s="12" t="s">
        <v>527</v>
      </c>
      <c r="F176" s="12"/>
      <c r="G176" s="11">
        <v>0</v>
      </c>
      <c r="H176" s="11">
        <v>0</v>
      </c>
      <c r="I176" s="11">
        <v>0.434</v>
      </c>
      <c r="J176" s="12" t="s">
        <v>527</v>
      </c>
      <c r="K176" s="12"/>
      <c r="L176" s="12"/>
      <c r="M176" s="12"/>
      <c r="O176" s="174"/>
    </row>
    <row r="177" spans="1:17" ht="11.25" customHeight="1" x14ac:dyDescent="0.2">
      <c r="A177" s="10" t="s">
        <v>110</v>
      </c>
      <c r="B177" s="11">
        <v>29.015999999999998</v>
      </c>
      <c r="C177" s="11">
        <v>28.937000000000001</v>
      </c>
      <c r="D177" s="11">
        <v>10.130000000000001</v>
      </c>
      <c r="E177" s="12">
        <v>-64.992915644330793</v>
      </c>
      <c r="F177" s="12"/>
      <c r="G177" s="11">
        <v>150.26503</v>
      </c>
      <c r="H177" s="11">
        <v>149.36002999999999</v>
      </c>
      <c r="I177" s="11">
        <v>23.195029999999999</v>
      </c>
      <c r="J177" s="12">
        <v>-84.470390103697753</v>
      </c>
      <c r="K177" s="12"/>
      <c r="L177" s="12"/>
      <c r="M177" s="12"/>
      <c r="O177" s="174"/>
    </row>
    <row r="178" spans="1:17" ht="11.25" customHeight="1" x14ac:dyDescent="0.2">
      <c r="A178" s="10" t="s">
        <v>393</v>
      </c>
      <c r="B178" s="11">
        <v>0</v>
      </c>
      <c r="C178" s="11">
        <v>0</v>
      </c>
      <c r="D178" s="11">
        <v>0</v>
      </c>
      <c r="E178" s="12" t="s">
        <v>527</v>
      </c>
      <c r="F178" s="12"/>
      <c r="G178" s="11">
        <v>0</v>
      </c>
      <c r="H178" s="11">
        <v>0</v>
      </c>
      <c r="I178" s="11">
        <v>0</v>
      </c>
      <c r="J178" s="12" t="s">
        <v>527</v>
      </c>
      <c r="K178" s="12"/>
      <c r="L178" s="12"/>
      <c r="M178" s="12"/>
      <c r="O178" s="174"/>
    </row>
    <row r="179" spans="1:17" ht="11.25" customHeight="1" x14ac:dyDescent="0.2">
      <c r="A179" s="10" t="s">
        <v>111</v>
      </c>
      <c r="B179" s="11">
        <v>2.9249999999999998</v>
      </c>
      <c r="C179" s="11">
        <v>2.7650000000000001</v>
      </c>
      <c r="D179" s="11">
        <v>0.47</v>
      </c>
      <c r="E179" s="12">
        <v>-83.001808318264011</v>
      </c>
      <c r="F179" s="12"/>
      <c r="G179" s="11">
        <v>9.7469999999999999</v>
      </c>
      <c r="H179" s="11">
        <v>9.4269999999999996</v>
      </c>
      <c r="I179" s="11">
        <v>1.04</v>
      </c>
      <c r="J179" s="12">
        <v>-88.967858279410208</v>
      </c>
      <c r="K179" s="12"/>
      <c r="L179" s="12"/>
      <c r="M179" s="12"/>
      <c r="O179" s="174"/>
    </row>
    <row r="180" spans="1:17" ht="11.25" customHeight="1" x14ac:dyDescent="0.2">
      <c r="A180" s="10" t="s">
        <v>112</v>
      </c>
      <c r="B180" s="11">
        <v>0.18</v>
      </c>
      <c r="C180" s="11">
        <v>0.13500000000000001</v>
      </c>
      <c r="D180" s="11">
        <v>4.8000000000000001E-2</v>
      </c>
      <c r="E180" s="12">
        <v>-64.444444444444457</v>
      </c>
      <c r="F180" s="12"/>
      <c r="G180" s="11">
        <v>0.63624999999999998</v>
      </c>
      <c r="H180" s="11">
        <v>0.47875000000000001</v>
      </c>
      <c r="I180" s="11">
        <v>0.108</v>
      </c>
      <c r="J180" s="12">
        <v>-77.44125326370758</v>
      </c>
      <c r="K180" s="12"/>
      <c r="L180" s="12"/>
      <c r="M180" s="12"/>
      <c r="O180" s="174"/>
    </row>
    <row r="181" spans="1:17" ht="11.25" customHeight="1" x14ac:dyDescent="0.2">
      <c r="A181" s="10" t="s">
        <v>113</v>
      </c>
      <c r="B181" s="11">
        <v>183.13271000000003</v>
      </c>
      <c r="C181" s="11">
        <v>175.62343000000001</v>
      </c>
      <c r="D181" s="11">
        <v>204.00926000000001</v>
      </c>
      <c r="E181" s="12">
        <v>16.162894666161563</v>
      </c>
      <c r="F181" s="12"/>
      <c r="G181" s="11">
        <v>808.23437000000013</v>
      </c>
      <c r="H181" s="11">
        <v>772.97576000000004</v>
      </c>
      <c r="I181" s="11">
        <v>954.17931999999996</v>
      </c>
      <c r="J181" s="12">
        <v>23.442334077849992</v>
      </c>
      <c r="K181" s="12"/>
      <c r="L181" s="12"/>
      <c r="M181" s="12"/>
      <c r="O181" s="174"/>
    </row>
    <row r="182" spans="1:17" ht="11.25" customHeight="1" x14ac:dyDescent="0.2">
      <c r="A182" s="10" t="s">
        <v>117</v>
      </c>
      <c r="B182" s="11">
        <v>734.5</v>
      </c>
      <c r="C182" s="11">
        <v>734.5</v>
      </c>
      <c r="D182" s="11">
        <v>2222.87</v>
      </c>
      <c r="E182" s="12">
        <v>202.63716814159289</v>
      </c>
      <c r="F182" s="12"/>
      <c r="G182" s="11">
        <v>278.07</v>
      </c>
      <c r="H182" s="11">
        <v>278.07</v>
      </c>
      <c r="I182" s="11">
        <v>863.09165000000007</v>
      </c>
      <c r="J182" s="12">
        <v>210.38646743625708</v>
      </c>
      <c r="K182" s="12"/>
      <c r="L182" s="12"/>
      <c r="M182" s="12"/>
      <c r="O182" s="174"/>
    </row>
    <row r="183" spans="1:17" ht="11.25" customHeight="1" x14ac:dyDescent="0.2">
      <c r="A183" s="10" t="s">
        <v>340</v>
      </c>
      <c r="B183" s="11">
        <v>1.5720000000000001</v>
      </c>
      <c r="C183" s="11">
        <v>1.3779999999999999</v>
      </c>
      <c r="D183" s="11">
        <v>0.23400000000000001</v>
      </c>
      <c r="E183" s="12">
        <v>-83.018867924528308</v>
      </c>
      <c r="F183" s="12"/>
      <c r="G183" s="11">
        <v>8.0540000000000003</v>
      </c>
      <c r="H183" s="11">
        <v>6.5720000000000001</v>
      </c>
      <c r="I183" s="11">
        <v>1.1319999999999999</v>
      </c>
      <c r="J183" s="12">
        <v>-82.775410833840539</v>
      </c>
      <c r="K183" s="12"/>
      <c r="L183" s="12"/>
      <c r="M183" s="12"/>
      <c r="O183" s="174"/>
    </row>
    <row r="184" spans="1:17" x14ac:dyDescent="0.2">
      <c r="A184" s="209" t="s">
        <v>114</v>
      </c>
      <c r="B184" s="11">
        <v>6.0149999999999997</v>
      </c>
      <c r="C184" s="11">
        <v>5.7050000000000001</v>
      </c>
      <c r="D184" s="11">
        <v>1</v>
      </c>
      <c r="E184" s="12">
        <v>-82.471516213847508</v>
      </c>
      <c r="F184" s="12"/>
      <c r="G184" s="11">
        <v>13.717499999999999</v>
      </c>
      <c r="H184" s="11">
        <v>12.6805</v>
      </c>
      <c r="I184" s="11">
        <v>1.915</v>
      </c>
      <c r="J184" s="12">
        <v>-84.898071842592955</v>
      </c>
      <c r="K184" s="12"/>
      <c r="L184" s="12"/>
      <c r="M184" s="12"/>
      <c r="O184" s="174"/>
    </row>
    <row r="185" spans="1:17" ht="11.25" customHeight="1" x14ac:dyDescent="0.2">
      <c r="A185" s="10" t="s">
        <v>115</v>
      </c>
      <c r="B185" s="11">
        <v>0.41499999999999998</v>
      </c>
      <c r="C185" s="11">
        <v>0.41499999999999998</v>
      </c>
      <c r="D185" s="11">
        <v>1041.5</v>
      </c>
      <c r="E185" s="12">
        <v>250863.85542168678</v>
      </c>
      <c r="F185" s="12"/>
      <c r="G185" s="11">
        <v>0.71399999999999997</v>
      </c>
      <c r="H185" s="11">
        <v>0.71399999999999997</v>
      </c>
      <c r="I185" s="11">
        <v>320.97300000000001</v>
      </c>
      <c r="J185" s="12">
        <v>44854.201680672268</v>
      </c>
      <c r="K185" s="12"/>
      <c r="L185" s="12"/>
      <c r="M185" s="12"/>
      <c r="O185" s="174"/>
    </row>
    <row r="186" spans="1:17" ht="11.25" customHeight="1" x14ac:dyDescent="0.2">
      <c r="A186" s="10" t="s">
        <v>316</v>
      </c>
      <c r="B186" s="11">
        <v>2598.3669999999997</v>
      </c>
      <c r="C186" s="11">
        <v>2598.3219999999997</v>
      </c>
      <c r="D186" s="11">
        <v>105.39</v>
      </c>
      <c r="E186" s="12">
        <v>-95.943920730379062</v>
      </c>
      <c r="F186" s="12"/>
      <c r="G186" s="11">
        <v>1212.2874999999999</v>
      </c>
      <c r="H186" s="11">
        <v>1212.0174999999999</v>
      </c>
      <c r="I186" s="11">
        <v>71.28</v>
      </c>
      <c r="J186" s="12">
        <v>-94.118896798107286</v>
      </c>
      <c r="K186" s="12"/>
      <c r="L186" s="12"/>
      <c r="M186" s="12"/>
      <c r="O186" s="174"/>
    </row>
    <row r="187" spans="1:17" ht="11.25" customHeight="1" x14ac:dyDescent="0.2">
      <c r="A187" s="10" t="s">
        <v>121</v>
      </c>
      <c r="B187" s="11">
        <v>46.321160000000006</v>
      </c>
      <c r="C187" s="11">
        <v>45.215160000000004</v>
      </c>
      <c r="D187" s="11">
        <v>43.286949999999997</v>
      </c>
      <c r="E187" s="12">
        <v>-4.2645210146331607</v>
      </c>
      <c r="F187" s="12"/>
      <c r="G187" s="11">
        <v>187.05555999999999</v>
      </c>
      <c r="H187" s="11">
        <v>174.30216000000001</v>
      </c>
      <c r="I187" s="11">
        <v>271.97071</v>
      </c>
      <c r="J187" s="12">
        <v>56.034044558024959</v>
      </c>
      <c r="K187" s="12"/>
      <c r="L187" s="12"/>
      <c r="M187" s="12"/>
      <c r="O187" s="174"/>
    </row>
    <row r="188" spans="1:17" ht="11.25" customHeight="1" x14ac:dyDescent="0.2">
      <c r="A188" s="10"/>
      <c r="B188" s="11"/>
      <c r="C188" s="11"/>
      <c r="D188" s="11"/>
      <c r="E188" s="12"/>
      <c r="F188" s="11"/>
      <c r="G188" s="11"/>
      <c r="H188" s="11"/>
      <c r="I188" s="11"/>
      <c r="J188" s="12"/>
      <c r="K188" s="12"/>
      <c r="L188" s="12"/>
      <c r="M188" s="12"/>
      <c r="O188" s="174"/>
    </row>
    <row r="189" spans="1:17" s="20" customFormat="1" ht="11.25" customHeight="1" x14ac:dyDescent="0.2">
      <c r="A189" s="89" t="s">
        <v>256</v>
      </c>
      <c r="B189" s="18">
        <v>205654.67825200001</v>
      </c>
      <c r="C189" s="18">
        <v>183663.42322200001</v>
      </c>
      <c r="D189" s="18">
        <v>180607.71830969999</v>
      </c>
      <c r="E189" s="16">
        <v>-1.663752563626403</v>
      </c>
      <c r="F189" s="16"/>
      <c r="G189" s="18">
        <v>216615.49762999997</v>
      </c>
      <c r="H189" s="18">
        <v>192542.08358000001</v>
      </c>
      <c r="I189" s="18">
        <v>192528.38500999997</v>
      </c>
      <c r="J189" s="16">
        <v>-7.1145848976783554E-3</v>
      </c>
      <c r="K189" s="16"/>
      <c r="L189" s="16"/>
      <c r="M189" s="16"/>
      <c r="O189" s="173"/>
      <c r="P189" s="171"/>
      <c r="Q189" s="171"/>
    </row>
    <row r="190" spans="1:17" ht="11.25" customHeight="1" x14ac:dyDescent="0.2">
      <c r="A190" s="17"/>
      <c r="B190" s="18"/>
      <c r="C190" s="18"/>
      <c r="D190" s="18"/>
      <c r="E190" s="12"/>
      <c r="F190" s="16"/>
      <c r="G190" s="18"/>
      <c r="H190" s="18"/>
      <c r="I190" s="18"/>
      <c r="J190" s="12"/>
      <c r="K190" s="12"/>
      <c r="L190" s="12"/>
      <c r="M190" s="12"/>
      <c r="O190" s="174"/>
    </row>
    <row r="191" spans="1:17" ht="11.25" customHeight="1" x14ac:dyDescent="0.2">
      <c r="A191" s="9" t="s">
        <v>216</v>
      </c>
      <c r="B191" s="11">
        <v>15515.532345999996</v>
      </c>
      <c r="C191" s="11">
        <v>13210.587626</v>
      </c>
      <c r="D191" s="11">
        <v>11935.456932000001</v>
      </c>
      <c r="E191" s="12">
        <v>-9.652338942821828</v>
      </c>
      <c r="G191" s="11">
        <v>48850.906900000016</v>
      </c>
      <c r="H191" s="11">
        <v>40998.292990000002</v>
      </c>
      <c r="I191" s="11">
        <v>36603.54277</v>
      </c>
      <c r="J191" s="12">
        <v>-10.719349269180384</v>
      </c>
      <c r="K191" s="12"/>
      <c r="L191" s="12"/>
      <c r="M191" s="12"/>
      <c r="O191" s="174"/>
    </row>
    <row r="192" spans="1:17" ht="11.25" customHeight="1" x14ac:dyDescent="0.2">
      <c r="A192" s="9" t="s">
        <v>105</v>
      </c>
      <c r="B192" s="11">
        <v>2278.0884100000003</v>
      </c>
      <c r="C192" s="11">
        <v>2186.6390999999999</v>
      </c>
      <c r="D192" s="11">
        <v>972.89471000000015</v>
      </c>
      <c r="E192" s="12">
        <v>-55.507302965541946</v>
      </c>
      <c r="G192" s="11">
        <v>6226.5953399999999</v>
      </c>
      <c r="H192" s="11">
        <v>5933.2885699999997</v>
      </c>
      <c r="I192" s="11">
        <v>2856.8114399999999</v>
      </c>
      <c r="J192" s="12">
        <v>-51.851129330795381</v>
      </c>
      <c r="K192" s="12"/>
      <c r="L192" s="12"/>
      <c r="M192" s="12"/>
      <c r="O192" s="174"/>
    </row>
    <row r="193" spans="1:18" ht="11.25" customHeight="1" x14ac:dyDescent="0.2">
      <c r="A193" s="9" t="s">
        <v>1</v>
      </c>
      <c r="B193" s="11">
        <v>1546.7440200000001</v>
      </c>
      <c r="C193" s="11">
        <v>1466.65146</v>
      </c>
      <c r="D193" s="11">
        <v>1321.7530076999999</v>
      </c>
      <c r="E193" s="12">
        <v>-9.8795423624369505</v>
      </c>
      <c r="G193" s="11">
        <v>7365.2097700000004</v>
      </c>
      <c r="H193" s="11">
        <v>7085.7725399999981</v>
      </c>
      <c r="I193" s="11">
        <v>5711.9301799999985</v>
      </c>
      <c r="J193" s="12">
        <v>-19.388744872129365</v>
      </c>
      <c r="K193" s="12"/>
      <c r="L193" s="12"/>
      <c r="M193" s="12"/>
      <c r="O193" s="174"/>
    </row>
    <row r="194" spans="1:18" ht="11.25" customHeight="1" x14ac:dyDescent="0.2">
      <c r="A194" s="9" t="s">
        <v>122</v>
      </c>
      <c r="B194" s="11">
        <v>186314.31347600001</v>
      </c>
      <c r="C194" s="11">
        <v>166799.545036</v>
      </c>
      <c r="D194" s="11">
        <v>166377.61366</v>
      </c>
      <c r="E194" s="12">
        <v>-0.25295715039806055</v>
      </c>
      <c r="G194" s="11">
        <v>154172.78561999995</v>
      </c>
      <c r="H194" s="11">
        <v>138524.72948000001</v>
      </c>
      <c r="I194" s="11">
        <v>147356.10061999998</v>
      </c>
      <c r="J194" s="12">
        <v>6.3753029319396859</v>
      </c>
      <c r="K194" s="12"/>
      <c r="L194" s="12"/>
      <c r="M194" s="12"/>
      <c r="O194" s="174"/>
    </row>
    <row r="195" spans="1:18" x14ac:dyDescent="0.2">
      <c r="A195" s="84"/>
      <c r="B195" s="90"/>
      <c r="C195" s="90"/>
      <c r="D195" s="90"/>
      <c r="E195" s="90"/>
      <c r="F195" s="90"/>
      <c r="G195" s="90"/>
      <c r="H195" s="90"/>
      <c r="I195" s="90"/>
      <c r="J195" s="84"/>
      <c r="K195" s="9"/>
      <c r="L195" s="9"/>
      <c r="M195" s="9"/>
      <c r="O195" s="174"/>
    </row>
    <row r="196" spans="1:18" x14ac:dyDescent="0.2">
      <c r="A196" s="9" t="s">
        <v>411</v>
      </c>
      <c r="B196" s="9"/>
      <c r="C196" s="9"/>
      <c r="D196" s="9"/>
      <c r="E196" s="9"/>
      <c r="F196" s="9"/>
      <c r="G196" s="9"/>
      <c r="H196" s="9"/>
      <c r="I196" s="9"/>
      <c r="J196" s="9"/>
      <c r="K196" s="9"/>
      <c r="L196" s="9"/>
      <c r="M196" s="9"/>
      <c r="O196" s="174"/>
    </row>
    <row r="197" spans="1:18" ht="20.100000000000001" customHeight="1" x14ac:dyDescent="0.2">
      <c r="A197" s="404" t="s">
        <v>163</v>
      </c>
      <c r="B197" s="404"/>
      <c r="C197" s="404"/>
      <c r="D197" s="404"/>
      <c r="E197" s="404"/>
      <c r="F197" s="404"/>
      <c r="G197" s="404"/>
      <c r="H197" s="404"/>
      <c r="I197" s="404"/>
      <c r="J197" s="404"/>
      <c r="K197" s="357"/>
      <c r="L197" s="357"/>
      <c r="M197" s="357"/>
      <c r="O197" s="174"/>
    </row>
    <row r="198" spans="1:18" ht="20.100000000000001" customHeight="1" x14ac:dyDescent="0.2">
      <c r="A198" s="405" t="s">
        <v>158</v>
      </c>
      <c r="B198" s="405"/>
      <c r="C198" s="405"/>
      <c r="D198" s="405"/>
      <c r="E198" s="405"/>
      <c r="F198" s="405"/>
      <c r="G198" s="405"/>
      <c r="H198" s="405"/>
      <c r="I198" s="405"/>
      <c r="J198" s="405"/>
      <c r="K198" s="357"/>
      <c r="L198" s="357"/>
      <c r="M198" s="357"/>
      <c r="O198" s="174"/>
    </row>
    <row r="199" spans="1:18" s="20" customFormat="1" x14ac:dyDescent="0.2">
      <c r="A199" s="17"/>
      <c r="B199" s="406" t="s">
        <v>125</v>
      </c>
      <c r="C199" s="406"/>
      <c r="D199" s="406"/>
      <c r="E199" s="406"/>
      <c r="F199" s="358"/>
      <c r="G199" s="406" t="s">
        <v>422</v>
      </c>
      <c r="H199" s="406"/>
      <c r="I199" s="406"/>
      <c r="J199" s="406"/>
      <c r="K199" s="358"/>
      <c r="L199" s="358"/>
      <c r="M199" s="358"/>
      <c r="N199" s="91"/>
      <c r="O199" s="170"/>
      <c r="P199" s="170"/>
      <c r="Q199" s="170"/>
      <c r="R199" s="91"/>
    </row>
    <row r="200" spans="1:18" s="20" customFormat="1" x14ac:dyDescent="0.2">
      <c r="A200" s="17" t="s">
        <v>258</v>
      </c>
      <c r="B200" s="410">
        <v>2019</v>
      </c>
      <c r="C200" s="407" t="s">
        <v>513</v>
      </c>
      <c r="D200" s="407"/>
      <c r="E200" s="407"/>
      <c r="F200" s="358"/>
      <c r="G200" s="410">
        <v>2019</v>
      </c>
      <c r="H200" s="407" t="s">
        <v>513</v>
      </c>
      <c r="I200" s="407"/>
      <c r="J200" s="407"/>
      <c r="K200" s="358"/>
      <c r="L200" s="358"/>
      <c r="M200" s="358"/>
      <c r="N200" s="91"/>
      <c r="O200" s="170"/>
      <c r="P200" s="170"/>
      <c r="Q200" s="170"/>
      <c r="R200" s="91"/>
    </row>
    <row r="201" spans="1:18" s="20" customFormat="1" x14ac:dyDescent="0.2">
      <c r="A201" s="123"/>
      <c r="B201" s="411"/>
      <c r="C201" s="256">
        <v>2019</v>
      </c>
      <c r="D201" s="256">
        <v>2020</v>
      </c>
      <c r="E201" s="359" t="s">
        <v>525</v>
      </c>
      <c r="F201" s="125"/>
      <c r="G201" s="411"/>
      <c r="H201" s="256">
        <v>2019</v>
      </c>
      <c r="I201" s="256">
        <v>2020</v>
      </c>
      <c r="J201" s="359" t="s">
        <v>525</v>
      </c>
      <c r="K201" s="358"/>
      <c r="L201" s="358"/>
      <c r="M201" s="358"/>
      <c r="O201" s="171"/>
      <c r="P201" s="171"/>
      <c r="Q201" s="171"/>
    </row>
    <row r="202" spans="1:18" ht="11.25" customHeight="1" x14ac:dyDescent="0.2">
      <c r="A202" s="9"/>
      <c r="B202" s="9"/>
      <c r="C202" s="9"/>
      <c r="D202" s="9"/>
      <c r="E202" s="9"/>
      <c r="F202" s="9"/>
      <c r="G202" s="9"/>
      <c r="H202" s="9"/>
      <c r="I202" s="9"/>
      <c r="J202" s="9"/>
      <c r="K202" s="9"/>
      <c r="L202" s="9"/>
      <c r="M202" s="9"/>
      <c r="O202" s="174"/>
    </row>
    <row r="203" spans="1:18" s="21" customFormat="1" x14ac:dyDescent="0.2">
      <c r="A203" s="86" t="s">
        <v>292</v>
      </c>
      <c r="B203" s="86">
        <v>879530.80563200009</v>
      </c>
      <c r="C203" s="86">
        <v>807209.4866098999</v>
      </c>
      <c r="D203" s="86">
        <v>808224.06509479997</v>
      </c>
      <c r="E203" s="16">
        <v>0.12568961362941877</v>
      </c>
      <c r="F203" s="86"/>
      <c r="G203" s="86">
        <v>1947961.3322600003</v>
      </c>
      <c r="H203" s="86">
        <v>1785603.7202199998</v>
      </c>
      <c r="I203" s="86">
        <v>1713103.7160399999</v>
      </c>
      <c r="J203" s="16">
        <v>-4.0602516313679899</v>
      </c>
      <c r="K203" s="16"/>
      <c r="L203" s="16"/>
      <c r="M203" s="16"/>
      <c r="O203" s="173"/>
      <c r="P203" s="201"/>
      <c r="Q203" s="201"/>
    </row>
    <row r="204" spans="1:18" s="21" customFormat="1" x14ac:dyDescent="0.2">
      <c r="A204" s="86"/>
      <c r="B204" s="86"/>
      <c r="C204" s="86"/>
      <c r="D204" s="86"/>
      <c r="E204" s="16"/>
      <c r="F204" s="86"/>
      <c r="G204" s="86"/>
      <c r="H204" s="86"/>
      <c r="I204" s="86"/>
      <c r="J204" s="16"/>
      <c r="K204" s="16"/>
      <c r="L204" s="16"/>
      <c r="M204" s="16"/>
      <c r="O204" s="173"/>
      <c r="P204" s="201"/>
      <c r="Q204" s="201"/>
    </row>
    <row r="205" spans="1:18" s="21" customFormat="1" x14ac:dyDescent="0.2">
      <c r="A205" s="86" t="s">
        <v>377</v>
      </c>
      <c r="B205" s="86">
        <v>868810.26286380005</v>
      </c>
      <c r="C205" s="86">
        <v>797471.41540079995</v>
      </c>
      <c r="D205" s="86">
        <v>797644.94730190001</v>
      </c>
      <c r="E205" s="16">
        <v>2.1760265979281712E-2</v>
      </c>
      <c r="F205" s="86"/>
      <c r="G205" s="86">
        <v>1924710.6712500004</v>
      </c>
      <c r="H205" s="86">
        <v>1765482.1471699998</v>
      </c>
      <c r="I205" s="86">
        <v>1697812.2687199998</v>
      </c>
      <c r="J205" s="16">
        <v>-3.8329403986594883</v>
      </c>
      <c r="K205" s="16"/>
      <c r="L205" s="16"/>
      <c r="M205" s="16"/>
      <c r="O205" s="173"/>
      <c r="P205" s="201"/>
      <c r="Q205" s="201"/>
    </row>
    <row r="206" spans="1:18" s="21" customFormat="1" x14ac:dyDescent="0.2">
      <c r="A206" s="86"/>
      <c r="B206" s="86"/>
      <c r="C206" s="86"/>
      <c r="D206" s="86"/>
      <c r="E206" s="16"/>
      <c r="F206" s="86"/>
      <c r="G206" s="86"/>
      <c r="H206" s="86"/>
      <c r="I206" s="86"/>
      <c r="J206" s="16"/>
      <c r="K206" s="16"/>
      <c r="L206" s="16"/>
      <c r="M206" s="16"/>
      <c r="O206" s="173"/>
      <c r="P206" s="201"/>
      <c r="Q206" s="201"/>
    </row>
    <row r="207" spans="1:18" s="20" customFormat="1" ht="11.25" customHeight="1" x14ac:dyDescent="0.2">
      <c r="A207" s="208" t="s">
        <v>492</v>
      </c>
      <c r="B207" s="18">
        <v>508763.38091380004</v>
      </c>
      <c r="C207" s="18">
        <v>466437.35520079994</v>
      </c>
      <c r="D207" s="18">
        <v>476840.53430189996</v>
      </c>
      <c r="E207" s="16">
        <v>2.2303486170444984</v>
      </c>
      <c r="F207" s="16"/>
      <c r="G207" s="18">
        <v>1588655.4041500003</v>
      </c>
      <c r="H207" s="18">
        <v>1454176.1174499996</v>
      </c>
      <c r="I207" s="18">
        <v>1432525.7593999999</v>
      </c>
      <c r="J207" s="16">
        <v>-1.4888401611192137</v>
      </c>
      <c r="K207" s="16"/>
      <c r="L207" s="16"/>
      <c r="M207" s="16"/>
      <c r="O207" s="173"/>
      <c r="P207" s="171"/>
      <c r="Q207" s="171"/>
    </row>
    <row r="208" spans="1:18" ht="11.25" customHeight="1" x14ac:dyDescent="0.2">
      <c r="A208" s="9"/>
      <c r="B208" s="11"/>
      <c r="C208" s="11"/>
      <c r="D208" s="315"/>
      <c r="E208" s="16"/>
      <c r="F208" s="12"/>
      <c r="G208" s="11"/>
      <c r="H208" s="11"/>
      <c r="I208" s="11"/>
      <c r="J208" s="16"/>
      <c r="K208" s="16"/>
      <c r="L208" s="16"/>
      <c r="M208" s="16"/>
      <c r="O208" s="174"/>
    </row>
    <row r="209" spans="1:22" s="20" customFormat="1" ht="22.5" x14ac:dyDescent="0.2">
      <c r="A209" s="208" t="s">
        <v>491</v>
      </c>
      <c r="B209" s="18">
        <v>444000.55589120003</v>
      </c>
      <c r="C209" s="18">
        <v>407458.95697819995</v>
      </c>
      <c r="D209" s="18">
        <v>415772.20652519993</v>
      </c>
      <c r="E209" s="16">
        <v>2.0402667322993153</v>
      </c>
      <c r="F209" s="16"/>
      <c r="G209" s="18">
        <v>1444738.9541700003</v>
      </c>
      <c r="H209" s="18">
        <v>1322781.7929399996</v>
      </c>
      <c r="I209" s="18">
        <v>1301349.26834</v>
      </c>
      <c r="J209" s="16">
        <v>-1.6202615362858808</v>
      </c>
      <c r="K209" s="16"/>
      <c r="L209" s="16"/>
      <c r="M209" s="16"/>
      <c r="O209" s="203"/>
      <c r="P209" s="203"/>
      <c r="Q209" s="204"/>
      <c r="R209" s="113"/>
      <c r="S209" s="113"/>
      <c r="T209" s="113"/>
    </row>
    <row r="210" spans="1:22" s="20" customFormat="1" ht="11.25" customHeight="1" x14ac:dyDescent="0.2">
      <c r="A210" s="17"/>
      <c r="B210" s="18"/>
      <c r="C210" s="18"/>
      <c r="D210" s="18"/>
      <c r="E210" s="16"/>
      <c r="F210" s="16"/>
      <c r="G210" s="18"/>
      <c r="H210" s="18"/>
      <c r="I210" s="18"/>
      <c r="J210" s="12"/>
      <c r="K210" s="12"/>
      <c r="L210" s="12"/>
      <c r="M210" s="12"/>
      <c r="O210" s="260"/>
      <c r="P210" s="260"/>
      <c r="Q210" s="261"/>
      <c r="R210" s="262"/>
      <c r="S210" s="262"/>
      <c r="T210" s="262"/>
    </row>
    <row r="211" spans="1:22" s="20" customFormat="1" ht="15" customHeight="1" x14ac:dyDescent="0.2">
      <c r="A211" s="209" t="s">
        <v>344</v>
      </c>
      <c r="B211" s="11">
        <v>32796.679317999995</v>
      </c>
      <c r="C211" s="11">
        <v>29904.127057999995</v>
      </c>
      <c r="D211" s="11">
        <v>34535.833762900009</v>
      </c>
      <c r="E211" s="12">
        <v>15.488520015704438</v>
      </c>
      <c r="F211" s="16"/>
      <c r="G211" s="11">
        <v>103951.68497999998</v>
      </c>
      <c r="H211" s="11">
        <v>94990.372980000015</v>
      </c>
      <c r="I211" s="11">
        <v>103916.05452000003</v>
      </c>
      <c r="J211" s="12">
        <v>9.3964064567672523</v>
      </c>
      <c r="K211" s="12"/>
      <c r="L211" s="12"/>
      <c r="M211" s="12"/>
      <c r="O211" s="260"/>
      <c r="P211" s="260"/>
      <c r="Q211" s="261"/>
      <c r="R211" s="262"/>
      <c r="S211" s="262"/>
      <c r="T211" s="262"/>
    </row>
    <row r="212" spans="1:22" s="20" customFormat="1" ht="11.25" customHeight="1" x14ac:dyDescent="0.2">
      <c r="A212" s="209" t="s">
        <v>394</v>
      </c>
      <c r="B212" s="11">
        <v>4.8285</v>
      </c>
      <c r="C212" s="11">
        <v>2.4075000000000002</v>
      </c>
      <c r="D212" s="11">
        <v>1.3859999999999999</v>
      </c>
      <c r="E212" s="12">
        <v>-42.429906542056081</v>
      </c>
      <c r="F212" s="18"/>
      <c r="G212" s="11">
        <v>35.277860000000004</v>
      </c>
      <c r="H212" s="11">
        <v>17.866439999999997</v>
      </c>
      <c r="I212" s="11">
        <v>9.8836199999999987</v>
      </c>
      <c r="J212" s="12">
        <v>-44.680529529105961</v>
      </c>
      <c r="K212" s="12"/>
      <c r="L212" s="12"/>
      <c r="M212" s="12"/>
      <c r="O212" s="260"/>
      <c r="P212" s="260"/>
      <c r="Q212" s="261"/>
      <c r="R212" s="262"/>
      <c r="S212" s="262"/>
      <c r="T212" s="262"/>
    </row>
    <row r="213" spans="1:22" s="20" customFormat="1" ht="11.25" customHeight="1" x14ac:dyDescent="0.2">
      <c r="A213" s="209" t="s">
        <v>395</v>
      </c>
      <c r="B213" s="11">
        <v>691.79549999999995</v>
      </c>
      <c r="C213" s="11">
        <v>691.79549999999995</v>
      </c>
      <c r="D213" s="11">
        <v>295.2405</v>
      </c>
      <c r="E213" s="12">
        <v>-57.322575819010098</v>
      </c>
      <c r="F213" s="16"/>
      <c r="G213" s="11">
        <v>697.22969999999998</v>
      </c>
      <c r="H213" s="11">
        <v>697.22969999999998</v>
      </c>
      <c r="I213" s="11">
        <v>512.05154000000005</v>
      </c>
      <c r="J213" s="12">
        <v>-26.559132521176295</v>
      </c>
      <c r="K213" s="12"/>
      <c r="L213" s="12"/>
      <c r="M213" s="12"/>
      <c r="O213" s="260"/>
      <c r="P213" s="260"/>
      <c r="Q213" s="261"/>
      <c r="R213" s="262"/>
      <c r="S213" s="262"/>
      <c r="T213" s="262"/>
    </row>
    <row r="214" spans="1:22" s="20" customFormat="1" ht="11.25" customHeight="1" x14ac:dyDescent="0.2">
      <c r="A214" s="209" t="s">
        <v>396</v>
      </c>
      <c r="B214" s="11">
        <v>178.79400000000001</v>
      </c>
      <c r="C214" s="11">
        <v>171.97200000000001</v>
      </c>
      <c r="D214" s="11">
        <v>73.831500000000005</v>
      </c>
      <c r="E214" s="12">
        <v>-57.067720326564789</v>
      </c>
      <c r="F214" s="16"/>
      <c r="G214" s="11">
        <v>728.48215000000005</v>
      </c>
      <c r="H214" s="11">
        <v>697.79258000000004</v>
      </c>
      <c r="I214" s="11">
        <v>250.44181</v>
      </c>
      <c r="J214" s="12">
        <v>-64.109419162926613</v>
      </c>
      <c r="K214" s="12"/>
      <c r="L214" s="12"/>
      <c r="M214" s="12"/>
      <c r="O214" s="260"/>
      <c r="P214" s="260"/>
      <c r="Q214" s="261"/>
      <c r="R214" s="262"/>
      <c r="S214" s="262"/>
      <c r="T214" s="262"/>
    </row>
    <row r="215" spans="1:22" s="20" customFormat="1" ht="11.25" customHeight="1" x14ac:dyDescent="0.2">
      <c r="A215" s="209" t="s">
        <v>397</v>
      </c>
      <c r="B215" s="11">
        <v>1537.3179</v>
      </c>
      <c r="C215" s="11">
        <v>1430.5768999999998</v>
      </c>
      <c r="D215" s="11">
        <v>1579.9547500000001</v>
      </c>
      <c r="E215" s="12">
        <v>10.441791000539752</v>
      </c>
      <c r="F215" s="16"/>
      <c r="G215" s="11">
        <v>4851.1858000000011</v>
      </c>
      <c r="H215" s="11">
        <v>4483.4028400000016</v>
      </c>
      <c r="I215" s="11">
        <v>5421.2165500000001</v>
      </c>
      <c r="J215" s="12">
        <v>20.917453627700297</v>
      </c>
      <c r="K215" s="12"/>
      <c r="L215" s="12"/>
      <c r="M215" s="12"/>
      <c r="O215" s="260"/>
      <c r="P215" s="260"/>
      <c r="Q215" s="261"/>
      <c r="R215" s="262"/>
      <c r="S215" s="262"/>
      <c r="T215" s="262"/>
    </row>
    <row r="216" spans="1:22" s="20" customFormat="1" ht="11.25" customHeight="1" x14ac:dyDescent="0.2">
      <c r="A216" s="209" t="s">
        <v>398</v>
      </c>
      <c r="B216" s="11">
        <v>40815.580836999994</v>
      </c>
      <c r="C216" s="11">
        <v>37629.634336999996</v>
      </c>
      <c r="D216" s="11">
        <v>40826.891457100013</v>
      </c>
      <c r="E216" s="12">
        <v>8.4966467956247413</v>
      </c>
      <c r="F216" s="16"/>
      <c r="G216" s="11">
        <v>116216.83513000001</v>
      </c>
      <c r="H216" s="11">
        <v>107068.02045999997</v>
      </c>
      <c r="I216" s="11">
        <v>112679.06952000002</v>
      </c>
      <c r="J216" s="12">
        <v>5.2406395821022187</v>
      </c>
      <c r="K216" s="12"/>
      <c r="L216" s="12"/>
      <c r="M216" s="12"/>
      <c r="O216" s="260"/>
      <c r="P216" s="260"/>
      <c r="Q216" s="261"/>
      <c r="R216" s="262"/>
      <c r="S216" s="262"/>
      <c r="T216" s="262"/>
    </row>
    <row r="217" spans="1:22" s="20" customFormat="1" ht="11.25" customHeight="1" x14ac:dyDescent="0.2">
      <c r="A217" s="209" t="s">
        <v>345</v>
      </c>
      <c r="B217" s="11">
        <v>4223.8457500000004</v>
      </c>
      <c r="C217" s="11">
        <v>3890.1017500000003</v>
      </c>
      <c r="D217" s="11">
        <v>5314.7032760000002</v>
      </c>
      <c r="E217" s="12">
        <v>36.621189304367164</v>
      </c>
      <c r="F217" s="16"/>
      <c r="G217" s="11">
        <v>12610.332469999998</v>
      </c>
      <c r="H217" s="11">
        <v>11616.329760000002</v>
      </c>
      <c r="I217" s="11">
        <v>16049.690720000006</v>
      </c>
      <c r="J217" s="12">
        <v>38.164902784233647</v>
      </c>
      <c r="K217" s="12"/>
      <c r="L217" s="12"/>
      <c r="M217" s="12"/>
      <c r="O217" s="260"/>
      <c r="P217" s="260"/>
      <c r="Q217" s="261"/>
      <c r="R217" s="262"/>
      <c r="S217" s="262"/>
      <c r="T217" s="262"/>
    </row>
    <row r="218" spans="1:22" s="20" customFormat="1" ht="11.25" customHeight="1" x14ac:dyDescent="0.2">
      <c r="A218" s="209" t="s">
        <v>305</v>
      </c>
      <c r="B218" s="11">
        <v>43691.104656500007</v>
      </c>
      <c r="C218" s="11">
        <v>40388.69289649999</v>
      </c>
      <c r="D218" s="11">
        <v>36665.158068299992</v>
      </c>
      <c r="E218" s="12">
        <v>-9.2192506396330316</v>
      </c>
      <c r="F218" s="16"/>
      <c r="G218" s="11">
        <v>117382.17109000006</v>
      </c>
      <c r="H218" s="11">
        <v>108651.74006000003</v>
      </c>
      <c r="I218" s="11">
        <v>98606.945200000031</v>
      </c>
      <c r="J218" s="12">
        <v>-9.2449461503819776</v>
      </c>
      <c r="K218" s="12"/>
      <c r="L218" s="12"/>
      <c r="M218" s="12"/>
      <c r="O218" s="260"/>
      <c r="P218" s="260"/>
      <c r="Q218" s="261"/>
      <c r="R218" s="262"/>
      <c r="S218" s="262"/>
      <c r="T218" s="262"/>
    </row>
    <row r="219" spans="1:22" s="20" customFormat="1" ht="11.25" customHeight="1" x14ac:dyDescent="0.2">
      <c r="A219" s="209" t="s">
        <v>399</v>
      </c>
      <c r="B219" s="11">
        <v>129.16225</v>
      </c>
      <c r="C219" s="11">
        <v>110.346</v>
      </c>
      <c r="D219" s="11">
        <v>212.292</v>
      </c>
      <c r="E219" s="12">
        <v>92.387580881953141</v>
      </c>
      <c r="F219" s="16"/>
      <c r="G219" s="11">
        <v>888.55829000000006</v>
      </c>
      <c r="H219" s="11">
        <v>755.20991000000015</v>
      </c>
      <c r="I219" s="11">
        <v>1235.7649099999999</v>
      </c>
      <c r="J219" s="12">
        <v>63.631977498812176</v>
      </c>
      <c r="K219" s="12"/>
      <c r="L219" s="12"/>
      <c r="M219" s="12"/>
      <c r="O219" s="260"/>
      <c r="P219" s="260"/>
      <c r="Q219" s="261"/>
      <c r="R219" s="262"/>
      <c r="S219" s="262"/>
      <c r="T219" s="262"/>
    </row>
    <row r="220" spans="1:22" s="20" customFormat="1" ht="11.25" customHeight="1" x14ac:dyDescent="0.2">
      <c r="A220" s="209" t="s">
        <v>400</v>
      </c>
      <c r="B220" s="11">
        <v>80359.330487400017</v>
      </c>
      <c r="C220" s="11">
        <v>72757.947137400013</v>
      </c>
      <c r="D220" s="11">
        <v>76697.619047799948</v>
      </c>
      <c r="E220" s="12">
        <v>5.4147650743362021</v>
      </c>
      <c r="F220" s="16"/>
      <c r="G220" s="11">
        <v>276383.31130000012</v>
      </c>
      <c r="H220" s="11">
        <v>249661.96838000006</v>
      </c>
      <c r="I220" s="11">
        <v>252994.53433999993</v>
      </c>
      <c r="J220" s="12">
        <v>1.3348312446722019</v>
      </c>
      <c r="K220" s="12"/>
      <c r="L220" s="12"/>
      <c r="M220" s="12"/>
      <c r="O220" s="260"/>
      <c r="P220" s="260"/>
      <c r="Q220" s="261"/>
      <c r="R220" s="262"/>
      <c r="S220" s="262"/>
      <c r="T220" s="262"/>
    </row>
    <row r="221" spans="1:22" s="20" customFormat="1" ht="11.25" customHeight="1" x14ac:dyDescent="0.2">
      <c r="A221" s="209" t="s">
        <v>401</v>
      </c>
      <c r="B221" s="11">
        <v>29492.770469999999</v>
      </c>
      <c r="C221" s="11">
        <v>26800.215699999997</v>
      </c>
      <c r="D221" s="11">
        <v>26045.761227999996</v>
      </c>
      <c r="E221" s="12">
        <v>-2.8151059694642697</v>
      </c>
      <c r="F221" s="16"/>
      <c r="G221" s="11">
        <v>102862.20537000001</v>
      </c>
      <c r="H221" s="11">
        <v>92904.698289999986</v>
      </c>
      <c r="I221" s="11">
        <v>86217.287960000031</v>
      </c>
      <c r="J221" s="12">
        <v>-7.1981400866567071</v>
      </c>
      <c r="K221" s="12"/>
      <c r="L221" s="12"/>
      <c r="M221" s="12"/>
      <c r="O221" s="173"/>
      <c r="P221" s="265"/>
      <c r="Q221" s="178"/>
      <c r="R221" s="179"/>
      <c r="S221" s="179"/>
      <c r="T221" s="179"/>
    </row>
    <row r="222" spans="1:22" ht="11.25" customHeight="1" x14ac:dyDescent="0.2">
      <c r="A222" s="209" t="s">
        <v>402</v>
      </c>
      <c r="B222" s="11">
        <v>5275.91165</v>
      </c>
      <c r="C222" s="11">
        <v>4899.9006500000005</v>
      </c>
      <c r="D222" s="11">
        <v>5403.7944699999998</v>
      </c>
      <c r="E222" s="12">
        <v>10.283755855335542</v>
      </c>
      <c r="F222" s="12"/>
      <c r="G222" s="11">
        <v>17004.070090000016</v>
      </c>
      <c r="H222" s="11">
        <v>15609.485180000005</v>
      </c>
      <c r="I222" s="11">
        <v>16672.153159999998</v>
      </c>
      <c r="J222" s="12">
        <v>6.8078349013173067</v>
      </c>
      <c r="K222" s="12"/>
      <c r="L222" s="12"/>
      <c r="M222" s="12"/>
      <c r="O222" s="261"/>
      <c r="P222" s="264"/>
      <c r="Q222" s="261"/>
      <c r="R222" s="262"/>
      <c r="S222" s="262"/>
      <c r="T222" s="262"/>
    </row>
    <row r="223" spans="1:22" ht="11.25" customHeight="1" x14ac:dyDescent="0.2">
      <c r="A223" s="209" t="s">
        <v>306</v>
      </c>
      <c r="B223" s="11">
        <v>32268.657618000001</v>
      </c>
      <c r="C223" s="11">
        <v>29542.932650000002</v>
      </c>
      <c r="D223" s="11">
        <v>30151.799587999998</v>
      </c>
      <c r="E223" s="12">
        <v>2.0609563214774198</v>
      </c>
      <c r="F223" s="12"/>
      <c r="G223" s="11">
        <v>89027.096370000028</v>
      </c>
      <c r="H223" s="11">
        <v>81270.21689000004</v>
      </c>
      <c r="I223" s="11">
        <v>79312.505070000043</v>
      </c>
      <c r="J223" s="12">
        <v>-2.4088920823845967</v>
      </c>
      <c r="K223" s="12"/>
      <c r="L223" s="12"/>
      <c r="M223" s="12"/>
      <c r="O223" s="174"/>
    </row>
    <row r="224" spans="1:22" ht="11.25" customHeight="1" x14ac:dyDescent="0.2">
      <c r="A224" s="209" t="s">
        <v>342</v>
      </c>
      <c r="B224" s="11">
        <v>7519.0720999999994</v>
      </c>
      <c r="C224" s="11">
        <v>6910.9984599999998</v>
      </c>
      <c r="D224" s="11">
        <v>8095.4318770000009</v>
      </c>
      <c r="E224" s="12">
        <v>17.138383460152014</v>
      </c>
      <c r="F224" s="12"/>
      <c r="G224" s="11">
        <v>32948.962229999997</v>
      </c>
      <c r="H224" s="11">
        <v>30218.035079999994</v>
      </c>
      <c r="I224" s="11">
        <v>32745.462370000019</v>
      </c>
      <c r="J224" s="12">
        <v>8.363969673437893</v>
      </c>
      <c r="K224" s="12"/>
      <c r="L224" s="12"/>
      <c r="M224" s="12"/>
      <c r="O224" s="174"/>
      <c r="P224" s="175"/>
      <c r="Q224" s="261"/>
      <c r="R224" s="262"/>
      <c r="S224" s="262"/>
      <c r="T224" s="262"/>
      <c r="U224" s="262"/>
      <c r="V224" s="262"/>
    </row>
    <row r="225" spans="1:22" ht="11.25" customHeight="1" x14ac:dyDescent="0.2">
      <c r="A225" s="209" t="s">
        <v>307</v>
      </c>
      <c r="B225" s="11">
        <v>7079.1099600000007</v>
      </c>
      <c r="C225" s="11">
        <v>6398.9822200000008</v>
      </c>
      <c r="D225" s="11">
        <v>6660.7312425</v>
      </c>
      <c r="E225" s="12">
        <v>4.0904789777646613</v>
      </c>
      <c r="F225" s="12"/>
      <c r="G225" s="11">
        <v>30918.044360000004</v>
      </c>
      <c r="H225" s="11">
        <v>27843.376470000003</v>
      </c>
      <c r="I225" s="11">
        <v>26134.864009999998</v>
      </c>
      <c r="J225" s="12">
        <v>-6.1361540035952657</v>
      </c>
      <c r="K225" s="12"/>
      <c r="L225" s="12"/>
      <c r="M225" s="12"/>
      <c r="O225" s="174"/>
      <c r="Q225" s="180"/>
      <c r="R225" s="181"/>
      <c r="S225" s="181"/>
      <c r="T225" s="181"/>
      <c r="U225" s="181"/>
      <c r="V225" s="181"/>
    </row>
    <row r="226" spans="1:22" ht="11.25" customHeight="1" x14ac:dyDescent="0.2">
      <c r="A226" s="209" t="s">
        <v>308</v>
      </c>
      <c r="B226" s="11">
        <v>3414.9612800000009</v>
      </c>
      <c r="C226" s="11">
        <v>3139.9277800000004</v>
      </c>
      <c r="D226" s="11">
        <v>3673.7232899999999</v>
      </c>
      <c r="E226" s="12">
        <v>17.000248012073698</v>
      </c>
      <c r="F226" s="12"/>
      <c r="G226" s="11">
        <v>15603.146169999998</v>
      </c>
      <c r="H226" s="11">
        <v>14417.895999999997</v>
      </c>
      <c r="I226" s="11">
        <v>14286.613309999999</v>
      </c>
      <c r="J226" s="12">
        <v>-0.91055373127950645</v>
      </c>
      <c r="K226" s="12"/>
      <c r="L226" s="12"/>
      <c r="M226" s="12"/>
      <c r="O226" s="174"/>
      <c r="Q226" s="175"/>
      <c r="R226" s="13"/>
      <c r="S226" s="13"/>
      <c r="T226" s="13"/>
    </row>
    <row r="227" spans="1:22" ht="11.25" customHeight="1" x14ac:dyDescent="0.2">
      <c r="A227" s="209" t="s">
        <v>343</v>
      </c>
      <c r="B227" s="11">
        <v>144935.62177170001</v>
      </c>
      <c r="C227" s="11">
        <v>133899.32913669996</v>
      </c>
      <c r="D227" s="11">
        <v>128903.60816159999</v>
      </c>
      <c r="E227" s="12">
        <v>-3.7309529534683179</v>
      </c>
      <c r="F227" s="12"/>
      <c r="G227" s="11">
        <v>496136.92277</v>
      </c>
      <c r="H227" s="11">
        <v>457292.92859999964</v>
      </c>
      <c r="I227" s="11">
        <v>426194.19135999988</v>
      </c>
      <c r="J227" s="12">
        <v>-6.8006162560196231</v>
      </c>
      <c r="K227" s="12"/>
      <c r="L227" s="12"/>
      <c r="M227" s="12"/>
      <c r="O227" s="174"/>
    </row>
    <row r="228" spans="1:22" ht="11.25" customHeight="1" x14ac:dyDescent="0.2">
      <c r="A228" s="209" t="s">
        <v>360</v>
      </c>
      <c r="B228" s="11">
        <v>9586.0118426000008</v>
      </c>
      <c r="C228" s="11">
        <v>8889.0693026000008</v>
      </c>
      <c r="D228" s="11">
        <v>10634.446306</v>
      </c>
      <c r="E228" s="12">
        <v>19.63509276375521</v>
      </c>
      <c r="F228" s="12"/>
      <c r="G228" s="11">
        <v>26493.438039999994</v>
      </c>
      <c r="H228" s="11">
        <v>24585.223319999994</v>
      </c>
      <c r="I228" s="11">
        <v>28110.538369999995</v>
      </c>
      <c r="J228" s="12">
        <v>14.339162203713514</v>
      </c>
      <c r="K228" s="12"/>
      <c r="L228" s="12"/>
      <c r="M228" s="12"/>
      <c r="O228" s="174"/>
    </row>
    <row r="229" spans="1:22" ht="11.25" customHeight="1" x14ac:dyDescent="0.2">
      <c r="A229" s="9"/>
      <c r="B229" s="11"/>
      <c r="C229" s="11"/>
      <c r="D229" s="11"/>
      <c r="E229" s="12"/>
      <c r="F229" s="12"/>
      <c r="G229" s="11"/>
      <c r="H229" s="11"/>
      <c r="I229" s="11"/>
      <c r="J229" s="12"/>
      <c r="K229" s="12"/>
      <c r="L229" s="12"/>
      <c r="M229" s="12"/>
      <c r="O229" s="174"/>
      <c r="P229" s="175"/>
      <c r="Q229" s="175"/>
      <c r="R229" s="13"/>
      <c r="S229" s="13"/>
      <c r="T229" s="13"/>
    </row>
    <row r="230" spans="1:22" s="20" customFormat="1" ht="11.25" customHeight="1" x14ac:dyDescent="0.2">
      <c r="A230" s="17" t="s">
        <v>490</v>
      </c>
      <c r="B230" s="18">
        <v>64762.825022600002</v>
      </c>
      <c r="C230" s="18">
        <v>58978.398222600001</v>
      </c>
      <c r="D230" s="18">
        <v>61068.327776699996</v>
      </c>
      <c r="E230" s="16">
        <v>3.5435508882625868</v>
      </c>
      <c r="F230" s="16"/>
      <c r="G230" s="18">
        <v>143916.44997999998</v>
      </c>
      <c r="H230" s="18">
        <v>131394.32450999998</v>
      </c>
      <c r="I230" s="18">
        <v>131176.49106</v>
      </c>
      <c r="J230" s="16">
        <v>-0.16578604198646474</v>
      </c>
      <c r="K230" s="16"/>
      <c r="L230" s="16"/>
      <c r="M230" s="16"/>
      <c r="O230" s="173"/>
      <c r="P230" s="171"/>
      <c r="Q230" s="171"/>
    </row>
    <row r="231" spans="1:22" ht="11.25" customHeight="1" x14ac:dyDescent="0.2">
      <c r="A231" s="9" t="s">
        <v>487</v>
      </c>
      <c r="B231" s="11">
        <v>18007.542859599998</v>
      </c>
      <c r="C231" s="11">
        <v>17056.4598596</v>
      </c>
      <c r="D231" s="11">
        <v>21464.701576700001</v>
      </c>
      <c r="E231" s="12">
        <v>25.844998044062947</v>
      </c>
      <c r="F231" s="12"/>
      <c r="G231" s="11">
        <v>33819.719470000004</v>
      </c>
      <c r="H231" s="11">
        <v>32034.24943</v>
      </c>
      <c r="I231" s="11">
        <v>39720.892380000012</v>
      </c>
      <c r="J231" s="12">
        <v>23.995077414866756</v>
      </c>
      <c r="K231" s="12"/>
      <c r="L231" s="12"/>
      <c r="M231" s="12"/>
      <c r="O231" s="314"/>
      <c r="P231" s="175"/>
      <c r="Q231" s="175"/>
    </row>
    <row r="232" spans="1:22" ht="11.25" customHeight="1" x14ac:dyDescent="0.2">
      <c r="A232" s="9" t="s">
        <v>488</v>
      </c>
      <c r="B232" s="11">
        <v>41055.895760000007</v>
      </c>
      <c r="C232" s="11">
        <v>36678.712760000002</v>
      </c>
      <c r="D232" s="11">
        <v>35357.171000000002</v>
      </c>
      <c r="E232" s="12">
        <v>-3.6030211001330628</v>
      </c>
      <c r="F232" s="12"/>
      <c r="G232" s="11">
        <v>87754.960499999972</v>
      </c>
      <c r="H232" s="11">
        <v>78697.097419999976</v>
      </c>
      <c r="I232" s="11">
        <v>74485.049480000001</v>
      </c>
      <c r="J232" s="12">
        <v>-5.3522278179087266</v>
      </c>
      <c r="K232" s="12"/>
      <c r="L232" s="12"/>
      <c r="M232" s="12"/>
      <c r="O232" s="174"/>
      <c r="P232" s="175"/>
      <c r="Q232" s="175"/>
    </row>
    <row r="233" spans="1:22" ht="11.25" customHeight="1" x14ac:dyDescent="0.2">
      <c r="A233" s="9" t="s">
        <v>485</v>
      </c>
      <c r="B233" s="11">
        <v>1090.5083999999999</v>
      </c>
      <c r="C233" s="11">
        <v>965.99160000000006</v>
      </c>
      <c r="D233" s="11">
        <v>1013.9096999999999</v>
      </c>
      <c r="E233" s="12">
        <v>4.9605089733699543</v>
      </c>
      <c r="F233" s="12"/>
      <c r="G233" s="11">
        <v>3804.7596800000001</v>
      </c>
      <c r="H233" s="11">
        <v>3474.3317999999995</v>
      </c>
      <c r="I233" s="11">
        <v>3224.7815799999998</v>
      </c>
      <c r="J233" s="12">
        <v>-7.1826824369508984</v>
      </c>
      <c r="K233" s="12"/>
      <c r="L233" s="12"/>
      <c r="M233" s="12"/>
      <c r="O233" s="174"/>
      <c r="P233" s="175"/>
      <c r="Q233" s="175"/>
    </row>
    <row r="234" spans="1:22" ht="11.25" customHeight="1" x14ac:dyDescent="0.2">
      <c r="A234" s="9" t="s">
        <v>55</v>
      </c>
      <c r="B234" s="11">
        <v>4608.8780030000007</v>
      </c>
      <c r="C234" s="11">
        <v>4277.2340030000005</v>
      </c>
      <c r="D234" s="11">
        <v>3232.5455000000002</v>
      </c>
      <c r="E234" s="12">
        <v>-24.424394416280904</v>
      </c>
      <c r="F234" s="12"/>
      <c r="G234" s="11">
        <v>18537.010329999997</v>
      </c>
      <c r="H234" s="11">
        <v>17188.645860000001</v>
      </c>
      <c r="I234" s="11">
        <v>13745.767619999997</v>
      </c>
      <c r="J234" s="12">
        <v>-20.029956216690607</v>
      </c>
      <c r="K234" s="12"/>
      <c r="L234" s="12"/>
      <c r="M234" s="12"/>
      <c r="O234" s="314"/>
    </row>
    <row r="235" spans="1:22" ht="11.25" customHeight="1" x14ac:dyDescent="0.2">
      <c r="A235" s="9"/>
      <c r="B235" s="11"/>
      <c r="C235" s="11"/>
      <c r="D235" s="11"/>
      <c r="E235" s="12"/>
      <c r="F235" s="12"/>
      <c r="G235" s="11"/>
      <c r="H235" s="11"/>
      <c r="I235" s="11"/>
      <c r="J235" s="12"/>
      <c r="K235" s="12"/>
      <c r="L235" s="12"/>
      <c r="M235" s="12"/>
      <c r="O235" s="314"/>
    </row>
    <row r="236" spans="1:22" s="20" customFormat="1" ht="11.25" customHeight="1" x14ac:dyDescent="0.2">
      <c r="A236" s="17" t="s">
        <v>482</v>
      </c>
      <c r="B236" s="18">
        <v>360046.88195000001</v>
      </c>
      <c r="C236" s="18">
        <v>331034.06020000001</v>
      </c>
      <c r="D236" s="18">
        <v>320804.413</v>
      </c>
      <c r="E236" s="16">
        <v>-3.0902098695885201</v>
      </c>
      <c r="F236" s="16"/>
      <c r="G236" s="18">
        <v>336055.2671</v>
      </c>
      <c r="H236" s="18">
        <v>311306.02972000011</v>
      </c>
      <c r="I236" s="18">
        <v>265286.50932000001</v>
      </c>
      <c r="J236" s="16">
        <v>-14.782726965292554</v>
      </c>
      <c r="K236" s="16"/>
      <c r="L236" s="16"/>
      <c r="M236" s="16"/>
      <c r="O236" s="314"/>
      <c r="P236" s="178"/>
      <c r="Q236" s="178"/>
    </row>
    <row r="237" spans="1:22" ht="11.25" customHeight="1" x14ac:dyDescent="0.2">
      <c r="A237" s="9"/>
      <c r="B237" s="11"/>
      <c r="C237" s="11"/>
      <c r="D237" s="11"/>
      <c r="E237" s="12"/>
      <c r="F237" s="12"/>
      <c r="G237" s="11"/>
      <c r="H237" s="11"/>
      <c r="I237" s="11"/>
      <c r="J237" s="12"/>
      <c r="K237" s="12"/>
      <c r="L237" s="12"/>
      <c r="M237" s="12"/>
      <c r="O237" s="314"/>
      <c r="P237" s="175"/>
      <c r="Q237" s="175"/>
    </row>
    <row r="238" spans="1:22" ht="11.25" customHeight="1" x14ac:dyDescent="0.2">
      <c r="A238" s="17" t="s">
        <v>486</v>
      </c>
      <c r="B238" s="18">
        <v>10720.542768199999</v>
      </c>
      <c r="C238" s="18">
        <v>9738.0712090999987</v>
      </c>
      <c r="D238" s="18">
        <v>10579.117792899999</v>
      </c>
      <c r="E238" s="16">
        <v>8.63668549696024</v>
      </c>
      <c r="F238" s="12"/>
      <c r="G238" s="18">
        <v>23250.66101</v>
      </c>
      <c r="H238" s="18">
        <v>20121.573049999999</v>
      </c>
      <c r="I238" s="18">
        <v>15291.447319999999</v>
      </c>
      <c r="J238" s="16">
        <v>-24.004712345290528</v>
      </c>
      <c r="K238" s="16"/>
      <c r="L238" s="16"/>
      <c r="M238" s="16"/>
      <c r="O238" s="314"/>
      <c r="P238" s="175"/>
      <c r="Q238" s="175"/>
    </row>
    <row r="239" spans="1:22" ht="11.25" customHeight="1" x14ac:dyDescent="0.2">
      <c r="A239" s="9" t="s">
        <v>483</v>
      </c>
      <c r="B239" s="11">
        <v>3688.4546581999998</v>
      </c>
      <c r="C239" s="11">
        <v>3068.3136790999997</v>
      </c>
      <c r="D239" s="11">
        <v>2194.9517768999999</v>
      </c>
      <c r="E239" s="12">
        <v>-28.463905374113352</v>
      </c>
      <c r="F239" s="12"/>
      <c r="G239" s="11">
        <v>8592.7412299999996</v>
      </c>
      <c r="H239" s="11">
        <v>7110.4863299999997</v>
      </c>
      <c r="I239" s="11">
        <v>4668.2176100000006</v>
      </c>
      <c r="J239" s="12">
        <v>-34.347421634097969</v>
      </c>
      <c r="K239" s="12"/>
      <c r="L239" s="12"/>
      <c r="M239" s="12"/>
      <c r="O239" s="314"/>
    </row>
    <row r="240" spans="1:22" ht="11.25" customHeight="1" x14ac:dyDescent="0.2">
      <c r="A240" s="9" t="s">
        <v>56</v>
      </c>
      <c r="B240" s="11">
        <v>344.73165999999992</v>
      </c>
      <c r="C240" s="11">
        <v>288.2464599999999</v>
      </c>
      <c r="D240" s="11">
        <v>277.57564000000002</v>
      </c>
      <c r="E240" s="12">
        <v>-3.7019778144022553</v>
      </c>
      <c r="F240" s="12"/>
      <c r="G240" s="11">
        <v>2337.7751100000005</v>
      </c>
      <c r="H240" s="11">
        <v>1959.3839099999996</v>
      </c>
      <c r="I240" s="11">
        <v>1921.1787899999999</v>
      </c>
      <c r="J240" s="12">
        <v>-1.9498537170288159</v>
      </c>
      <c r="K240" s="12"/>
      <c r="L240" s="12"/>
      <c r="M240" s="12"/>
      <c r="O240" s="174"/>
    </row>
    <row r="241" spans="1:19" ht="11.25" customHeight="1" x14ac:dyDescent="0.2">
      <c r="A241" s="9" t="s">
        <v>0</v>
      </c>
      <c r="B241" s="11">
        <v>6687.3564499999993</v>
      </c>
      <c r="C241" s="11">
        <v>6381.5110699999987</v>
      </c>
      <c r="D241" s="11">
        <v>8106.5903759999992</v>
      </c>
      <c r="E241" s="12">
        <v>27.032458097733908</v>
      </c>
      <c r="F241" s="12"/>
      <c r="G241" s="11">
        <v>12320.14467</v>
      </c>
      <c r="H241" s="11">
        <v>11051.702810000001</v>
      </c>
      <c r="I241" s="11">
        <v>8702.0509199999997</v>
      </c>
      <c r="J241" s="12">
        <v>-21.260541749945958</v>
      </c>
      <c r="K241" s="12"/>
      <c r="L241" s="12"/>
      <c r="M241" s="12"/>
      <c r="O241" s="173"/>
    </row>
    <row r="242" spans="1:19" x14ac:dyDescent="0.2">
      <c r="A242" s="84"/>
      <c r="B242" s="90"/>
      <c r="C242" s="90"/>
      <c r="D242" s="90"/>
      <c r="E242" s="90"/>
      <c r="F242" s="90"/>
      <c r="G242" s="90"/>
      <c r="H242" s="90"/>
      <c r="I242" s="90"/>
      <c r="J242" s="84"/>
      <c r="K242" s="9"/>
      <c r="L242" s="9"/>
      <c r="M242" s="9"/>
      <c r="O242" s="174"/>
    </row>
    <row r="243" spans="1:19" ht="21.6" customHeight="1" x14ac:dyDescent="0.2">
      <c r="A243" s="413" t="s">
        <v>489</v>
      </c>
      <c r="B243" s="413"/>
      <c r="C243" s="413"/>
      <c r="D243" s="413"/>
      <c r="E243" s="413"/>
      <c r="F243" s="413"/>
      <c r="G243" s="413"/>
      <c r="H243" s="413"/>
      <c r="I243" s="413"/>
      <c r="J243" s="413"/>
      <c r="K243" s="345"/>
      <c r="L243" s="345"/>
      <c r="M243" s="345"/>
      <c r="O243" s="174"/>
    </row>
    <row r="244" spans="1:19" ht="20.100000000000001" customHeight="1" x14ac:dyDescent="0.2">
      <c r="A244" s="404" t="s">
        <v>198</v>
      </c>
      <c r="B244" s="404"/>
      <c r="C244" s="404"/>
      <c r="D244" s="404"/>
      <c r="E244" s="404"/>
      <c r="F244" s="404"/>
      <c r="G244" s="404"/>
      <c r="H244" s="404"/>
      <c r="I244" s="404"/>
      <c r="J244" s="404"/>
      <c r="K244" s="357"/>
      <c r="L244" s="357"/>
      <c r="M244" s="357"/>
      <c r="O244" s="174"/>
      <c r="P244"/>
    </row>
    <row r="245" spans="1:19" ht="20.100000000000001" customHeight="1" x14ac:dyDescent="0.2">
      <c r="A245" s="405" t="s">
        <v>160</v>
      </c>
      <c r="B245" s="405"/>
      <c r="C245" s="405"/>
      <c r="D245" s="405"/>
      <c r="E245" s="405"/>
      <c r="F245" s="405"/>
      <c r="G245" s="405"/>
      <c r="H245" s="405"/>
      <c r="I245" s="405"/>
      <c r="J245" s="405"/>
      <c r="K245" s="357"/>
      <c r="L245" s="357"/>
      <c r="M245" s="357"/>
      <c r="O245" s="246"/>
      <c r="P245" s="246"/>
      <c r="Q245" s="246"/>
    </row>
    <row r="246" spans="1:19" s="20" customFormat="1" x14ac:dyDescent="0.2">
      <c r="A246" s="17"/>
      <c r="B246" s="406" t="s">
        <v>101</v>
      </c>
      <c r="C246" s="406"/>
      <c r="D246" s="406"/>
      <c r="E246" s="406"/>
      <c r="F246" s="358"/>
      <c r="G246" s="406" t="s">
        <v>422</v>
      </c>
      <c r="H246" s="406"/>
      <c r="I246" s="406"/>
      <c r="J246" s="406"/>
      <c r="K246" s="358"/>
      <c r="L246" s="358"/>
      <c r="M246" s="358"/>
      <c r="N246" s="91"/>
    </row>
    <row r="247" spans="1:19" s="20" customFormat="1" x14ac:dyDescent="0.2">
      <c r="A247" s="17" t="s">
        <v>258</v>
      </c>
      <c r="B247" s="410">
        <v>2019</v>
      </c>
      <c r="C247" s="407" t="s">
        <v>513</v>
      </c>
      <c r="D247" s="407"/>
      <c r="E247" s="407"/>
      <c r="F247" s="358"/>
      <c r="G247" s="410">
        <v>2019</v>
      </c>
      <c r="H247" s="407" t="s">
        <v>513</v>
      </c>
      <c r="I247" s="407"/>
      <c r="J247" s="407"/>
      <c r="K247" s="358"/>
      <c r="L247" s="358"/>
      <c r="M247" s="358"/>
      <c r="N247" s="91"/>
    </row>
    <row r="248" spans="1:19" s="20" customFormat="1" x14ac:dyDescent="0.2">
      <c r="A248" s="123"/>
      <c r="B248" s="411"/>
      <c r="C248" s="256">
        <v>2019</v>
      </c>
      <c r="D248" s="256">
        <v>2020</v>
      </c>
      <c r="E248" s="359" t="s">
        <v>525</v>
      </c>
      <c r="F248" s="125"/>
      <c r="G248" s="411"/>
      <c r="H248" s="256">
        <v>2019</v>
      </c>
      <c r="I248" s="256">
        <v>2020</v>
      </c>
      <c r="J248" s="359" t="s">
        <v>525</v>
      </c>
      <c r="K248" s="358"/>
      <c r="L248" s="358"/>
      <c r="M248" s="358"/>
    </row>
    <row r="249" spans="1:19" x14ac:dyDescent="0.2">
      <c r="A249" s="9"/>
      <c r="B249" s="9"/>
      <c r="C249" s="9"/>
      <c r="D249" s="9"/>
      <c r="E249" s="9"/>
      <c r="F249" s="9"/>
      <c r="G249" s="9"/>
      <c r="H249" s="9"/>
      <c r="I249" s="9"/>
      <c r="J249" s="9"/>
      <c r="K249" s="9"/>
      <c r="L249" s="9"/>
      <c r="M249" s="9"/>
    </row>
    <row r="250" spans="1:19" s="20" customFormat="1" ht="11.25" customHeight="1" x14ac:dyDescent="0.2">
      <c r="A250" s="17" t="s">
        <v>255</v>
      </c>
      <c r="B250" s="18"/>
      <c r="C250" s="18"/>
      <c r="D250" s="18"/>
      <c r="E250" s="12" t="s">
        <v>527</v>
      </c>
      <c r="F250" s="16"/>
      <c r="G250" s="18">
        <v>80502</v>
      </c>
      <c r="H250" s="18">
        <v>74626</v>
      </c>
      <c r="I250" s="18">
        <v>65950</v>
      </c>
      <c r="J250" s="16">
        <v>-11.625974861308379</v>
      </c>
      <c r="K250" s="16"/>
      <c r="L250" s="16"/>
      <c r="M250" s="16"/>
      <c r="O250" s="171"/>
      <c r="P250" s="171"/>
      <c r="Q250" s="171"/>
    </row>
    <row r="251" spans="1:19" ht="11.25" customHeight="1" x14ac:dyDescent="0.2">
      <c r="A251" s="17"/>
      <c r="B251" s="11"/>
      <c r="C251" s="11"/>
      <c r="D251" s="11"/>
      <c r="E251" s="12"/>
      <c r="F251" s="12"/>
      <c r="G251" s="11"/>
      <c r="H251" s="11"/>
      <c r="I251" s="11"/>
      <c r="J251" s="12"/>
      <c r="K251" s="12"/>
      <c r="L251" s="12"/>
      <c r="M251" s="12"/>
    </row>
    <row r="252" spans="1:19" ht="11.25" customHeight="1" x14ac:dyDescent="0.2">
      <c r="A252" s="9" t="s">
        <v>439</v>
      </c>
      <c r="B252" s="11">
        <v>135</v>
      </c>
      <c r="C252" s="11">
        <v>135</v>
      </c>
      <c r="D252" s="11">
        <v>14798</v>
      </c>
      <c r="E252" s="12">
        <v>10861.481481481482</v>
      </c>
      <c r="F252" s="12"/>
      <c r="G252" s="11">
        <v>80.05</v>
      </c>
      <c r="H252" s="11">
        <v>80.05</v>
      </c>
      <c r="I252" s="11">
        <v>13450.85</v>
      </c>
      <c r="J252" s="12">
        <v>16703.060587133044</v>
      </c>
      <c r="K252" s="12"/>
      <c r="L252" s="12"/>
      <c r="M252" s="12"/>
    </row>
    <row r="253" spans="1:19" ht="11.25" customHeight="1" x14ac:dyDescent="0.2">
      <c r="A253" s="9" t="s">
        <v>57</v>
      </c>
      <c r="B253" s="11">
        <v>576.00000000000011</v>
      </c>
      <c r="C253" s="11">
        <v>571.00000000000011</v>
      </c>
      <c r="D253" s="11">
        <v>81</v>
      </c>
      <c r="E253" s="12">
        <v>-85.814360770577935</v>
      </c>
      <c r="F253" s="12"/>
      <c r="G253" s="11">
        <v>5976.00684</v>
      </c>
      <c r="H253" s="11">
        <v>4817.00684</v>
      </c>
      <c r="I253" s="11">
        <v>3177.9910300000001</v>
      </c>
      <c r="J253" s="12">
        <v>-34.025606864199503</v>
      </c>
      <c r="K253" s="12"/>
      <c r="L253" s="12"/>
      <c r="M253" s="12"/>
    </row>
    <row r="254" spans="1:19" ht="11.25" customHeight="1" x14ac:dyDescent="0.2">
      <c r="A254" s="9" t="s">
        <v>58</v>
      </c>
      <c r="B254" s="11">
        <v>0</v>
      </c>
      <c r="C254" s="11">
        <v>0</v>
      </c>
      <c r="D254" s="11">
        <v>0</v>
      </c>
      <c r="E254" s="12" t="s">
        <v>527</v>
      </c>
      <c r="F254" s="12"/>
      <c r="G254" s="11">
        <v>0</v>
      </c>
      <c r="H254" s="11">
        <v>0</v>
      </c>
      <c r="I254" s="11">
        <v>0</v>
      </c>
      <c r="J254" s="12" t="s">
        <v>527</v>
      </c>
      <c r="K254" s="12"/>
      <c r="L254" s="12"/>
      <c r="M254" s="12"/>
    </row>
    <row r="255" spans="1:19" ht="11.25" customHeight="1" x14ac:dyDescent="0.2">
      <c r="A255" s="9" t="s">
        <v>59</v>
      </c>
      <c r="B255" s="11">
        <v>3119.627</v>
      </c>
      <c r="C255" s="11">
        <v>2983.7159999999999</v>
      </c>
      <c r="D255" s="11">
        <v>1562.9985000000001</v>
      </c>
      <c r="E255" s="12">
        <v>-47.615708063367954</v>
      </c>
      <c r="F255" s="12"/>
      <c r="G255" s="11">
        <v>14946.60282</v>
      </c>
      <c r="H255" s="11">
        <v>14512.346650000001</v>
      </c>
      <c r="I255" s="11">
        <v>5196.7790600000008</v>
      </c>
      <c r="J255" s="12">
        <v>-64.190635840413847</v>
      </c>
      <c r="K255" s="12"/>
      <c r="L255" s="12"/>
      <c r="M255" s="12"/>
      <c r="P255" s="246"/>
      <c r="Q255" s="246"/>
      <c r="R255" s="246"/>
      <c r="S255" s="13"/>
    </row>
    <row r="256" spans="1:19" ht="11.25" customHeight="1" x14ac:dyDescent="0.2">
      <c r="A256" s="9" t="s">
        <v>60</v>
      </c>
      <c r="B256" s="11">
        <v>4249.8386900000005</v>
      </c>
      <c r="C256" s="11">
        <v>4033.4179900000004</v>
      </c>
      <c r="D256" s="11">
        <v>1994.5483999999999</v>
      </c>
      <c r="E256" s="12">
        <v>-50.549424707653479</v>
      </c>
      <c r="F256" s="12"/>
      <c r="G256" s="11">
        <v>12516.602169999998</v>
      </c>
      <c r="H256" s="11">
        <v>11896.530180000002</v>
      </c>
      <c r="I256" s="11">
        <v>6092.8704799999996</v>
      </c>
      <c r="J256" s="12">
        <v>-48.784474230619743</v>
      </c>
      <c r="K256" s="12"/>
      <c r="L256" s="12"/>
      <c r="M256" s="12"/>
      <c r="P256" s="175"/>
      <c r="Q256" s="175"/>
      <c r="R256" s="13"/>
      <c r="S256" s="13"/>
    </row>
    <row r="257" spans="1:23" ht="11.25" customHeight="1" x14ac:dyDescent="0.2">
      <c r="A257" s="9" t="s">
        <v>61</v>
      </c>
      <c r="B257" s="11"/>
      <c r="C257" s="11"/>
      <c r="D257" s="11"/>
      <c r="E257" s="12"/>
      <c r="F257" s="12"/>
      <c r="G257" s="11">
        <v>46982.738169999997</v>
      </c>
      <c r="H257" s="11">
        <v>43320.066330000001</v>
      </c>
      <c r="I257" s="11">
        <v>38031.509429999998</v>
      </c>
      <c r="J257" s="12">
        <v>-12.208099728456716</v>
      </c>
      <c r="K257" s="12"/>
      <c r="L257" s="12"/>
      <c r="M257" s="12"/>
    </row>
    <row r="258" spans="1:23" ht="11.25" customHeight="1" x14ac:dyDescent="0.2">
      <c r="A258" s="9"/>
      <c r="B258" s="11"/>
      <c r="C258" s="11"/>
      <c r="D258" s="11"/>
      <c r="E258" s="12"/>
      <c r="F258" s="12"/>
      <c r="G258" s="11"/>
      <c r="H258" s="11"/>
      <c r="I258" s="11"/>
      <c r="J258" s="12"/>
      <c r="K258" s="12"/>
      <c r="L258" s="12"/>
      <c r="M258" s="12"/>
    </row>
    <row r="259" spans="1:23" s="20" customFormat="1" ht="11.25" customHeight="1" x14ac:dyDescent="0.2">
      <c r="A259" s="17" t="s">
        <v>256</v>
      </c>
      <c r="B259" s="18"/>
      <c r="C259" s="18"/>
      <c r="D259" s="18"/>
      <c r="E259" s="12"/>
      <c r="F259" s="16"/>
      <c r="G259" s="18">
        <v>1378132</v>
      </c>
      <c r="H259" s="18">
        <v>1235140</v>
      </c>
      <c r="I259" s="18">
        <v>1435591</v>
      </c>
      <c r="J259" s="16">
        <v>16.22901047654517</v>
      </c>
      <c r="K259" s="16"/>
      <c r="L259" s="16"/>
      <c r="M259" s="16"/>
      <c r="O259" s="171"/>
      <c r="P259" s="171"/>
    </row>
    <row r="260" spans="1:23" ht="11.25" customHeight="1" x14ac:dyDescent="0.2">
      <c r="A260" s="17"/>
      <c r="B260" s="11"/>
      <c r="C260" s="11"/>
      <c r="D260" s="11"/>
      <c r="E260" s="12"/>
      <c r="F260" s="12"/>
      <c r="G260" s="11"/>
      <c r="H260" s="11"/>
      <c r="I260" s="11"/>
      <c r="J260" s="12"/>
      <c r="K260" s="12"/>
      <c r="L260" s="12"/>
      <c r="M260" s="12"/>
    </row>
    <row r="261" spans="1:23" s="20" customFormat="1" ht="11.25" customHeight="1" x14ac:dyDescent="0.2">
      <c r="A261" s="17" t="s">
        <v>62</v>
      </c>
      <c r="B261" s="18">
        <v>72595.6836797</v>
      </c>
      <c r="C261" s="18">
        <v>65654.971323999998</v>
      </c>
      <c r="D261" s="18">
        <v>65034.753332199994</v>
      </c>
      <c r="E261" s="16">
        <v>-0.94466264974710157</v>
      </c>
      <c r="F261" s="16"/>
      <c r="G261" s="18">
        <v>161487.71264000001</v>
      </c>
      <c r="H261" s="18">
        <v>146902.66047999999</v>
      </c>
      <c r="I261" s="18">
        <v>143361.02899000002</v>
      </c>
      <c r="J261" s="16">
        <v>-2.4108695366222719</v>
      </c>
      <c r="K261" s="16"/>
      <c r="L261" s="16"/>
      <c r="M261" s="16"/>
      <c r="O261" s="291"/>
      <c r="P261" s="291"/>
      <c r="Q261" s="291"/>
    </row>
    <row r="262" spans="1:23" ht="11.25" customHeight="1" x14ac:dyDescent="0.2">
      <c r="A262" s="9" t="s">
        <v>63</v>
      </c>
      <c r="B262" s="11">
        <v>1284.02665</v>
      </c>
      <c r="C262" s="11">
        <v>1189.52665</v>
      </c>
      <c r="D262" s="11">
        <v>44.048349999999999</v>
      </c>
      <c r="E262" s="12">
        <v>-96.296985023412461</v>
      </c>
      <c r="F262" s="12"/>
      <c r="G262" s="11">
        <v>883.37909000000002</v>
      </c>
      <c r="H262" s="11">
        <v>825.3777</v>
      </c>
      <c r="I262" s="11">
        <v>29.577579999999998</v>
      </c>
      <c r="J262" s="12">
        <v>-96.416479388769531</v>
      </c>
      <c r="K262" s="12"/>
      <c r="L262" s="12"/>
      <c r="M262" s="12"/>
      <c r="O262" s="291"/>
      <c r="P262" s="291"/>
      <c r="Q262" s="291"/>
    </row>
    <row r="263" spans="1:23" ht="11.25" customHeight="1" x14ac:dyDescent="0.2">
      <c r="A263" s="9" t="s">
        <v>64</v>
      </c>
      <c r="B263" s="11">
        <v>490.39579800000001</v>
      </c>
      <c r="C263" s="11">
        <v>476.39795800000002</v>
      </c>
      <c r="D263" s="11">
        <v>652.43992000000003</v>
      </c>
      <c r="E263" s="12">
        <v>36.952711287649976</v>
      </c>
      <c r="F263" s="12"/>
      <c r="G263" s="11">
        <v>1556.1082699999999</v>
      </c>
      <c r="H263" s="11">
        <v>1508.3604200000002</v>
      </c>
      <c r="I263" s="11">
        <v>2139.8143600000003</v>
      </c>
      <c r="J263" s="12">
        <v>41.863597826307341</v>
      </c>
      <c r="K263" s="12"/>
      <c r="L263" s="12"/>
      <c r="M263" s="12"/>
      <c r="O263" s="291"/>
      <c r="P263" s="291"/>
      <c r="Q263" s="291"/>
      <c r="R263" s="13"/>
      <c r="S263" s="13"/>
    </row>
    <row r="264" spans="1:23" ht="11.25" customHeight="1" x14ac:dyDescent="0.2">
      <c r="A264" s="9" t="s">
        <v>65</v>
      </c>
      <c r="B264" s="11">
        <v>3288.0032000000001</v>
      </c>
      <c r="C264" s="11">
        <v>2847.4235999999996</v>
      </c>
      <c r="D264" s="11">
        <v>1378.6711999999998</v>
      </c>
      <c r="E264" s="12">
        <v>-51.581801878722928</v>
      </c>
      <c r="F264" s="12"/>
      <c r="G264" s="11">
        <v>10589.003540000002</v>
      </c>
      <c r="H264" s="11">
        <v>9169.732680000001</v>
      </c>
      <c r="I264" s="11">
        <v>4767.8004799999999</v>
      </c>
      <c r="J264" s="12">
        <v>-48.005022104962833</v>
      </c>
      <c r="K264" s="12"/>
      <c r="L264" s="12"/>
      <c r="M264" s="12"/>
      <c r="O264" s="291"/>
      <c r="P264" s="291"/>
      <c r="Q264" s="291"/>
      <c r="R264" s="13"/>
      <c r="S264" s="13"/>
    </row>
    <row r="265" spans="1:23" ht="11.25" customHeight="1" x14ac:dyDescent="0.2">
      <c r="A265" s="9" t="s">
        <v>66</v>
      </c>
      <c r="B265" s="11">
        <v>797.69141999999999</v>
      </c>
      <c r="C265" s="11">
        <v>713.26940999999999</v>
      </c>
      <c r="D265" s="11">
        <v>1048.4694199999999</v>
      </c>
      <c r="E265" s="12">
        <v>46.994866918518198</v>
      </c>
      <c r="F265" s="12"/>
      <c r="G265" s="11">
        <v>2722.2888399999997</v>
      </c>
      <c r="H265" s="11">
        <v>2421.1679300000001</v>
      </c>
      <c r="I265" s="11">
        <v>3722.7684800000006</v>
      </c>
      <c r="J265" s="12">
        <v>53.759201659341329</v>
      </c>
      <c r="K265" s="12"/>
      <c r="L265" s="12"/>
      <c r="M265" s="12"/>
      <c r="O265" s="291"/>
      <c r="P265" s="291"/>
      <c r="Q265" s="291"/>
    </row>
    <row r="266" spans="1:23" ht="11.25" customHeight="1" x14ac:dyDescent="0.2">
      <c r="A266" s="9" t="s">
        <v>67</v>
      </c>
      <c r="B266" s="11">
        <v>9161.4177657</v>
      </c>
      <c r="C266" s="11">
        <v>8193.9319899999991</v>
      </c>
      <c r="D266" s="11">
        <v>7381.9295099999999</v>
      </c>
      <c r="E266" s="12">
        <v>-9.9098025342531457</v>
      </c>
      <c r="F266" s="12"/>
      <c r="G266" s="11">
        <v>39860.118150000009</v>
      </c>
      <c r="H266" s="11">
        <v>35724.964950000001</v>
      </c>
      <c r="I266" s="11">
        <v>31217.718010000004</v>
      </c>
      <c r="J266" s="12">
        <v>-12.616518858194141</v>
      </c>
      <c r="K266" s="12"/>
      <c r="L266" s="12"/>
      <c r="M266" s="12"/>
      <c r="O266" s="291"/>
      <c r="P266" s="291"/>
      <c r="Q266" s="291"/>
    </row>
    <row r="267" spans="1:23" ht="11.25" customHeight="1" x14ac:dyDescent="0.2">
      <c r="A267" s="9" t="s">
        <v>100</v>
      </c>
      <c r="B267" s="11">
        <v>25331.770957999997</v>
      </c>
      <c r="C267" s="11">
        <v>22828.694101999998</v>
      </c>
      <c r="D267" s="11">
        <v>26005.230950599998</v>
      </c>
      <c r="E267" s="12">
        <v>13.914667367336222</v>
      </c>
      <c r="F267" s="12"/>
      <c r="G267" s="11">
        <v>41904.231860000007</v>
      </c>
      <c r="H267" s="11">
        <v>37976.75890999999</v>
      </c>
      <c r="I267" s="11">
        <v>43459.233740000011</v>
      </c>
      <c r="J267" s="12">
        <v>14.436394751307716</v>
      </c>
      <c r="K267" s="12"/>
      <c r="L267" s="12"/>
      <c r="M267" s="12"/>
      <c r="O267" s="291"/>
      <c r="P267" s="291"/>
      <c r="Q267" s="291"/>
    </row>
    <row r="268" spans="1:23" ht="11.25" customHeight="1" x14ac:dyDescent="0.2">
      <c r="A268" s="9" t="s">
        <v>68</v>
      </c>
      <c r="B268" s="11">
        <v>6015.0314599999992</v>
      </c>
      <c r="C268" s="11">
        <v>5436.8578600000001</v>
      </c>
      <c r="D268" s="11">
        <v>4694.9140275999998</v>
      </c>
      <c r="E268" s="12">
        <v>-13.646555630203665</v>
      </c>
      <c r="F268" s="12"/>
      <c r="G268" s="11">
        <v>10480.641369999999</v>
      </c>
      <c r="H268" s="11">
        <v>9490.7236999999986</v>
      </c>
      <c r="I268" s="11">
        <v>8208.3578699999998</v>
      </c>
      <c r="J268" s="12">
        <v>-13.511781298616867</v>
      </c>
      <c r="K268" s="12"/>
      <c r="L268" s="12"/>
      <c r="M268" s="12"/>
      <c r="O268" s="291"/>
      <c r="P268" s="291"/>
      <c r="Q268" s="291"/>
    </row>
    <row r="269" spans="1:23" ht="11.25" customHeight="1" x14ac:dyDescent="0.2">
      <c r="A269" s="9" t="s">
        <v>341</v>
      </c>
      <c r="B269" s="11">
        <v>26227.346428000001</v>
      </c>
      <c r="C269" s="11">
        <v>23968.869754000003</v>
      </c>
      <c r="D269" s="11">
        <v>23829.049954000002</v>
      </c>
      <c r="E269" s="12">
        <v>-0.58333914546248877</v>
      </c>
      <c r="F269" s="12"/>
      <c r="G269" s="11">
        <v>53491.941519999993</v>
      </c>
      <c r="H269" s="11">
        <v>49785.574189999999</v>
      </c>
      <c r="I269" s="11">
        <v>49815.758470000001</v>
      </c>
      <c r="J269" s="12">
        <v>6.0628566590011701E-2</v>
      </c>
      <c r="K269" s="12"/>
      <c r="L269" s="12"/>
      <c r="M269" s="12"/>
      <c r="O269" s="291"/>
      <c r="P269" s="291"/>
      <c r="Q269" s="291"/>
    </row>
    <row r="270" spans="1:23" ht="11.25" customHeight="1" x14ac:dyDescent="0.2">
      <c r="A270" s="9"/>
      <c r="B270" s="11"/>
      <c r="C270" s="11"/>
      <c r="D270" s="11"/>
      <c r="E270" s="12"/>
      <c r="F270" s="12"/>
      <c r="G270" s="11"/>
      <c r="H270" s="11"/>
      <c r="I270" s="11"/>
      <c r="J270" s="12"/>
      <c r="K270" s="12"/>
      <c r="L270" s="12"/>
      <c r="M270" s="12"/>
      <c r="O270" s="291"/>
      <c r="P270" s="291"/>
      <c r="Q270" s="291"/>
    </row>
    <row r="271" spans="1:23" s="20" customFormat="1" ht="11.25" customHeight="1" x14ac:dyDescent="0.2">
      <c r="A271" s="17" t="s">
        <v>69</v>
      </c>
      <c r="B271" s="18">
        <v>452364.71957770007</v>
      </c>
      <c r="C271" s="18">
        <v>411066.63795269997</v>
      </c>
      <c r="D271" s="18">
        <v>478255.929687</v>
      </c>
      <c r="E271" s="16">
        <v>16.345109413143689</v>
      </c>
      <c r="F271" s="16"/>
      <c r="G271" s="18">
        <v>1171755.3273599998</v>
      </c>
      <c r="H271" s="18">
        <v>1047703.7721899999</v>
      </c>
      <c r="I271" s="18">
        <v>1268448.7317499998</v>
      </c>
      <c r="J271" s="16">
        <v>21.069405820557449</v>
      </c>
      <c r="K271" s="16"/>
      <c r="L271" s="16"/>
      <c r="M271" s="16"/>
      <c r="O271" s="291"/>
      <c r="P271" s="291"/>
      <c r="Q271" s="291"/>
      <c r="R271" s="179"/>
      <c r="S271" s="19"/>
      <c r="T271" s="19"/>
      <c r="U271" s="179"/>
      <c r="V271" s="179"/>
      <c r="W271" s="179"/>
    </row>
    <row r="272" spans="1:23" s="20" customFormat="1" ht="11.25" customHeight="1" x14ac:dyDescent="0.2">
      <c r="A272" s="17" t="s">
        <v>452</v>
      </c>
      <c r="B272" s="18">
        <v>226182.40223099999</v>
      </c>
      <c r="C272" s="18">
        <v>204963.33683099999</v>
      </c>
      <c r="D272" s="18">
        <v>264038.50812000001</v>
      </c>
      <c r="E272" s="16">
        <v>28.822311444758384</v>
      </c>
      <c r="F272" s="16"/>
      <c r="G272" s="18">
        <v>597455.28281999985</v>
      </c>
      <c r="H272" s="18">
        <v>527795.98601999995</v>
      </c>
      <c r="I272" s="18">
        <v>752440.16141000006</v>
      </c>
      <c r="J272" s="16">
        <v>42.56269114208223</v>
      </c>
      <c r="K272" s="343"/>
      <c r="L272" s="16"/>
      <c r="M272" s="16"/>
      <c r="O272" s="291"/>
      <c r="P272" s="291"/>
      <c r="Q272" s="291"/>
    </row>
    <row r="273" spans="1:24" ht="11.25" customHeight="1" x14ac:dyDescent="0.2">
      <c r="A273" s="9" t="s">
        <v>453</v>
      </c>
      <c r="B273" s="11">
        <v>220260.48752099997</v>
      </c>
      <c r="C273" s="11">
        <v>199569.722121</v>
      </c>
      <c r="D273" s="11">
        <v>258870.60347000003</v>
      </c>
      <c r="E273" s="12">
        <v>29.71436785037244</v>
      </c>
      <c r="F273" s="12"/>
      <c r="G273" s="11">
        <v>582339.29837999982</v>
      </c>
      <c r="H273" s="11">
        <v>514073.09187</v>
      </c>
      <c r="I273" s="11">
        <v>737916.11140000005</v>
      </c>
      <c r="J273" s="12">
        <v>43.543033679460876</v>
      </c>
      <c r="K273" s="343"/>
      <c r="L273" s="12"/>
      <c r="M273" s="12"/>
      <c r="O273" s="291"/>
      <c r="P273" s="291"/>
      <c r="Q273" s="291"/>
      <c r="R273" s="246"/>
    </row>
    <row r="274" spans="1:24" ht="11.25" customHeight="1" x14ac:dyDescent="0.2">
      <c r="A274" s="341" t="s">
        <v>454</v>
      </c>
      <c r="B274" s="11">
        <v>172531.07964099996</v>
      </c>
      <c r="C274" s="11">
        <v>155898.59744099999</v>
      </c>
      <c r="D274" s="11">
        <v>212230.78184000004</v>
      </c>
      <c r="E274" s="12">
        <v>36.133862217919585</v>
      </c>
      <c r="F274" s="12"/>
      <c r="G274" s="11">
        <v>515478.49913999985</v>
      </c>
      <c r="H274" s="11">
        <v>455274.53477999999</v>
      </c>
      <c r="I274" s="11">
        <v>653035.13647000003</v>
      </c>
      <c r="J274" s="12">
        <v>43.437659386234486</v>
      </c>
      <c r="K274" s="343"/>
      <c r="L274" s="12"/>
      <c r="M274" s="12"/>
      <c r="O274" s="291"/>
      <c r="P274" s="291"/>
      <c r="Q274" s="291"/>
      <c r="R274" s="246"/>
    </row>
    <row r="275" spans="1:24" ht="11.25" customHeight="1" x14ac:dyDescent="0.2">
      <c r="A275" s="341" t="s">
        <v>461</v>
      </c>
      <c r="B275" s="11">
        <v>47729.407880000006</v>
      </c>
      <c r="C275" s="11">
        <v>43671.124680000001</v>
      </c>
      <c r="D275" s="11">
        <v>46639.821629999999</v>
      </c>
      <c r="E275" s="12">
        <v>6.7978486282483317</v>
      </c>
      <c r="F275" s="12"/>
      <c r="G275" s="11">
        <v>66860.799239999993</v>
      </c>
      <c r="H275" s="11">
        <v>58798.557089999988</v>
      </c>
      <c r="I275" s="11">
        <v>84880.974929999982</v>
      </c>
      <c r="J275" s="12">
        <v>44.358942006139642</v>
      </c>
      <c r="K275" s="343"/>
      <c r="L275" s="12"/>
      <c r="M275" s="12"/>
      <c r="O275" s="291"/>
      <c r="P275" s="291"/>
      <c r="Q275" s="291"/>
      <c r="R275" s="246"/>
    </row>
    <row r="276" spans="1:24" ht="11.25" customHeight="1" x14ac:dyDescent="0.2">
      <c r="A276" s="9" t="s">
        <v>455</v>
      </c>
      <c r="B276" s="11">
        <v>5921.91471</v>
      </c>
      <c r="C276" s="11">
        <v>5393.6147099999998</v>
      </c>
      <c r="D276" s="11">
        <v>5167.9046499999995</v>
      </c>
      <c r="E276" s="12">
        <v>-4.1847642469070649</v>
      </c>
      <c r="F276" s="12"/>
      <c r="G276" s="11">
        <v>15115.98444</v>
      </c>
      <c r="H276" s="11">
        <v>13722.89415</v>
      </c>
      <c r="I276" s="11">
        <v>14524.050009999999</v>
      </c>
      <c r="J276" s="12">
        <v>5.8380969148552424</v>
      </c>
      <c r="K276" s="343"/>
      <c r="L276" s="12"/>
      <c r="M276" s="12"/>
      <c r="O276" s="291"/>
      <c r="P276" s="291"/>
      <c r="Q276" s="291"/>
      <c r="R276" s="246"/>
    </row>
    <row r="277" spans="1:24" s="20" customFormat="1" ht="11.25" customHeight="1" x14ac:dyDescent="0.2">
      <c r="A277" s="17" t="s">
        <v>451</v>
      </c>
      <c r="B277" s="18">
        <v>170012.20908830001</v>
      </c>
      <c r="C277" s="18">
        <v>154985.3264433</v>
      </c>
      <c r="D277" s="18">
        <v>159882.56850599998</v>
      </c>
      <c r="E277" s="16">
        <v>3.1598101414404454</v>
      </c>
      <c r="F277" s="16"/>
      <c r="G277" s="18">
        <v>416096.04480000003</v>
      </c>
      <c r="H277" s="18">
        <v>377641.11905999994</v>
      </c>
      <c r="I277" s="18">
        <v>352857.22470999998</v>
      </c>
      <c r="J277" s="16">
        <v>-6.5628166794152207</v>
      </c>
      <c r="K277" s="343"/>
      <c r="L277" s="16"/>
      <c r="M277" s="16"/>
      <c r="O277" s="291"/>
      <c r="P277" s="291"/>
      <c r="Q277" s="291"/>
      <c r="R277" s="22"/>
    </row>
    <row r="278" spans="1:24" ht="11.25" customHeight="1" x14ac:dyDescent="0.2">
      <c r="A278" s="9" t="s">
        <v>448</v>
      </c>
      <c r="B278" s="11">
        <v>147925.93548330001</v>
      </c>
      <c r="C278" s="11">
        <v>135338.45242330001</v>
      </c>
      <c r="D278" s="11">
        <v>142563.50125599999</v>
      </c>
      <c r="E278" s="12">
        <v>5.3385041008907592</v>
      </c>
      <c r="F278" s="12"/>
      <c r="G278" s="11">
        <v>394723.55494</v>
      </c>
      <c r="H278" s="11">
        <v>357966.71032999991</v>
      </c>
      <c r="I278" s="11">
        <v>340058.89455999999</v>
      </c>
      <c r="J278" s="12">
        <v>-5.0026483617683937</v>
      </c>
      <c r="K278" s="343"/>
      <c r="L278" s="12"/>
      <c r="M278" s="12"/>
      <c r="O278" s="291"/>
      <c r="P278" s="291"/>
      <c r="Q278" s="291"/>
    </row>
    <row r="279" spans="1:24" ht="11.25" customHeight="1" x14ac:dyDescent="0.2">
      <c r="A279" s="341" t="s">
        <v>459</v>
      </c>
      <c r="B279" s="11">
        <v>1387.8040974999999</v>
      </c>
      <c r="C279" s="11">
        <v>1279.1733575000001</v>
      </c>
      <c r="D279" s="11">
        <v>1991.9464</v>
      </c>
      <c r="E279" s="12">
        <v>55.721379617617629</v>
      </c>
      <c r="F279" s="12"/>
      <c r="G279" s="11">
        <v>2040.2931700000001</v>
      </c>
      <c r="H279" s="11">
        <v>1800.8063999999999</v>
      </c>
      <c r="I279" s="11">
        <v>2249.70244</v>
      </c>
      <c r="J279" s="12">
        <v>24.927501368275912</v>
      </c>
      <c r="K279" s="343"/>
      <c r="L279" s="12"/>
      <c r="M279" s="12"/>
      <c r="O279" s="291"/>
      <c r="P279" s="291"/>
      <c r="Q279" s="291"/>
    </row>
    <row r="280" spans="1:24" ht="11.25" customHeight="1" x14ac:dyDescent="0.2">
      <c r="A280" s="341" t="s">
        <v>460</v>
      </c>
      <c r="B280" s="11">
        <v>146538.13138580002</v>
      </c>
      <c r="C280" s="11">
        <v>134059.27906580002</v>
      </c>
      <c r="D280" s="11">
        <v>140571.554856</v>
      </c>
      <c r="E280" s="12">
        <v>4.8577583257057455</v>
      </c>
      <c r="F280" s="12"/>
      <c r="G280" s="11">
        <v>392683.26176999998</v>
      </c>
      <c r="H280" s="11">
        <v>356165.90392999991</v>
      </c>
      <c r="I280" s="11">
        <v>337809.19211999996</v>
      </c>
      <c r="J280" s="12">
        <v>-5.1539778534240952</v>
      </c>
      <c r="K280" s="343"/>
      <c r="L280" s="12"/>
      <c r="M280" s="12"/>
      <c r="O280" s="291"/>
      <c r="P280" s="291"/>
      <c r="Q280" s="291"/>
    </row>
    <row r="281" spans="1:24" ht="11.25" customHeight="1" x14ac:dyDescent="0.2">
      <c r="A281" s="9" t="s">
        <v>450</v>
      </c>
      <c r="B281" s="11">
        <v>22086.273605000002</v>
      </c>
      <c r="C281" s="11">
        <v>19646.874020000003</v>
      </c>
      <c r="D281" s="11">
        <v>17319.067250000004</v>
      </c>
      <c r="E281" s="12">
        <v>-11.848229736854591</v>
      </c>
      <c r="F281" s="12"/>
      <c r="G281" s="11">
        <v>21372.489860000001</v>
      </c>
      <c r="H281" s="11">
        <v>19674.408729999999</v>
      </c>
      <c r="I281" s="11">
        <v>12798.330150000002</v>
      </c>
      <c r="J281" s="12">
        <v>-34.94935311329175</v>
      </c>
      <c r="K281" s="343"/>
      <c r="L281" s="12"/>
      <c r="M281" s="12"/>
      <c r="O281" s="291"/>
      <c r="P281" s="291"/>
      <c r="Q281" s="291"/>
    </row>
    <row r="282" spans="1:24" s="20" customFormat="1" ht="11.25" customHeight="1" x14ac:dyDescent="0.2">
      <c r="A282" s="17" t="s">
        <v>434</v>
      </c>
      <c r="B282" s="18">
        <v>21311.6856524</v>
      </c>
      <c r="C282" s="18">
        <v>19180.1219624</v>
      </c>
      <c r="D282" s="18">
        <v>23889.754652000003</v>
      </c>
      <c r="E282" s="16">
        <v>24.554758821829139</v>
      </c>
      <c r="F282" s="16"/>
      <c r="G282" s="18">
        <v>88539.028490000012</v>
      </c>
      <c r="H282" s="18">
        <v>78378.919840000002</v>
      </c>
      <c r="I282" s="18">
        <v>93741.102579999992</v>
      </c>
      <c r="J282" s="16">
        <v>19.599890852489182</v>
      </c>
      <c r="K282" s="343"/>
      <c r="L282" s="16"/>
      <c r="M282" s="16"/>
      <c r="O282" s="291"/>
      <c r="P282" s="291"/>
      <c r="Q282" s="291"/>
    </row>
    <row r="283" spans="1:24" ht="11.25" customHeight="1" x14ac:dyDescent="0.2">
      <c r="A283" s="9" t="s">
        <v>458</v>
      </c>
      <c r="B283" s="11">
        <v>20549.040232399999</v>
      </c>
      <c r="C283" s="11">
        <v>18441.458882400002</v>
      </c>
      <c r="D283" s="11">
        <v>23277.418422000002</v>
      </c>
      <c r="E283" s="12">
        <v>26.223302453664886</v>
      </c>
      <c r="F283" s="12"/>
      <c r="G283" s="11">
        <v>86255.281230000008</v>
      </c>
      <c r="H283" s="11">
        <v>76183.949980000005</v>
      </c>
      <c r="I283" s="11">
        <v>91500.929839999997</v>
      </c>
      <c r="J283" s="12">
        <v>20.105258212551377</v>
      </c>
      <c r="K283" s="343"/>
      <c r="L283" s="12"/>
      <c r="M283" s="12"/>
      <c r="O283" s="291"/>
      <c r="P283" s="291"/>
      <c r="Q283" s="291"/>
    </row>
    <row r="284" spans="1:24" ht="11.25" customHeight="1" x14ac:dyDescent="0.2">
      <c r="A284" s="341" t="s">
        <v>70</v>
      </c>
      <c r="B284" s="11">
        <v>19149.866432399998</v>
      </c>
      <c r="C284" s="11">
        <v>17134.633472400001</v>
      </c>
      <c r="D284" s="11">
        <v>22035.026872000002</v>
      </c>
      <c r="E284" s="12">
        <v>28.599347674949797</v>
      </c>
      <c r="F284" s="12"/>
      <c r="G284" s="11">
        <v>80265.195420000004</v>
      </c>
      <c r="H284" s="11">
        <v>70529.400560000009</v>
      </c>
      <c r="I284" s="11">
        <v>86028.574569999997</v>
      </c>
      <c r="J284" s="12">
        <v>21.975479568715045</v>
      </c>
      <c r="K284" s="343"/>
      <c r="L284" s="12"/>
      <c r="M284" s="12"/>
      <c r="O284" s="291"/>
      <c r="P284" s="291"/>
      <c r="Q284" s="291"/>
    </row>
    <row r="285" spans="1:24" ht="11.25" customHeight="1" x14ac:dyDescent="0.2">
      <c r="A285" s="341" t="s">
        <v>457</v>
      </c>
      <c r="B285" s="11">
        <v>1399.1738</v>
      </c>
      <c r="C285" s="11">
        <v>1306.8254100000001</v>
      </c>
      <c r="D285" s="11">
        <v>1242.3915499999998</v>
      </c>
      <c r="E285" s="12">
        <v>-4.9305637544957364</v>
      </c>
      <c r="F285" s="12"/>
      <c r="G285" s="11">
        <v>5990.0858099999996</v>
      </c>
      <c r="H285" s="11">
        <v>5654.5494199999994</v>
      </c>
      <c r="I285" s="11">
        <v>5472.35527</v>
      </c>
      <c r="J285" s="12">
        <v>-3.2220807789844912</v>
      </c>
      <c r="K285" s="343"/>
      <c r="L285" s="12"/>
      <c r="M285" s="12"/>
      <c r="O285" s="291"/>
      <c r="P285" s="291"/>
      <c r="Q285" s="291"/>
    </row>
    <row r="286" spans="1:24" ht="11.25" customHeight="1" x14ac:dyDescent="0.2">
      <c r="A286" s="9" t="s">
        <v>449</v>
      </c>
      <c r="B286" s="11">
        <v>762.64541999999994</v>
      </c>
      <c r="C286" s="11">
        <v>738.66307999999981</v>
      </c>
      <c r="D286" s="11">
        <v>612.33623</v>
      </c>
      <c r="E286" s="12">
        <v>-17.102093419912066</v>
      </c>
      <c r="F286" s="12"/>
      <c r="G286" s="11">
        <v>2283.7472600000001</v>
      </c>
      <c r="H286" s="11">
        <v>2194.9698599999997</v>
      </c>
      <c r="I286" s="11">
        <v>2240.17274</v>
      </c>
      <c r="J286" s="12">
        <v>2.0593849976600751</v>
      </c>
      <c r="K286" s="343"/>
      <c r="L286" s="12"/>
      <c r="M286" s="12"/>
      <c r="O286" s="291"/>
      <c r="P286" s="291"/>
      <c r="Q286" s="291"/>
    </row>
    <row r="287" spans="1:24" s="20" customFormat="1" ht="11.25" customHeight="1" x14ac:dyDescent="0.2">
      <c r="A287" s="17" t="s">
        <v>71</v>
      </c>
      <c r="B287" s="18">
        <v>5667.8660799999998</v>
      </c>
      <c r="C287" s="18">
        <v>5523.6386199999997</v>
      </c>
      <c r="D287" s="18">
        <v>5917.8850499999999</v>
      </c>
      <c r="E287" s="16">
        <v>7.1374406821712171</v>
      </c>
      <c r="F287" s="16"/>
      <c r="G287" s="18">
        <v>35020.767149999992</v>
      </c>
      <c r="H287" s="18">
        <v>33835.986009999993</v>
      </c>
      <c r="I287" s="18">
        <v>33708.47954</v>
      </c>
      <c r="J287" s="16">
        <v>-0.37683686818617446</v>
      </c>
      <c r="K287" s="16"/>
      <c r="L287" s="16"/>
      <c r="M287" s="16"/>
      <c r="O287" s="291"/>
      <c r="P287" s="291"/>
      <c r="Q287" s="291"/>
      <c r="S287" s="179"/>
      <c r="T287" s="179"/>
      <c r="U287" s="179"/>
      <c r="V287" s="179"/>
      <c r="W287" s="179"/>
      <c r="X287" s="179"/>
    </row>
    <row r="288" spans="1:24" s="20" customFormat="1" ht="11.25" customHeight="1" x14ac:dyDescent="0.2">
      <c r="A288" s="17" t="s">
        <v>72</v>
      </c>
      <c r="B288" s="18">
        <v>29190.556526000004</v>
      </c>
      <c r="C288" s="18">
        <v>26414.214096</v>
      </c>
      <c r="D288" s="18">
        <v>24527.213359000001</v>
      </c>
      <c r="E288" s="16">
        <v>-7.1438837064842176</v>
      </c>
      <c r="F288" s="16"/>
      <c r="G288" s="18">
        <v>34644.204100000017</v>
      </c>
      <c r="H288" s="18">
        <v>30051.761259999999</v>
      </c>
      <c r="I288" s="18">
        <v>35701.76350999999</v>
      </c>
      <c r="J288" s="16">
        <v>18.800902220397802</v>
      </c>
      <c r="K288" s="16"/>
      <c r="L288" s="16"/>
      <c r="M288" s="16"/>
      <c r="O288" s="291"/>
      <c r="P288" s="291"/>
      <c r="Q288" s="291"/>
      <c r="R288" s="22"/>
      <c r="S288" s="179"/>
      <c r="T288" s="179"/>
      <c r="U288" s="179"/>
      <c r="V288" s="179"/>
    </row>
    <row r="289" spans="1:23" ht="11.25" customHeight="1" x14ac:dyDescent="0.2">
      <c r="A289" s="18"/>
      <c r="B289" s="11"/>
      <c r="C289" s="11">
        <v>135.3384524233</v>
      </c>
      <c r="D289" s="11">
        <v>142.563501256</v>
      </c>
      <c r="E289" s="12"/>
      <c r="F289" s="12"/>
      <c r="G289" s="11"/>
      <c r="H289" s="11">
        <v>357.9667103299999</v>
      </c>
      <c r="I289" s="11">
        <v>340.05889456</v>
      </c>
      <c r="J289" s="12"/>
      <c r="K289" s="12"/>
      <c r="L289" s="12"/>
      <c r="M289" s="12"/>
      <c r="N289" s="130"/>
      <c r="O289" s="291"/>
      <c r="P289" s="291"/>
      <c r="Q289" s="291"/>
      <c r="R289" s="131"/>
      <c r="S289" s="131"/>
      <c r="T289" s="13"/>
      <c r="U289" s="13"/>
      <c r="V289" s="13"/>
    </row>
    <row r="290" spans="1:23" s="20" customFormat="1" ht="11.25" customHeight="1" x14ac:dyDescent="0.2">
      <c r="A290" s="17" t="s">
        <v>73</v>
      </c>
      <c r="B290" s="18"/>
      <c r="C290" s="18"/>
      <c r="D290" s="18"/>
      <c r="E290" s="16"/>
      <c r="F290" s="16"/>
      <c r="G290" s="18">
        <v>44888.960000000196</v>
      </c>
      <c r="H290" s="18">
        <v>40533.567329999991</v>
      </c>
      <c r="I290" s="18">
        <v>23781.239260000177</v>
      </c>
      <c r="J290" s="16">
        <v>-41.329518158647147</v>
      </c>
      <c r="K290" s="16"/>
      <c r="L290" s="16"/>
      <c r="M290" s="16"/>
      <c r="N290" s="205"/>
      <c r="O290" s="291"/>
      <c r="P290" s="291"/>
      <c r="Q290" s="291"/>
      <c r="R290" s="137"/>
      <c r="S290" s="137"/>
      <c r="T290" s="137"/>
      <c r="U290" s="137"/>
      <c r="V290" s="137"/>
      <c r="W290" s="137"/>
    </row>
    <row r="291" spans="1:23" ht="15" x14ac:dyDescent="0.2">
      <c r="A291" s="84"/>
      <c r="B291" s="90"/>
      <c r="C291" s="90"/>
      <c r="D291" s="90"/>
      <c r="E291" s="90"/>
      <c r="F291" s="90"/>
      <c r="G291" s="90"/>
      <c r="H291" s="90"/>
      <c r="I291" s="90"/>
      <c r="J291" s="84"/>
      <c r="K291" s="9"/>
      <c r="L291" s="9"/>
      <c r="M291" s="9"/>
      <c r="N291" s="130"/>
      <c r="O291" s="291"/>
      <c r="P291" s="291"/>
      <c r="Q291" s="291"/>
      <c r="R291" s="129"/>
      <c r="S291" s="129"/>
      <c r="T291" s="129"/>
      <c r="U291" s="129"/>
      <c r="V291" s="129"/>
      <c r="W291" s="129"/>
    </row>
    <row r="292" spans="1:23" ht="15" x14ac:dyDescent="0.2">
      <c r="A292" s="9" t="s">
        <v>411</v>
      </c>
      <c r="B292" s="9"/>
      <c r="C292" s="9"/>
      <c r="D292" s="9"/>
      <c r="E292" s="9"/>
      <c r="F292" s="9"/>
      <c r="G292" s="9"/>
      <c r="H292" s="9"/>
      <c r="I292" s="9"/>
      <c r="J292" s="9"/>
      <c r="K292" s="9"/>
      <c r="L292" s="9"/>
      <c r="M292" s="9"/>
      <c r="N292" s="130"/>
      <c r="O292" s="291"/>
      <c r="P292" s="291"/>
      <c r="Q292" s="291"/>
      <c r="R292" s="129"/>
      <c r="S292" s="129"/>
      <c r="T292" s="129"/>
      <c r="U292" s="129"/>
      <c r="V292" s="129"/>
      <c r="W292" s="129"/>
    </row>
    <row r="293" spans="1:23" ht="15" x14ac:dyDescent="0.2">
      <c r="A293" s="9" t="s">
        <v>403</v>
      </c>
      <c r="B293" s="9"/>
      <c r="C293" s="9"/>
      <c r="D293" s="9"/>
      <c r="E293" s="9"/>
      <c r="F293" s="9"/>
      <c r="G293" s="9"/>
      <c r="H293" s="9"/>
      <c r="I293" s="9"/>
      <c r="J293" s="9"/>
      <c r="K293" s="9"/>
      <c r="L293" s="9"/>
      <c r="M293" s="9"/>
      <c r="N293" s="130"/>
      <c r="O293" s="291"/>
      <c r="P293" s="291"/>
      <c r="Q293" s="291"/>
      <c r="R293" s="129"/>
      <c r="S293" s="129"/>
      <c r="T293" s="129"/>
      <c r="U293" s="129"/>
      <c r="V293" s="129"/>
      <c r="W293" s="129"/>
    </row>
    <row r="294" spans="1:23" ht="20.100000000000001" customHeight="1" x14ac:dyDescent="0.2">
      <c r="A294" s="404" t="s">
        <v>199</v>
      </c>
      <c r="B294" s="404"/>
      <c r="C294" s="404"/>
      <c r="D294" s="404"/>
      <c r="E294" s="404"/>
      <c r="F294" s="404"/>
      <c r="G294" s="404"/>
      <c r="H294" s="404"/>
      <c r="I294" s="404"/>
      <c r="J294" s="404"/>
      <c r="K294" s="357"/>
      <c r="L294" s="357"/>
      <c r="M294" s="357"/>
      <c r="N294" s="130"/>
      <c r="O294" s="291"/>
      <c r="P294" s="291"/>
      <c r="Q294" s="291"/>
      <c r="R294" s="129"/>
      <c r="S294" s="129"/>
      <c r="T294" s="129"/>
      <c r="U294" s="129"/>
      <c r="V294" s="129"/>
      <c r="W294" s="129"/>
    </row>
    <row r="295" spans="1:23" ht="20.100000000000001" customHeight="1" x14ac:dyDescent="0.2">
      <c r="A295" s="405" t="s">
        <v>161</v>
      </c>
      <c r="B295" s="405"/>
      <c r="C295" s="405"/>
      <c r="D295" s="405"/>
      <c r="E295" s="405"/>
      <c r="F295" s="405"/>
      <c r="G295" s="405"/>
      <c r="H295" s="405"/>
      <c r="I295" s="405"/>
      <c r="J295" s="405"/>
      <c r="K295" s="357"/>
      <c r="L295" s="357"/>
      <c r="M295" s="357"/>
      <c r="N295" s="130"/>
      <c r="O295" s="291"/>
      <c r="P295" s="291"/>
      <c r="Q295" s="291"/>
      <c r="V295" s="129"/>
      <c r="W295" s="129"/>
    </row>
    <row r="296" spans="1:23" s="20" customFormat="1" ht="15.75" x14ac:dyDescent="0.2">
      <c r="A296" s="17"/>
      <c r="B296" s="406" t="s">
        <v>101</v>
      </c>
      <c r="C296" s="406"/>
      <c r="D296" s="406"/>
      <c r="E296" s="406"/>
      <c r="F296" s="358"/>
      <c r="G296" s="406" t="s">
        <v>422</v>
      </c>
      <c r="H296" s="406"/>
      <c r="I296" s="406"/>
      <c r="J296" s="406"/>
      <c r="K296" s="358"/>
      <c r="L296" s="358"/>
      <c r="M296" s="358"/>
      <c r="N296" s="136"/>
      <c r="O296" s="291"/>
      <c r="P296" s="291"/>
      <c r="Q296" s="291"/>
      <c r="V296" s="137"/>
      <c r="W296" s="137"/>
    </row>
    <row r="297" spans="1:23" s="20" customFormat="1" ht="15.75" x14ac:dyDescent="0.2">
      <c r="A297" s="17" t="s">
        <v>258</v>
      </c>
      <c r="B297" s="410">
        <v>2019</v>
      </c>
      <c r="C297" s="407" t="s">
        <v>513</v>
      </c>
      <c r="D297" s="407"/>
      <c r="E297" s="407"/>
      <c r="F297" s="358"/>
      <c r="G297" s="410">
        <v>2019</v>
      </c>
      <c r="H297" s="407" t="s">
        <v>513</v>
      </c>
      <c r="I297" s="407"/>
      <c r="J297" s="407"/>
      <c r="K297" s="358"/>
      <c r="L297" s="358"/>
      <c r="M297" s="358"/>
      <c r="N297" s="136"/>
      <c r="O297" s="291"/>
      <c r="P297" s="291"/>
      <c r="Q297" s="291"/>
      <c r="R297" s="22"/>
      <c r="S297" s="22"/>
      <c r="V297" s="137"/>
      <c r="W297" s="137"/>
    </row>
    <row r="298" spans="1:23" s="20" customFormat="1" ht="12.75" x14ac:dyDescent="0.2">
      <c r="A298" s="123"/>
      <c r="B298" s="411"/>
      <c r="C298" s="256">
        <v>2019</v>
      </c>
      <c r="D298" s="256">
        <v>2020</v>
      </c>
      <c r="E298" s="359" t="s">
        <v>525</v>
      </c>
      <c r="F298" s="125"/>
      <c r="G298" s="411"/>
      <c r="H298" s="256">
        <v>2019</v>
      </c>
      <c r="I298" s="256">
        <v>2020</v>
      </c>
      <c r="J298" s="359" t="s">
        <v>525</v>
      </c>
      <c r="K298" s="358"/>
      <c r="L298" s="358"/>
      <c r="M298" s="358"/>
      <c r="O298" s="291"/>
      <c r="P298" s="291"/>
      <c r="Q298" s="291"/>
      <c r="R298" s="246"/>
      <c r="S298" s="246"/>
    </row>
    <row r="299" spans="1:23" ht="12.75" x14ac:dyDescent="0.2">
      <c r="A299" s="9"/>
      <c r="B299" s="11"/>
      <c r="C299" s="11"/>
      <c r="D299" s="11"/>
      <c r="E299" s="12"/>
      <c r="F299" s="12"/>
      <c r="G299" s="11"/>
      <c r="H299" s="11"/>
      <c r="I299" s="11"/>
      <c r="J299" s="12"/>
      <c r="K299" s="12"/>
      <c r="L299" s="12"/>
      <c r="M299" s="12"/>
      <c r="O299" s="291"/>
      <c r="P299" s="291"/>
      <c r="Q299" s="291"/>
      <c r="R299" s="246"/>
      <c r="S299" s="246"/>
    </row>
    <row r="300" spans="1:23" s="20" customFormat="1" ht="15" customHeight="1" x14ac:dyDescent="0.2">
      <c r="A300" s="17" t="s">
        <v>255</v>
      </c>
      <c r="B300" s="18"/>
      <c r="C300" s="18"/>
      <c r="D300" s="18"/>
      <c r="E300" s="16"/>
      <c r="F300" s="16"/>
      <c r="G300" s="18">
        <v>427310</v>
      </c>
      <c r="H300" s="18">
        <v>394735</v>
      </c>
      <c r="I300" s="18">
        <v>328564</v>
      </c>
      <c r="J300" s="16">
        <v>-16.763398229191736</v>
      </c>
      <c r="K300" s="16"/>
      <c r="L300" s="16"/>
      <c r="M300" s="16"/>
      <c r="O300" s="291"/>
      <c r="P300" s="291"/>
      <c r="Q300" s="291"/>
      <c r="R300" s="22"/>
      <c r="S300" s="22"/>
    </row>
    <row r="301" spans="1:23" ht="12.75" x14ac:dyDescent="0.2">
      <c r="A301" s="17"/>
      <c r="B301" s="11"/>
      <c r="C301" s="11"/>
      <c r="D301" s="11"/>
      <c r="E301" s="12"/>
      <c r="F301" s="12"/>
      <c r="G301" s="11"/>
      <c r="H301" s="11"/>
      <c r="I301" s="11"/>
      <c r="J301" s="12"/>
      <c r="K301" s="12"/>
      <c r="L301" s="12"/>
      <c r="M301" s="12"/>
      <c r="O301" s="291"/>
      <c r="P301" s="291"/>
      <c r="Q301" s="291"/>
      <c r="R301" s="246"/>
      <c r="S301" s="246"/>
    </row>
    <row r="302" spans="1:23" s="20" customFormat="1" ht="14.25" customHeight="1" x14ac:dyDescent="0.2">
      <c r="A302" s="17" t="s">
        <v>75</v>
      </c>
      <c r="B302" s="18">
        <v>5352731.2822000002</v>
      </c>
      <c r="C302" s="18">
        <v>4915521.8121999996</v>
      </c>
      <c r="D302" s="18">
        <v>4389388.9278500006</v>
      </c>
      <c r="E302" s="16">
        <v>-10.703500146091756</v>
      </c>
      <c r="F302" s="18"/>
      <c r="G302" s="18">
        <v>395115.52196000004</v>
      </c>
      <c r="H302" s="18">
        <v>363731.39791</v>
      </c>
      <c r="I302" s="18">
        <v>310375.15740000003</v>
      </c>
      <c r="J302" s="16">
        <v>-14.669132446795857</v>
      </c>
      <c r="K302" s="16"/>
      <c r="L302" s="16"/>
      <c r="M302" s="16"/>
      <c r="O302" s="291"/>
      <c r="P302" s="291"/>
      <c r="Q302" s="291"/>
      <c r="R302" s="22"/>
      <c r="S302" s="22"/>
    </row>
    <row r="303" spans="1:23" ht="11.25" customHeight="1" x14ac:dyDescent="0.2">
      <c r="A303" s="9" t="s">
        <v>347</v>
      </c>
      <c r="B303" s="11">
        <v>0</v>
      </c>
      <c r="C303" s="11">
        <v>0</v>
      </c>
      <c r="D303" s="11">
        <v>30290.76</v>
      </c>
      <c r="E303" s="12" t="s">
        <v>527</v>
      </c>
      <c r="F303" s="12"/>
      <c r="G303" s="11">
        <v>0</v>
      </c>
      <c r="H303" s="11">
        <v>0</v>
      </c>
      <c r="I303" s="11">
        <v>1079.51208</v>
      </c>
      <c r="J303" s="12" t="s">
        <v>527</v>
      </c>
      <c r="K303" s="12"/>
      <c r="L303" s="12"/>
      <c r="M303" s="12"/>
      <c r="O303" s="291"/>
      <c r="P303" s="291"/>
      <c r="Q303" s="291"/>
      <c r="R303" s="246"/>
      <c r="S303" s="246"/>
    </row>
    <row r="304" spans="1:23" ht="11.25" customHeight="1" x14ac:dyDescent="0.2">
      <c r="A304" s="9" t="s">
        <v>90</v>
      </c>
      <c r="B304" s="11">
        <v>5352731.2822000002</v>
      </c>
      <c r="C304" s="11">
        <v>4915521.8121999996</v>
      </c>
      <c r="D304" s="11">
        <v>4359098.1678500008</v>
      </c>
      <c r="E304" s="12">
        <v>-11.319726889808365</v>
      </c>
      <c r="F304" s="12"/>
      <c r="G304" s="11">
        <v>395115.52196000004</v>
      </c>
      <c r="H304" s="11">
        <v>363731.39791</v>
      </c>
      <c r="I304" s="11">
        <v>309295.64532000001</v>
      </c>
      <c r="J304" s="12">
        <v>-14.965920704890408</v>
      </c>
      <c r="K304" s="12"/>
      <c r="L304" s="12"/>
      <c r="M304" s="12"/>
      <c r="O304" s="291"/>
      <c r="P304" s="291"/>
      <c r="Q304" s="291"/>
      <c r="R304" s="246"/>
      <c r="S304" s="246"/>
    </row>
    <row r="305" spans="1:19" s="273" customFormat="1" ht="12.75" x14ac:dyDescent="0.2">
      <c r="A305" s="270" t="s">
        <v>366</v>
      </c>
      <c r="B305" s="271"/>
      <c r="C305" s="271"/>
      <c r="D305" s="271"/>
      <c r="E305" s="272"/>
      <c r="F305" s="272"/>
      <c r="G305" s="271">
        <v>25414.729549999996</v>
      </c>
      <c r="H305" s="271">
        <v>24721.052949999998</v>
      </c>
      <c r="I305" s="271">
        <v>11530.780299999999</v>
      </c>
      <c r="J305" s="272">
        <v>-53.356435410248167</v>
      </c>
      <c r="K305" s="272"/>
      <c r="L305" s="272"/>
      <c r="M305" s="272"/>
      <c r="O305" s="291"/>
      <c r="P305" s="291"/>
      <c r="Q305" s="291"/>
      <c r="R305" s="274"/>
      <c r="S305" s="274"/>
    </row>
    <row r="306" spans="1:19" s="278" customFormat="1" ht="11.25" customHeight="1" x14ac:dyDescent="0.2">
      <c r="A306" s="275" t="s">
        <v>347</v>
      </c>
      <c r="B306" s="276"/>
      <c r="C306" s="276"/>
      <c r="D306" s="276"/>
      <c r="E306" s="277"/>
      <c r="F306" s="277"/>
      <c r="G306" s="276">
        <v>24449.921649999997</v>
      </c>
      <c r="H306" s="276">
        <v>23803.529889999998</v>
      </c>
      <c r="I306" s="276">
        <v>10968.672609999998</v>
      </c>
      <c r="J306" s="277">
        <v>-53.919974639526039</v>
      </c>
      <c r="K306" s="277"/>
      <c r="L306" s="277"/>
      <c r="M306" s="277"/>
      <c r="O306" s="291"/>
      <c r="P306" s="291"/>
      <c r="Q306" s="291"/>
      <c r="R306" s="279"/>
    </row>
    <row r="307" spans="1:19" s="278" customFormat="1" ht="11.25" customHeight="1" x14ac:dyDescent="0.2">
      <c r="A307" s="275" t="s">
        <v>90</v>
      </c>
      <c r="B307" s="276"/>
      <c r="C307" s="276"/>
      <c r="D307" s="276"/>
      <c r="E307" s="277"/>
      <c r="F307" s="277"/>
      <c r="G307" s="276">
        <v>964.80790000000002</v>
      </c>
      <c r="H307" s="276">
        <v>917.52305999999999</v>
      </c>
      <c r="I307" s="276">
        <v>562.10769000000005</v>
      </c>
      <c r="J307" s="277">
        <v>-38.736396445447376</v>
      </c>
      <c r="K307" s="277"/>
      <c r="L307" s="277"/>
      <c r="M307" s="277"/>
      <c r="O307" s="291"/>
      <c r="P307" s="291"/>
      <c r="Q307" s="291"/>
      <c r="R307" s="279"/>
      <c r="S307" s="280"/>
    </row>
    <row r="308" spans="1:19" s="20" customFormat="1" ht="11.25" customHeight="1" x14ac:dyDescent="0.2">
      <c r="A308" s="17" t="s">
        <v>76</v>
      </c>
      <c r="B308" s="18"/>
      <c r="C308" s="18"/>
      <c r="D308" s="18"/>
      <c r="E308" s="16" t="s">
        <v>527</v>
      </c>
      <c r="F308" s="16"/>
      <c r="G308" s="18">
        <v>6779.748489999969</v>
      </c>
      <c r="H308" s="18">
        <v>6282.5491400000174</v>
      </c>
      <c r="I308" s="18">
        <v>6658.0622999999905</v>
      </c>
      <c r="J308" s="16">
        <v>5.9770827355593497</v>
      </c>
      <c r="K308" s="16"/>
      <c r="L308" s="16"/>
      <c r="M308" s="16"/>
      <c r="O308" s="291"/>
      <c r="P308" s="291"/>
      <c r="Q308" s="291"/>
      <c r="R308" s="179"/>
    </row>
    <row r="309" spans="1:19" ht="11.25" customHeight="1" x14ac:dyDescent="0.2">
      <c r="A309" s="9"/>
      <c r="B309" s="11"/>
      <c r="C309" s="11"/>
      <c r="D309" s="11"/>
      <c r="E309" s="12"/>
      <c r="F309" s="12"/>
      <c r="G309" s="11"/>
      <c r="H309" s="11"/>
      <c r="I309" s="11"/>
      <c r="J309" s="12"/>
      <c r="K309" s="12"/>
      <c r="L309" s="12"/>
      <c r="M309" s="12"/>
      <c r="O309" s="291"/>
      <c r="P309" s="291"/>
      <c r="Q309" s="291"/>
    </row>
    <row r="310" spans="1:19" s="20" customFormat="1" ht="11.25" customHeight="1" x14ac:dyDescent="0.2">
      <c r="A310" s="17" t="s">
        <v>256</v>
      </c>
      <c r="B310" s="18"/>
      <c r="C310" s="18"/>
      <c r="D310" s="18"/>
      <c r="E310" s="12" t="s">
        <v>527</v>
      </c>
      <c r="F310" s="16"/>
      <c r="G310" s="18">
        <v>4588127</v>
      </c>
      <c r="H310" s="18">
        <v>4251335</v>
      </c>
      <c r="I310" s="18">
        <v>3588795</v>
      </c>
      <c r="J310" s="16">
        <v>-15.584281172855114</v>
      </c>
      <c r="K310" s="16"/>
      <c r="L310" s="16"/>
      <c r="M310" s="16"/>
      <c r="O310" s="291"/>
      <c r="P310" s="291"/>
      <c r="Q310" s="291"/>
    </row>
    <row r="311" spans="1:19" ht="11.25" customHeight="1" x14ac:dyDescent="0.2">
      <c r="A311" s="9"/>
      <c r="B311" s="11"/>
      <c r="C311" s="11"/>
      <c r="D311" s="11"/>
      <c r="E311" s="12"/>
      <c r="F311" s="12"/>
      <c r="G311" s="11"/>
      <c r="H311" s="11"/>
      <c r="I311" s="11"/>
      <c r="J311" s="12"/>
      <c r="K311" s="12"/>
      <c r="L311" s="12"/>
      <c r="M311" s="12"/>
      <c r="O311" s="291"/>
      <c r="P311" s="291"/>
      <c r="Q311" s="291"/>
    </row>
    <row r="312" spans="1:19" s="20" customFormat="1" x14ac:dyDescent="0.2">
      <c r="A312" s="17" t="s">
        <v>77</v>
      </c>
      <c r="B312" s="18">
        <v>4624643.9049999993</v>
      </c>
      <c r="C312" s="18">
        <v>4249458.2419999996</v>
      </c>
      <c r="D312" s="18">
        <v>3935730.7579999999</v>
      </c>
      <c r="E312" s="16">
        <v>-7.3827642521401629</v>
      </c>
      <c r="F312" s="16"/>
      <c r="G312" s="18">
        <v>2660718.88155</v>
      </c>
      <c r="H312" s="18">
        <v>2477994.6259399997</v>
      </c>
      <c r="I312" s="18">
        <v>1891475.0884100003</v>
      </c>
      <c r="J312" s="16">
        <v>-23.669120642564337</v>
      </c>
      <c r="K312" s="16"/>
      <c r="L312" s="16"/>
      <c r="M312" s="16"/>
      <c r="O312" s="291"/>
      <c r="P312" s="291"/>
      <c r="Q312" s="291"/>
      <c r="R312" s="179"/>
      <c r="S312" s="179"/>
    </row>
    <row r="313" spans="1:19" x14ac:dyDescent="0.2">
      <c r="A313" s="9" t="s">
        <v>284</v>
      </c>
      <c r="B313" s="11">
        <v>459494.712</v>
      </c>
      <c r="C313" s="11">
        <v>407616.87300000002</v>
      </c>
      <c r="D313" s="11">
        <v>400756.75799999997</v>
      </c>
      <c r="E313" s="12">
        <v>-1.6829811164367641</v>
      </c>
      <c r="F313" s="12"/>
      <c r="G313" s="11">
        <v>286397.84730999992</v>
      </c>
      <c r="H313" s="11">
        <v>259441.23435999997</v>
      </c>
      <c r="I313" s="11">
        <v>215122.51368</v>
      </c>
      <c r="J313" s="12">
        <v>-17.082373505247602</v>
      </c>
      <c r="K313" s="12"/>
      <c r="L313" s="12"/>
      <c r="M313" s="12"/>
      <c r="O313" s="291"/>
      <c r="P313" s="291"/>
      <c r="Q313" s="291"/>
    </row>
    <row r="314" spans="1:19" x14ac:dyDescent="0.2">
      <c r="A314" s="9" t="s">
        <v>285</v>
      </c>
      <c r="B314" s="11">
        <v>0</v>
      </c>
      <c r="C314" s="11">
        <v>0</v>
      </c>
      <c r="D314" s="11">
        <v>0</v>
      </c>
      <c r="E314" s="12" t="s">
        <v>527</v>
      </c>
      <c r="F314" s="12"/>
      <c r="G314" s="11">
        <v>0</v>
      </c>
      <c r="H314" s="11">
        <v>0</v>
      </c>
      <c r="I314" s="11">
        <v>0</v>
      </c>
      <c r="J314" s="12" t="s">
        <v>527</v>
      </c>
      <c r="K314" s="12"/>
      <c r="L314" s="12"/>
      <c r="M314" s="12"/>
      <c r="O314" s="291"/>
      <c r="P314" s="291"/>
      <c r="Q314" s="291"/>
    </row>
    <row r="315" spans="1:19" x14ac:dyDescent="0.2">
      <c r="A315" s="9" t="s">
        <v>404</v>
      </c>
      <c r="B315" s="11">
        <v>1875344.0360000001</v>
      </c>
      <c r="C315" s="11">
        <v>1738013.3370000001</v>
      </c>
      <c r="D315" s="11">
        <v>1479376.969</v>
      </c>
      <c r="E315" s="12">
        <v>-14.881149787172205</v>
      </c>
      <c r="F315" s="12"/>
      <c r="G315" s="11">
        <v>1119342.9249299995</v>
      </c>
      <c r="H315" s="11">
        <v>1045460.6544099998</v>
      </c>
      <c r="I315" s="11">
        <v>788019.14170000015</v>
      </c>
      <c r="J315" s="12">
        <v>-24.624696455485974</v>
      </c>
      <c r="K315" s="12"/>
      <c r="L315" s="12"/>
      <c r="M315" s="12"/>
      <c r="O315" s="291"/>
      <c r="P315" s="291"/>
      <c r="Q315" s="291"/>
    </row>
    <row r="316" spans="1:19" x14ac:dyDescent="0.2">
      <c r="A316" s="9" t="s">
        <v>405</v>
      </c>
      <c r="B316" s="11">
        <v>2289301.852</v>
      </c>
      <c r="C316" s="11">
        <v>2103324.727</v>
      </c>
      <c r="D316" s="11">
        <v>2016636.8740000001</v>
      </c>
      <c r="E316" s="12">
        <v>-4.121467878316821</v>
      </c>
      <c r="F316" s="12"/>
      <c r="G316" s="11">
        <v>1254834.0616600006</v>
      </c>
      <c r="H316" s="11">
        <v>1172948.68952</v>
      </c>
      <c r="I316" s="11">
        <v>866476.02922000026</v>
      </c>
      <c r="J316" s="12">
        <v>-26.128394450520759</v>
      </c>
      <c r="K316" s="12"/>
      <c r="L316" s="12"/>
      <c r="M316" s="12"/>
      <c r="O316" s="291"/>
      <c r="P316" s="291"/>
      <c r="Q316" s="291"/>
    </row>
    <row r="317" spans="1:19" x14ac:dyDescent="0.2">
      <c r="A317" s="9" t="s">
        <v>331</v>
      </c>
      <c r="B317" s="11">
        <v>503.30500000000001</v>
      </c>
      <c r="C317" s="11">
        <v>503.30500000000001</v>
      </c>
      <c r="D317" s="11">
        <v>38960.156999999999</v>
      </c>
      <c r="E317" s="12">
        <v>7640.8642870625154</v>
      </c>
      <c r="F317" s="12"/>
      <c r="G317" s="11">
        <v>144.04765</v>
      </c>
      <c r="H317" s="11">
        <v>144.04765</v>
      </c>
      <c r="I317" s="11">
        <v>21857.403809999996</v>
      </c>
      <c r="J317" s="12">
        <v>15073.731615892377</v>
      </c>
      <c r="K317" s="12"/>
      <c r="L317" s="12"/>
      <c r="M317" s="12"/>
      <c r="O317" s="291"/>
      <c r="P317" s="291"/>
      <c r="Q317" s="291"/>
    </row>
    <row r="318" spans="1:19" x14ac:dyDescent="0.2">
      <c r="A318" s="9"/>
      <c r="B318" s="11"/>
      <c r="C318" s="11"/>
      <c r="D318" s="11"/>
      <c r="E318" s="12"/>
      <c r="F318" s="12"/>
      <c r="G318" s="11"/>
      <c r="H318" s="11"/>
      <c r="I318" s="11"/>
      <c r="J318" s="12"/>
      <c r="K318" s="12"/>
      <c r="L318" s="12"/>
      <c r="M318" s="12"/>
      <c r="O318" s="291"/>
      <c r="P318" s="291"/>
      <c r="Q318" s="291"/>
    </row>
    <row r="319" spans="1:19" s="20" customFormat="1" x14ac:dyDescent="0.2">
      <c r="A319" s="17" t="s">
        <v>406</v>
      </c>
      <c r="B319" s="11"/>
      <c r="C319" s="11"/>
      <c r="D319" s="11"/>
      <c r="E319" s="12"/>
      <c r="F319" s="16"/>
      <c r="G319" s="18">
        <v>790608.23219000013</v>
      </c>
      <c r="H319" s="18">
        <v>734672.76882000011</v>
      </c>
      <c r="I319" s="18">
        <v>661851.21368000004</v>
      </c>
      <c r="J319" s="16">
        <v>-9.9121075709615525</v>
      </c>
      <c r="K319" s="16"/>
      <c r="L319" s="16"/>
      <c r="M319" s="16"/>
      <c r="O319" s="291"/>
      <c r="P319" s="291"/>
      <c r="Q319" s="291"/>
    </row>
    <row r="320" spans="1:19" x14ac:dyDescent="0.2">
      <c r="A320" s="9" t="s">
        <v>286</v>
      </c>
      <c r="B320" s="11"/>
      <c r="C320" s="11"/>
      <c r="D320" s="11"/>
      <c r="E320" s="12"/>
      <c r="F320" s="12"/>
      <c r="G320" s="11">
        <v>785889.11363000015</v>
      </c>
      <c r="H320" s="11">
        <v>730643.34558000008</v>
      </c>
      <c r="I320" s="11">
        <v>659079.34668000008</v>
      </c>
      <c r="J320" s="12">
        <v>-9.7946555365109162</v>
      </c>
      <c r="K320" s="12"/>
      <c r="L320" s="12"/>
      <c r="M320" s="12"/>
      <c r="O320" s="291"/>
      <c r="P320" s="291"/>
      <c r="Q320" s="291"/>
    </row>
    <row r="321" spans="1:18" x14ac:dyDescent="0.2">
      <c r="A321" s="9" t="s">
        <v>287</v>
      </c>
      <c r="B321" s="11"/>
      <c r="C321" s="11"/>
      <c r="D321" s="11"/>
      <c r="E321" s="12"/>
      <c r="F321" s="12"/>
      <c r="G321" s="11">
        <v>2532.38706</v>
      </c>
      <c r="H321" s="11">
        <v>2052.5881399999998</v>
      </c>
      <c r="I321" s="11">
        <v>2011.5317700000001</v>
      </c>
      <c r="J321" s="12">
        <v>-2.0002244580834372</v>
      </c>
      <c r="K321" s="12"/>
      <c r="L321" s="12"/>
      <c r="M321" s="12"/>
      <c r="O321" s="291"/>
      <c r="P321" s="291"/>
      <c r="Q321" s="291"/>
    </row>
    <row r="322" spans="1:18" x14ac:dyDescent="0.2">
      <c r="A322" s="9" t="s">
        <v>91</v>
      </c>
      <c r="B322" s="11"/>
      <c r="C322" s="11"/>
      <c r="D322" s="11"/>
      <c r="E322" s="12"/>
      <c r="F322" s="12"/>
      <c r="G322" s="11">
        <v>2186.7314999999999</v>
      </c>
      <c r="H322" s="11">
        <v>1976.8351</v>
      </c>
      <c r="I322" s="11">
        <v>760.33522999999991</v>
      </c>
      <c r="J322" s="12">
        <v>-61.537751429039275</v>
      </c>
      <c r="K322" s="12"/>
      <c r="L322" s="12"/>
      <c r="M322" s="12"/>
      <c r="O322" s="291"/>
      <c r="P322" s="291"/>
      <c r="Q322" s="291"/>
    </row>
    <row r="323" spans="1:18" ht="12.75" x14ac:dyDescent="0.2">
      <c r="A323" s="9"/>
      <c r="B323" s="11"/>
      <c r="C323" s="11"/>
      <c r="D323" s="11"/>
      <c r="E323" s="12"/>
      <c r="F323" s="12"/>
      <c r="G323" s="11"/>
      <c r="H323" s="11"/>
      <c r="I323" s="11"/>
      <c r="J323" s="315"/>
      <c r="K323" s="315"/>
      <c r="L323" s="315"/>
      <c r="M323" s="315"/>
      <c r="O323" s="291"/>
      <c r="P323" s="291"/>
      <c r="Q323" s="291"/>
      <c r="R323" s="246"/>
    </row>
    <row r="324" spans="1:18" s="20" customFormat="1" x14ac:dyDescent="0.2">
      <c r="A324" s="17" t="s">
        <v>352</v>
      </c>
      <c r="B324" s="11"/>
      <c r="C324" s="11"/>
      <c r="D324" s="11"/>
      <c r="E324" s="12"/>
      <c r="F324" s="16"/>
      <c r="G324" s="18">
        <v>1098374.07409</v>
      </c>
      <c r="H324" s="18">
        <v>1002874.2568299999</v>
      </c>
      <c r="I324" s="18">
        <v>1011708.7714199999</v>
      </c>
      <c r="J324" s="16">
        <v>0.88091947019610473</v>
      </c>
      <c r="K324" s="16"/>
      <c r="L324" s="16"/>
      <c r="M324" s="16"/>
      <c r="O324" s="291"/>
      <c r="P324" s="291"/>
      <c r="Q324" s="291"/>
    </row>
    <row r="325" spans="1:18" x14ac:dyDescent="0.2">
      <c r="A325" s="9" t="s">
        <v>353</v>
      </c>
      <c r="B325" s="11"/>
      <c r="C325" s="11"/>
      <c r="D325" s="11"/>
      <c r="E325" s="12"/>
      <c r="F325" s="12"/>
      <c r="G325" s="11">
        <v>256861.92019999996</v>
      </c>
      <c r="H325" s="11">
        <v>232170.75242999993</v>
      </c>
      <c r="I325" s="11">
        <v>240092.71417999995</v>
      </c>
      <c r="J325" s="12">
        <v>3.4121273532886249</v>
      </c>
      <c r="K325" s="12"/>
      <c r="L325" s="12"/>
      <c r="M325" s="12"/>
      <c r="O325" s="291"/>
      <c r="P325" s="291"/>
      <c r="Q325" s="291"/>
      <c r="R325" s="13"/>
    </row>
    <row r="326" spans="1:18" x14ac:dyDescent="0.2">
      <c r="A326" s="9" t="s">
        <v>354</v>
      </c>
      <c r="B326" s="11"/>
      <c r="C326" s="11"/>
      <c r="D326" s="11"/>
      <c r="E326" s="12"/>
      <c r="F326" s="12"/>
      <c r="G326" s="11">
        <v>353456.32189000002</v>
      </c>
      <c r="H326" s="11">
        <v>327462.76240999991</v>
      </c>
      <c r="I326" s="11">
        <v>320518.69570000004</v>
      </c>
      <c r="J326" s="12">
        <v>-2.120566826864291</v>
      </c>
      <c r="K326" s="12"/>
      <c r="L326" s="12"/>
      <c r="M326" s="12"/>
      <c r="O326" s="291"/>
      <c r="P326" s="291"/>
      <c r="Q326" s="291"/>
    </row>
    <row r="327" spans="1:18" x14ac:dyDescent="0.2">
      <c r="A327" s="9" t="s">
        <v>330</v>
      </c>
      <c r="B327" s="11"/>
      <c r="C327" s="11"/>
      <c r="D327" s="11"/>
      <c r="E327" s="12"/>
      <c r="F327" s="12"/>
      <c r="G327" s="11">
        <v>488055.83200000005</v>
      </c>
      <c r="H327" s="11">
        <v>443240.74198999995</v>
      </c>
      <c r="I327" s="11">
        <v>451097.36154000001</v>
      </c>
      <c r="J327" s="12">
        <v>1.772540022996651</v>
      </c>
      <c r="K327" s="12"/>
      <c r="L327" s="12"/>
      <c r="M327" s="12"/>
      <c r="O327" s="291"/>
      <c r="P327" s="291"/>
      <c r="Q327" s="291"/>
    </row>
    <row r="328" spans="1:18" s="20" customFormat="1" x14ac:dyDescent="0.2">
      <c r="A328" s="17" t="s">
        <v>11</v>
      </c>
      <c r="B328" s="18">
        <v>55433.76483</v>
      </c>
      <c r="C328" s="18">
        <v>51944.652829999999</v>
      </c>
      <c r="D328" s="18">
        <v>39849.576999999997</v>
      </c>
      <c r="E328" s="16">
        <v>-23.284544550877513</v>
      </c>
      <c r="F328" s="16"/>
      <c r="G328" s="18">
        <v>28476.613590000001</v>
      </c>
      <c r="H328" s="18">
        <v>26932.313939999996</v>
      </c>
      <c r="I328" s="18">
        <v>15063.788500000002</v>
      </c>
      <c r="J328" s="16">
        <v>-44.067975245056111</v>
      </c>
      <c r="K328" s="16"/>
      <c r="L328" s="16"/>
      <c r="M328" s="16"/>
      <c r="O328" s="291"/>
      <c r="P328" s="291"/>
      <c r="Q328" s="291"/>
    </row>
    <row r="329" spans="1:18" s="20" customFormat="1" x14ac:dyDescent="0.2">
      <c r="A329" s="17" t="s">
        <v>76</v>
      </c>
      <c r="B329" s="18"/>
      <c r="C329" s="18"/>
      <c r="D329" s="18"/>
      <c r="E329" s="16" t="s">
        <v>527</v>
      </c>
      <c r="F329" s="16"/>
      <c r="G329" s="18">
        <v>9949.1985799996182</v>
      </c>
      <c r="H329" s="18">
        <v>8861.0344700012356</v>
      </c>
      <c r="I329" s="18">
        <v>8696.1379899997264</v>
      </c>
      <c r="J329" s="16">
        <v>-1.8609168101056497</v>
      </c>
      <c r="K329" s="16"/>
      <c r="L329" s="16"/>
      <c r="M329" s="16"/>
      <c r="O329" s="291"/>
      <c r="P329" s="291"/>
      <c r="Q329" s="291"/>
    </row>
    <row r="330" spans="1:18" x14ac:dyDescent="0.2">
      <c r="A330" s="84"/>
      <c r="B330" s="90"/>
      <c r="C330" s="90"/>
      <c r="D330" s="90"/>
      <c r="E330" s="90"/>
      <c r="F330" s="90"/>
      <c r="G330" s="90"/>
      <c r="H330" s="90"/>
      <c r="I330" s="90"/>
      <c r="J330" s="90"/>
      <c r="K330" s="11"/>
      <c r="L330" s="11"/>
      <c r="M330" s="11"/>
      <c r="O330" s="291"/>
      <c r="P330" s="291"/>
      <c r="Q330" s="291"/>
    </row>
    <row r="331" spans="1:18" x14ac:dyDescent="0.2">
      <c r="A331" s="9" t="s">
        <v>411</v>
      </c>
      <c r="B331" s="9"/>
      <c r="C331" s="9"/>
      <c r="D331" s="9"/>
      <c r="E331" s="9"/>
      <c r="F331" s="9"/>
      <c r="G331" s="9"/>
      <c r="H331" s="9"/>
      <c r="I331" s="9"/>
      <c r="J331" s="9"/>
      <c r="K331" s="9"/>
      <c r="L331" s="9"/>
      <c r="M331" s="9"/>
      <c r="O331" s="291"/>
      <c r="P331" s="291"/>
      <c r="Q331" s="291"/>
    </row>
    <row r="332" spans="1:18" x14ac:dyDescent="0.2">
      <c r="A332" s="9" t="s">
        <v>367</v>
      </c>
      <c r="B332" s="9"/>
      <c r="C332" s="9"/>
      <c r="D332" s="9"/>
      <c r="E332" s="9"/>
      <c r="F332" s="9"/>
      <c r="G332" s="9"/>
      <c r="H332" s="9"/>
      <c r="I332" s="9"/>
      <c r="J332" s="9"/>
      <c r="K332" s="9"/>
      <c r="L332" s="9"/>
      <c r="M332" s="9"/>
      <c r="O332" s="291"/>
      <c r="P332" s="291"/>
      <c r="Q332" s="291"/>
    </row>
    <row r="333" spans="1:18" ht="20.100000000000001" customHeight="1" x14ac:dyDescent="0.2">
      <c r="A333" s="404" t="s">
        <v>200</v>
      </c>
      <c r="B333" s="404"/>
      <c r="C333" s="404"/>
      <c r="D333" s="404"/>
      <c r="E333" s="404"/>
      <c r="F333" s="404"/>
      <c r="G333" s="404"/>
      <c r="H333" s="404"/>
      <c r="I333" s="404"/>
      <c r="J333" s="404"/>
      <c r="K333" s="357"/>
      <c r="L333" s="357"/>
      <c r="M333" s="357"/>
      <c r="O333" s="291"/>
      <c r="P333" s="291"/>
      <c r="Q333" s="291"/>
    </row>
    <row r="334" spans="1:18" ht="20.100000000000001" customHeight="1" x14ac:dyDescent="0.2">
      <c r="A334" s="405" t="s">
        <v>281</v>
      </c>
      <c r="B334" s="405"/>
      <c r="C334" s="405"/>
      <c r="D334" s="405"/>
      <c r="E334" s="405"/>
      <c r="F334" s="405"/>
      <c r="G334" s="405"/>
      <c r="H334" s="405"/>
      <c r="I334" s="405"/>
      <c r="J334" s="405"/>
      <c r="K334" s="357"/>
      <c r="L334" s="357"/>
      <c r="M334" s="357"/>
      <c r="O334" s="291"/>
      <c r="P334" s="291"/>
      <c r="Q334" s="291"/>
    </row>
    <row r="335" spans="1:18" s="20" customFormat="1" x14ac:dyDescent="0.2">
      <c r="A335" s="17"/>
      <c r="B335" s="406" t="s">
        <v>101</v>
      </c>
      <c r="C335" s="406"/>
      <c r="D335" s="406"/>
      <c r="E335" s="406"/>
      <c r="F335" s="358"/>
      <c r="G335" s="406" t="s">
        <v>422</v>
      </c>
      <c r="H335" s="406"/>
      <c r="I335" s="406"/>
      <c r="J335" s="406"/>
      <c r="K335" s="358"/>
      <c r="L335" s="358"/>
      <c r="M335" s="358"/>
      <c r="N335" s="91"/>
      <c r="O335" s="291"/>
      <c r="P335" s="291"/>
      <c r="Q335" s="291"/>
      <c r="R335" s="91"/>
    </row>
    <row r="336" spans="1:18" s="20" customFormat="1" x14ac:dyDescent="0.2">
      <c r="A336" s="17" t="s">
        <v>258</v>
      </c>
      <c r="B336" s="410">
        <v>2019</v>
      </c>
      <c r="C336" s="407" t="s">
        <v>513</v>
      </c>
      <c r="D336" s="407"/>
      <c r="E336" s="407"/>
      <c r="F336" s="358"/>
      <c r="G336" s="410">
        <v>2019</v>
      </c>
      <c r="H336" s="407" t="s">
        <v>513</v>
      </c>
      <c r="I336" s="407"/>
      <c r="J336" s="407"/>
      <c r="K336" s="358"/>
      <c r="L336" s="358"/>
      <c r="M336" s="358"/>
      <c r="N336" s="91"/>
      <c r="O336" s="291"/>
      <c r="P336" s="291"/>
      <c r="Q336" s="291"/>
    </row>
    <row r="337" spans="1:17" s="20" customFormat="1" x14ac:dyDescent="0.2">
      <c r="A337" s="123"/>
      <c r="B337" s="411"/>
      <c r="C337" s="256">
        <v>2019</v>
      </c>
      <c r="D337" s="256">
        <v>2020</v>
      </c>
      <c r="E337" s="359" t="s">
        <v>525</v>
      </c>
      <c r="F337" s="125"/>
      <c r="G337" s="411"/>
      <c r="H337" s="256">
        <v>2019</v>
      </c>
      <c r="I337" s="256">
        <v>2020</v>
      </c>
      <c r="J337" s="359" t="s">
        <v>525</v>
      </c>
      <c r="K337" s="358"/>
      <c r="L337" s="358"/>
      <c r="M337" s="358"/>
      <c r="O337" s="291"/>
      <c r="P337" s="291"/>
      <c r="Q337" s="291"/>
    </row>
    <row r="338" spans="1:17" s="20" customFormat="1" x14ac:dyDescent="0.2">
      <c r="A338" s="17"/>
      <c r="B338" s="17"/>
      <c r="C338" s="255"/>
      <c r="D338" s="255"/>
      <c r="E338" s="358"/>
      <c r="F338" s="358"/>
      <c r="G338" s="17"/>
      <c r="H338" s="255"/>
      <c r="I338" s="255"/>
      <c r="J338" s="358"/>
      <c r="K338" s="358"/>
      <c r="L338" s="358"/>
      <c r="M338" s="358"/>
      <c r="O338" s="291"/>
      <c r="P338" s="291"/>
      <c r="Q338" s="291"/>
    </row>
    <row r="339" spans="1:17" s="20" customFormat="1" x14ac:dyDescent="0.2">
      <c r="A339" s="17" t="s">
        <v>384</v>
      </c>
      <c r="B339" s="17"/>
      <c r="C339" s="255"/>
      <c r="D339" s="255"/>
      <c r="E339" s="358"/>
      <c r="F339" s="358"/>
      <c r="G339" s="18">
        <v>505580.85298000003</v>
      </c>
      <c r="H339" s="18">
        <v>469323.64426999999</v>
      </c>
      <c r="I339" s="18">
        <v>483173.72976000002</v>
      </c>
      <c r="J339" s="16">
        <v>2.9510734562591381</v>
      </c>
      <c r="K339" s="16"/>
      <c r="L339" s="16"/>
      <c r="M339" s="16"/>
      <c r="O339" s="291"/>
      <c r="P339" s="291"/>
      <c r="Q339" s="291"/>
    </row>
    <row r="340" spans="1:17" s="20" customFormat="1" x14ac:dyDescent="0.2">
      <c r="A340" s="17"/>
      <c r="B340" s="17"/>
      <c r="C340" s="255"/>
      <c r="D340" s="255"/>
      <c r="E340" s="358"/>
      <c r="F340" s="358"/>
      <c r="G340" s="17"/>
      <c r="H340" s="255"/>
      <c r="I340" s="255"/>
      <c r="J340" s="358"/>
      <c r="K340" s="358"/>
      <c r="L340" s="358"/>
      <c r="M340" s="358"/>
      <c r="O340" s="291"/>
      <c r="P340" s="291"/>
      <c r="Q340" s="291"/>
    </row>
    <row r="341" spans="1:17" s="21" customFormat="1" x14ac:dyDescent="0.2">
      <c r="A341" s="86" t="s">
        <v>257</v>
      </c>
      <c r="B341" s="86"/>
      <c r="C341" s="86"/>
      <c r="D341" s="86"/>
      <c r="E341" s="86"/>
      <c r="F341" s="86"/>
      <c r="G341" s="86">
        <v>491249.14088000002</v>
      </c>
      <c r="H341" s="86">
        <v>456119.24922</v>
      </c>
      <c r="I341" s="86">
        <v>467146.20423000003</v>
      </c>
      <c r="J341" s="16">
        <v>2.4175596686298633</v>
      </c>
      <c r="K341" s="16"/>
      <c r="L341" s="16"/>
      <c r="M341" s="16"/>
      <c r="O341" s="291"/>
      <c r="P341" s="291"/>
      <c r="Q341" s="291"/>
    </row>
    <row r="342" spans="1:17" x14ac:dyDescent="0.2">
      <c r="A342" s="83"/>
      <c r="B342" s="88"/>
      <c r="C342" s="88"/>
      <c r="E342" s="88"/>
      <c r="F342" s="88"/>
      <c r="G342" s="88"/>
      <c r="I342" s="92"/>
      <c r="J342" s="12"/>
      <c r="K342" s="12"/>
      <c r="L342" s="12"/>
      <c r="M342" s="12"/>
      <c r="O342" s="291"/>
      <c r="P342" s="291"/>
      <c r="Q342" s="291"/>
    </row>
    <row r="343" spans="1:17" s="20" customFormat="1" x14ac:dyDescent="0.2">
      <c r="A343" s="91" t="s">
        <v>179</v>
      </c>
      <c r="B343" s="21">
        <v>986995.02188999997</v>
      </c>
      <c r="C343" s="21">
        <v>913662.38265000004</v>
      </c>
      <c r="D343" s="21">
        <v>1001748.7442194001</v>
      </c>
      <c r="E343" s="16">
        <v>9.6410187441353372</v>
      </c>
      <c r="F343" s="21"/>
      <c r="G343" s="21">
        <v>411503.44731999998</v>
      </c>
      <c r="H343" s="21">
        <v>383985.80709000002</v>
      </c>
      <c r="I343" s="21">
        <v>396392.26182000001</v>
      </c>
      <c r="J343" s="16">
        <v>3.2309670047497576</v>
      </c>
      <c r="K343" s="16"/>
      <c r="L343" s="16"/>
      <c r="M343" s="16"/>
      <c r="O343" s="291"/>
      <c r="P343" s="291"/>
      <c r="Q343" s="291"/>
    </row>
    <row r="344" spans="1:17" x14ac:dyDescent="0.2">
      <c r="A344" s="83" t="s">
        <v>180</v>
      </c>
      <c r="B344" s="88">
        <v>1269.9269999999999</v>
      </c>
      <c r="C344" s="88">
        <v>1224.8699999999999</v>
      </c>
      <c r="D344" s="88">
        <v>136.49939999999998</v>
      </c>
      <c r="E344" s="12">
        <v>-88.856009209140566</v>
      </c>
      <c r="F344" s="88"/>
      <c r="G344" s="88">
        <v>464.32227</v>
      </c>
      <c r="H344" s="88">
        <v>442.64067</v>
      </c>
      <c r="I344" s="88">
        <v>66.640349999999998</v>
      </c>
      <c r="J344" s="12">
        <v>-84.944819914537007</v>
      </c>
      <c r="K344" s="12"/>
      <c r="L344" s="12"/>
      <c r="M344" s="12"/>
      <c r="O344" s="291"/>
      <c r="P344" s="291"/>
      <c r="Q344" s="291"/>
    </row>
    <row r="345" spans="1:17" x14ac:dyDescent="0.2">
      <c r="A345" s="83" t="s">
        <v>181</v>
      </c>
      <c r="B345" s="88">
        <v>0</v>
      </c>
      <c r="C345" s="88">
        <v>0</v>
      </c>
      <c r="D345" s="88">
        <v>0</v>
      </c>
      <c r="E345" s="12" t="s">
        <v>527</v>
      </c>
      <c r="F345" s="93"/>
      <c r="G345" s="88">
        <v>0</v>
      </c>
      <c r="H345" s="88">
        <v>0</v>
      </c>
      <c r="I345" s="88">
        <v>0</v>
      </c>
      <c r="J345" s="12" t="s">
        <v>527</v>
      </c>
      <c r="K345" s="12"/>
      <c r="L345" s="12"/>
      <c r="M345" s="12"/>
      <c r="O345" s="291"/>
      <c r="P345" s="291"/>
      <c r="Q345" s="291"/>
    </row>
    <row r="346" spans="1:17" x14ac:dyDescent="0.2">
      <c r="A346" s="83" t="s">
        <v>385</v>
      </c>
      <c r="B346" s="88">
        <v>211410.353</v>
      </c>
      <c r="C346" s="88">
        <v>197383.253</v>
      </c>
      <c r="D346" s="88">
        <v>115133.45</v>
      </c>
      <c r="E346" s="12">
        <v>-41.670102072945369</v>
      </c>
      <c r="F346" s="93"/>
      <c r="G346" s="88">
        <v>63824.085999999996</v>
      </c>
      <c r="H346" s="88">
        <v>59670.415119999998</v>
      </c>
      <c r="I346" s="88">
        <v>33411.552409999997</v>
      </c>
      <c r="J346" s="12">
        <v>-44.006502480655108</v>
      </c>
      <c r="K346" s="12"/>
      <c r="L346" s="12"/>
      <c r="M346" s="12"/>
      <c r="O346" s="291"/>
      <c r="P346" s="291"/>
      <c r="Q346" s="291"/>
    </row>
    <row r="347" spans="1:17" x14ac:dyDescent="0.2">
      <c r="A347" s="83" t="s">
        <v>386</v>
      </c>
      <c r="B347" s="88">
        <v>11.811</v>
      </c>
      <c r="C347" s="88">
        <v>11.811</v>
      </c>
      <c r="D347" s="88">
        <v>15.5</v>
      </c>
      <c r="E347" s="12">
        <v>31.233595800524938</v>
      </c>
      <c r="F347" s="93"/>
      <c r="G347" s="88">
        <v>33.5608</v>
      </c>
      <c r="H347" s="88">
        <v>33.5608</v>
      </c>
      <c r="I347" s="88">
        <v>20.356480000000001</v>
      </c>
      <c r="J347" s="12">
        <v>-39.344473314104548</v>
      </c>
      <c r="K347" s="12"/>
      <c r="L347" s="12"/>
      <c r="M347" s="12"/>
      <c r="O347" s="291"/>
      <c r="P347" s="291"/>
      <c r="Q347" s="291"/>
    </row>
    <row r="348" spans="1:17" x14ac:dyDescent="0.2">
      <c r="A348" s="83" t="s">
        <v>182</v>
      </c>
      <c r="B348" s="88">
        <v>774302.93088999996</v>
      </c>
      <c r="C348" s="88">
        <v>715042.44865000003</v>
      </c>
      <c r="D348" s="88">
        <v>886463.29481940006</v>
      </c>
      <c r="E348" s="12">
        <v>23.973520242475473</v>
      </c>
      <c r="F348" s="93"/>
      <c r="G348" s="88">
        <v>347181.47824999999</v>
      </c>
      <c r="H348" s="88">
        <v>323839.19050000003</v>
      </c>
      <c r="I348" s="88">
        <v>362893.71257999999</v>
      </c>
      <c r="J348" s="12">
        <v>12.059850452226215</v>
      </c>
      <c r="K348" s="12"/>
      <c r="L348" s="12"/>
      <c r="M348" s="12"/>
      <c r="O348" s="291"/>
      <c r="P348" s="291"/>
      <c r="Q348" s="291"/>
    </row>
    <row r="349" spans="1:17" x14ac:dyDescent="0.2">
      <c r="A349" s="83"/>
      <c r="B349" s="88"/>
      <c r="C349" s="88"/>
      <c r="D349" s="88"/>
      <c r="E349" s="12"/>
      <c r="F349" s="88"/>
      <c r="G349" s="88"/>
      <c r="H349" s="88"/>
      <c r="I349" s="94"/>
      <c r="J349" s="12"/>
      <c r="K349" s="12"/>
      <c r="L349" s="12"/>
      <c r="M349" s="12"/>
      <c r="O349" s="291"/>
      <c r="P349" s="291"/>
      <c r="Q349" s="291"/>
    </row>
    <row r="350" spans="1:17" s="20" customFormat="1" x14ac:dyDescent="0.2">
      <c r="A350" s="91" t="s">
        <v>320</v>
      </c>
      <c r="B350" s="21">
        <v>19563.502601000004</v>
      </c>
      <c r="C350" s="21">
        <v>17735.581834100005</v>
      </c>
      <c r="D350" s="21">
        <v>18188.880944999997</v>
      </c>
      <c r="E350" s="16">
        <v>2.5558739213643378</v>
      </c>
      <c r="F350" s="21"/>
      <c r="G350" s="21">
        <v>70558.77784000001</v>
      </c>
      <c r="H350" s="21">
        <v>63638.954749999997</v>
      </c>
      <c r="I350" s="21">
        <v>63174.75892</v>
      </c>
      <c r="J350" s="16">
        <v>-0.72942088980491349</v>
      </c>
      <c r="K350" s="16"/>
      <c r="L350" s="16"/>
      <c r="M350" s="16"/>
      <c r="O350" s="291"/>
      <c r="P350" s="291"/>
      <c r="Q350" s="291"/>
    </row>
    <row r="351" spans="1:17" x14ac:dyDescent="0.2">
      <c r="A351" s="83" t="s">
        <v>175</v>
      </c>
      <c r="B351" s="13">
        <v>28.681000000000001</v>
      </c>
      <c r="C351" s="93">
        <v>28.681000000000001</v>
      </c>
      <c r="D351" s="93">
        <v>27.507999999999999</v>
      </c>
      <c r="E351" s="12">
        <v>-4.0898155573376158</v>
      </c>
      <c r="F351" s="13"/>
      <c r="G351" s="93">
        <v>384.62003999999996</v>
      </c>
      <c r="H351" s="93">
        <v>384.62003999999996</v>
      </c>
      <c r="I351" s="93">
        <v>167.50882999999999</v>
      </c>
      <c r="J351" s="12">
        <v>-56.448231350607728</v>
      </c>
      <c r="K351" s="12"/>
      <c r="L351" s="12"/>
      <c r="M351" s="12"/>
      <c r="O351" s="291"/>
      <c r="P351" s="291"/>
      <c r="Q351" s="291"/>
    </row>
    <row r="352" spans="1:17" x14ac:dyDescent="0.2">
      <c r="A352" s="83" t="s">
        <v>176</v>
      </c>
      <c r="B352" s="13">
        <v>14610.913961700002</v>
      </c>
      <c r="C352" s="93">
        <v>12971.640977200002</v>
      </c>
      <c r="D352" s="93">
        <v>13905.082856999999</v>
      </c>
      <c r="E352" s="12">
        <v>7.1960200058010457</v>
      </c>
      <c r="F352" s="93"/>
      <c r="G352" s="93">
        <v>50963.75910000001</v>
      </c>
      <c r="H352" s="93">
        <v>45416.362429999994</v>
      </c>
      <c r="I352" s="93">
        <v>45867.204380000003</v>
      </c>
      <c r="J352" s="12">
        <v>0.99268617273099835</v>
      </c>
      <c r="K352" s="12"/>
      <c r="L352" s="12"/>
      <c r="M352" s="12"/>
      <c r="O352" s="291"/>
      <c r="P352" s="291"/>
      <c r="Q352" s="291"/>
    </row>
    <row r="353" spans="1:18" x14ac:dyDescent="0.2">
      <c r="A353" s="83" t="s">
        <v>177</v>
      </c>
      <c r="B353" s="13">
        <v>485.60187810000002</v>
      </c>
      <c r="C353" s="93">
        <v>432.8223557</v>
      </c>
      <c r="D353" s="93">
        <v>510.01003000000003</v>
      </c>
      <c r="E353" s="12">
        <v>17.833569196111654</v>
      </c>
      <c r="F353" s="93"/>
      <c r="G353" s="93">
        <v>5910.7661799999996</v>
      </c>
      <c r="H353" s="93">
        <v>5249.3581799999993</v>
      </c>
      <c r="I353" s="93">
        <v>5720.1994400000003</v>
      </c>
      <c r="J353" s="12">
        <v>8.9695014867513123</v>
      </c>
      <c r="K353" s="12"/>
      <c r="L353" s="12"/>
      <c r="M353" s="12"/>
      <c r="O353" s="291"/>
      <c r="P353" s="291"/>
      <c r="Q353" s="291"/>
    </row>
    <row r="354" spans="1:18" x14ac:dyDescent="0.2">
      <c r="A354" s="83" t="s">
        <v>178</v>
      </c>
      <c r="B354" s="13">
        <v>4438.3057612000002</v>
      </c>
      <c r="C354" s="93">
        <v>4302.4375012</v>
      </c>
      <c r="D354" s="93">
        <v>3746.2800579999998</v>
      </c>
      <c r="E354" s="12">
        <v>-12.926566464820965</v>
      </c>
      <c r="F354" s="93"/>
      <c r="G354" s="93">
        <v>13299.632520000001</v>
      </c>
      <c r="H354" s="93">
        <v>12588.614100000001</v>
      </c>
      <c r="I354" s="93">
        <v>11419.846270000002</v>
      </c>
      <c r="J354" s="12">
        <v>-9.2843248725846621</v>
      </c>
      <c r="K354" s="12"/>
      <c r="L354" s="12"/>
      <c r="M354" s="12"/>
      <c r="O354" s="291"/>
      <c r="P354" s="291"/>
      <c r="Q354" s="291"/>
    </row>
    <row r="355" spans="1:18" x14ac:dyDescent="0.2">
      <c r="A355" s="83"/>
      <c r="B355" s="93"/>
      <c r="C355" s="93"/>
      <c r="D355" s="93"/>
      <c r="E355" s="12"/>
      <c r="F355" s="93"/>
      <c r="G355" s="93"/>
      <c r="H355" s="93"/>
      <c r="I355" s="93"/>
      <c r="J355" s="12"/>
      <c r="K355" s="12"/>
      <c r="L355" s="12"/>
      <c r="M355" s="12"/>
      <c r="O355" s="291"/>
      <c r="P355" s="291"/>
      <c r="Q355" s="291"/>
    </row>
    <row r="356" spans="1:18" s="20" customFormat="1" x14ac:dyDescent="0.2">
      <c r="A356" s="91" t="s">
        <v>183</v>
      </c>
      <c r="B356" s="21">
        <v>3459.7904280000002</v>
      </c>
      <c r="C356" s="21">
        <v>3161.1145480000005</v>
      </c>
      <c r="D356" s="21">
        <v>1770.363143</v>
      </c>
      <c r="E356" s="16">
        <v>-43.995602939473109</v>
      </c>
      <c r="F356" s="21"/>
      <c r="G356" s="21">
        <v>7950.4817100000018</v>
      </c>
      <c r="H356" s="21">
        <v>7391.8711800000001</v>
      </c>
      <c r="I356" s="21">
        <v>6564.1677799999998</v>
      </c>
      <c r="J356" s="16">
        <v>-11.19748139333781</v>
      </c>
      <c r="K356" s="16"/>
      <c r="L356" s="16"/>
      <c r="M356" s="16"/>
      <c r="O356" s="291"/>
      <c r="P356" s="291"/>
      <c r="Q356" s="291"/>
    </row>
    <row r="357" spans="1:18" x14ac:dyDescent="0.2">
      <c r="A357" s="83" t="s">
        <v>184</v>
      </c>
      <c r="B357" s="93">
        <v>113.807648</v>
      </c>
      <c r="C357" s="93">
        <v>108.25824799999998</v>
      </c>
      <c r="D357" s="93">
        <v>79.522890000000004</v>
      </c>
      <c r="E357" s="12">
        <v>-26.543342914620212</v>
      </c>
      <c r="F357" s="93"/>
      <c r="G357" s="93">
        <v>1794.2612900000001</v>
      </c>
      <c r="H357" s="93">
        <v>1705.75857</v>
      </c>
      <c r="I357" s="93">
        <v>1557.38076</v>
      </c>
      <c r="J357" s="12">
        <v>-8.698640746093389</v>
      </c>
      <c r="K357" s="12"/>
      <c r="L357" s="12"/>
      <c r="M357" s="12"/>
      <c r="O357" s="291"/>
      <c r="P357" s="291"/>
      <c r="Q357" s="291"/>
    </row>
    <row r="358" spans="1:18" x14ac:dyDescent="0.2">
      <c r="A358" s="83" t="s">
        <v>185</v>
      </c>
      <c r="B358" s="93">
        <v>1.5490500000000003</v>
      </c>
      <c r="C358" s="93">
        <v>1.5490500000000003</v>
      </c>
      <c r="D358" s="93">
        <v>2.5505500000000003</v>
      </c>
      <c r="E358" s="12">
        <v>64.652528969368319</v>
      </c>
      <c r="F358" s="93"/>
      <c r="G358" s="93">
        <v>643.34418000000005</v>
      </c>
      <c r="H358" s="93">
        <v>643.34418000000005</v>
      </c>
      <c r="I358" s="93">
        <v>909.0582800000002</v>
      </c>
      <c r="J358" s="12">
        <v>41.302013488332193</v>
      </c>
      <c r="K358" s="12"/>
      <c r="L358" s="12"/>
      <c r="M358" s="12"/>
      <c r="O358" s="291"/>
      <c r="P358" s="291"/>
      <c r="Q358" s="291"/>
    </row>
    <row r="359" spans="1:18" x14ac:dyDescent="0.2">
      <c r="A359" s="83" t="s">
        <v>388</v>
      </c>
      <c r="B359" s="93">
        <v>3344.4337300000002</v>
      </c>
      <c r="C359" s="93">
        <v>3051.3072500000003</v>
      </c>
      <c r="D359" s="93">
        <v>1688.2897030000001</v>
      </c>
      <c r="E359" s="12">
        <v>-44.669954066408749</v>
      </c>
      <c r="F359" s="93"/>
      <c r="G359" s="93">
        <v>5512.8762400000014</v>
      </c>
      <c r="H359" s="93">
        <v>5042.7684300000001</v>
      </c>
      <c r="I359" s="93">
        <v>4097.7287399999996</v>
      </c>
      <c r="J359" s="12">
        <v>-18.740493503089539</v>
      </c>
      <c r="K359" s="12"/>
      <c r="L359" s="12"/>
      <c r="M359" s="12"/>
      <c r="O359" s="291"/>
      <c r="P359" s="291"/>
      <c r="Q359" s="291"/>
    </row>
    <row r="360" spans="1:18" x14ac:dyDescent="0.2">
      <c r="A360" s="83"/>
      <c r="B360" s="88"/>
      <c r="C360" s="88"/>
      <c r="D360" s="88"/>
      <c r="E360" s="12"/>
      <c r="F360" s="88"/>
      <c r="G360" s="88"/>
      <c r="H360" s="88"/>
      <c r="I360" s="93"/>
      <c r="J360" s="12"/>
      <c r="K360" s="12"/>
      <c r="L360" s="12"/>
      <c r="M360" s="12"/>
      <c r="O360" s="291"/>
      <c r="P360" s="291"/>
      <c r="Q360" s="291"/>
    </row>
    <row r="361" spans="1:18" s="20" customFormat="1" x14ac:dyDescent="0.2">
      <c r="A361" s="91" t="s">
        <v>346</v>
      </c>
      <c r="B361" s="21"/>
      <c r="C361" s="21"/>
      <c r="D361" s="21"/>
      <c r="E361" s="16"/>
      <c r="F361" s="21"/>
      <c r="G361" s="21">
        <v>1236.4340100000002</v>
      </c>
      <c r="H361" s="21">
        <v>1102.6161999999999</v>
      </c>
      <c r="I361" s="21">
        <v>1015.0157100000001</v>
      </c>
      <c r="J361" s="16">
        <v>-7.9447853205856944</v>
      </c>
      <c r="K361" s="16"/>
      <c r="L361" s="16"/>
      <c r="M361" s="16"/>
      <c r="O361" s="291"/>
      <c r="P361" s="291"/>
      <c r="Q361" s="291"/>
    </row>
    <row r="362" spans="1:18" ht="22.5" x14ac:dyDescent="0.2">
      <c r="A362" s="95" t="s">
        <v>186</v>
      </c>
      <c r="B362" s="93">
        <v>7.5791832000000001</v>
      </c>
      <c r="C362" s="93">
        <v>5.9995294000000001</v>
      </c>
      <c r="D362" s="93">
        <v>4.8439341999999996</v>
      </c>
      <c r="E362" s="12">
        <v>-19.261430738217584</v>
      </c>
      <c r="F362" s="93"/>
      <c r="G362" s="93">
        <v>160.27185</v>
      </c>
      <c r="H362" s="93">
        <v>138.68592999999998</v>
      </c>
      <c r="I362" s="93">
        <v>173.75076000000001</v>
      </c>
      <c r="J362" s="12">
        <v>25.283624661852883</v>
      </c>
      <c r="K362" s="12"/>
      <c r="L362" s="12"/>
      <c r="M362" s="12"/>
      <c r="O362" s="291"/>
      <c r="P362" s="291"/>
      <c r="Q362" s="291"/>
    </row>
    <row r="363" spans="1:18" x14ac:dyDescent="0.2">
      <c r="A363" s="83" t="s">
        <v>187</v>
      </c>
      <c r="B363" s="93">
        <v>244.8142239</v>
      </c>
      <c r="C363" s="93">
        <v>209.62024390000002</v>
      </c>
      <c r="D363" s="93">
        <v>1126.7665000000002</v>
      </c>
      <c r="E363" s="12">
        <v>437.52752073770489</v>
      </c>
      <c r="F363" s="93"/>
      <c r="G363" s="93">
        <v>1076.1621600000001</v>
      </c>
      <c r="H363" s="93">
        <v>963.93027000000006</v>
      </c>
      <c r="I363" s="93">
        <v>841.26495000000011</v>
      </c>
      <c r="J363" s="12">
        <v>-12.725538746697936</v>
      </c>
      <c r="K363" s="12"/>
      <c r="L363" s="12"/>
      <c r="M363" s="12"/>
      <c r="O363" s="291"/>
      <c r="P363" s="291"/>
      <c r="Q363" s="291"/>
    </row>
    <row r="364" spans="1:18" x14ac:dyDescent="0.2">
      <c r="A364" s="83"/>
      <c r="B364" s="88"/>
      <c r="C364" s="88"/>
      <c r="D364" s="88"/>
      <c r="E364" s="12"/>
      <c r="F364" s="88"/>
      <c r="G364" s="88"/>
      <c r="H364" s="88"/>
      <c r="J364" s="12"/>
      <c r="K364" s="12"/>
      <c r="L364" s="12"/>
      <c r="M364" s="12"/>
      <c r="O364" s="291"/>
      <c r="P364" s="291"/>
      <c r="Q364" s="291"/>
    </row>
    <row r="365" spans="1:18" s="21" customFormat="1" x14ac:dyDescent="0.2">
      <c r="A365" s="86" t="s">
        <v>374</v>
      </c>
      <c r="B365" s="86"/>
      <c r="C365" s="86"/>
      <c r="D365" s="86"/>
      <c r="E365" s="16"/>
      <c r="F365" s="86"/>
      <c r="G365" s="86">
        <v>14331.712100000001</v>
      </c>
      <c r="H365" s="86">
        <v>13204.395050000003</v>
      </c>
      <c r="I365" s="86">
        <v>16027.525530000001</v>
      </c>
      <c r="J365" s="16">
        <v>21.380233394334837</v>
      </c>
      <c r="K365" s="16"/>
      <c r="L365" s="16"/>
      <c r="M365" s="16"/>
      <c r="O365" s="291"/>
      <c r="P365" s="291"/>
      <c r="Q365" s="291"/>
    </row>
    <row r="366" spans="1:18" x14ac:dyDescent="0.2">
      <c r="A366" s="83" t="s">
        <v>188</v>
      </c>
      <c r="B366" s="93">
        <v>5</v>
      </c>
      <c r="C366" s="93">
        <v>4</v>
      </c>
      <c r="D366" s="93">
        <v>3329</v>
      </c>
      <c r="E366" s="12">
        <v>83125</v>
      </c>
      <c r="F366" s="93"/>
      <c r="G366" s="93">
        <v>165.58294000000001</v>
      </c>
      <c r="H366" s="93">
        <v>44.097940000000001</v>
      </c>
      <c r="I366" s="93">
        <v>408.08474999999999</v>
      </c>
      <c r="J366" s="12">
        <v>825.40547245517587</v>
      </c>
      <c r="K366" s="12"/>
      <c r="L366" s="12"/>
      <c r="M366" s="12"/>
      <c r="O366" s="291"/>
      <c r="P366" s="291"/>
      <c r="Q366" s="291"/>
    </row>
    <row r="367" spans="1:18" x14ac:dyDescent="0.2">
      <c r="A367" s="83" t="s">
        <v>189</v>
      </c>
      <c r="B367" s="93">
        <v>5</v>
      </c>
      <c r="C367" s="93">
        <v>4</v>
      </c>
      <c r="D367" s="93">
        <v>512</v>
      </c>
      <c r="E367" s="12">
        <v>12700</v>
      </c>
      <c r="F367" s="93"/>
      <c r="G367" s="93">
        <v>314.87482999999997</v>
      </c>
      <c r="H367" s="93">
        <v>294.87482999999997</v>
      </c>
      <c r="I367" s="93">
        <v>109.5</v>
      </c>
      <c r="J367" s="12">
        <v>-62.865599617302017</v>
      </c>
      <c r="K367" s="12"/>
      <c r="L367" s="12"/>
      <c r="M367" s="12"/>
      <c r="O367" s="291"/>
      <c r="P367" s="291"/>
      <c r="Q367" s="291"/>
    </row>
    <row r="368" spans="1:18" ht="11.25" customHeight="1" x14ac:dyDescent="0.2">
      <c r="A368" s="95" t="s">
        <v>190</v>
      </c>
      <c r="B368" s="93">
        <v>0</v>
      </c>
      <c r="C368" s="93">
        <v>0</v>
      </c>
      <c r="D368" s="93">
        <v>0</v>
      </c>
      <c r="E368" s="12" t="s">
        <v>527</v>
      </c>
      <c r="F368" s="93"/>
      <c r="G368" s="93">
        <v>0</v>
      </c>
      <c r="H368" s="93">
        <v>0</v>
      </c>
      <c r="I368" s="93">
        <v>0</v>
      </c>
      <c r="J368" s="12" t="s">
        <v>527</v>
      </c>
      <c r="K368" s="12"/>
      <c r="L368" s="12"/>
      <c r="M368" s="12"/>
      <c r="O368" s="291"/>
      <c r="P368" s="291"/>
      <c r="Q368" s="291"/>
      <c r="R368" s="22"/>
    </row>
    <row r="369" spans="1:22" ht="12.75" x14ac:dyDescent="0.2">
      <c r="A369" s="83" t="s">
        <v>191</v>
      </c>
      <c r="B369" s="93"/>
      <c r="C369" s="93"/>
      <c r="D369" s="93"/>
      <c r="E369" s="12"/>
      <c r="F369" s="88"/>
      <c r="G369" s="93">
        <v>13851.254330000002</v>
      </c>
      <c r="H369" s="93">
        <v>12865.422280000003</v>
      </c>
      <c r="I369" s="93">
        <v>15509.940780000001</v>
      </c>
      <c r="J369" s="12">
        <v>20.555240569997039</v>
      </c>
      <c r="K369" s="12"/>
      <c r="L369" s="12"/>
      <c r="M369" s="12"/>
      <c r="O369" s="291"/>
      <c r="P369" s="291"/>
      <c r="Q369" s="291"/>
      <c r="R369" s="246"/>
    </row>
    <row r="370" spans="1:22" ht="12.75" x14ac:dyDescent="0.2">
      <c r="B370" s="93"/>
      <c r="C370" s="93"/>
      <c r="D370" s="93"/>
      <c r="F370" s="88"/>
      <c r="G370" s="88"/>
      <c r="H370" s="88"/>
      <c r="I370" s="93"/>
      <c r="O370" s="291"/>
      <c r="P370" s="291"/>
      <c r="Q370" s="291"/>
      <c r="R370" s="246"/>
    </row>
    <row r="371" spans="1:22" ht="12.75" x14ac:dyDescent="0.2">
      <c r="A371" s="96"/>
      <c r="B371" s="96"/>
      <c r="C371" s="97"/>
      <c r="D371" s="97"/>
      <c r="E371" s="97"/>
      <c r="F371" s="97"/>
      <c r="G371" s="97"/>
      <c r="H371" s="97"/>
      <c r="I371" s="97"/>
      <c r="J371" s="97"/>
      <c r="K371" s="88"/>
      <c r="L371" s="88"/>
      <c r="M371" s="88"/>
      <c r="O371" s="291"/>
      <c r="P371" s="291"/>
      <c r="Q371" s="291"/>
      <c r="R371" s="246"/>
    </row>
    <row r="372" spans="1:22" ht="12.75" x14ac:dyDescent="0.2">
      <c r="A372" s="9" t="s">
        <v>413</v>
      </c>
      <c r="B372" s="88"/>
      <c r="C372" s="88"/>
      <c r="E372" s="88"/>
      <c r="F372" s="88"/>
      <c r="G372" s="88"/>
      <c r="I372" s="92"/>
      <c r="J372" s="88"/>
      <c r="K372" s="88"/>
      <c r="L372" s="88"/>
      <c r="M372" s="88"/>
      <c r="O372" s="291"/>
      <c r="P372" s="291"/>
      <c r="Q372" s="291"/>
      <c r="R372" s="22"/>
    </row>
    <row r="373" spans="1:22" ht="20.100000000000001" customHeight="1" x14ac:dyDescent="0.2">
      <c r="A373" s="404" t="s">
        <v>201</v>
      </c>
      <c r="B373" s="404"/>
      <c r="C373" s="404"/>
      <c r="D373" s="404"/>
      <c r="E373" s="404"/>
      <c r="F373" s="404"/>
      <c r="G373" s="404"/>
      <c r="H373" s="404"/>
      <c r="I373" s="404"/>
      <c r="J373" s="404"/>
      <c r="K373" s="357"/>
      <c r="L373" s="357"/>
      <c r="M373" s="357"/>
      <c r="N373" s="108"/>
      <c r="O373" s="291"/>
      <c r="P373" s="291"/>
      <c r="Q373" s="291"/>
      <c r="R373" s="246"/>
      <c r="S373" s="108"/>
    </row>
    <row r="374" spans="1:22" ht="20.100000000000001" customHeight="1" x14ac:dyDescent="0.2">
      <c r="A374" s="405" t="s">
        <v>225</v>
      </c>
      <c r="B374" s="405"/>
      <c r="C374" s="405"/>
      <c r="D374" s="405"/>
      <c r="E374" s="405"/>
      <c r="F374" s="405"/>
      <c r="G374" s="405"/>
      <c r="H374" s="405"/>
      <c r="I374" s="405"/>
      <c r="J374" s="405"/>
      <c r="K374" s="357"/>
      <c r="L374" s="357"/>
      <c r="M374" s="357"/>
      <c r="N374" s="108"/>
      <c r="O374" s="291"/>
      <c r="P374" s="291"/>
      <c r="Q374" s="291"/>
      <c r="R374" s="246"/>
      <c r="S374" s="108"/>
      <c r="T374" s="108"/>
    </row>
    <row r="375" spans="1:22" s="20" customFormat="1" ht="12.75" x14ac:dyDescent="0.2">
      <c r="A375" s="17"/>
      <c r="B375" s="406" t="s">
        <v>101</v>
      </c>
      <c r="C375" s="406"/>
      <c r="D375" s="406"/>
      <c r="E375" s="406"/>
      <c r="F375" s="358"/>
      <c r="G375" s="406" t="s">
        <v>423</v>
      </c>
      <c r="H375" s="406"/>
      <c r="I375" s="406"/>
      <c r="J375" s="406"/>
      <c r="K375" s="358"/>
      <c r="L375" s="358"/>
      <c r="M375" s="358"/>
      <c r="N375" s="108"/>
      <c r="O375" s="291"/>
      <c r="P375" s="291"/>
      <c r="Q375" s="291"/>
      <c r="R375" s="22"/>
      <c r="S375" s="22"/>
      <c r="T375" s="108"/>
    </row>
    <row r="376" spans="1:22" s="20" customFormat="1" ht="12.75" x14ac:dyDescent="0.2">
      <c r="A376" s="17" t="s">
        <v>258</v>
      </c>
      <c r="B376" s="410">
        <v>2019</v>
      </c>
      <c r="C376" s="407" t="s">
        <v>513</v>
      </c>
      <c r="D376" s="407"/>
      <c r="E376" s="407"/>
      <c r="F376" s="358"/>
      <c r="G376" s="410">
        <v>2019</v>
      </c>
      <c r="H376" s="407" t="s">
        <v>513</v>
      </c>
      <c r="I376" s="407"/>
      <c r="J376" s="407"/>
      <c r="K376" s="358"/>
      <c r="L376" s="358"/>
      <c r="M376" s="358"/>
      <c r="N376" s="108"/>
      <c r="O376" s="291"/>
      <c r="P376" s="291"/>
      <c r="Q376" s="291"/>
      <c r="R376" s="246"/>
      <c r="S376" s="246"/>
      <c r="T376" s="27"/>
      <c r="U376" s="27"/>
    </row>
    <row r="377" spans="1:22" s="20" customFormat="1" ht="12.75" x14ac:dyDescent="0.2">
      <c r="A377" s="123"/>
      <c r="B377" s="411"/>
      <c r="C377" s="256">
        <v>2019</v>
      </c>
      <c r="D377" s="256">
        <v>2020</v>
      </c>
      <c r="E377" s="359" t="s">
        <v>525</v>
      </c>
      <c r="F377" s="125"/>
      <c r="G377" s="411"/>
      <c r="H377" s="256">
        <v>2019</v>
      </c>
      <c r="I377" s="256">
        <v>2020</v>
      </c>
      <c r="J377" s="359" t="s">
        <v>525</v>
      </c>
      <c r="K377" s="358"/>
      <c r="L377" s="358"/>
      <c r="M377" s="358"/>
      <c r="N377" s="108"/>
      <c r="O377" s="291"/>
      <c r="P377" s="291"/>
      <c r="Q377" s="291"/>
      <c r="R377" s="246"/>
      <c r="S377" s="246"/>
      <c r="T377" s="263"/>
      <c r="U377" s="263"/>
    </row>
    <row r="378" spans="1:22" ht="12.75" x14ac:dyDescent="0.2">
      <c r="A378" s="9"/>
      <c r="B378" s="9"/>
      <c r="C378" s="9"/>
      <c r="D378" s="9"/>
      <c r="E378" s="9"/>
      <c r="F378" s="9"/>
      <c r="G378" s="9"/>
      <c r="H378" s="9"/>
      <c r="I378" s="9"/>
      <c r="J378" s="9"/>
      <c r="K378" s="9"/>
      <c r="L378" s="9"/>
      <c r="M378" s="9"/>
      <c r="N378" s="108"/>
      <c r="O378" s="291"/>
      <c r="P378" s="291"/>
      <c r="Q378" s="291"/>
      <c r="R378" s="246"/>
      <c r="S378" s="246"/>
      <c r="T378" s="263"/>
      <c r="U378" s="263"/>
    </row>
    <row r="379" spans="1:22" s="21" customFormat="1" ht="12.75" x14ac:dyDescent="0.2">
      <c r="A379" s="86" t="s">
        <v>407</v>
      </c>
      <c r="B379" s="86"/>
      <c r="C379" s="86"/>
      <c r="D379" s="86"/>
      <c r="E379" s="86"/>
      <c r="F379" s="86"/>
      <c r="G379" s="86">
        <v>6345765</v>
      </c>
      <c r="H379" s="86">
        <v>5814986</v>
      </c>
      <c r="I379" s="86">
        <v>5960755</v>
      </c>
      <c r="J379" s="16">
        <v>2.5067816156393121</v>
      </c>
      <c r="K379" s="16"/>
      <c r="L379" s="16"/>
      <c r="M379" s="16"/>
      <c r="N379" s="108"/>
      <c r="O379" s="291"/>
      <c r="P379" s="291"/>
      <c r="Q379" s="291"/>
      <c r="R379" s="219"/>
      <c r="S379" s="22"/>
      <c r="T379" s="27"/>
      <c r="U379" s="27"/>
    </row>
    <row r="380" spans="1:22" ht="12.75" x14ac:dyDescent="0.2">
      <c r="A380" s="9"/>
      <c r="B380" s="11"/>
      <c r="C380" s="11"/>
      <c r="D380" s="11"/>
      <c r="E380" s="12"/>
      <c r="F380" s="12"/>
      <c r="G380" s="11"/>
      <c r="H380" s="11"/>
      <c r="I380" s="11"/>
      <c r="J380" s="12"/>
      <c r="K380" s="12"/>
      <c r="L380" s="12"/>
      <c r="M380" s="12"/>
      <c r="N380" s="108"/>
      <c r="O380" s="291"/>
      <c r="P380" s="291"/>
      <c r="Q380" s="291"/>
      <c r="R380" s="220"/>
      <c r="S380" s="246"/>
      <c r="T380" s="27"/>
      <c r="U380" s="27"/>
    </row>
    <row r="381" spans="1:22" s="20" customFormat="1" ht="12.75" x14ac:dyDescent="0.2">
      <c r="A381" s="17" t="s">
        <v>255</v>
      </c>
      <c r="B381" s="18"/>
      <c r="C381" s="18"/>
      <c r="D381" s="18"/>
      <c r="E381" s="16"/>
      <c r="F381" s="16"/>
      <c r="G381" s="18">
        <v>1384781</v>
      </c>
      <c r="H381" s="18">
        <v>1265021</v>
      </c>
      <c r="I381" s="18">
        <v>1469624</v>
      </c>
      <c r="J381" s="16">
        <v>16.173881698406589</v>
      </c>
      <c r="K381" s="12"/>
      <c r="L381" s="16"/>
      <c r="M381" s="16"/>
      <c r="N381" s="108"/>
      <c r="O381" s="291"/>
      <c r="P381" s="291"/>
      <c r="Q381" s="291"/>
      <c r="R381" s="219"/>
      <c r="S381" s="22"/>
      <c r="T381" s="27"/>
      <c r="U381" s="27"/>
    </row>
    <row r="382" spans="1:22" ht="12.75" x14ac:dyDescent="0.2">
      <c r="A382" s="17"/>
      <c r="B382" s="11"/>
      <c r="C382" s="11"/>
      <c r="D382" s="11"/>
      <c r="E382" s="12"/>
      <c r="F382" s="12"/>
      <c r="G382" s="11"/>
      <c r="H382" s="11"/>
      <c r="I382" s="11"/>
      <c r="J382" s="12"/>
      <c r="K382" s="12"/>
      <c r="L382" s="12"/>
      <c r="M382" s="12"/>
      <c r="N382" s="108"/>
      <c r="O382" s="291"/>
      <c r="P382" s="291"/>
      <c r="Q382" s="291"/>
      <c r="R382" s="220"/>
      <c r="S382" s="246"/>
      <c r="T382" s="263"/>
      <c r="U382" s="263"/>
    </row>
    <row r="383" spans="1:22" ht="12.75" x14ac:dyDescent="0.2">
      <c r="A383" s="9" t="s">
        <v>78</v>
      </c>
      <c r="B383" s="11">
        <v>2409228.0258109001</v>
      </c>
      <c r="C383" s="11">
        <v>2141475.4845680995</v>
      </c>
      <c r="D383" s="11">
        <v>2597131.6477827998</v>
      </c>
      <c r="E383" s="12">
        <v>21.277673571247945</v>
      </c>
      <c r="F383" s="12"/>
      <c r="G383" s="93">
        <v>457854.84879999998</v>
      </c>
      <c r="H383" s="93">
        <v>407795.48699999996</v>
      </c>
      <c r="I383" s="93">
        <v>509936.35141999996</v>
      </c>
      <c r="J383" s="12">
        <v>25.047080626470986</v>
      </c>
      <c r="K383" s="12"/>
      <c r="L383" s="12"/>
      <c r="M383" s="12"/>
      <c r="N383" s="108"/>
      <c r="O383" s="291"/>
      <c r="P383" s="291"/>
      <c r="Q383" s="291"/>
      <c r="R383" s="220"/>
      <c r="S383" s="246"/>
      <c r="T383" s="263"/>
      <c r="U383" s="263"/>
      <c r="V383" s="22"/>
    </row>
    <row r="384" spans="1:22" ht="12.75" x14ac:dyDescent="0.2">
      <c r="A384" s="9" t="s">
        <v>408</v>
      </c>
      <c r="B384" s="11">
        <v>1144211.3390000004</v>
      </c>
      <c r="C384" s="11">
        <v>1058496.2690000001</v>
      </c>
      <c r="D384" s="11">
        <v>1041212.520767</v>
      </c>
      <c r="E384" s="12">
        <v>-1.6328586825656686</v>
      </c>
      <c r="F384" s="12"/>
      <c r="G384" s="93">
        <v>285480.14273000002</v>
      </c>
      <c r="H384" s="93">
        <v>266859.28412999999</v>
      </c>
      <c r="I384" s="93">
        <v>254060.96539999999</v>
      </c>
      <c r="J384" s="12">
        <v>-4.7959053670268048</v>
      </c>
      <c r="K384" s="12"/>
      <c r="L384" s="12"/>
      <c r="M384" s="12"/>
      <c r="N384" s="108"/>
      <c r="O384" s="291"/>
      <c r="P384" s="291"/>
      <c r="Q384" s="291"/>
      <c r="R384" s="220"/>
      <c r="S384" s="246"/>
      <c r="T384" s="193"/>
      <c r="U384" s="193"/>
      <c r="V384" s="246"/>
    </row>
    <row r="385" spans="1:22" ht="12.75" x14ac:dyDescent="0.2">
      <c r="A385" s="9" t="s">
        <v>296</v>
      </c>
      <c r="B385" s="11">
        <v>12067.4</v>
      </c>
      <c r="C385" s="11">
        <v>12067.4</v>
      </c>
      <c r="D385" s="11">
        <v>13834.6789453</v>
      </c>
      <c r="E385" s="12">
        <v>14.645068078459332</v>
      </c>
      <c r="F385" s="12"/>
      <c r="G385" s="93">
        <v>3084.8897999999999</v>
      </c>
      <c r="H385" s="93">
        <v>3084.8897999999999</v>
      </c>
      <c r="I385" s="93">
        <v>4440.2801900000004</v>
      </c>
      <c r="J385" s="12">
        <v>43.936428134321062</v>
      </c>
      <c r="K385" s="12"/>
      <c r="L385" s="12"/>
      <c r="M385" s="12"/>
      <c r="N385" s="108"/>
      <c r="O385" s="291"/>
      <c r="P385" s="291"/>
      <c r="Q385" s="291"/>
      <c r="R385" s="220"/>
      <c r="S385" s="246"/>
      <c r="T385" s="263"/>
      <c r="U385" s="28"/>
      <c r="V385" s="246"/>
    </row>
    <row r="386" spans="1:22" ht="12.75" x14ac:dyDescent="0.2">
      <c r="A386" s="9" t="s">
        <v>79</v>
      </c>
      <c r="B386" s="11">
        <v>52110.485612999997</v>
      </c>
      <c r="C386" s="11">
        <v>52110.485612999997</v>
      </c>
      <c r="D386" s="11">
        <v>35177.931711500001</v>
      </c>
      <c r="E386" s="12">
        <v>-32.493563823699688</v>
      </c>
      <c r="F386" s="12"/>
      <c r="G386" s="93">
        <v>15486.633300000003</v>
      </c>
      <c r="H386" s="93">
        <v>15486.633300000003</v>
      </c>
      <c r="I386" s="93">
        <v>8975.2793899999979</v>
      </c>
      <c r="J386" s="12">
        <v>-42.044993149027455</v>
      </c>
      <c r="K386" s="12"/>
      <c r="L386" s="12"/>
      <c r="M386" s="12"/>
      <c r="N386" s="111"/>
      <c r="O386" s="291"/>
      <c r="P386" s="291"/>
      <c r="Q386" s="291"/>
      <c r="R386" s="246"/>
      <c r="S386" s="246"/>
      <c r="T386" s="27"/>
      <c r="U386" s="27"/>
      <c r="V386" s="246"/>
    </row>
    <row r="387" spans="1:22" ht="12.75" x14ac:dyDescent="0.2">
      <c r="A387" s="10" t="s">
        <v>31</v>
      </c>
      <c r="B387" s="11">
        <v>76868.927140399988</v>
      </c>
      <c r="C387" s="11">
        <v>69279.054427200012</v>
      </c>
      <c r="D387" s="11">
        <v>87724.788716200012</v>
      </c>
      <c r="E387" s="12">
        <v>26.625268548350633</v>
      </c>
      <c r="F387" s="12"/>
      <c r="G387" s="93">
        <v>30882.361290000004</v>
      </c>
      <c r="H387" s="93">
        <v>27266.566009999999</v>
      </c>
      <c r="I387" s="93">
        <v>35764.735159999997</v>
      </c>
      <c r="J387" s="12">
        <v>31.166994578207238</v>
      </c>
      <c r="K387" s="12"/>
      <c r="L387" s="12"/>
      <c r="M387" s="12"/>
      <c r="N387" s="111"/>
      <c r="O387" s="291"/>
      <c r="P387" s="291"/>
      <c r="Q387" s="291"/>
      <c r="R387" s="246"/>
      <c r="S387" s="246"/>
      <c r="T387" s="263"/>
      <c r="U387" s="263"/>
      <c r="V387" s="22"/>
    </row>
    <row r="388" spans="1:22" ht="12.75" x14ac:dyDescent="0.2">
      <c r="A388" s="10" t="s">
        <v>465</v>
      </c>
      <c r="B388" s="11">
        <v>259889.9121895</v>
      </c>
      <c r="C388" s="11">
        <v>240516.08574349998</v>
      </c>
      <c r="D388" s="11">
        <v>240390.91702949998</v>
      </c>
      <c r="E388" s="12">
        <v>-5.2041722537211399E-2</v>
      </c>
      <c r="F388" s="16"/>
      <c r="G388" s="93">
        <v>88490.172679999989</v>
      </c>
      <c r="H388" s="93">
        <v>80798.569220000005</v>
      </c>
      <c r="I388" s="93">
        <v>87679.72705999999</v>
      </c>
      <c r="J388" s="12">
        <v>8.5164352616985468</v>
      </c>
      <c r="K388" s="12"/>
      <c r="L388" s="12"/>
      <c r="M388" s="12"/>
      <c r="N388" s="111"/>
      <c r="O388" s="291"/>
      <c r="P388" s="291"/>
      <c r="Q388" s="291"/>
      <c r="R388" s="246"/>
      <c r="S388" s="246"/>
      <c r="T388" s="263"/>
      <c r="U388" s="263"/>
      <c r="V388" s="22"/>
    </row>
    <row r="389" spans="1:22" ht="12.75" x14ac:dyDescent="0.2">
      <c r="A389" s="10" t="s">
        <v>424</v>
      </c>
      <c r="B389" s="11">
        <v>17275.016449900002</v>
      </c>
      <c r="C389" s="11">
        <v>17256.332988400001</v>
      </c>
      <c r="D389" s="11">
        <v>32726.373905099998</v>
      </c>
      <c r="E389" s="12">
        <v>89.648483991930476</v>
      </c>
      <c r="F389" s="16"/>
      <c r="G389" s="93">
        <v>28115.645329999999</v>
      </c>
      <c r="H389" s="93">
        <v>27507.638409999996</v>
      </c>
      <c r="I389" s="93">
        <v>43267.003819999998</v>
      </c>
      <c r="J389" s="12">
        <v>57.290870176157739</v>
      </c>
      <c r="K389" s="12"/>
      <c r="L389" s="12"/>
      <c r="M389" s="12"/>
      <c r="N389" s="111"/>
      <c r="O389" s="291"/>
      <c r="P389" s="291"/>
      <c r="Q389" s="291"/>
      <c r="R389" s="246"/>
      <c r="S389" s="246"/>
      <c r="T389" s="263"/>
      <c r="U389" s="263"/>
      <c r="V389" s="22"/>
    </row>
    <row r="390" spans="1:22" ht="12.75" x14ac:dyDescent="0.2">
      <c r="A390" s="10" t="s">
        <v>478</v>
      </c>
      <c r="B390" s="11">
        <v>32303.042740000001</v>
      </c>
      <c r="C390" s="11">
        <v>29031.494750000002</v>
      </c>
      <c r="D390" s="11">
        <v>25362.965605300004</v>
      </c>
      <c r="E390" s="12">
        <v>-12.63637706666826</v>
      </c>
      <c r="F390" s="16"/>
      <c r="G390" s="93">
        <v>14572.432200000001</v>
      </c>
      <c r="H390" s="93">
        <v>13089.36463</v>
      </c>
      <c r="I390" s="93">
        <v>11347.293949999999</v>
      </c>
      <c r="J390" s="12">
        <v>-13.309054558746752</v>
      </c>
      <c r="K390" s="12"/>
      <c r="L390" s="12"/>
      <c r="M390" s="12"/>
      <c r="N390" s="111"/>
      <c r="O390" s="291"/>
      <c r="P390" s="291"/>
      <c r="Q390" s="291"/>
      <c r="R390" s="246"/>
      <c r="S390" s="246"/>
      <c r="T390" s="263"/>
      <c r="U390" s="263"/>
      <c r="V390" s="22"/>
    </row>
    <row r="391" spans="1:22" ht="12.75" x14ac:dyDescent="0.2">
      <c r="A391" s="10" t="s">
        <v>369</v>
      </c>
      <c r="B391" s="11">
        <v>2565.9854588000003</v>
      </c>
      <c r="C391" s="11">
        <v>2109.9002398000002</v>
      </c>
      <c r="D391" s="11">
        <v>3452.2550512000003</v>
      </c>
      <c r="E391" s="12">
        <v>63.621719457562762</v>
      </c>
      <c r="F391" s="16"/>
      <c r="G391" s="93">
        <v>17259.141150000003</v>
      </c>
      <c r="H391" s="93">
        <v>14160.644050000001</v>
      </c>
      <c r="I391" s="93">
        <v>20145.718290000001</v>
      </c>
      <c r="J391" s="12">
        <v>42.265551050271597</v>
      </c>
      <c r="K391" s="12"/>
      <c r="L391" s="12"/>
      <c r="M391" s="12"/>
      <c r="N391" s="111"/>
      <c r="O391" s="291"/>
      <c r="P391" s="291"/>
      <c r="Q391" s="291"/>
      <c r="R391" s="246"/>
      <c r="S391" s="246"/>
      <c r="T391" s="263"/>
      <c r="U391" s="263"/>
      <c r="V391" s="22"/>
    </row>
    <row r="392" spans="1:22" ht="12.75" x14ac:dyDescent="0.2">
      <c r="A392" s="10" t="s">
        <v>479</v>
      </c>
      <c r="B392" s="11">
        <v>6982.3063093999999</v>
      </c>
      <c r="C392" s="11">
        <v>5888.0903093999996</v>
      </c>
      <c r="D392" s="11">
        <v>8553.6750800000009</v>
      </c>
      <c r="E392" s="12">
        <v>45.270786121343065</v>
      </c>
      <c r="F392" s="16"/>
      <c r="G392" s="93">
        <v>6973.4129800000001</v>
      </c>
      <c r="H392" s="93">
        <v>6096.1391899999999</v>
      </c>
      <c r="I392" s="93">
        <v>7920.9711799999995</v>
      </c>
      <c r="J392" s="12">
        <v>29.934224484136166</v>
      </c>
      <c r="K392" s="12"/>
      <c r="L392" s="12"/>
      <c r="M392" s="12"/>
      <c r="N392" s="111"/>
      <c r="O392" s="291"/>
      <c r="P392" s="291"/>
      <c r="Q392" s="291"/>
      <c r="R392" s="246"/>
      <c r="S392" s="246"/>
      <c r="T392" s="263"/>
      <c r="U392" s="263"/>
      <c r="V392" s="22"/>
    </row>
    <row r="393" spans="1:22" ht="12.75" x14ac:dyDescent="0.2">
      <c r="A393" s="10" t="s">
        <v>171</v>
      </c>
      <c r="B393" s="11">
        <v>5544.2012769000003</v>
      </c>
      <c r="C393" s="11">
        <v>5299.4372769000001</v>
      </c>
      <c r="D393" s="11">
        <v>1844.9289899999999</v>
      </c>
      <c r="E393" s="12">
        <v>-65.186322743322975</v>
      </c>
      <c r="F393" s="16"/>
      <c r="G393" s="93">
        <v>8273.3230299999996</v>
      </c>
      <c r="H393" s="93">
        <v>7996.2025300000005</v>
      </c>
      <c r="I393" s="93">
        <v>2009.1678999999999</v>
      </c>
      <c r="J393" s="12">
        <v>-74.873474096459631</v>
      </c>
      <c r="K393" s="12"/>
      <c r="L393" s="12"/>
      <c r="M393" s="12"/>
      <c r="N393" s="111"/>
      <c r="O393" s="291"/>
      <c r="P393" s="291"/>
      <c r="Q393" s="291"/>
      <c r="R393" s="246"/>
      <c r="S393" s="246"/>
      <c r="T393" s="263"/>
      <c r="U393" s="263"/>
      <c r="V393" s="22"/>
    </row>
    <row r="394" spans="1:22" ht="12.75" x14ac:dyDescent="0.2">
      <c r="A394" s="10" t="s">
        <v>368</v>
      </c>
      <c r="B394" s="11">
        <v>3161.1563955000001</v>
      </c>
      <c r="C394" s="11">
        <v>2366.8956954999999</v>
      </c>
      <c r="D394" s="11">
        <v>1948.9057199000001</v>
      </c>
      <c r="E394" s="12">
        <v>-17.659839273639832</v>
      </c>
      <c r="F394" s="16"/>
      <c r="G394" s="93">
        <v>5694.2380700000003</v>
      </c>
      <c r="H394" s="93">
        <v>4346.6446799999994</v>
      </c>
      <c r="I394" s="93">
        <v>3147.9323599999998</v>
      </c>
      <c r="J394" s="12">
        <v>-27.577876919997053</v>
      </c>
      <c r="K394" s="12"/>
      <c r="L394" s="12"/>
      <c r="M394" s="12"/>
      <c r="N394" s="111"/>
      <c r="O394" s="291"/>
      <c r="P394" s="291"/>
      <c r="Q394" s="291"/>
      <c r="R394" s="246"/>
      <c r="S394" s="246"/>
      <c r="T394" s="263"/>
      <c r="U394" s="263"/>
      <c r="V394" s="22"/>
    </row>
    <row r="395" spans="1:22" ht="12.75" x14ac:dyDescent="0.2">
      <c r="A395" s="10" t="s">
        <v>99</v>
      </c>
      <c r="B395" s="11">
        <v>2106.3764679999999</v>
      </c>
      <c r="C395" s="11">
        <v>1992.623668</v>
      </c>
      <c r="D395" s="11">
        <v>2171.0429052</v>
      </c>
      <c r="E395" s="12">
        <v>8.9539856454219375</v>
      </c>
      <c r="F395" s="16"/>
      <c r="G395" s="93">
        <v>2665.4012200000002</v>
      </c>
      <c r="H395" s="93">
        <v>2518.9892200000004</v>
      </c>
      <c r="I395" s="93">
        <v>2505.6011400000002</v>
      </c>
      <c r="J395" s="12">
        <v>-0.53148619667376806</v>
      </c>
      <c r="K395" s="12"/>
      <c r="L395" s="12"/>
      <c r="M395" s="12"/>
      <c r="N395" s="111"/>
      <c r="O395" s="291"/>
      <c r="P395" s="291"/>
      <c r="Q395" s="291"/>
      <c r="R395" s="246"/>
      <c r="S395" s="246"/>
      <c r="T395" s="263"/>
      <c r="U395" s="263"/>
      <c r="V395" s="22"/>
    </row>
    <row r="396" spans="1:22" ht="12.75" x14ac:dyDescent="0.2">
      <c r="A396" s="9" t="s">
        <v>80</v>
      </c>
      <c r="B396" s="11"/>
      <c r="C396" s="11"/>
      <c r="D396" s="11"/>
      <c r="E396" s="12"/>
      <c r="F396" s="12"/>
      <c r="G396" s="93">
        <v>419948.35742000001</v>
      </c>
      <c r="H396" s="93">
        <v>388013.94782999996</v>
      </c>
      <c r="I396" s="93">
        <v>478422.97274000011</v>
      </c>
      <c r="J396" s="12">
        <v>23.300457474691342</v>
      </c>
      <c r="K396" s="12"/>
      <c r="L396" s="12"/>
      <c r="M396" s="12"/>
      <c r="N396" s="111"/>
      <c r="O396" s="291"/>
      <c r="P396" s="291"/>
      <c r="Q396" s="291"/>
      <c r="R396" s="246"/>
      <c r="S396" s="246"/>
      <c r="T396" s="263"/>
      <c r="U396" s="263"/>
      <c r="V396" s="246"/>
    </row>
    <row r="397" spans="1:22" ht="12.75" x14ac:dyDescent="0.2">
      <c r="A397" s="9"/>
      <c r="B397" s="11"/>
      <c r="C397" s="11"/>
      <c r="D397" s="11"/>
      <c r="E397" s="12"/>
      <c r="F397" s="12"/>
      <c r="G397" s="11"/>
      <c r="H397" s="11"/>
      <c r="I397" s="11"/>
      <c r="J397" s="12"/>
      <c r="K397" s="12"/>
      <c r="L397" s="12"/>
      <c r="M397" s="12"/>
      <c r="N397" s="111"/>
      <c r="O397" s="291"/>
      <c r="P397" s="291"/>
      <c r="Q397" s="291"/>
      <c r="R397" s="246"/>
      <c r="S397" s="246"/>
      <c r="T397" s="263"/>
      <c r="U397" s="263"/>
      <c r="V397" s="246"/>
    </row>
    <row r="398" spans="1:22" s="20" customFormat="1" ht="12.75" x14ac:dyDescent="0.2">
      <c r="A398" s="17" t="s">
        <v>256</v>
      </c>
      <c r="B398" s="18"/>
      <c r="C398" s="18"/>
      <c r="D398" s="18"/>
      <c r="E398" s="16"/>
      <c r="F398" s="16"/>
      <c r="G398" s="18">
        <v>4960985</v>
      </c>
      <c r="H398" s="18">
        <v>4549965</v>
      </c>
      <c r="I398" s="18">
        <v>4491133</v>
      </c>
      <c r="J398" s="16">
        <v>-1.2930209353258704</v>
      </c>
      <c r="K398" s="12"/>
      <c r="L398" s="16"/>
      <c r="M398" s="16"/>
      <c r="N398" s="179"/>
      <c r="O398" s="291"/>
      <c r="P398" s="291"/>
      <c r="Q398" s="291"/>
      <c r="R398" s="22"/>
      <c r="S398" s="22"/>
      <c r="T398" s="27"/>
      <c r="U398" s="27"/>
      <c r="V398" s="22"/>
    </row>
    <row r="399" spans="1:22" ht="12.75" x14ac:dyDescent="0.2">
      <c r="A399" s="9"/>
      <c r="B399" s="11"/>
      <c r="C399" s="11"/>
      <c r="D399" s="11"/>
      <c r="E399" s="12"/>
      <c r="F399" s="12"/>
      <c r="G399" s="11"/>
      <c r="H399" s="11"/>
      <c r="I399" s="11"/>
      <c r="J399" s="12"/>
      <c r="K399" s="12"/>
      <c r="L399" s="12"/>
      <c r="M399" s="12"/>
      <c r="N399" s="13"/>
      <c r="O399" s="291"/>
      <c r="P399" s="291"/>
      <c r="Q399" s="291"/>
      <c r="R399" s="246"/>
      <c r="S399" s="246"/>
      <c r="T399" s="263"/>
      <c r="U399" s="263"/>
    </row>
    <row r="400" spans="1:22" ht="11.25" customHeight="1" x14ac:dyDescent="0.2">
      <c r="A400" s="9" t="s">
        <v>81</v>
      </c>
      <c r="B400" s="206">
        <v>291.43365</v>
      </c>
      <c r="C400" s="206">
        <v>291.43365</v>
      </c>
      <c r="D400" s="206">
        <v>361.52414759999999</v>
      </c>
      <c r="E400" s="12">
        <v>24.050241830344561</v>
      </c>
      <c r="F400" s="12"/>
      <c r="G400" s="207">
        <v>145.09414999999998</v>
      </c>
      <c r="H400" s="207">
        <v>145.09414999999998</v>
      </c>
      <c r="I400" s="207">
        <v>214.35414</v>
      </c>
      <c r="J400" s="12">
        <v>47.734515829893923</v>
      </c>
      <c r="K400" s="12"/>
      <c r="L400" s="12"/>
      <c r="M400" s="12"/>
      <c r="N400" s="13"/>
      <c r="O400" s="291"/>
      <c r="P400" s="291"/>
      <c r="Q400" s="291"/>
      <c r="R400" s="246"/>
      <c r="S400" s="246"/>
      <c r="T400" s="263"/>
      <c r="U400" s="263"/>
      <c r="V400" s="13"/>
    </row>
    <row r="401" spans="1:23" ht="12.75" x14ac:dyDescent="0.2">
      <c r="A401" s="9" t="s">
        <v>82</v>
      </c>
      <c r="B401" s="206">
        <v>126063.94815659999</v>
      </c>
      <c r="C401" s="206">
        <v>114736.24782039998</v>
      </c>
      <c r="D401" s="206">
        <v>157253.8500715</v>
      </c>
      <c r="E401" s="12">
        <v>37.056817752707133</v>
      </c>
      <c r="F401" s="12"/>
      <c r="G401" s="207">
        <v>59590.758910000004</v>
      </c>
      <c r="H401" s="207">
        <v>54157.787120000008</v>
      </c>
      <c r="I401" s="207">
        <v>83269.450129999983</v>
      </c>
      <c r="J401" s="12">
        <v>53.753420437020196</v>
      </c>
      <c r="K401" s="12"/>
      <c r="L401" s="12"/>
      <c r="M401" s="12"/>
      <c r="O401" s="291"/>
      <c r="P401" s="291"/>
      <c r="Q401" s="291"/>
      <c r="R401" s="246"/>
      <c r="S401" s="246"/>
      <c r="T401" s="263"/>
      <c r="U401" s="263"/>
    </row>
    <row r="402" spans="1:23" ht="12.75" x14ac:dyDescent="0.2">
      <c r="A402" s="9" t="s">
        <v>83</v>
      </c>
      <c r="B402" s="206">
        <v>27380.79</v>
      </c>
      <c r="C402" s="206">
        <v>25485.79</v>
      </c>
      <c r="D402" s="206">
        <v>28248.779183800001</v>
      </c>
      <c r="E402" s="12">
        <v>10.84129306488046</v>
      </c>
      <c r="F402" s="12"/>
      <c r="G402" s="207">
        <v>9821.5001899999988</v>
      </c>
      <c r="H402" s="207">
        <v>9116.7563399999999</v>
      </c>
      <c r="I402" s="207">
        <v>10696.4216</v>
      </c>
      <c r="J402" s="12">
        <v>17.327053626180387</v>
      </c>
      <c r="K402" s="12"/>
      <c r="L402" s="12"/>
      <c r="M402" s="12"/>
      <c r="N402" s="13"/>
      <c r="O402" s="291"/>
      <c r="P402" s="291"/>
      <c r="Q402" s="291"/>
      <c r="R402" s="246"/>
      <c r="S402" s="246"/>
    </row>
    <row r="403" spans="1:23" ht="12.75" x14ac:dyDescent="0.2">
      <c r="A403" s="9" t="s">
        <v>84</v>
      </c>
      <c r="B403" s="206">
        <v>15282.8480244</v>
      </c>
      <c r="C403" s="206">
        <v>14172.592044399998</v>
      </c>
      <c r="D403" s="206">
        <v>12412.7630684</v>
      </c>
      <c r="E403" s="12">
        <v>-12.417128571024932</v>
      </c>
      <c r="F403" s="12"/>
      <c r="G403" s="207">
        <v>4700.7308200000007</v>
      </c>
      <c r="H403" s="207">
        <v>4357.7128000000002</v>
      </c>
      <c r="I403" s="207">
        <v>4541.5406600000006</v>
      </c>
      <c r="J403" s="12">
        <v>4.2184482648787878</v>
      </c>
      <c r="K403" s="12"/>
      <c r="L403" s="12"/>
      <c r="M403" s="12"/>
      <c r="O403" s="291"/>
      <c r="P403" s="291"/>
      <c r="Q403" s="291"/>
      <c r="R403" s="246"/>
      <c r="S403" s="246"/>
    </row>
    <row r="404" spans="1:23" ht="12.75" x14ac:dyDescent="0.2">
      <c r="A404" s="9" t="s">
        <v>476</v>
      </c>
      <c r="B404" s="206">
        <v>919206.62967000005</v>
      </c>
      <c r="C404" s="206">
        <v>828473.28937000001</v>
      </c>
      <c r="D404" s="206">
        <v>886235.14732999995</v>
      </c>
      <c r="E404" s="12">
        <v>6.9720845199395853</v>
      </c>
      <c r="F404" s="12"/>
      <c r="G404" s="207">
        <v>327127.29305000004</v>
      </c>
      <c r="H404" s="207">
        <v>295079.21783000004</v>
      </c>
      <c r="I404" s="207">
        <v>320768.25030999992</v>
      </c>
      <c r="J404" s="12">
        <v>8.7058087888791249</v>
      </c>
      <c r="K404" s="12"/>
      <c r="L404" s="12"/>
      <c r="M404" s="12"/>
      <c r="N404" s="13"/>
      <c r="O404" s="291"/>
      <c r="P404" s="291"/>
      <c r="Q404" s="291"/>
      <c r="R404" s="246"/>
      <c r="S404" s="246"/>
    </row>
    <row r="405" spans="1:23" ht="12.75" x14ac:dyDescent="0.2">
      <c r="A405" s="9" t="s">
        <v>410</v>
      </c>
      <c r="B405" s="206">
        <v>31582.546839999999</v>
      </c>
      <c r="C405" s="206">
        <v>28553.985000000001</v>
      </c>
      <c r="D405" s="206">
        <v>30914.269190000003</v>
      </c>
      <c r="E405" s="12">
        <v>8.2660412898585065</v>
      </c>
      <c r="F405" s="12"/>
      <c r="G405" s="207">
        <v>27476.0602</v>
      </c>
      <c r="H405" s="207">
        <v>24594.687259999999</v>
      </c>
      <c r="I405" s="207">
        <v>26632.554380000001</v>
      </c>
      <c r="J405" s="12">
        <v>8.2858021265199255</v>
      </c>
      <c r="K405" s="12"/>
      <c r="L405" s="12"/>
      <c r="M405" s="12"/>
      <c r="O405" s="291"/>
      <c r="P405" s="291"/>
      <c r="Q405" s="291"/>
      <c r="R405" s="246"/>
      <c r="S405" s="246"/>
    </row>
    <row r="406" spans="1:23" x14ac:dyDescent="0.2">
      <c r="A406" s="9" t="s">
        <v>409</v>
      </c>
      <c r="B406" s="206">
        <v>66081.634310299996</v>
      </c>
      <c r="C406" s="206">
        <v>60781.915300299996</v>
      </c>
      <c r="D406" s="206">
        <v>61593.837362899991</v>
      </c>
      <c r="E406" s="12">
        <v>1.3357954559158003</v>
      </c>
      <c r="F406" s="12"/>
      <c r="G406" s="207">
        <v>68085.28532000001</v>
      </c>
      <c r="H406" s="207">
        <v>62552.670959999996</v>
      </c>
      <c r="I406" s="207">
        <v>66875.502199999988</v>
      </c>
      <c r="J406" s="12">
        <v>6.9107060876173847</v>
      </c>
      <c r="K406" s="12"/>
      <c r="L406" s="12"/>
      <c r="M406" s="12"/>
      <c r="O406" s="291"/>
      <c r="P406" s="291"/>
      <c r="Q406" s="291"/>
      <c r="R406" s="13"/>
      <c r="S406" s="13"/>
    </row>
    <row r="407" spans="1:23" x14ac:dyDescent="0.2">
      <c r="A407" s="9" t="s">
        <v>85</v>
      </c>
      <c r="B407" s="206">
        <v>5173.43</v>
      </c>
      <c r="C407" s="206">
        <v>4921.43</v>
      </c>
      <c r="D407" s="206">
        <v>3088.0074651999998</v>
      </c>
      <c r="E407" s="12">
        <v>-37.253857817748106</v>
      </c>
      <c r="F407" s="12"/>
      <c r="G407" s="207">
        <v>3636.1770699999997</v>
      </c>
      <c r="H407" s="207">
        <v>3461.2576800000002</v>
      </c>
      <c r="I407" s="207">
        <v>2551.6977200000001</v>
      </c>
      <c r="J407" s="12">
        <v>-26.278308178430677</v>
      </c>
      <c r="K407" s="12"/>
      <c r="L407" s="12"/>
      <c r="M407" s="12"/>
      <c r="O407" s="291"/>
      <c r="P407" s="291"/>
      <c r="Q407" s="291"/>
      <c r="R407" s="13"/>
      <c r="S407" s="13"/>
    </row>
    <row r="408" spans="1:23" x14ac:dyDescent="0.2">
      <c r="A408" s="9" t="s">
        <v>86</v>
      </c>
      <c r="B408" s="206">
        <v>26481.621137300001</v>
      </c>
      <c r="C408" s="206">
        <v>24918.491114199995</v>
      </c>
      <c r="D408" s="206">
        <v>93631.457107899987</v>
      </c>
      <c r="E408" s="12">
        <v>275.7509099519408</v>
      </c>
      <c r="F408" s="12"/>
      <c r="G408" s="207">
        <v>24648.159690000004</v>
      </c>
      <c r="H408" s="207">
        <v>23537.570630000002</v>
      </c>
      <c r="I408" s="207">
        <v>91423.320350000009</v>
      </c>
      <c r="J408" s="12">
        <v>288.41442809512239</v>
      </c>
      <c r="K408" s="12"/>
      <c r="L408" s="12"/>
      <c r="M408" s="12"/>
      <c r="O408" s="291"/>
      <c r="P408" s="291"/>
      <c r="Q408" s="291"/>
    </row>
    <row r="409" spans="1:23" x14ac:dyDescent="0.2">
      <c r="A409" s="9" t="s">
        <v>87</v>
      </c>
      <c r="B409" s="206">
        <v>203605.16035939995</v>
      </c>
      <c r="C409" s="206">
        <v>189289.48064579998</v>
      </c>
      <c r="D409" s="206">
        <v>153418.63187879999</v>
      </c>
      <c r="E409" s="12">
        <v>-18.950260016890113</v>
      </c>
      <c r="F409" s="12"/>
      <c r="G409" s="207">
        <v>184226.54353999996</v>
      </c>
      <c r="H409" s="207">
        <v>170925.58183999994</v>
      </c>
      <c r="I409" s="207">
        <v>141057.15439000001</v>
      </c>
      <c r="J409" s="12">
        <v>-17.474521442881013</v>
      </c>
      <c r="K409" s="12"/>
      <c r="L409" s="12"/>
      <c r="M409" s="12"/>
      <c r="O409" s="291"/>
      <c r="P409" s="291"/>
      <c r="Q409" s="291"/>
    </row>
    <row r="410" spans="1:23" x14ac:dyDescent="0.2">
      <c r="A410" s="9" t="s">
        <v>3</v>
      </c>
      <c r="B410" s="206">
        <v>484287.04432229995</v>
      </c>
      <c r="C410" s="206">
        <v>455814.84610229998</v>
      </c>
      <c r="D410" s="206">
        <v>384195.36895379995</v>
      </c>
      <c r="E410" s="12">
        <v>-15.712405543812906</v>
      </c>
      <c r="F410" s="12"/>
      <c r="G410" s="207">
        <v>142156.13679000005</v>
      </c>
      <c r="H410" s="207">
        <v>131782.92645999999</v>
      </c>
      <c r="I410" s="207">
        <v>152060.03632000001</v>
      </c>
      <c r="J410" s="12">
        <v>15.386750320918651</v>
      </c>
      <c r="K410" s="12"/>
      <c r="L410" s="12"/>
      <c r="M410" s="12"/>
      <c r="O410" s="291"/>
      <c r="P410" s="291"/>
      <c r="Q410" s="291"/>
    </row>
    <row r="411" spans="1:23" x14ac:dyDescent="0.2">
      <c r="A411" s="9" t="s">
        <v>64</v>
      </c>
      <c r="B411" s="206">
        <v>13492.038989399998</v>
      </c>
      <c r="C411" s="206">
        <v>12290.583312499997</v>
      </c>
      <c r="D411" s="206">
        <v>13045.8797954</v>
      </c>
      <c r="E411" s="12">
        <v>6.1453265780464505</v>
      </c>
      <c r="F411" s="12"/>
      <c r="G411" s="207">
        <v>32402.758109999999</v>
      </c>
      <c r="H411" s="207">
        <v>29319.904840000003</v>
      </c>
      <c r="I411" s="207">
        <v>32129.209630000001</v>
      </c>
      <c r="J411" s="12">
        <v>9.5815617592570561</v>
      </c>
      <c r="K411" s="12"/>
      <c r="L411" s="12"/>
      <c r="M411" s="12"/>
      <c r="O411" s="291"/>
      <c r="P411" s="291"/>
      <c r="Q411" s="291"/>
    </row>
    <row r="412" spans="1:23" x14ac:dyDescent="0.2">
      <c r="A412" s="9" t="s">
        <v>65</v>
      </c>
      <c r="B412" s="206">
        <v>2546.2289999999998</v>
      </c>
      <c r="C412" s="206">
        <v>2521.2289999999998</v>
      </c>
      <c r="D412" s="206">
        <v>8483.4645</v>
      </c>
      <c r="E412" s="12">
        <v>236.48131526331014</v>
      </c>
      <c r="F412" s="16"/>
      <c r="G412" s="207">
        <v>8487.8483500000002</v>
      </c>
      <c r="H412" s="207">
        <v>8409.4433499999996</v>
      </c>
      <c r="I412" s="207">
        <v>27786.444549999997</v>
      </c>
      <c r="J412" s="12">
        <v>230.41954614035183</v>
      </c>
      <c r="K412" s="12"/>
      <c r="L412" s="12"/>
      <c r="M412" s="12"/>
      <c r="O412" s="291"/>
      <c r="P412" s="291"/>
      <c r="Q412" s="291"/>
    </row>
    <row r="413" spans="1:23" x14ac:dyDescent="0.2">
      <c r="A413" s="9" t="s">
        <v>67</v>
      </c>
      <c r="B413" s="206">
        <v>43539.6803162</v>
      </c>
      <c r="C413" s="206">
        <v>40318.104586299996</v>
      </c>
      <c r="D413" s="206">
        <v>47990.333716699999</v>
      </c>
      <c r="E413" s="12">
        <v>19.029240608218004</v>
      </c>
      <c r="F413" s="12"/>
      <c r="G413" s="207">
        <v>173287.15538999997</v>
      </c>
      <c r="H413" s="207">
        <v>159807.56620999999</v>
      </c>
      <c r="I413" s="207">
        <v>183617.50584</v>
      </c>
      <c r="J413" s="12">
        <v>14.89913162103467</v>
      </c>
      <c r="K413" s="12"/>
      <c r="L413" s="12"/>
      <c r="M413" s="12"/>
      <c r="O413" s="291"/>
      <c r="P413" s="291"/>
      <c r="Q413" s="291"/>
    </row>
    <row r="414" spans="1:23" x14ac:dyDescent="0.2">
      <c r="A414" s="9"/>
      <c r="B414" s="206"/>
      <c r="C414" s="206"/>
      <c r="D414" s="206"/>
      <c r="E414" s="12"/>
      <c r="F414" s="12"/>
      <c r="G414" s="207"/>
      <c r="H414" s="207"/>
      <c r="I414" s="207"/>
      <c r="J414" s="12"/>
      <c r="K414" s="12"/>
      <c r="L414" s="12"/>
      <c r="M414" s="12"/>
      <c r="O414" s="291"/>
      <c r="P414" s="291"/>
      <c r="Q414" s="291"/>
    </row>
    <row r="415" spans="1:23" s="20" customFormat="1" ht="11.25" customHeight="1" x14ac:dyDescent="0.2">
      <c r="A415" s="17" t="s">
        <v>69</v>
      </c>
      <c r="B415" s="18">
        <v>472021.82863790001</v>
      </c>
      <c r="C415" s="18">
        <v>431730.18353840004</v>
      </c>
      <c r="D415" s="18">
        <v>405189.50051769998</v>
      </c>
      <c r="E415" s="16">
        <v>-6.1475162109761072</v>
      </c>
      <c r="F415" s="16"/>
      <c r="G415" s="18">
        <v>1575079.7339999999</v>
      </c>
      <c r="H415" s="18">
        <v>1440145.4820000001</v>
      </c>
      <c r="I415" s="18">
        <v>1353560.74496</v>
      </c>
      <c r="J415" s="16">
        <v>-6.0122215513779622</v>
      </c>
      <c r="K415" s="12"/>
      <c r="L415" s="16"/>
      <c r="M415" s="16"/>
      <c r="O415" s="291"/>
      <c r="P415" s="291"/>
      <c r="Q415" s="291"/>
      <c r="R415" s="179"/>
      <c r="S415" s="19"/>
      <c r="T415" s="19"/>
      <c r="U415" s="179"/>
      <c r="V415" s="179"/>
      <c r="W415" s="179"/>
    </row>
    <row r="416" spans="1:23" s="20" customFormat="1" ht="11.25" customHeight="1" x14ac:dyDescent="0.2">
      <c r="A416" s="17" t="s">
        <v>452</v>
      </c>
      <c r="B416" s="18">
        <v>101443.18488170001</v>
      </c>
      <c r="C416" s="18">
        <v>92510.83727410002</v>
      </c>
      <c r="D416" s="18">
        <v>87598.427223200008</v>
      </c>
      <c r="E416" s="16">
        <v>-5.3100914397142986</v>
      </c>
      <c r="F416" s="16"/>
      <c r="G416" s="18">
        <v>265238.98647</v>
      </c>
      <c r="H416" s="18">
        <v>241797.26913999999</v>
      </c>
      <c r="I416" s="18">
        <v>234662.90150000001</v>
      </c>
      <c r="J416" s="16">
        <v>-2.9505575746884034</v>
      </c>
      <c r="K416" s="12"/>
      <c r="L416" s="16"/>
      <c r="M416" s="16"/>
      <c r="O416" s="291"/>
      <c r="P416" s="291"/>
      <c r="Q416" s="291"/>
    </row>
    <row r="417" spans="1:22" ht="11.25" customHeight="1" x14ac:dyDescent="0.2">
      <c r="A417" s="9" t="s">
        <v>453</v>
      </c>
      <c r="B417" s="11">
        <v>99206.087489400015</v>
      </c>
      <c r="C417" s="11">
        <v>90453.859855900024</v>
      </c>
      <c r="D417" s="11">
        <v>85619.238016200004</v>
      </c>
      <c r="E417" s="12">
        <v>-5.3448485751762718</v>
      </c>
      <c r="F417" s="12"/>
      <c r="G417" s="11">
        <v>248202.76851000002</v>
      </c>
      <c r="H417" s="11">
        <v>226238.57100999999</v>
      </c>
      <c r="I417" s="11">
        <v>220206.59049</v>
      </c>
      <c r="J417" s="12">
        <v>-2.6662034210485501</v>
      </c>
      <c r="K417" s="12"/>
      <c r="L417" s="12"/>
      <c r="M417" s="12"/>
      <c r="O417" s="291"/>
      <c r="P417" s="291"/>
      <c r="Q417" s="291"/>
      <c r="R417" s="246"/>
    </row>
    <row r="418" spans="1:22" ht="11.25" customHeight="1" x14ac:dyDescent="0.2">
      <c r="A418" s="341" t="s">
        <v>454</v>
      </c>
      <c r="B418" s="206">
        <v>98317.729081400015</v>
      </c>
      <c r="C418" s="206">
        <v>89686.256080900028</v>
      </c>
      <c r="D418" s="206">
        <v>84851.969976200009</v>
      </c>
      <c r="E418" s="12">
        <v>-5.3902195452771906</v>
      </c>
      <c r="F418" s="12"/>
      <c r="G418" s="207">
        <v>247282.27376000001</v>
      </c>
      <c r="H418" s="207">
        <v>225458.18943</v>
      </c>
      <c r="I418" s="207">
        <v>219304.99387000001</v>
      </c>
      <c r="J418" s="12">
        <v>-2.7291958546976787</v>
      </c>
      <c r="K418" s="12"/>
      <c r="L418" s="12"/>
      <c r="M418" s="12"/>
      <c r="O418" s="291"/>
      <c r="P418" s="291"/>
      <c r="Q418" s="291"/>
      <c r="R418" s="246"/>
    </row>
    <row r="419" spans="1:22" ht="11.25" customHeight="1" x14ac:dyDescent="0.2">
      <c r="A419" s="341" t="s">
        <v>461</v>
      </c>
      <c r="B419" s="206">
        <v>888.35840800000005</v>
      </c>
      <c r="C419" s="206">
        <v>767.60377500000004</v>
      </c>
      <c r="D419" s="206">
        <v>767.26803999999993</v>
      </c>
      <c r="E419" s="12">
        <v>-4.3738060042770144E-2</v>
      </c>
      <c r="F419" s="12"/>
      <c r="G419" s="207">
        <v>920.49474999999995</v>
      </c>
      <c r="H419" s="207">
        <v>780.38157999999999</v>
      </c>
      <c r="I419" s="207">
        <v>901.59662000000014</v>
      </c>
      <c r="J419" s="12">
        <v>15.532791022566201</v>
      </c>
      <c r="K419" s="12"/>
      <c r="L419" s="12"/>
      <c r="M419" s="12"/>
      <c r="O419" s="291"/>
      <c r="P419" s="291"/>
      <c r="Q419" s="291"/>
      <c r="R419" s="246"/>
    </row>
    <row r="420" spans="1:22" ht="11.25" customHeight="1" x14ac:dyDescent="0.2">
      <c r="A420" s="9" t="s">
        <v>455</v>
      </c>
      <c r="B420" s="206">
        <v>2237.0973923000001</v>
      </c>
      <c r="C420" s="206">
        <v>2056.9774182000001</v>
      </c>
      <c r="D420" s="206">
        <v>1979.1892069999999</v>
      </c>
      <c r="E420" s="12">
        <v>-3.7816755065823884</v>
      </c>
      <c r="F420" s="12"/>
      <c r="G420" s="207">
        <v>17036.217960000002</v>
      </c>
      <c r="H420" s="207">
        <v>15558.698130000001</v>
      </c>
      <c r="I420" s="207">
        <v>14456.311009999999</v>
      </c>
      <c r="J420" s="12">
        <v>-7.0853429431502235</v>
      </c>
      <c r="K420" s="12"/>
      <c r="L420" s="12"/>
      <c r="M420" s="12"/>
      <c r="O420" s="291"/>
      <c r="P420" s="291"/>
      <c r="Q420" s="291"/>
      <c r="R420" s="246"/>
    </row>
    <row r="421" spans="1:22" s="20" customFormat="1" ht="11.25" customHeight="1" x14ac:dyDescent="0.2">
      <c r="A421" s="17" t="s">
        <v>451</v>
      </c>
      <c r="B421" s="18">
        <v>135914.87446329999</v>
      </c>
      <c r="C421" s="18">
        <v>123665.45271200001</v>
      </c>
      <c r="D421" s="18">
        <v>108834.15686029999</v>
      </c>
      <c r="E421" s="16">
        <v>-11.993079333352767</v>
      </c>
      <c r="F421" s="16"/>
      <c r="G421" s="18">
        <v>224430.62631000002</v>
      </c>
      <c r="H421" s="18">
        <v>208030.51630000002</v>
      </c>
      <c r="I421" s="18">
        <v>149638.18385999999</v>
      </c>
      <c r="J421" s="16">
        <v>-28.069118645935902</v>
      </c>
      <c r="K421" s="12"/>
      <c r="L421" s="16"/>
      <c r="M421" s="16"/>
      <c r="O421" s="291"/>
      <c r="P421" s="291"/>
      <c r="Q421" s="291"/>
      <c r="R421" s="22"/>
    </row>
    <row r="422" spans="1:22" ht="11.25" customHeight="1" x14ac:dyDescent="0.2">
      <c r="A422" s="9" t="s">
        <v>448</v>
      </c>
      <c r="B422" s="11">
        <v>130082.3287061</v>
      </c>
      <c r="C422" s="11">
        <v>118207.68954980001</v>
      </c>
      <c r="D422" s="11">
        <v>102578.63332299999</v>
      </c>
      <c r="E422" s="12">
        <v>-13.221691656713759</v>
      </c>
      <c r="F422" s="12"/>
      <c r="G422" s="11">
        <v>208284.22134000002</v>
      </c>
      <c r="H422" s="11">
        <v>193073.78095000001</v>
      </c>
      <c r="I422" s="11">
        <v>133101.45281999998</v>
      </c>
      <c r="J422" s="12">
        <v>-31.061870666701736</v>
      </c>
      <c r="K422" s="12"/>
      <c r="L422" s="12"/>
      <c r="M422" s="12"/>
      <c r="O422" s="291"/>
      <c r="P422" s="291"/>
      <c r="Q422" s="291"/>
    </row>
    <row r="423" spans="1:22" ht="11.25" customHeight="1" x14ac:dyDescent="0.2">
      <c r="A423" s="341" t="s">
        <v>459</v>
      </c>
      <c r="B423" s="206">
        <v>11949.3876568</v>
      </c>
      <c r="C423" s="206">
        <v>10898.9706568</v>
      </c>
      <c r="D423" s="206">
        <v>9811.5225873000018</v>
      </c>
      <c r="E423" s="12">
        <v>-9.977530023181842</v>
      </c>
      <c r="F423" s="12"/>
      <c r="G423" s="207">
        <v>17227.720500000007</v>
      </c>
      <c r="H423" s="207">
        <v>15718.871179999998</v>
      </c>
      <c r="I423" s="207">
        <v>13638.072620000001</v>
      </c>
      <c r="J423" s="12">
        <v>-13.237582623919678</v>
      </c>
      <c r="K423" s="12"/>
      <c r="L423" s="12"/>
      <c r="M423" s="12"/>
      <c r="O423" s="291"/>
      <c r="P423" s="291"/>
      <c r="Q423" s="291"/>
    </row>
    <row r="424" spans="1:22" ht="11.25" customHeight="1" x14ac:dyDescent="0.2">
      <c r="A424" s="341" t="s">
        <v>460</v>
      </c>
      <c r="B424" s="206">
        <v>118132.9410493</v>
      </c>
      <c r="C424" s="206">
        <v>107308.71889300001</v>
      </c>
      <c r="D424" s="206">
        <v>92767.110735699986</v>
      </c>
      <c r="E424" s="12">
        <v>-13.551189788967477</v>
      </c>
      <c r="F424" s="12"/>
      <c r="G424" s="207">
        <v>191056.50084000002</v>
      </c>
      <c r="H424" s="207">
        <v>177354.90977000003</v>
      </c>
      <c r="I424" s="207">
        <v>119463.38019999999</v>
      </c>
      <c r="J424" s="12">
        <v>-32.641627821341828</v>
      </c>
      <c r="K424" s="12"/>
      <c r="L424" s="12"/>
      <c r="M424" s="12"/>
      <c r="O424" s="291"/>
      <c r="P424" s="291"/>
      <c r="Q424" s="291"/>
    </row>
    <row r="425" spans="1:22" ht="11.25" customHeight="1" x14ac:dyDescent="0.2">
      <c r="A425" s="9" t="s">
        <v>450</v>
      </c>
      <c r="B425" s="206">
        <v>5832.5457571999996</v>
      </c>
      <c r="C425" s="206">
        <v>5457.7631621999999</v>
      </c>
      <c r="D425" s="206">
        <v>6255.5235373000014</v>
      </c>
      <c r="E425" s="12">
        <v>14.616984126852955</v>
      </c>
      <c r="F425" s="12"/>
      <c r="G425" s="207">
        <v>16146.40497</v>
      </c>
      <c r="H425" s="207">
        <v>14956.735350000001</v>
      </c>
      <c r="I425" s="207">
        <v>16536.731039999999</v>
      </c>
      <c r="J425" s="12">
        <v>10.563773798404455</v>
      </c>
      <c r="K425" s="12"/>
      <c r="L425" s="12"/>
      <c r="M425" s="12"/>
      <c r="O425" s="291"/>
      <c r="P425" s="291"/>
      <c r="Q425" s="291"/>
    </row>
    <row r="426" spans="1:22" s="20" customFormat="1" ht="11.25" customHeight="1" x14ac:dyDescent="0.2">
      <c r="A426" s="17" t="s">
        <v>434</v>
      </c>
      <c r="B426" s="18">
        <v>231072.4851546</v>
      </c>
      <c r="C426" s="18">
        <v>212230.38111520003</v>
      </c>
      <c r="D426" s="18">
        <v>205097.80765499995</v>
      </c>
      <c r="E426" s="16">
        <v>-3.3607692841716528</v>
      </c>
      <c r="F426" s="16"/>
      <c r="G426" s="18">
        <v>1071017.1301099998</v>
      </c>
      <c r="H426" s="18">
        <v>977097.99867999996</v>
      </c>
      <c r="I426" s="18">
        <v>956270.51555000001</v>
      </c>
      <c r="J426" s="16">
        <v>-2.1315654272280256</v>
      </c>
      <c r="K426" s="12"/>
      <c r="L426" s="16"/>
      <c r="M426" s="16"/>
      <c r="O426" s="291"/>
      <c r="P426" s="291"/>
      <c r="Q426" s="291"/>
    </row>
    <row r="427" spans="1:22" ht="11.25" customHeight="1" x14ac:dyDescent="0.2">
      <c r="A427" s="9" t="s">
        <v>458</v>
      </c>
      <c r="B427" s="11">
        <v>229301.025891</v>
      </c>
      <c r="C427" s="11">
        <v>210609.48458360002</v>
      </c>
      <c r="D427" s="11">
        <v>203982.31295429997</v>
      </c>
      <c r="E427" s="12">
        <v>-3.1466634289537154</v>
      </c>
      <c r="F427" s="12"/>
      <c r="G427" s="11">
        <v>1062160.4644999998</v>
      </c>
      <c r="H427" s="11">
        <v>969020.04004999995</v>
      </c>
      <c r="I427" s="11">
        <v>950207.39681000006</v>
      </c>
      <c r="J427" s="12">
        <v>-1.9414091001698068</v>
      </c>
      <c r="K427" s="12"/>
      <c r="L427" s="12"/>
      <c r="M427" s="12"/>
      <c r="O427" s="291"/>
      <c r="P427" s="291"/>
      <c r="Q427" s="291"/>
    </row>
    <row r="428" spans="1:22" ht="11.25" customHeight="1" x14ac:dyDescent="0.2">
      <c r="A428" s="341" t="s">
        <v>70</v>
      </c>
      <c r="B428" s="206">
        <v>227307.68414500001</v>
      </c>
      <c r="C428" s="206">
        <v>208776.6179676</v>
      </c>
      <c r="D428" s="206">
        <v>202073.24274479997</v>
      </c>
      <c r="E428" s="12">
        <v>-3.2107882999811466</v>
      </c>
      <c r="F428" s="12"/>
      <c r="G428" s="207">
        <v>1059828.2886499998</v>
      </c>
      <c r="H428" s="207">
        <v>966918.12101999996</v>
      </c>
      <c r="I428" s="207">
        <v>947593.24725000001</v>
      </c>
      <c r="J428" s="12">
        <v>-1.9986049852508785</v>
      </c>
      <c r="K428" s="12"/>
      <c r="L428" s="12"/>
      <c r="M428" s="12"/>
      <c r="O428" s="291"/>
      <c r="P428" s="291"/>
      <c r="Q428" s="291"/>
      <c r="S428" s="338"/>
      <c r="T428" s="338"/>
    </row>
    <row r="429" spans="1:22" ht="11.25" customHeight="1" x14ac:dyDescent="0.2">
      <c r="A429" s="341" t="s">
        <v>457</v>
      </c>
      <c r="B429" s="206">
        <v>1993.3417459999998</v>
      </c>
      <c r="C429" s="206">
        <v>1832.8666159999998</v>
      </c>
      <c r="D429" s="206">
        <v>1909.0702094999999</v>
      </c>
      <c r="E429" s="12">
        <v>4.1576180631357005</v>
      </c>
      <c r="F429" s="12"/>
      <c r="G429" s="207">
        <v>2332.1758500000001</v>
      </c>
      <c r="H429" s="207">
        <v>2101.91903</v>
      </c>
      <c r="I429" s="207">
        <v>2614.1495599999998</v>
      </c>
      <c r="J429" s="12">
        <v>24.369660424074468</v>
      </c>
      <c r="K429" s="12"/>
      <c r="L429" s="12"/>
      <c r="M429" s="12"/>
      <c r="O429" s="291"/>
      <c r="P429" s="291"/>
      <c r="Q429" s="291"/>
    </row>
    <row r="430" spans="1:22" ht="11.25" customHeight="1" x14ac:dyDescent="0.2">
      <c r="A430" s="9" t="s">
        <v>449</v>
      </c>
      <c r="B430" s="206">
        <v>1771.4592636</v>
      </c>
      <c r="C430" s="206">
        <v>1620.8965316000001</v>
      </c>
      <c r="D430" s="206">
        <v>1115.4947006999998</v>
      </c>
      <c r="E430" s="12">
        <v>-31.180388201652448</v>
      </c>
      <c r="F430" s="12"/>
      <c r="G430" s="207">
        <v>8856.66561</v>
      </c>
      <c r="H430" s="207">
        <v>8077.9586299999992</v>
      </c>
      <c r="I430" s="207">
        <v>6063.118739999999</v>
      </c>
      <c r="J430" s="12">
        <v>-24.942438829994359</v>
      </c>
      <c r="K430" s="12"/>
      <c r="L430" s="12"/>
      <c r="M430" s="12"/>
      <c r="O430" s="291"/>
      <c r="P430" s="291"/>
      <c r="Q430" s="291"/>
    </row>
    <row r="431" spans="1:22" s="20" customFormat="1" ht="11.25" customHeight="1" x14ac:dyDescent="0.2">
      <c r="A431" s="17" t="s">
        <v>72</v>
      </c>
      <c r="B431" s="293">
        <v>3591.2841382999995</v>
      </c>
      <c r="C431" s="293">
        <v>3323.5124370999997</v>
      </c>
      <c r="D431" s="293">
        <v>3659.1087792000003</v>
      </c>
      <c r="E431" s="16">
        <v>10.097640627240494</v>
      </c>
      <c r="F431" s="16"/>
      <c r="G431" s="294">
        <v>14392.991110000001</v>
      </c>
      <c r="H431" s="294">
        <v>13219.697880000002</v>
      </c>
      <c r="I431" s="294">
        <v>12989.144050000001</v>
      </c>
      <c r="J431" s="16">
        <v>-1.7440173905093843</v>
      </c>
      <c r="K431" s="12"/>
      <c r="L431" s="16"/>
      <c r="M431" s="16"/>
      <c r="O431" s="291"/>
      <c r="P431" s="291"/>
      <c r="Q431" s="291"/>
      <c r="R431" s="22"/>
      <c r="S431" s="179"/>
      <c r="T431" s="179"/>
      <c r="U431" s="179"/>
      <c r="V431" s="179"/>
    </row>
    <row r="432" spans="1:22" x14ac:dyDescent="0.2">
      <c r="A432" s="84"/>
      <c r="B432" s="90"/>
      <c r="C432" s="90"/>
      <c r="D432" s="90"/>
      <c r="E432" s="90"/>
      <c r="F432" s="90"/>
      <c r="G432" s="90"/>
      <c r="H432" s="90"/>
      <c r="I432" s="90"/>
      <c r="J432" s="84"/>
      <c r="K432" s="12"/>
      <c r="L432" s="9"/>
      <c r="M432" s="9"/>
      <c r="O432" s="174"/>
    </row>
    <row r="433" spans="1:22" x14ac:dyDescent="0.2">
      <c r="A433" s="9" t="s">
        <v>484</v>
      </c>
      <c r="B433" s="9"/>
      <c r="C433" s="9"/>
      <c r="D433" s="9"/>
      <c r="E433" s="9"/>
      <c r="F433" s="9"/>
      <c r="G433" s="9"/>
      <c r="H433" s="9"/>
      <c r="I433" s="9"/>
      <c r="J433" s="9"/>
      <c r="K433" s="12"/>
      <c r="L433" s="9"/>
      <c r="M433" s="9"/>
      <c r="O433" s="174"/>
    </row>
    <row r="434" spans="1:22" s="20" customFormat="1" ht="11.25" customHeight="1" x14ac:dyDescent="0.2">
      <c r="A434" s="17"/>
      <c r="B434" s="293"/>
      <c r="C434" s="293"/>
      <c r="D434" s="293"/>
      <c r="E434" s="16"/>
      <c r="F434" s="16"/>
      <c r="G434" s="294"/>
      <c r="H434" s="294"/>
      <c r="I434" s="294"/>
      <c r="J434" s="16"/>
      <c r="K434" s="12"/>
      <c r="L434" s="16"/>
      <c r="M434" s="16"/>
      <c r="O434" s="291"/>
      <c r="P434" s="281"/>
      <c r="Q434" s="292"/>
      <c r="R434" s="22"/>
      <c r="S434" s="179"/>
      <c r="T434" s="179"/>
      <c r="U434" s="179"/>
      <c r="V434" s="179"/>
    </row>
    <row r="435" spans="1:22" ht="20.100000000000001" customHeight="1" x14ac:dyDescent="0.2">
      <c r="A435" s="404" t="s">
        <v>481</v>
      </c>
      <c r="B435" s="404"/>
      <c r="C435" s="404"/>
      <c r="D435" s="404"/>
      <c r="E435" s="404"/>
      <c r="F435" s="404"/>
      <c r="G435" s="404"/>
      <c r="H435" s="404"/>
      <c r="I435" s="404"/>
      <c r="J435" s="404"/>
      <c r="K435" s="12"/>
      <c r="L435" s="357"/>
      <c r="M435" s="357"/>
      <c r="N435" s="108"/>
      <c r="O435" s="177"/>
      <c r="P435" s="167"/>
      <c r="Q435" s="167"/>
      <c r="R435" s="246"/>
      <c r="S435" s="108"/>
    </row>
    <row r="436" spans="1:22" ht="20.100000000000001" customHeight="1" x14ac:dyDescent="0.2">
      <c r="A436" s="405" t="s">
        <v>225</v>
      </c>
      <c r="B436" s="405"/>
      <c r="C436" s="405"/>
      <c r="D436" s="405"/>
      <c r="E436" s="405"/>
      <c r="F436" s="405"/>
      <c r="G436" s="405"/>
      <c r="H436" s="405"/>
      <c r="I436" s="405"/>
      <c r="J436" s="405"/>
      <c r="K436" s="12"/>
      <c r="L436" s="357"/>
      <c r="M436" s="357"/>
      <c r="N436" s="108"/>
      <c r="O436" s="177"/>
      <c r="P436" s="167"/>
      <c r="Q436" s="167"/>
      <c r="R436" s="246"/>
      <c r="S436" s="108"/>
      <c r="T436" s="108"/>
    </row>
    <row r="437" spans="1:22" s="20" customFormat="1" ht="12.75" x14ac:dyDescent="0.2">
      <c r="A437" s="17"/>
      <c r="B437" s="408" t="s">
        <v>101</v>
      </c>
      <c r="C437" s="408"/>
      <c r="D437" s="408"/>
      <c r="E437" s="408"/>
      <c r="F437" s="358"/>
      <c r="G437" s="408" t="s">
        <v>423</v>
      </c>
      <c r="H437" s="408"/>
      <c r="I437" s="408"/>
      <c r="J437" s="408"/>
      <c r="K437" s="12"/>
      <c r="L437" s="358"/>
      <c r="M437" s="358"/>
      <c r="N437" s="108"/>
      <c r="O437" s="26"/>
      <c r="P437" s="26"/>
      <c r="Q437" s="22"/>
      <c r="R437" s="22"/>
      <c r="S437" s="22"/>
      <c r="T437" s="108"/>
    </row>
    <row r="438" spans="1:22" s="20" customFormat="1" ht="12.75" x14ac:dyDescent="0.2">
      <c r="A438" s="17" t="s">
        <v>258</v>
      </c>
      <c r="B438" s="410">
        <v>2019</v>
      </c>
      <c r="C438" s="409" t="s">
        <v>513</v>
      </c>
      <c r="D438" s="409"/>
      <c r="E438" s="409"/>
      <c r="F438" s="358"/>
      <c r="G438" s="410">
        <v>2019</v>
      </c>
      <c r="H438" s="409" t="s">
        <v>513</v>
      </c>
      <c r="I438" s="409"/>
      <c r="J438" s="409"/>
      <c r="K438" s="12"/>
      <c r="L438" s="358"/>
      <c r="M438" s="358"/>
      <c r="N438" s="108"/>
      <c r="O438" s="111"/>
      <c r="P438" s="111"/>
      <c r="Q438" s="246"/>
      <c r="R438" s="246"/>
      <c r="S438" s="246"/>
      <c r="T438" s="27"/>
      <c r="U438" s="27"/>
    </row>
    <row r="439" spans="1:22" s="20" customFormat="1" ht="12.75" x14ac:dyDescent="0.2">
      <c r="A439" s="123"/>
      <c r="B439" s="414"/>
      <c r="C439" s="256">
        <v>2019</v>
      </c>
      <c r="D439" s="256">
        <v>2020</v>
      </c>
      <c r="E439" s="359" t="s">
        <v>525</v>
      </c>
      <c r="F439" s="125"/>
      <c r="G439" s="414"/>
      <c r="H439" s="256">
        <v>2019</v>
      </c>
      <c r="I439" s="256">
        <v>2020</v>
      </c>
      <c r="J439" s="359" t="s">
        <v>525</v>
      </c>
      <c r="K439" s="12"/>
      <c r="L439" s="358"/>
      <c r="M439" s="358"/>
      <c r="N439" s="108"/>
      <c r="O439" s="111"/>
      <c r="P439" s="111"/>
      <c r="Q439" s="246"/>
      <c r="R439" s="246"/>
      <c r="S439" s="246"/>
      <c r="T439" s="263"/>
      <c r="U439" s="263"/>
    </row>
    <row r="440" spans="1:22" s="20" customFormat="1" ht="11.25" customHeight="1" x14ac:dyDescent="0.2">
      <c r="A440" s="17" t="s">
        <v>262</v>
      </c>
      <c r="B440" s="293"/>
      <c r="C440" s="293"/>
      <c r="D440" s="293"/>
      <c r="E440" s="16"/>
      <c r="F440" s="16"/>
      <c r="G440" s="294"/>
      <c r="H440" s="294"/>
      <c r="I440" s="294"/>
      <c r="J440" s="16"/>
      <c r="K440" s="12"/>
      <c r="L440" s="16"/>
      <c r="M440" s="16"/>
      <c r="O440" s="291"/>
      <c r="P440" s="281"/>
      <c r="Q440" s="292"/>
      <c r="R440" s="22"/>
      <c r="S440" s="179"/>
      <c r="T440" s="179"/>
      <c r="U440" s="179"/>
      <c r="V440" s="179"/>
    </row>
    <row r="441" spans="1:22" s="20" customFormat="1" ht="11.25" customHeight="1" x14ac:dyDescent="0.2">
      <c r="A441" s="17" t="s">
        <v>466</v>
      </c>
      <c r="B441" s="293">
        <v>226944.3375999</v>
      </c>
      <c r="C441" s="293">
        <v>207778.92307010005</v>
      </c>
      <c r="D441" s="293">
        <v>133705.49877500001</v>
      </c>
      <c r="E441" s="16">
        <v>-35.650114650998205</v>
      </c>
      <c r="F441" s="16"/>
      <c r="G441" s="294">
        <v>221981.54914999998</v>
      </c>
      <c r="H441" s="294">
        <v>201539.68018999993</v>
      </c>
      <c r="I441" s="294">
        <v>137213.78688</v>
      </c>
      <c r="J441" s="16">
        <v>-31.917234982886342</v>
      </c>
      <c r="K441" s="12"/>
      <c r="L441" s="16"/>
      <c r="M441" s="16"/>
      <c r="O441" s="291"/>
      <c r="P441" s="281"/>
      <c r="Q441" s="292"/>
      <c r="R441" s="22"/>
      <c r="S441" s="179"/>
      <c r="T441" s="179"/>
      <c r="U441" s="179"/>
      <c r="V441" s="179"/>
    </row>
    <row r="442" spans="1:22" s="20" customFormat="1" ht="11.25" customHeight="1" x14ac:dyDescent="0.2">
      <c r="A442" s="17"/>
      <c r="B442" s="293"/>
      <c r="C442" s="293"/>
      <c r="D442" s="293"/>
      <c r="E442" s="343"/>
      <c r="F442" s="16"/>
      <c r="G442" s="294"/>
      <c r="H442" s="294"/>
      <c r="I442" s="294"/>
      <c r="J442" s="343"/>
      <c r="K442" s="346"/>
      <c r="L442" s="343"/>
      <c r="M442" s="343"/>
      <c r="O442" s="291"/>
      <c r="P442" s="281"/>
      <c r="Q442" s="292"/>
      <c r="R442" s="22"/>
      <c r="S442" s="179"/>
      <c r="T442" s="179"/>
      <c r="U442" s="179"/>
      <c r="V442" s="179"/>
    </row>
    <row r="443" spans="1:22" s="20" customFormat="1" ht="11.25" customHeight="1" x14ac:dyDescent="0.2">
      <c r="A443" s="17" t="s">
        <v>10</v>
      </c>
      <c r="B443" s="293"/>
      <c r="C443" s="293"/>
      <c r="D443" s="293"/>
      <c r="E443" s="16"/>
      <c r="F443" s="16"/>
      <c r="G443" s="294"/>
      <c r="H443" s="294"/>
      <c r="I443" s="294"/>
      <c r="J443" s="16"/>
      <c r="K443" s="12"/>
      <c r="L443" s="16"/>
      <c r="M443" s="16"/>
      <c r="O443" s="291"/>
      <c r="P443" s="281"/>
      <c r="Q443" s="292"/>
      <c r="R443" s="22"/>
      <c r="S443" s="179"/>
      <c r="T443" s="179"/>
      <c r="U443" s="179"/>
      <c r="V443" s="179"/>
    </row>
    <row r="444" spans="1:22" s="20" customFormat="1" ht="11.25" customHeight="1" x14ac:dyDescent="0.2">
      <c r="A444" s="17" t="s">
        <v>352</v>
      </c>
      <c r="B444" s="294">
        <v>225683.33587490005</v>
      </c>
      <c r="C444" s="294">
        <v>206999.19188929998</v>
      </c>
      <c r="D444" s="294">
        <v>194598.36276270001</v>
      </c>
      <c r="E444" s="16">
        <v>-5.9907620959369581</v>
      </c>
      <c r="F444" s="12"/>
      <c r="G444" s="294">
        <v>212312.35863000003</v>
      </c>
      <c r="H444" s="294">
        <v>195772.28225000002</v>
      </c>
      <c r="I444" s="294">
        <v>141896.71591999999</v>
      </c>
      <c r="J444" s="16">
        <v>-27.519506699728453</v>
      </c>
      <c r="K444" s="12"/>
      <c r="L444" s="16"/>
      <c r="M444" s="16"/>
      <c r="O444" s="291"/>
      <c r="P444" s="281"/>
      <c r="Q444" s="292"/>
      <c r="R444" s="22"/>
      <c r="S444" s="179"/>
      <c r="T444" s="179"/>
      <c r="U444" s="179"/>
      <c r="V444" s="179"/>
    </row>
    <row r="445" spans="1:22" s="20" customFormat="1" ht="11.25" customHeight="1" x14ac:dyDescent="0.2">
      <c r="A445" s="9" t="s">
        <v>353</v>
      </c>
      <c r="B445" s="206">
        <v>1879.4558007000003</v>
      </c>
      <c r="C445" s="206">
        <v>1667.1521630000002</v>
      </c>
      <c r="D445" s="206">
        <v>930.87753899999996</v>
      </c>
      <c r="E445" s="12">
        <v>-44.16361267678721</v>
      </c>
      <c r="F445" s="12"/>
      <c r="G445" s="207">
        <v>2024.9544000000001</v>
      </c>
      <c r="H445" s="207">
        <v>1864.9889400000002</v>
      </c>
      <c r="I445" s="207">
        <v>1197.81233</v>
      </c>
      <c r="J445" s="16">
        <v>-35.773756921046413</v>
      </c>
      <c r="K445" s="12"/>
      <c r="L445" s="16"/>
      <c r="M445" s="16"/>
      <c r="O445" s="291"/>
      <c r="P445" s="281"/>
      <c r="Q445" s="292"/>
      <c r="R445" s="22"/>
      <c r="S445" s="179"/>
      <c r="T445" s="179"/>
      <c r="U445" s="179"/>
      <c r="V445" s="179"/>
    </row>
    <row r="446" spans="1:22" s="20" customFormat="1" ht="11.25" customHeight="1" x14ac:dyDescent="0.2">
      <c r="A446" s="9" t="s">
        <v>354</v>
      </c>
      <c r="B446" s="206">
        <v>17229.239878600001</v>
      </c>
      <c r="C446" s="206">
        <v>16856.915166999999</v>
      </c>
      <c r="D446" s="206">
        <v>71253.998078599994</v>
      </c>
      <c r="E446" s="12">
        <v>322.69891835304867</v>
      </c>
      <c r="F446" s="12"/>
      <c r="G446" s="207">
        <v>40273.638319999998</v>
      </c>
      <c r="H446" s="207">
        <v>37361.071089999998</v>
      </c>
      <c r="I446" s="207">
        <v>32071.999889999999</v>
      </c>
      <c r="J446" s="16">
        <v>-14.156636963803919</v>
      </c>
      <c r="K446" s="12"/>
      <c r="L446" s="16"/>
      <c r="M446" s="16"/>
      <c r="O446" s="291"/>
      <c r="P446" s="281"/>
      <c r="Q446" s="292"/>
      <c r="R446" s="22"/>
      <c r="S446" s="179"/>
      <c r="T446" s="179"/>
      <c r="U446" s="179"/>
      <c r="V446" s="179"/>
    </row>
    <row r="447" spans="1:22" s="20" customFormat="1" ht="11.25" customHeight="1" x14ac:dyDescent="0.2">
      <c r="A447" s="9" t="s">
        <v>330</v>
      </c>
      <c r="B447" s="206">
        <v>206574.64019560005</v>
      </c>
      <c r="C447" s="206">
        <v>188475.12455929999</v>
      </c>
      <c r="D447" s="206">
        <v>122413.48714510001</v>
      </c>
      <c r="E447" s="12">
        <v>-35.050586950754337</v>
      </c>
      <c r="F447" s="12"/>
      <c r="G447" s="207">
        <v>170013.76591000005</v>
      </c>
      <c r="H447" s="207">
        <v>156546.22222000003</v>
      </c>
      <c r="I447" s="207">
        <v>108626.9037</v>
      </c>
      <c r="J447" s="16">
        <v>-30.610332105400346</v>
      </c>
      <c r="K447" s="12"/>
      <c r="L447" s="16"/>
      <c r="M447" s="16"/>
      <c r="O447" s="291"/>
      <c r="P447" s="281"/>
      <c r="Q447" s="292"/>
      <c r="R447" s="22"/>
      <c r="S447" s="179"/>
      <c r="T447" s="179"/>
      <c r="U447" s="179"/>
      <c r="V447" s="179"/>
    </row>
    <row r="448" spans="1:22" x14ac:dyDescent="0.2">
      <c r="B448" s="206"/>
      <c r="C448" s="206"/>
      <c r="D448" s="206"/>
      <c r="E448" s="12"/>
      <c r="F448" s="12"/>
      <c r="G448" s="207"/>
      <c r="H448" s="207"/>
      <c r="I448" s="207"/>
      <c r="J448" s="12"/>
      <c r="K448" s="12"/>
      <c r="L448" s="12"/>
      <c r="M448" s="12"/>
      <c r="O448" s="174"/>
    </row>
    <row r="449" spans="1:18" x14ac:dyDescent="0.2">
      <c r="A449" s="9" t="s">
        <v>80</v>
      </c>
      <c r="B449" s="11"/>
      <c r="C449" s="11"/>
      <c r="D449" s="11"/>
      <c r="E449" s="12"/>
      <c r="F449" s="12"/>
      <c r="G449" s="207">
        <v>1885819.8566399999</v>
      </c>
      <c r="H449" s="207">
        <v>1735259.3780900007</v>
      </c>
      <c r="I449" s="207">
        <v>1714838.3100199997</v>
      </c>
      <c r="J449" s="12">
        <v>-1.1768308719632756</v>
      </c>
      <c r="K449" s="12"/>
      <c r="L449" s="12"/>
      <c r="M449" s="12"/>
      <c r="O449" s="174"/>
      <c r="P449" s="175"/>
      <c r="Q449" s="175"/>
      <c r="R449" s="13"/>
    </row>
    <row r="450" spans="1:18" x14ac:dyDescent="0.2">
      <c r="A450" s="84"/>
      <c r="B450" s="90"/>
      <c r="C450" s="90"/>
      <c r="D450" s="90"/>
      <c r="E450" s="90"/>
      <c r="F450" s="90"/>
      <c r="G450" s="90"/>
      <c r="H450" s="90"/>
      <c r="I450" s="90"/>
      <c r="J450" s="84"/>
      <c r="K450" s="9"/>
      <c r="L450" s="9"/>
      <c r="M450" s="9"/>
      <c r="O450" s="174"/>
    </row>
    <row r="451" spans="1:18" x14ac:dyDescent="0.2">
      <c r="A451" s="9" t="s">
        <v>467</v>
      </c>
      <c r="B451" s="9"/>
      <c r="C451" s="9"/>
      <c r="D451" s="9"/>
      <c r="E451" s="9"/>
      <c r="F451" s="9"/>
      <c r="G451" s="9"/>
      <c r="H451" s="9"/>
      <c r="I451" s="9"/>
      <c r="J451" s="9"/>
      <c r="K451" s="9"/>
      <c r="L451" s="9"/>
      <c r="M451" s="9"/>
      <c r="O451" s="174"/>
    </row>
    <row r="452" spans="1:18" x14ac:dyDescent="0.2">
      <c r="O452" s="174"/>
    </row>
    <row r="453" spans="1:18" ht="20.100000000000001" customHeight="1" x14ac:dyDescent="0.2">
      <c r="A453" s="404" t="s">
        <v>280</v>
      </c>
      <c r="B453" s="404"/>
      <c r="C453" s="404"/>
      <c r="D453" s="404"/>
      <c r="E453" s="404"/>
      <c r="F453" s="404"/>
      <c r="G453" s="404"/>
      <c r="H453" s="404"/>
      <c r="I453" s="404"/>
      <c r="J453" s="404"/>
      <c r="K453" s="357"/>
      <c r="L453" s="357"/>
      <c r="M453" s="357"/>
      <c r="O453" s="174"/>
    </row>
    <row r="454" spans="1:18" ht="20.100000000000001" customHeight="1" x14ac:dyDescent="0.2">
      <c r="A454" s="405" t="s">
        <v>226</v>
      </c>
      <c r="B454" s="405"/>
      <c r="C454" s="405"/>
      <c r="D454" s="405"/>
      <c r="E454" s="405"/>
      <c r="F454" s="405"/>
      <c r="G454" s="405"/>
      <c r="H454" s="405"/>
      <c r="I454" s="405"/>
      <c r="J454" s="405"/>
      <c r="K454" s="357"/>
      <c r="L454" s="357"/>
      <c r="M454" s="357"/>
      <c r="O454" s="174"/>
      <c r="P454" s="175"/>
      <c r="Q454" s="175"/>
    </row>
    <row r="455" spans="1:18" s="20" customFormat="1" ht="12.75" x14ac:dyDescent="0.2">
      <c r="A455" s="17"/>
      <c r="B455" s="408" t="s">
        <v>101</v>
      </c>
      <c r="C455" s="408"/>
      <c r="D455" s="408"/>
      <c r="E455" s="408"/>
      <c r="F455" s="358"/>
      <c r="G455" s="408" t="s">
        <v>423</v>
      </c>
      <c r="H455" s="408"/>
      <c r="I455" s="408"/>
      <c r="J455" s="408"/>
      <c r="K455" s="358"/>
      <c r="L455" s="358"/>
      <c r="M455" s="358"/>
      <c r="N455" s="91"/>
      <c r="O455" s="165"/>
      <c r="P455" s="165"/>
      <c r="Q455" s="165"/>
      <c r="R455" s="91"/>
    </row>
    <row r="456" spans="1:18" s="20" customFormat="1" ht="12.75" x14ac:dyDescent="0.2">
      <c r="A456" s="17" t="s">
        <v>258</v>
      </c>
      <c r="B456" s="410">
        <v>2019</v>
      </c>
      <c r="C456" s="409" t="s">
        <v>513</v>
      </c>
      <c r="D456" s="409"/>
      <c r="E456" s="409"/>
      <c r="F456" s="358"/>
      <c r="G456" s="410">
        <v>2019</v>
      </c>
      <c r="H456" s="409" t="s">
        <v>513</v>
      </c>
      <c r="I456" s="409"/>
      <c r="J456" s="409"/>
      <c r="K456" s="358"/>
      <c r="L456" s="358"/>
      <c r="M456" s="358"/>
      <c r="N456" s="91"/>
      <c r="O456" s="165"/>
      <c r="P456" s="171"/>
      <c r="Q456" s="171"/>
    </row>
    <row r="457" spans="1:18" s="20" customFormat="1" ht="12.75" x14ac:dyDescent="0.2">
      <c r="A457" s="123"/>
      <c r="B457" s="411"/>
      <c r="C457" s="256">
        <v>2019</v>
      </c>
      <c r="D457" s="256">
        <v>2020</v>
      </c>
      <c r="E457" s="359" t="s">
        <v>525</v>
      </c>
      <c r="F457" s="125"/>
      <c r="G457" s="411"/>
      <c r="H457" s="256">
        <v>2019</v>
      </c>
      <c r="I457" s="256">
        <v>2020</v>
      </c>
      <c r="J457" s="359" t="s">
        <v>525</v>
      </c>
      <c r="K457" s="358"/>
      <c r="L457" s="358"/>
      <c r="M457" s="358"/>
      <c r="O457" s="165"/>
      <c r="P457" s="171"/>
      <c r="Q457" s="171"/>
    </row>
    <row r="458" spans="1:18" s="20" customFormat="1" ht="12.75" x14ac:dyDescent="0.2">
      <c r="A458" s="17"/>
      <c r="B458" s="17"/>
      <c r="C458" s="255"/>
      <c r="D458" s="255"/>
      <c r="E458" s="358"/>
      <c r="F458" s="358"/>
      <c r="G458" s="17"/>
      <c r="H458" s="255"/>
      <c r="I458" s="255"/>
      <c r="J458" s="358"/>
      <c r="K458" s="358"/>
      <c r="L458" s="358"/>
      <c r="M458" s="358"/>
      <c r="O458" s="165"/>
      <c r="P458" s="171"/>
      <c r="Q458" s="171"/>
    </row>
    <row r="459" spans="1:18" s="20" customFormat="1" ht="12.75" x14ac:dyDescent="0.2">
      <c r="A459" s="17" t="s">
        <v>384</v>
      </c>
      <c r="B459" s="17"/>
      <c r="C459" s="255"/>
      <c r="D459" s="255"/>
      <c r="E459" s="358"/>
      <c r="F459" s="358"/>
      <c r="G459" s="18">
        <v>1820142.5198600001</v>
      </c>
      <c r="H459" s="18">
        <v>1676929.87977</v>
      </c>
      <c r="I459" s="18">
        <v>1783417.6030800003</v>
      </c>
      <c r="J459" s="16">
        <v>6.3501595740309398</v>
      </c>
      <c r="K459" s="16"/>
      <c r="L459" s="16"/>
      <c r="M459" s="16"/>
      <c r="O459" s="165"/>
      <c r="P459" s="171"/>
      <c r="Q459" s="171"/>
    </row>
    <row r="460" spans="1:18" s="20" customFormat="1" ht="12.75" x14ac:dyDescent="0.2">
      <c r="A460" s="17"/>
      <c r="B460" s="17"/>
      <c r="C460" s="255"/>
      <c r="D460" s="255"/>
      <c r="E460" s="358"/>
      <c r="F460" s="358"/>
      <c r="G460" s="17"/>
      <c r="H460" s="255"/>
      <c r="I460" s="255"/>
      <c r="J460" s="358"/>
      <c r="K460" s="358"/>
      <c r="L460" s="358"/>
      <c r="M460" s="358"/>
      <c r="O460" s="165"/>
      <c r="P460" s="171"/>
      <c r="Q460" s="171"/>
    </row>
    <row r="461" spans="1:18" s="21" customFormat="1" ht="12.75" x14ac:dyDescent="0.2">
      <c r="A461" s="86" t="s">
        <v>257</v>
      </c>
      <c r="B461" s="86"/>
      <c r="C461" s="86"/>
      <c r="D461" s="86"/>
      <c r="E461" s="86"/>
      <c r="F461" s="86"/>
      <c r="G461" s="86">
        <v>1007059.3365100001</v>
      </c>
      <c r="H461" s="86">
        <v>959083.06671999989</v>
      </c>
      <c r="I461" s="86">
        <v>916663.78956000006</v>
      </c>
      <c r="J461" s="16">
        <v>-4.4228991869360073</v>
      </c>
      <c r="K461" s="16"/>
      <c r="L461" s="16"/>
      <c r="M461" s="16"/>
      <c r="O461" s="165"/>
      <c r="P461" s="201"/>
      <c r="Q461" s="201"/>
    </row>
    <row r="462" spans="1:18" ht="12.75" x14ac:dyDescent="0.2">
      <c r="A462" s="83"/>
      <c r="B462" s="199"/>
      <c r="C462" s="88"/>
      <c r="E462" s="88"/>
      <c r="F462" s="88"/>
      <c r="G462" s="88"/>
      <c r="I462" s="92"/>
      <c r="J462" s="12"/>
      <c r="K462" s="12"/>
      <c r="L462" s="12"/>
      <c r="M462" s="12"/>
      <c r="O462" s="165"/>
    </row>
    <row r="463" spans="1:18" s="20" customFormat="1" ht="12.75" x14ac:dyDescent="0.2">
      <c r="A463" s="91" t="s">
        <v>179</v>
      </c>
      <c r="B463" s="21">
        <v>1192929.4500243</v>
      </c>
      <c r="C463" s="21">
        <v>1160366.3646276002</v>
      </c>
      <c r="D463" s="21">
        <v>1095338.9364022</v>
      </c>
      <c r="E463" s="16">
        <v>-5.6040428443709374</v>
      </c>
      <c r="F463" s="21"/>
      <c r="G463" s="21">
        <v>443699.71101000009</v>
      </c>
      <c r="H463" s="21">
        <v>430927.51553999999</v>
      </c>
      <c r="I463" s="21">
        <v>366361.99907000008</v>
      </c>
      <c r="J463" s="16">
        <v>-14.982918041121636</v>
      </c>
      <c r="K463" s="16"/>
      <c r="L463" s="16"/>
      <c r="M463" s="16"/>
      <c r="O463" s="165"/>
      <c r="P463" s="171"/>
      <c r="Q463" s="171"/>
    </row>
    <row r="464" spans="1:18" ht="12.75" x14ac:dyDescent="0.2">
      <c r="A464" s="83" t="s">
        <v>180</v>
      </c>
      <c r="B464" s="93">
        <v>539253.48450170003</v>
      </c>
      <c r="C464" s="93">
        <v>519264.88255170005</v>
      </c>
      <c r="D464" s="93">
        <v>526008.40964840003</v>
      </c>
      <c r="E464" s="12">
        <v>1.2986680446329899</v>
      </c>
      <c r="F464" s="93"/>
      <c r="G464" s="93">
        <v>171060.98197000002</v>
      </c>
      <c r="H464" s="93">
        <v>164975.05357000002</v>
      </c>
      <c r="I464" s="93">
        <v>145182.84881</v>
      </c>
      <c r="J464" s="12">
        <v>-11.997089457893125</v>
      </c>
      <c r="K464" s="12"/>
      <c r="L464" s="12"/>
      <c r="M464" s="12"/>
      <c r="O464" s="167"/>
    </row>
    <row r="465" spans="1:17" ht="12.75" x14ac:dyDescent="0.2">
      <c r="A465" s="83" t="s">
        <v>181</v>
      </c>
      <c r="B465" s="93">
        <v>86070.521999999997</v>
      </c>
      <c r="C465" s="93">
        <v>86070.372000000003</v>
      </c>
      <c r="D465" s="93">
        <v>116609.51</v>
      </c>
      <c r="E465" s="12">
        <v>35.48159173751452</v>
      </c>
      <c r="F465" s="93"/>
      <c r="G465" s="93">
        <v>27130.63264</v>
      </c>
      <c r="H465" s="93">
        <v>27130.584060000001</v>
      </c>
      <c r="I465" s="93">
        <v>29702.080679999999</v>
      </c>
      <c r="J465" s="12">
        <v>9.4782206469019172</v>
      </c>
      <c r="K465" s="12"/>
      <c r="L465" s="12"/>
      <c r="M465" s="12"/>
      <c r="O465" s="167"/>
    </row>
    <row r="466" spans="1:17" x14ac:dyDescent="0.2">
      <c r="A466" s="83" t="s">
        <v>385</v>
      </c>
      <c r="B466" s="93">
        <v>98589.407619899997</v>
      </c>
      <c r="C466" s="93">
        <v>98284.747619900008</v>
      </c>
      <c r="D466" s="93">
        <v>51860.215383000002</v>
      </c>
      <c r="E466" s="12">
        <v>-47.234727016280488</v>
      </c>
      <c r="F466" s="93"/>
      <c r="G466" s="93">
        <v>30729.526659999996</v>
      </c>
      <c r="H466" s="93">
        <v>30630.174239999997</v>
      </c>
      <c r="I466" s="93">
        <v>15822.09936</v>
      </c>
      <c r="J466" s="12">
        <v>-48.344729494428094</v>
      </c>
      <c r="K466" s="12"/>
      <c r="L466" s="12"/>
      <c r="M466" s="12"/>
      <c r="O466" s="175"/>
    </row>
    <row r="467" spans="1:17" x14ac:dyDescent="0.2">
      <c r="A467" s="83" t="s">
        <v>386</v>
      </c>
      <c r="B467" s="93">
        <v>37183.893149999996</v>
      </c>
      <c r="C467" s="93">
        <v>37112.793149999998</v>
      </c>
      <c r="D467" s="93">
        <v>40130.11</v>
      </c>
      <c r="E467" s="12">
        <v>8.1301260128948485</v>
      </c>
      <c r="F467" s="93"/>
      <c r="G467" s="93">
        <v>16018.977999999999</v>
      </c>
      <c r="H467" s="93">
        <v>15918.75748</v>
      </c>
      <c r="I467" s="93">
        <v>14178.219340000003</v>
      </c>
      <c r="J467" s="12">
        <v>-10.933881882343982</v>
      </c>
      <c r="K467" s="12"/>
      <c r="L467" s="12"/>
      <c r="M467" s="12"/>
      <c r="O467" s="14"/>
      <c r="P467" s="14"/>
      <c r="Q467" s="14"/>
    </row>
    <row r="468" spans="1:17" x14ac:dyDescent="0.2">
      <c r="A468" s="83" t="s">
        <v>387</v>
      </c>
      <c r="B468" s="93">
        <v>124869.57566500001</v>
      </c>
      <c r="C468" s="93">
        <v>123779.44166500001</v>
      </c>
      <c r="D468" s="93">
        <v>136083.28959999999</v>
      </c>
      <c r="E468" s="12">
        <v>9.9401384991697057</v>
      </c>
      <c r="F468" s="93"/>
      <c r="G468" s="93">
        <v>56566.353579999995</v>
      </c>
      <c r="H468" s="93">
        <v>55851.266189999995</v>
      </c>
      <c r="I468" s="93">
        <v>52844.286420000004</v>
      </c>
      <c r="J468" s="12">
        <v>-5.3839061763981704</v>
      </c>
      <c r="K468" s="12"/>
      <c r="L468" s="12"/>
      <c r="M468" s="12"/>
      <c r="O468" s="14"/>
      <c r="P468" s="14"/>
      <c r="Q468" s="14"/>
    </row>
    <row r="469" spans="1:17" x14ac:dyDescent="0.2">
      <c r="A469" s="83" t="s">
        <v>182</v>
      </c>
      <c r="B469" s="93">
        <v>306962.56708770001</v>
      </c>
      <c r="C469" s="93">
        <v>295854.12764100003</v>
      </c>
      <c r="D469" s="93">
        <v>224647.40177079994</v>
      </c>
      <c r="E469" s="12">
        <v>-24.068187399637992</v>
      </c>
      <c r="F469" s="93"/>
      <c r="G469" s="93">
        <v>142193.23816000004</v>
      </c>
      <c r="H469" s="93">
        <v>136421.68</v>
      </c>
      <c r="I469" s="93">
        <v>108632.46446000003</v>
      </c>
      <c r="J469" s="12">
        <v>-20.370087467036001</v>
      </c>
      <c r="K469" s="12"/>
      <c r="L469" s="12"/>
      <c r="M469" s="12"/>
      <c r="O469" s="14"/>
      <c r="P469" s="14"/>
      <c r="Q469" s="14"/>
    </row>
    <row r="470" spans="1:17" x14ac:dyDescent="0.2">
      <c r="A470" s="83"/>
      <c r="B470" s="88"/>
      <c r="C470" s="88"/>
      <c r="D470" s="88"/>
      <c r="E470" s="12"/>
      <c r="F470" s="88"/>
      <c r="G470" s="88"/>
      <c r="H470" s="88"/>
      <c r="I470" s="94"/>
      <c r="J470" s="12"/>
      <c r="K470" s="12"/>
      <c r="L470" s="12"/>
      <c r="M470" s="12"/>
      <c r="O470" s="14"/>
      <c r="P470" s="14"/>
      <c r="Q470" s="14"/>
    </row>
    <row r="471" spans="1:17" s="20" customFormat="1" x14ac:dyDescent="0.2">
      <c r="A471" s="91" t="s">
        <v>320</v>
      </c>
      <c r="B471" s="21">
        <v>52769.8706829</v>
      </c>
      <c r="C471" s="21">
        <v>49757.780519199994</v>
      </c>
      <c r="D471" s="21">
        <v>67745.604792700004</v>
      </c>
      <c r="E471" s="16">
        <v>36.150776995688261</v>
      </c>
      <c r="F471" s="21"/>
      <c r="G471" s="21">
        <v>338359.85762000002</v>
      </c>
      <c r="H471" s="21">
        <v>320397.13092000003</v>
      </c>
      <c r="I471" s="21">
        <v>345932.49281000003</v>
      </c>
      <c r="J471" s="16">
        <v>7.9699096607628235</v>
      </c>
      <c r="K471" s="16"/>
      <c r="L471" s="16"/>
      <c r="M471" s="16"/>
    </row>
    <row r="472" spans="1:17" x14ac:dyDescent="0.2">
      <c r="A472" s="83" t="s">
        <v>175</v>
      </c>
      <c r="B472" s="13">
        <v>9847.0426498000015</v>
      </c>
      <c r="C472" s="93">
        <v>9077.7092615000001</v>
      </c>
      <c r="D472" s="93">
        <v>10396.3369681</v>
      </c>
      <c r="E472" s="12">
        <v>14.52599624656969</v>
      </c>
      <c r="F472" s="13"/>
      <c r="G472" s="93">
        <v>73986.01112000001</v>
      </c>
      <c r="H472" s="93">
        <v>69063.284230000005</v>
      </c>
      <c r="I472" s="93">
        <v>73764.769249999983</v>
      </c>
      <c r="J472" s="12">
        <v>6.8075028177674284</v>
      </c>
      <c r="K472" s="12"/>
      <c r="L472" s="12"/>
      <c r="M472" s="12"/>
      <c r="O472" s="14"/>
      <c r="P472" s="14"/>
      <c r="Q472" s="14"/>
    </row>
    <row r="473" spans="1:17" x14ac:dyDescent="0.2">
      <c r="A473" s="83" t="s">
        <v>176</v>
      </c>
      <c r="B473" s="13">
        <v>7989.1025126000004</v>
      </c>
      <c r="C473" s="93">
        <v>7788.1071150999996</v>
      </c>
      <c r="D473" s="93">
        <v>7858.7265775000005</v>
      </c>
      <c r="E473" s="12">
        <v>0.90676028663088459</v>
      </c>
      <c r="F473" s="93"/>
      <c r="G473" s="93">
        <v>88033.624490000002</v>
      </c>
      <c r="H473" s="93">
        <v>85002.113459999993</v>
      </c>
      <c r="I473" s="93">
        <v>84307.912960000001</v>
      </c>
      <c r="J473" s="12">
        <v>-0.81668616431127816</v>
      </c>
      <c r="K473" s="12"/>
      <c r="L473" s="12"/>
      <c r="M473" s="12"/>
      <c r="O473" s="14"/>
      <c r="P473" s="14"/>
      <c r="Q473" s="14"/>
    </row>
    <row r="474" spans="1:17" x14ac:dyDescent="0.2">
      <c r="A474" s="83" t="s">
        <v>177</v>
      </c>
      <c r="B474" s="13">
        <v>8667.4244074999988</v>
      </c>
      <c r="C474" s="93">
        <v>8138.9577847</v>
      </c>
      <c r="D474" s="93">
        <v>9516.5390089999983</v>
      </c>
      <c r="E474" s="12">
        <v>16.925769376634946</v>
      </c>
      <c r="F474" s="93"/>
      <c r="G474" s="93">
        <v>86988.711390000026</v>
      </c>
      <c r="H474" s="93">
        <v>82921.885240000003</v>
      </c>
      <c r="I474" s="93">
        <v>77099.790410000016</v>
      </c>
      <c r="J474" s="12">
        <v>-7.0211800095344614</v>
      </c>
      <c r="K474" s="12"/>
      <c r="L474" s="12"/>
      <c r="M474" s="12"/>
      <c r="O474" s="14"/>
      <c r="P474" s="14"/>
      <c r="Q474" s="14"/>
    </row>
    <row r="475" spans="1:17" x14ac:dyDescent="0.2">
      <c r="A475" s="83" t="s">
        <v>178</v>
      </c>
      <c r="B475" s="13">
        <v>26266.301113000001</v>
      </c>
      <c r="C475" s="93">
        <v>24753.006357899998</v>
      </c>
      <c r="D475" s="93">
        <v>39974.002238100009</v>
      </c>
      <c r="E475" s="12">
        <v>61.491503941468437</v>
      </c>
      <c r="F475" s="93"/>
      <c r="G475" s="93">
        <v>89351.510620000015</v>
      </c>
      <c r="H475" s="93">
        <v>83409.847989999995</v>
      </c>
      <c r="I475" s="93">
        <v>110760.02019</v>
      </c>
      <c r="J475" s="12">
        <v>32.790099561479849</v>
      </c>
      <c r="K475" s="12"/>
      <c r="L475" s="12"/>
      <c r="M475" s="12"/>
      <c r="O475" s="14"/>
      <c r="P475" s="14"/>
      <c r="Q475" s="14"/>
    </row>
    <row r="476" spans="1:17" x14ac:dyDescent="0.2">
      <c r="A476" s="83"/>
      <c r="B476" s="93"/>
      <c r="C476" s="93"/>
      <c r="D476" s="93"/>
      <c r="E476" s="12"/>
      <c r="F476" s="93"/>
      <c r="G476" s="93"/>
      <c r="H476" s="93"/>
      <c r="I476" s="93"/>
      <c r="J476" s="12"/>
      <c r="K476" s="12"/>
      <c r="L476" s="12"/>
      <c r="M476" s="12"/>
      <c r="O476" s="14"/>
      <c r="P476" s="14"/>
      <c r="Q476" s="14"/>
    </row>
    <row r="477" spans="1:17" s="20" customFormat="1" x14ac:dyDescent="0.2">
      <c r="A477" s="91" t="s">
        <v>183</v>
      </c>
      <c r="B477" s="21">
        <v>3387.6848724000001</v>
      </c>
      <c r="C477" s="21">
        <v>3259.4059361999998</v>
      </c>
      <c r="D477" s="21">
        <v>2939.9164191</v>
      </c>
      <c r="E477" s="16">
        <v>-9.8020781502435028</v>
      </c>
      <c r="F477" s="21"/>
      <c r="G477" s="21">
        <v>181146.76602000001</v>
      </c>
      <c r="H477" s="21">
        <v>166869.60371</v>
      </c>
      <c r="I477" s="21">
        <v>165196.88591000001</v>
      </c>
      <c r="J477" s="16">
        <v>-1.002410123120427</v>
      </c>
      <c r="K477" s="16"/>
      <c r="L477" s="16"/>
      <c r="M477" s="16"/>
    </row>
    <row r="478" spans="1:17" x14ac:dyDescent="0.2">
      <c r="A478" s="83" t="s">
        <v>184</v>
      </c>
      <c r="B478" s="93">
        <v>1131.7783351</v>
      </c>
      <c r="C478" s="93">
        <v>1112.6368984000001</v>
      </c>
      <c r="D478" s="93">
        <v>1154.0295572</v>
      </c>
      <c r="E478" s="12">
        <v>3.7202306394407287</v>
      </c>
      <c r="F478" s="93"/>
      <c r="G478" s="93">
        <v>21887.332860000006</v>
      </c>
      <c r="H478" s="93">
        <v>20806.329910000004</v>
      </c>
      <c r="I478" s="93">
        <v>18017.437549999999</v>
      </c>
      <c r="J478" s="12">
        <v>-13.404057188671217</v>
      </c>
      <c r="K478" s="12"/>
      <c r="L478" s="12"/>
      <c r="M478" s="12"/>
      <c r="O478" s="14"/>
      <c r="P478" s="14"/>
      <c r="Q478" s="14"/>
    </row>
    <row r="479" spans="1:17" x14ac:dyDescent="0.2">
      <c r="A479" s="83" t="s">
        <v>185</v>
      </c>
      <c r="B479" s="93">
        <v>909.4136817000001</v>
      </c>
      <c r="C479" s="93">
        <v>902.57294890000003</v>
      </c>
      <c r="D479" s="93">
        <v>138.58711350000002</v>
      </c>
      <c r="E479" s="12">
        <v>-84.645328261953622</v>
      </c>
      <c r="F479" s="93"/>
      <c r="G479" s="93">
        <v>86336.030450000006</v>
      </c>
      <c r="H479" s="93">
        <v>79399.756389999995</v>
      </c>
      <c r="I479" s="93">
        <v>68820.659000000029</v>
      </c>
      <c r="J479" s="12">
        <v>-13.323841118651529</v>
      </c>
      <c r="K479" s="12"/>
      <c r="L479" s="12"/>
      <c r="M479" s="12"/>
      <c r="O479" s="14"/>
      <c r="P479" s="14"/>
      <c r="Q479" s="14"/>
    </row>
    <row r="480" spans="1:17" x14ac:dyDescent="0.2">
      <c r="A480" s="83" t="s">
        <v>388</v>
      </c>
      <c r="B480" s="93">
        <v>1346.4928556</v>
      </c>
      <c r="C480" s="93">
        <v>1244.1960888999997</v>
      </c>
      <c r="D480" s="93">
        <v>1647.2997484</v>
      </c>
      <c r="E480" s="12">
        <v>32.398724212064224</v>
      </c>
      <c r="F480" s="93"/>
      <c r="G480" s="93">
        <v>72923.402709999995</v>
      </c>
      <c r="H480" s="93">
        <v>66663.517409999986</v>
      </c>
      <c r="I480" s="93">
        <v>78358.789359999995</v>
      </c>
      <c r="J480" s="12">
        <v>17.543736670945066</v>
      </c>
      <c r="K480" s="12"/>
      <c r="L480" s="12"/>
      <c r="M480" s="12"/>
      <c r="O480" s="14"/>
      <c r="P480" s="14"/>
      <c r="Q480" s="14"/>
    </row>
    <row r="481" spans="1:17" x14ac:dyDescent="0.2">
      <c r="A481" s="83"/>
      <c r="B481" s="88"/>
      <c r="C481" s="88"/>
      <c r="D481" s="88"/>
      <c r="E481" s="12"/>
      <c r="F481" s="88"/>
      <c r="G481" s="88"/>
      <c r="H481" s="88"/>
      <c r="I481" s="93"/>
      <c r="J481" s="12"/>
      <c r="K481" s="12"/>
      <c r="L481" s="12"/>
      <c r="M481" s="12"/>
      <c r="O481" s="14"/>
      <c r="P481" s="14"/>
      <c r="Q481" s="14"/>
    </row>
    <row r="482" spans="1:17" s="20" customFormat="1" x14ac:dyDescent="0.2">
      <c r="A482" s="91" t="s">
        <v>346</v>
      </c>
      <c r="B482" s="21"/>
      <c r="C482" s="21"/>
      <c r="D482" s="21"/>
      <c r="E482" s="16"/>
      <c r="F482" s="21"/>
      <c r="G482" s="21">
        <v>43853.001859999997</v>
      </c>
      <c r="H482" s="21">
        <v>40888.816549999996</v>
      </c>
      <c r="I482" s="21">
        <v>39172.411770000006</v>
      </c>
      <c r="J482" s="16">
        <v>-4.1977365079792008</v>
      </c>
      <c r="K482" s="16"/>
      <c r="L482" s="16"/>
      <c r="M482" s="16"/>
    </row>
    <row r="483" spans="1:17" ht="22.5" x14ac:dyDescent="0.2">
      <c r="A483" s="95" t="s">
        <v>186</v>
      </c>
      <c r="B483" s="93">
        <v>828.4101435</v>
      </c>
      <c r="C483" s="93">
        <v>800.2138653999998</v>
      </c>
      <c r="D483" s="93">
        <v>626.9163190999999</v>
      </c>
      <c r="E483" s="12">
        <v>-21.656403843161897</v>
      </c>
      <c r="F483" s="93"/>
      <c r="G483" s="93">
        <v>17490.489379999999</v>
      </c>
      <c r="H483" s="93">
        <v>16478.809539999998</v>
      </c>
      <c r="I483" s="93">
        <v>16066.976280000003</v>
      </c>
      <c r="J483" s="12">
        <v>-2.499168759735511</v>
      </c>
      <c r="K483" s="12"/>
      <c r="L483" s="12"/>
      <c r="M483" s="12"/>
    </row>
    <row r="484" spans="1:17" x14ac:dyDescent="0.2">
      <c r="A484" s="83" t="s">
        <v>187</v>
      </c>
      <c r="B484" s="93">
        <v>10399.7603089</v>
      </c>
      <c r="C484" s="93">
        <v>9697.7728729999963</v>
      </c>
      <c r="D484" s="93">
        <v>9618.5802584999965</v>
      </c>
      <c r="E484" s="12">
        <v>-0.81660619955829361</v>
      </c>
      <c r="F484" s="93"/>
      <c r="G484" s="93">
        <v>26362.512479999998</v>
      </c>
      <c r="H484" s="93">
        <v>24410.007009999998</v>
      </c>
      <c r="I484" s="93">
        <v>23105.435490000003</v>
      </c>
      <c r="J484" s="12">
        <v>-5.3444127216577755</v>
      </c>
      <c r="K484" s="12"/>
      <c r="L484" s="12"/>
      <c r="M484" s="12"/>
    </row>
    <row r="485" spans="1:17" x14ac:dyDescent="0.2">
      <c r="A485" s="83"/>
      <c r="B485" s="88"/>
      <c r="C485" s="88"/>
      <c r="D485" s="88"/>
      <c r="E485" s="12"/>
      <c r="F485" s="88"/>
      <c r="G485" s="88"/>
      <c r="H485" s="88"/>
      <c r="J485" s="12"/>
      <c r="K485" s="12"/>
      <c r="L485" s="12"/>
      <c r="M485" s="12"/>
    </row>
    <row r="486" spans="1:17" s="21" customFormat="1" x14ac:dyDescent="0.2">
      <c r="A486" s="86" t="s">
        <v>374</v>
      </c>
      <c r="B486" s="86"/>
      <c r="C486" s="86"/>
      <c r="D486" s="86"/>
      <c r="E486" s="16"/>
      <c r="F486" s="86"/>
      <c r="G486" s="86">
        <v>813083.18335000006</v>
      </c>
      <c r="H486" s="86">
        <v>717846.81305000023</v>
      </c>
      <c r="I486" s="86">
        <v>866753.81352000008</v>
      </c>
      <c r="J486" s="16">
        <v>20.743562242384428</v>
      </c>
      <c r="K486" s="16"/>
      <c r="L486" s="16"/>
      <c r="M486" s="16"/>
      <c r="O486" s="201"/>
      <c r="P486" s="201"/>
      <c r="Q486" s="201"/>
    </row>
    <row r="487" spans="1:17" x14ac:dyDescent="0.2">
      <c r="A487" s="83" t="s">
        <v>188</v>
      </c>
      <c r="B487" s="93">
        <v>8004.2100000000009</v>
      </c>
      <c r="C487" s="93">
        <v>7627.21</v>
      </c>
      <c r="D487" s="93">
        <v>2521.0010000000002</v>
      </c>
      <c r="E487" s="12">
        <v>-66.947271676012591</v>
      </c>
      <c r="F487" s="93"/>
      <c r="G487" s="93">
        <v>91204.43614999998</v>
      </c>
      <c r="H487" s="93">
        <v>83596.673540000003</v>
      </c>
      <c r="I487" s="93">
        <v>51834.090999999993</v>
      </c>
      <c r="J487" s="12">
        <v>-37.995031614268711</v>
      </c>
      <c r="K487" s="12"/>
      <c r="L487" s="12"/>
      <c r="M487" s="12"/>
    </row>
    <row r="488" spans="1:17" x14ac:dyDescent="0.2">
      <c r="A488" s="83" t="s">
        <v>189</v>
      </c>
      <c r="B488" s="93">
        <v>144</v>
      </c>
      <c r="C488" s="93">
        <v>131</v>
      </c>
      <c r="D488" s="93">
        <v>57</v>
      </c>
      <c r="E488" s="12">
        <v>-56.488549618320612</v>
      </c>
      <c r="F488" s="93"/>
      <c r="G488" s="93">
        <v>5684.3929100000005</v>
      </c>
      <c r="H488" s="93">
        <v>4313.0815899999998</v>
      </c>
      <c r="I488" s="93">
        <v>8717.6295399999999</v>
      </c>
      <c r="J488" s="12">
        <v>102.12067307541938</v>
      </c>
      <c r="K488" s="12"/>
      <c r="L488" s="12"/>
      <c r="M488" s="12"/>
    </row>
    <row r="489" spans="1:17" ht="11.25" customHeight="1" x14ac:dyDescent="0.2">
      <c r="A489" s="95" t="s">
        <v>190</v>
      </c>
      <c r="B489" s="93">
        <v>0</v>
      </c>
      <c r="C489" s="93">
        <v>0</v>
      </c>
      <c r="D489" s="93">
        <v>0</v>
      </c>
      <c r="E489" s="12" t="s">
        <v>527</v>
      </c>
      <c r="F489" s="93"/>
      <c r="G489" s="93">
        <v>0</v>
      </c>
      <c r="H489" s="93">
        <v>0</v>
      </c>
      <c r="I489" s="93">
        <v>0</v>
      </c>
      <c r="J489" s="12" t="s">
        <v>527</v>
      </c>
      <c r="K489" s="12"/>
      <c r="L489" s="12"/>
      <c r="M489" s="12"/>
    </row>
    <row r="490" spans="1:17" x14ac:dyDescent="0.2">
      <c r="A490" s="83" t="s">
        <v>191</v>
      </c>
      <c r="B490" s="88"/>
      <c r="C490" s="88"/>
      <c r="D490" s="88"/>
      <c r="E490" s="12"/>
      <c r="F490" s="88"/>
      <c r="G490" s="93">
        <v>716194.35429000005</v>
      </c>
      <c r="H490" s="93">
        <v>629937.05792000017</v>
      </c>
      <c r="I490" s="93">
        <v>806202.09298000007</v>
      </c>
      <c r="J490" s="12">
        <v>27.981372558396927</v>
      </c>
      <c r="K490" s="12"/>
      <c r="L490" s="12"/>
      <c r="M490" s="12"/>
    </row>
    <row r="491" spans="1:17" x14ac:dyDescent="0.2">
      <c r="B491" s="93"/>
      <c r="C491" s="93"/>
      <c r="D491" s="93"/>
      <c r="F491" s="88"/>
      <c r="G491" s="88"/>
      <c r="H491" s="88"/>
      <c r="I491" s="93"/>
    </row>
    <row r="492" spans="1:17" x14ac:dyDescent="0.2">
      <c r="A492" s="96"/>
      <c r="B492" s="96"/>
      <c r="C492" s="97"/>
      <c r="D492" s="97"/>
      <c r="E492" s="97"/>
      <c r="F492" s="97"/>
      <c r="G492" s="97"/>
      <c r="H492" s="97"/>
      <c r="I492" s="97"/>
      <c r="J492" s="97"/>
      <c r="K492" s="88"/>
      <c r="L492" s="88"/>
      <c r="M492" s="88"/>
    </row>
    <row r="493" spans="1:17" x14ac:dyDescent="0.2">
      <c r="A493" s="9" t="s">
        <v>415</v>
      </c>
      <c r="B493" s="88"/>
      <c r="C493" s="88"/>
      <c r="E493" s="88"/>
      <c r="F493" s="88"/>
      <c r="G493" s="88"/>
      <c r="I493" s="92"/>
      <c r="J493" s="88"/>
      <c r="K493" s="88"/>
      <c r="L493" s="88"/>
      <c r="M493" s="88"/>
    </row>
  </sheetData>
  <mergeCells count="98">
    <mergeCell ref="A435:J435"/>
    <mergeCell ref="A436:J436"/>
    <mergeCell ref="B437:E437"/>
    <mergeCell ref="G437:J437"/>
    <mergeCell ref="B438:B439"/>
    <mergeCell ref="C438:E438"/>
    <mergeCell ref="G438:G439"/>
    <mergeCell ref="H438:J438"/>
    <mergeCell ref="B297:B298"/>
    <mergeCell ref="G297:G298"/>
    <mergeCell ref="B336:B337"/>
    <mergeCell ref="G336:G337"/>
    <mergeCell ref="B376:B377"/>
    <mergeCell ref="G376:G377"/>
    <mergeCell ref="C98:E98"/>
    <mergeCell ref="H98:J98"/>
    <mergeCell ref="B97:E97"/>
    <mergeCell ref="G97:J97"/>
    <mergeCell ref="C4:E4"/>
    <mergeCell ref="H4:J4"/>
    <mergeCell ref="A42:J42"/>
    <mergeCell ref="B4:B5"/>
    <mergeCell ref="G4:G5"/>
    <mergeCell ref="B45:B46"/>
    <mergeCell ref="G45:G46"/>
    <mergeCell ref="B98:B99"/>
    <mergeCell ref="G98:G99"/>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A1:J1"/>
    <mergeCell ref="A2:J2"/>
    <mergeCell ref="A95:J95"/>
    <mergeCell ref="A96:J96"/>
    <mergeCell ref="B3:E3"/>
    <mergeCell ref="G3:J3"/>
    <mergeCell ref="C45:E45"/>
    <mergeCell ref="H45:J45"/>
    <mergeCell ref="B44:E44"/>
    <mergeCell ref="G44:J44"/>
    <mergeCell ref="A43:J43"/>
    <mergeCell ref="A41:J41"/>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s>
  <phoneticPr fontId="0" type="noConversion"/>
  <printOptions horizontalCentered="1" verticalCentered="1"/>
  <pageMargins left="1.3385826771653544" right="0.78740157480314965" top="0.51181102362204722" bottom="0.78740157480314965" header="0" footer="0.59055118110236227"/>
  <pageSetup scale="70" orientation="landscape" horizontalDpi="4294967294" verticalDpi="4294967294"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workbookViewId="0"/>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v>5</v>
      </c>
      <c r="C1">
        <v>6</v>
      </c>
      <c r="D1">
        <v>7</v>
      </c>
      <c r="E1">
        <v>8</v>
      </c>
      <c r="F1">
        <v>9</v>
      </c>
      <c r="G1">
        <v>10</v>
      </c>
      <c r="H1">
        <v>11</v>
      </c>
      <c r="I1">
        <v>12</v>
      </c>
      <c r="J1">
        <v>13</v>
      </c>
      <c r="K1">
        <v>14</v>
      </c>
    </row>
    <row r="2" spans="2:11" x14ac:dyDescent="0.2">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
      <c r="B3" t="s">
        <v>378</v>
      </c>
      <c r="C3" t="s">
        <v>379</v>
      </c>
      <c r="D3" s="105" t="s">
        <v>380</v>
      </c>
      <c r="E3" s="105" t="s">
        <v>381</v>
      </c>
      <c r="F3" t="s">
        <v>382</v>
      </c>
      <c r="G3" t="s">
        <v>230</v>
      </c>
      <c r="H3" t="s">
        <v>219</v>
      </c>
      <c r="I3" t="s">
        <v>151</v>
      </c>
      <c r="J3" t="s">
        <v>251</v>
      </c>
      <c r="K3" s="105" t="s">
        <v>462</v>
      </c>
    </row>
    <row r="4" spans="2:11" x14ac:dyDescent="0.2">
      <c r="B4" t="str">
        <f ca="1">"Participación enero - "&amp;LOWER(TEXT(TODAY()-20,"mmmm"))&amp;" "&amp;YEAR(TODAY())</f>
        <v>Participación enero - noviembre 2020</v>
      </c>
      <c r="C4" t="str">
        <f ca="1">"Participación enero - "&amp;LOWER(TEXT(TODAY()-20,"mmmm"))&amp;" "&amp;YEAR(TODAY())</f>
        <v>Participación enero - noviembre 2020</v>
      </c>
      <c r="D4" t="str">
        <f ca="1">"Participación enero - "&amp;LOWER(TEXT(TODAY()-20,"mmmm"))&amp;" "&amp;YEAR(TODAY())</f>
        <v>Participación enero - noviembre 2020</v>
      </c>
      <c r="E4" t="str">
        <f ca="1">"Participación enero - "&amp;LOWER(TEXT(TODAY()-20,"mmmm"))&amp;" "&amp;YEAR(TODAY())</f>
        <v>Participación enero - noviembre 2020</v>
      </c>
      <c r="F4" t="str">
        <f ca="1">"Miles de dólares  enero - "&amp;LOWER(TEXT(TODAY()-20,"mmmm"))&amp;" "&amp;YEAR(TODAY())</f>
        <v>Miles de dólares  enero - noviembre 2020</v>
      </c>
      <c r="G4" t="str">
        <f ca="1">"Miles de dólares  enero - "&amp;LOWER(TEXT(TODAY()-20,"mmmm"))&amp;" "&amp;YEAR(TODAY())</f>
        <v>Miles de dólares  enero - noviembre 2020</v>
      </c>
      <c r="H4" t="str">
        <f ca="1">"Miles de dólares  enero - "&amp;LOWER(TEXT(TODAY()-20,"mmmm"))&amp;" "&amp;YEAR(TODAY())</f>
        <v>Miles de dólares  enero - noviembre 2020</v>
      </c>
      <c r="I4" t="str">
        <f ca="1">"Miles de dólares  enero - "&amp;LOWER(TEXT(TODAY()-20,"mmmm"))&amp;" "&amp;YEAR(TODAY())</f>
        <v>Miles de dólares  enero - noviembre 2020</v>
      </c>
      <c r="J4" t="str">
        <f ca="1">"Millones de dólares  enero - "&amp;LOWER(TEXT(TODAY()-20,"mmmm"))&amp;" "&amp;YEAR(TODAY())</f>
        <v>Millones de dólares  enero - noviembre 2020</v>
      </c>
      <c r="K4" t="str">
        <f ca="1">"Millones de dólares  enero - "&amp;LOWER(TEXT(TODAY()-20,"mmmm"))&amp;" "&amp;YEAR(TODAY())</f>
        <v>Millones de dólares  enero - noviembre 2020</v>
      </c>
    </row>
    <row r="5" spans="2:11" s="224" customFormat="1" ht="127.5" x14ac:dyDescent="0.2">
      <c r="B5" s="254" t="str">
        <f ca="1">CONCATENATE(B2,CHAR(10),B3,CHAR(10),B4)</f>
        <v>Gráfico  Nº 5
Exportaciones silvoagropecuarias por clase
Participación enero - noviembre 2020</v>
      </c>
      <c r="C5" s="254" t="str">
        <f ca="1">CONCATENATE(C2,CHAR(10),C3,CHAR(10),C4)</f>
        <v>Gráfico  Nº 6
Exportaciones silvoagropecuarias por sector
Participación enero - noviembre 2020</v>
      </c>
      <c r="D5" s="254" t="str">
        <f ca="1">CONCATENATE(D2,CHAR(10),D3,CHAR(10),D4)</f>
        <v>Gráfico  Nº 7
Exportación de productos silvoagropecuarios por zona económica
Participación enero - noviembre 2020</v>
      </c>
      <c r="E5" s="254" t="str">
        <f ca="1">CONCATENATE(E2,CHAR(10),E3,CHAR(10),E4)</f>
        <v>Gráfico  Nº 8
Importación de productos silvoagropecuarios por zona económica
Participación enero - noviembre 2020</v>
      </c>
      <c r="F5" s="254" t="str">
        <f t="shared" ref="F5:G5" ca="1" si="2">CONCATENATE(F2,CHAR(10),F3,CHAR(10),F4)</f>
        <v>Gráfico  Nº 9
Exportación de productos silvoagropecuarios por país de  destino
Miles de dólares  enero - noviembre 2020</v>
      </c>
      <c r="G5" s="254" t="str">
        <f t="shared" ca="1" si="2"/>
        <v>Gráfico  Nº 10
Importación de productos silvoagropecuarios por país de origen
Miles de dólares  enero - noviembre 2020</v>
      </c>
      <c r="H5" s="254" t="str">
        <f t="shared" ref="H5" ca="1" si="3">CONCATENATE(H2,CHAR(10),H3,CHAR(10),H4)</f>
        <v>Gráfico  Nº 11
Principales productos silvoagropecuarios exportados
Miles de dólares  enero - noviembre 2020</v>
      </c>
      <c r="I5" s="254" t="str">
        <f t="shared" ref="I5:K5" ca="1" si="4">CONCATENATE(I2,CHAR(10),I3,CHAR(10),I4)</f>
        <v>Gráfico  Nº 12
Principales productos silvoagropecuarios importados
Miles de dólares  enero - noviembre 2020</v>
      </c>
      <c r="J5" s="254" t="str">
        <f t="shared" ca="1" si="4"/>
        <v>Gráfico  Nº 13
Principales rubros exportados
Millones de dólares  enero - noviembre 2020</v>
      </c>
      <c r="K5" s="254" t="str">
        <f t="shared" ca="1" si="4"/>
        <v>Gráfico  Nº 14
Principales rubros importados
Millones de dólares  enero - noviembre 2020</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sqref="A1:F1"/>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12" width="13" style="1" customWidth="1"/>
    <col min="13" max="13" width="11.42578125" style="34"/>
    <col min="14" max="15" width="14.28515625" style="34" bestFit="1" customWidth="1"/>
    <col min="16" max="17" width="11.42578125" style="34"/>
    <col min="18" max="16384" width="11.42578125" style="1"/>
  </cols>
  <sheetData>
    <row r="1" spans="1:22" s="34" customFormat="1" ht="15.95" customHeight="1" x14ac:dyDescent="0.2">
      <c r="A1" s="367" t="s">
        <v>126</v>
      </c>
      <c r="B1" s="367"/>
      <c r="C1" s="367"/>
      <c r="D1" s="367"/>
      <c r="E1" s="367"/>
      <c r="F1" s="367"/>
      <c r="G1" s="353"/>
      <c r="H1" s="353"/>
      <c r="I1" s="353"/>
      <c r="J1" s="353"/>
      <c r="K1" s="353"/>
      <c r="L1" s="353"/>
      <c r="M1" s="132"/>
      <c r="N1" s="132"/>
      <c r="O1" s="132"/>
      <c r="P1" s="132"/>
      <c r="Q1" s="132"/>
      <c r="R1"/>
      <c r="S1"/>
      <c r="T1"/>
      <c r="U1"/>
      <c r="V1"/>
    </row>
    <row r="2" spans="1:22" s="34" customFormat="1" ht="15.95" customHeight="1" x14ac:dyDescent="0.2">
      <c r="A2" s="365" t="s">
        <v>127</v>
      </c>
      <c r="B2" s="365"/>
      <c r="C2" s="365"/>
      <c r="D2" s="365"/>
      <c r="E2" s="365"/>
      <c r="F2" s="365"/>
      <c r="G2" s="353"/>
      <c r="H2" s="353"/>
      <c r="I2" s="353"/>
      <c r="J2" s="353"/>
      <c r="K2" s="353"/>
      <c r="L2" s="353"/>
      <c r="M2" s="132"/>
      <c r="N2" s="132"/>
      <c r="O2" s="132"/>
      <c r="P2" s="132"/>
      <c r="Q2" s="132"/>
      <c r="R2"/>
      <c r="S2"/>
      <c r="T2"/>
      <c r="U2"/>
      <c r="V2"/>
    </row>
    <row r="3" spans="1:22" s="34" customFormat="1" ht="15.95" customHeight="1" x14ac:dyDescent="0.2">
      <c r="A3" s="365" t="s">
        <v>128</v>
      </c>
      <c r="B3" s="365"/>
      <c r="C3" s="365"/>
      <c r="D3" s="365"/>
      <c r="E3" s="365"/>
      <c r="F3" s="365"/>
      <c r="G3" s="353"/>
      <c r="H3" s="353"/>
      <c r="I3" s="353"/>
      <c r="J3" s="353"/>
      <c r="K3" s="353"/>
      <c r="L3" s="353"/>
      <c r="M3" s="132"/>
      <c r="N3" s="132"/>
      <c r="O3" s="132"/>
      <c r="P3" s="132"/>
      <c r="Q3" s="132"/>
      <c r="R3"/>
      <c r="S3"/>
      <c r="T3"/>
      <c r="U3"/>
      <c r="V3"/>
    </row>
    <row r="4" spans="1:22" s="34" customFormat="1" ht="15.95" customHeight="1" thickBot="1" x14ac:dyDescent="0.25">
      <c r="A4" s="365" t="s">
        <v>238</v>
      </c>
      <c r="B4" s="365"/>
      <c r="C4" s="365"/>
      <c r="D4" s="365"/>
      <c r="E4" s="365"/>
      <c r="F4" s="365"/>
      <c r="G4" s="353"/>
      <c r="H4" s="353"/>
      <c r="I4" s="353"/>
      <c r="J4" s="353"/>
      <c r="K4" s="353"/>
      <c r="L4" s="353"/>
      <c r="M4" s="355"/>
      <c r="N4" s="355"/>
      <c r="O4" s="355"/>
      <c r="P4" s="355"/>
      <c r="Q4" s="355"/>
      <c r="R4"/>
      <c r="S4"/>
      <c r="T4"/>
      <c r="U4"/>
      <c r="V4"/>
    </row>
    <row r="5" spans="1:22" s="34" customFormat="1" ht="13.5" thickTop="1" x14ac:dyDescent="0.2">
      <c r="A5" s="320" t="s">
        <v>129</v>
      </c>
      <c r="B5" s="316">
        <v>2019</v>
      </c>
      <c r="C5" s="368" t="s">
        <v>513</v>
      </c>
      <c r="D5" s="368"/>
      <c r="E5" s="318" t="s">
        <v>144</v>
      </c>
      <c r="F5" s="318" t="s">
        <v>135</v>
      </c>
      <c r="G5" s="353"/>
      <c r="H5" s="353"/>
      <c r="I5" s="353"/>
      <c r="J5" s="353"/>
      <c r="K5" s="353"/>
      <c r="L5" s="353"/>
      <c r="M5" s="36"/>
      <c r="N5" s="36"/>
      <c r="O5" s="36"/>
      <c r="P5" s="36"/>
      <c r="Q5" s="36"/>
      <c r="R5"/>
      <c r="S5"/>
      <c r="T5"/>
      <c r="U5"/>
      <c r="V5"/>
    </row>
    <row r="6" spans="1:22" s="34" customFormat="1" ht="13.5" thickBot="1" x14ac:dyDescent="0.25">
      <c r="A6" s="321"/>
      <c r="B6" s="317" t="s">
        <v>363</v>
      </c>
      <c r="C6" s="317">
        <v>2019</v>
      </c>
      <c r="D6" s="317">
        <v>2020</v>
      </c>
      <c r="E6" s="317" t="s">
        <v>514</v>
      </c>
      <c r="F6" s="319">
        <v>2020</v>
      </c>
      <c r="G6" s="353"/>
      <c r="H6" s="353"/>
      <c r="I6" s="353"/>
      <c r="J6" s="353"/>
      <c r="K6" s="353"/>
      <c r="L6" s="353"/>
      <c r="R6"/>
      <c r="S6"/>
      <c r="T6"/>
      <c r="U6"/>
      <c r="V6"/>
    </row>
    <row r="7" spans="1:22" s="115" customFormat="1" ht="13.5" thickTop="1" x14ac:dyDescent="0.2">
      <c r="A7" s="36" t="s">
        <v>440</v>
      </c>
      <c r="B7" s="301">
        <v>69888894.805456594</v>
      </c>
      <c r="C7" s="301">
        <v>63153507.622533016</v>
      </c>
      <c r="D7" s="301">
        <v>64584888.417909913</v>
      </c>
      <c r="E7" s="27">
        <v>2.2665103638141924E-2</v>
      </c>
      <c r="F7" s="281"/>
      <c r="G7" s="353"/>
      <c r="H7" s="353"/>
      <c r="I7" s="353"/>
      <c r="J7" s="353"/>
      <c r="K7" s="353"/>
      <c r="L7" s="353"/>
      <c r="M7" s="300"/>
    </row>
    <row r="8" spans="1:22" s="115" customFormat="1" x14ac:dyDescent="0.2">
      <c r="A8" s="36" t="s">
        <v>441</v>
      </c>
      <c r="B8" s="301">
        <v>36461697.980475798</v>
      </c>
      <c r="C8" s="301">
        <v>32683811.767368261</v>
      </c>
      <c r="D8" s="301">
        <v>35949820.810639463</v>
      </c>
      <c r="E8" s="27">
        <v>9.9927421762109406E-2</v>
      </c>
      <c r="F8" s="281"/>
      <c r="G8" s="353"/>
      <c r="H8" s="353"/>
      <c r="I8" s="353"/>
      <c r="J8" s="353"/>
      <c r="K8" s="353"/>
      <c r="L8" s="353"/>
    </row>
    <row r="9" spans="1:22" s="34" customFormat="1" x14ac:dyDescent="0.2">
      <c r="A9" s="36"/>
      <c r="B9" s="36"/>
      <c r="C9" s="36"/>
      <c r="D9" s="36"/>
      <c r="E9" s="36"/>
      <c r="F9" s="281"/>
      <c r="G9" s="353"/>
      <c r="H9" s="353"/>
      <c r="I9" s="353"/>
      <c r="J9" s="353"/>
      <c r="K9" s="353"/>
      <c r="L9" s="353"/>
      <c r="R9"/>
      <c r="S9"/>
      <c r="T9"/>
      <c r="U9"/>
      <c r="V9"/>
    </row>
    <row r="10" spans="1:22" s="34" customFormat="1" ht="15.95" customHeight="1" x14ac:dyDescent="0.2">
      <c r="A10" s="369" t="s">
        <v>131</v>
      </c>
      <c r="B10" s="369"/>
      <c r="C10" s="369"/>
      <c r="D10" s="369"/>
      <c r="E10" s="369"/>
      <c r="F10" s="369"/>
      <c r="G10" s="353"/>
      <c r="H10" s="353"/>
      <c r="I10" s="353"/>
      <c r="J10" s="353"/>
      <c r="K10" s="353"/>
      <c r="L10" s="353"/>
      <c r="R10"/>
      <c r="S10"/>
      <c r="T10"/>
      <c r="U10"/>
      <c r="V10"/>
    </row>
    <row r="11" spans="1:22" s="34" customFormat="1" ht="15.95" customHeight="1" x14ac:dyDescent="0.2">
      <c r="A11" s="326" t="s">
        <v>243</v>
      </c>
      <c r="B11" s="327">
        <v>16865414</v>
      </c>
      <c r="C11" s="327">
        <v>15246296</v>
      </c>
      <c r="D11" s="327">
        <v>14163165</v>
      </c>
      <c r="E11" s="328">
        <v>-7.1042238718177844E-2</v>
      </c>
      <c r="F11" s="328">
        <v>0.21929533900181578</v>
      </c>
      <c r="G11" s="353"/>
      <c r="H11" s="349"/>
      <c r="I11" s="353"/>
      <c r="J11" s="353"/>
      <c r="K11" s="353"/>
      <c r="L11" s="353"/>
      <c r="M11" s="347"/>
      <c r="N11" s="348"/>
      <c r="O11" s="340"/>
      <c r="R11"/>
      <c r="S11"/>
      <c r="T11"/>
      <c r="U11"/>
      <c r="V11"/>
    </row>
    <row r="12" spans="1:22" s="34" customFormat="1" ht="15.95" customHeight="1" x14ac:dyDescent="0.2">
      <c r="A12" s="111" t="s">
        <v>266</v>
      </c>
      <c r="B12" s="322">
        <v>10391342</v>
      </c>
      <c r="C12" s="322">
        <v>9290461</v>
      </c>
      <c r="D12" s="322">
        <v>8744265</v>
      </c>
      <c r="E12" s="31">
        <v>-5.8791054609668991E-2</v>
      </c>
      <c r="F12" s="31">
        <v>0.61739484077181905</v>
      </c>
      <c r="G12" s="349"/>
      <c r="H12" s="349"/>
      <c r="I12" s="353"/>
      <c r="J12" s="353"/>
      <c r="K12" s="353"/>
      <c r="L12" s="353"/>
      <c r="R12"/>
      <c r="S12"/>
      <c r="T12"/>
      <c r="U12"/>
      <c r="V12"/>
    </row>
    <row r="13" spans="1:22" s="34" customFormat="1" ht="15.95" customHeight="1" x14ac:dyDescent="0.2">
      <c r="A13" s="111" t="s">
        <v>267</v>
      </c>
      <c r="B13" s="322">
        <v>1458634</v>
      </c>
      <c r="C13" s="322">
        <v>1309766</v>
      </c>
      <c r="D13" s="322">
        <v>1501541</v>
      </c>
      <c r="E13" s="31">
        <v>0.14641928405531981</v>
      </c>
      <c r="F13" s="31">
        <v>0.10601733440230345</v>
      </c>
      <c r="G13" s="349"/>
      <c r="H13" s="349"/>
      <c r="I13" s="353"/>
      <c r="J13" s="353"/>
      <c r="K13" s="353"/>
      <c r="L13" s="353"/>
      <c r="M13" s="33"/>
      <c r="N13" s="33"/>
      <c r="O13" s="33"/>
      <c r="P13" s="33"/>
      <c r="Q13" s="33"/>
      <c r="R13"/>
      <c r="S13"/>
      <c r="T13"/>
      <c r="U13"/>
      <c r="V13"/>
    </row>
    <row r="14" spans="1:22" s="34" customFormat="1" ht="15.95" customHeight="1" x14ac:dyDescent="0.2">
      <c r="A14" s="323" t="s">
        <v>268</v>
      </c>
      <c r="B14" s="324">
        <v>5015438</v>
      </c>
      <c r="C14" s="324">
        <v>4646069</v>
      </c>
      <c r="D14" s="324">
        <v>3917359</v>
      </c>
      <c r="E14" s="325">
        <v>-0.15684442051979858</v>
      </c>
      <c r="F14" s="325">
        <v>0.27658782482587757</v>
      </c>
      <c r="G14" s="349"/>
      <c r="H14" s="349"/>
      <c r="I14" s="353"/>
      <c r="J14" s="353"/>
      <c r="K14" s="353"/>
      <c r="L14" s="353"/>
      <c r="M14" s="33"/>
      <c r="N14" s="33"/>
      <c r="O14" s="33"/>
      <c r="P14" s="33"/>
      <c r="Q14" s="33"/>
      <c r="R14"/>
      <c r="S14"/>
      <c r="T14"/>
      <c r="U14"/>
      <c r="V14"/>
    </row>
    <row r="15" spans="1:22" s="34" customFormat="1" ht="15.95" customHeight="1" x14ac:dyDescent="0.2">
      <c r="A15" s="365" t="s">
        <v>133</v>
      </c>
      <c r="B15" s="365"/>
      <c r="C15" s="365"/>
      <c r="D15" s="365"/>
      <c r="E15" s="365"/>
      <c r="F15" s="365"/>
      <c r="G15" s="353"/>
      <c r="H15" s="353"/>
      <c r="I15" s="353"/>
      <c r="J15" s="353"/>
      <c r="K15" s="353"/>
      <c r="L15" s="353"/>
      <c r="R15"/>
      <c r="S15"/>
      <c r="T15"/>
      <c r="U15"/>
      <c r="V15"/>
    </row>
    <row r="16" spans="1:22" s="34" customFormat="1" ht="15.95" customHeight="1" x14ac:dyDescent="0.2">
      <c r="A16" s="330" t="s">
        <v>243</v>
      </c>
      <c r="B16" s="331">
        <v>6345765</v>
      </c>
      <c r="C16" s="331">
        <v>5814986</v>
      </c>
      <c r="D16" s="331">
        <v>5960755</v>
      </c>
      <c r="E16" s="332">
        <v>2.5067816156393155E-2</v>
      </c>
      <c r="F16" s="333"/>
      <c r="G16" s="353"/>
      <c r="H16" s="353"/>
      <c r="I16" s="353"/>
      <c r="J16" s="353"/>
      <c r="K16" s="353"/>
      <c r="L16" s="353"/>
      <c r="M16" s="28"/>
      <c r="N16" s="28"/>
      <c r="O16" s="28"/>
      <c r="P16" s="28"/>
      <c r="Q16" s="28"/>
      <c r="R16"/>
      <c r="S16"/>
      <c r="T16"/>
      <c r="U16"/>
      <c r="V16"/>
    </row>
    <row r="17" spans="1:24" s="34" customFormat="1" ht="15.95" customHeight="1" x14ac:dyDescent="0.2">
      <c r="A17" s="111" t="s">
        <v>266</v>
      </c>
      <c r="B17" s="23">
        <v>3945445</v>
      </c>
      <c r="C17" s="23">
        <v>3609865</v>
      </c>
      <c r="D17" s="23">
        <v>3911788</v>
      </c>
      <c r="E17" s="31">
        <v>8.3638307803754433E-2</v>
      </c>
      <c r="F17" s="31">
        <v>0.65625713521189855</v>
      </c>
      <c r="G17" s="353"/>
      <c r="H17" s="353"/>
      <c r="I17" s="353"/>
      <c r="J17" s="353"/>
      <c r="K17" s="353"/>
      <c r="L17" s="353"/>
      <c r="M17" s="33"/>
      <c r="N17" s="33"/>
      <c r="O17" s="33"/>
      <c r="P17" s="33"/>
      <c r="Q17" s="33"/>
      <c r="R17"/>
      <c r="S17"/>
      <c r="T17"/>
      <c r="U17"/>
      <c r="V17"/>
    </row>
    <row r="18" spans="1:24" s="34" customFormat="1" ht="15.95" customHeight="1" x14ac:dyDescent="0.2">
      <c r="A18" s="111" t="s">
        <v>267</v>
      </c>
      <c r="B18" s="23">
        <v>2140240</v>
      </c>
      <c r="C18" s="23">
        <v>1965943</v>
      </c>
      <c r="D18" s="23">
        <v>1866131</v>
      </c>
      <c r="E18" s="31">
        <v>-5.0770546246763006E-2</v>
      </c>
      <c r="F18" s="31">
        <v>0.31306956920725648</v>
      </c>
      <c r="G18" s="353"/>
      <c r="H18" s="353"/>
      <c r="I18" s="353"/>
      <c r="J18" s="353"/>
      <c r="K18" s="353"/>
      <c r="L18" s="353"/>
      <c r="M18" s="33"/>
      <c r="N18" s="33"/>
      <c r="O18" s="33"/>
      <c r="P18" s="33"/>
      <c r="Q18" s="33"/>
      <c r="R18"/>
      <c r="S18"/>
      <c r="T18"/>
      <c r="U18"/>
      <c r="V18"/>
    </row>
    <row r="19" spans="1:24" s="34" customFormat="1" ht="15.95" customHeight="1" x14ac:dyDescent="0.2">
      <c r="A19" s="323" t="s">
        <v>268</v>
      </c>
      <c r="B19" s="329">
        <v>260080</v>
      </c>
      <c r="C19" s="329">
        <v>239178</v>
      </c>
      <c r="D19" s="329">
        <v>182836</v>
      </c>
      <c r="E19" s="325">
        <v>-0.23556514395136677</v>
      </c>
      <c r="F19" s="325">
        <v>3.0673295580845045E-2</v>
      </c>
      <c r="G19" s="353"/>
      <c r="H19" s="353"/>
      <c r="I19" s="353"/>
      <c r="J19" s="353"/>
      <c r="K19" s="353"/>
      <c r="L19" s="353"/>
      <c r="M19" s="33"/>
      <c r="N19" s="33"/>
      <c r="O19" s="33"/>
      <c r="P19" s="33"/>
      <c r="Q19" s="33"/>
      <c r="R19"/>
      <c r="S19"/>
      <c r="T19"/>
      <c r="U19"/>
      <c r="V19"/>
    </row>
    <row r="20" spans="1:24" s="34" customFormat="1" ht="15.95" customHeight="1" x14ac:dyDescent="0.2">
      <c r="A20" s="365" t="s">
        <v>145</v>
      </c>
      <c r="B20" s="365"/>
      <c r="C20" s="365"/>
      <c r="D20" s="365"/>
      <c r="E20" s="365"/>
      <c r="F20" s="365"/>
      <c r="G20" s="353"/>
      <c r="H20" s="353"/>
      <c r="I20" s="353"/>
      <c r="J20" s="353"/>
      <c r="K20" s="353"/>
      <c r="L20" s="353"/>
      <c r="S20" s="30"/>
      <c r="T20" s="30"/>
      <c r="U20" s="30"/>
    </row>
    <row r="21" spans="1:24" s="34" customFormat="1" ht="15.95" customHeight="1" x14ac:dyDescent="0.2">
      <c r="A21" s="334" t="s">
        <v>243</v>
      </c>
      <c r="B21" s="335">
        <v>10519649</v>
      </c>
      <c r="C21" s="335">
        <v>9431310</v>
      </c>
      <c r="D21" s="335">
        <v>8202410</v>
      </c>
      <c r="E21" s="328">
        <v>-0.13030003255115144</v>
      </c>
      <c r="F21" s="336"/>
      <c r="G21" s="353"/>
      <c r="H21" s="353"/>
      <c r="I21" s="353"/>
      <c r="J21" s="353"/>
      <c r="K21" s="353"/>
      <c r="L21" s="353"/>
      <c r="M21" s="33"/>
      <c r="N21" s="33"/>
      <c r="O21" s="33"/>
      <c r="P21" s="33"/>
      <c r="Q21" s="33"/>
    </row>
    <row r="22" spans="1:24" s="34" customFormat="1" ht="15.95" customHeight="1" x14ac:dyDescent="0.2">
      <c r="A22" s="111" t="s">
        <v>266</v>
      </c>
      <c r="B22" s="23">
        <v>6445897</v>
      </c>
      <c r="C22" s="23">
        <v>5680596</v>
      </c>
      <c r="D22" s="23">
        <v>4832477</v>
      </c>
      <c r="E22" s="31">
        <v>-0.14930105925504999</v>
      </c>
      <c r="F22" s="31">
        <v>0.58915330981991876</v>
      </c>
      <c r="G22" s="353"/>
      <c r="H22" s="353"/>
      <c r="I22" s="353"/>
      <c r="J22" s="353"/>
      <c r="K22" s="353"/>
      <c r="L22" s="353"/>
      <c r="M22" s="33"/>
      <c r="N22" s="33"/>
      <c r="O22" s="33"/>
      <c r="P22" s="33"/>
      <c r="Q22" s="33"/>
    </row>
    <row r="23" spans="1:24" s="34" customFormat="1" ht="15.95" customHeight="1" x14ac:dyDescent="0.2">
      <c r="A23" s="111" t="s">
        <v>267</v>
      </c>
      <c r="B23" s="23">
        <v>-681606</v>
      </c>
      <c r="C23" s="23">
        <v>-656177</v>
      </c>
      <c r="D23" s="23">
        <v>-364590</v>
      </c>
      <c r="E23" s="31">
        <v>0.4443724787671619</v>
      </c>
      <c r="F23" s="31">
        <v>-4.4449131413816186E-2</v>
      </c>
      <c r="G23" s="353"/>
      <c r="H23" s="353"/>
      <c r="I23" s="353"/>
      <c r="J23" s="353"/>
      <c r="K23" s="353"/>
      <c r="L23" s="353"/>
      <c r="M23" s="33"/>
      <c r="N23" s="33"/>
      <c r="O23" s="33"/>
      <c r="P23" s="33"/>
      <c r="Q23" s="33"/>
    </row>
    <row r="24" spans="1:24" s="34" customFormat="1" ht="15.95" customHeight="1" thickBot="1" x14ac:dyDescent="0.25">
      <c r="A24" s="112" t="s">
        <v>268</v>
      </c>
      <c r="B24" s="64">
        <v>4755358</v>
      </c>
      <c r="C24" s="64">
        <v>4406891</v>
      </c>
      <c r="D24" s="64">
        <v>3734523</v>
      </c>
      <c r="E24" s="65">
        <v>-0.15257196059534942</v>
      </c>
      <c r="F24" s="65">
        <v>0.45529582159389742</v>
      </c>
      <c r="G24" s="353"/>
      <c r="H24" s="353"/>
      <c r="I24" s="353"/>
      <c r="J24" s="353"/>
      <c r="K24" s="353"/>
      <c r="L24" s="353"/>
      <c r="M24" s="33"/>
      <c r="N24" s="33"/>
      <c r="O24" s="33"/>
      <c r="P24" s="33"/>
      <c r="Q24" s="33"/>
    </row>
    <row r="25" spans="1:24" ht="27" customHeight="1" thickTop="1" x14ac:dyDescent="0.2">
      <c r="A25" s="366" t="s">
        <v>447</v>
      </c>
      <c r="B25" s="366"/>
      <c r="C25" s="366"/>
      <c r="D25" s="366"/>
      <c r="E25" s="366"/>
      <c r="F25" s="366"/>
      <c r="G25" s="354"/>
      <c r="H25" s="353"/>
      <c r="I25" s="353"/>
      <c r="J25" s="353"/>
      <c r="K25" s="353"/>
      <c r="L25" s="353"/>
      <c r="M25" s="33"/>
      <c r="N25" s="33"/>
      <c r="O25" s="33"/>
      <c r="P25" s="33"/>
      <c r="Q25" s="33"/>
      <c r="R25" s="37"/>
      <c r="S25" s="198"/>
      <c r="T25" s="25"/>
      <c r="U25" s="217" t="s">
        <v>373</v>
      </c>
    </row>
    <row r="26" spans="1:24" ht="33" customHeight="1" x14ac:dyDescent="0.2">
      <c r="H26" s="353"/>
      <c r="I26" s="353"/>
      <c r="J26" s="353"/>
      <c r="K26" s="353"/>
      <c r="L26" s="353"/>
      <c r="M26" s="33"/>
      <c r="N26" s="33"/>
      <c r="O26" s="33"/>
      <c r="P26" s="33"/>
      <c r="Q26" s="33"/>
      <c r="R26" s="34"/>
      <c r="S26" s="197"/>
      <c r="U26" s="105" t="s">
        <v>196</v>
      </c>
    </row>
    <row r="27" spans="1:24" x14ac:dyDescent="0.2">
      <c r="A27" s="7"/>
      <c r="B27" s="7"/>
      <c r="C27" s="7"/>
      <c r="D27" s="7"/>
      <c r="E27" s="7"/>
      <c r="F27" s="7"/>
      <c r="G27" s="7"/>
      <c r="H27" s="353"/>
      <c r="I27" s="353"/>
      <c r="J27" s="353"/>
      <c r="K27" s="353"/>
      <c r="L27" s="353"/>
      <c r="M27" s="33"/>
      <c r="N27" s="33"/>
      <c r="O27" s="33"/>
      <c r="P27" s="33"/>
      <c r="Q27" s="33"/>
      <c r="R27" s="34"/>
      <c r="S27" s="197"/>
      <c r="U27" s="192" t="s">
        <v>266</v>
      </c>
      <c r="V27" s="192" t="s">
        <v>267</v>
      </c>
      <c r="W27" s="192" t="s">
        <v>268</v>
      </c>
      <c r="X27" s="192" t="s">
        <v>193</v>
      </c>
    </row>
    <row r="28" spans="1:24" ht="15" x14ac:dyDescent="0.25">
      <c r="A28" s="7"/>
      <c r="B28" s="7"/>
      <c r="C28" s="7"/>
      <c r="D28" s="7"/>
      <c r="E28" s="7"/>
      <c r="F28" s="7"/>
      <c r="G28" s="7"/>
      <c r="H28" s="353"/>
      <c r="I28" s="353"/>
      <c r="J28" s="353"/>
      <c r="K28" s="353"/>
      <c r="L28" s="353"/>
      <c r="M28" s="33"/>
      <c r="N28" s="33"/>
      <c r="O28" s="33"/>
      <c r="P28" s="33"/>
      <c r="Q28" s="33"/>
      <c r="R28">
        <v>4</v>
      </c>
      <c r="S28" s="197" t="s">
        <v>515</v>
      </c>
      <c r="T28" s="110" t="s">
        <v>516</v>
      </c>
      <c r="U28" s="138">
        <v>5216327</v>
      </c>
      <c r="V28" s="138">
        <v>-257530</v>
      </c>
      <c r="W28" s="138">
        <v>4039087</v>
      </c>
      <c r="X28" s="138">
        <v>8997884</v>
      </c>
    </row>
    <row r="29" spans="1:24" ht="15" x14ac:dyDescent="0.25">
      <c r="A29" s="7"/>
      <c r="B29" s="7"/>
      <c r="C29" s="7"/>
      <c r="D29" s="7"/>
      <c r="E29" s="7"/>
      <c r="F29" s="7"/>
      <c r="G29" s="7"/>
      <c r="H29" s="353"/>
      <c r="I29" s="353"/>
      <c r="J29" s="353"/>
      <c r="K29" s="353"/>
      <c r="L29" s="353"/>
      <c r="M29" s="33"/>
      <c r="N29" s="33"/>
      <c r="O29" s="33"/>
      <c r="P29" s="33"/>
      <c r="Q29" s="33"/>
      <c r="R29">
        <v>3</v>
      </c>
      <c r="S29" s="197"/>
      <c r="T29" s="110" t="s">
        <v>517</v>
      </c>
      <c r="U29" s="138">
        <v>5143432</v>
      </c>
      <c r="V29" s="138">
        <v>-702060</v>
      </c>
      <c r="W29" s="138">
        <v>4248721</v>
      </c>
      <c r="X29" s="138">
        <v>8690093</v>
      </c>
    </row>
    <row r="30" spans="1:24" ht="15" x14ac:dyDescent="0.25">
      <c r="A30" s="7"/>
      <c r="B30" s="7"/>
      <c r="C30" s="7"/>
      <c r="D30" s="7"/>
      <c r="E30" s="7"/>
      <c r="F30" s="7"/>
      <c r="G30" s="7"/>
      <c r="H30" s="353"/>
      <c r="I30" s="353"/>
      <c r="J30" s="353"/>
      <c r="K30" s="353"/>
      <c r="L30" s="353"/>
      <c r="M30" s="33"/>
      <c r="R30">
        <v>2</v>
      </c>
      <c r="S30" s="197"/>
      <c r="T30" s="110" t="s">
        <v>518</v>
      </c>
      <c r="U30" s="138">
        <v>5633689</v>
      </c>
      <c r="V30" s="138">
        <v>-681642</v>
      </c>
      <c r="W30" s="138">
        <v>5524149</v>
      </c>
      <c r="X30" s="138">
        <v>10476196</v>
      </c>
    </row>
    <row r="31" spans="1:24" ht="15" x14ac:dyDescent="0.25">
      <c r="A31" s="7"/>
      <c r="B31" s="7"/>
      <c r="C31" s="7"/>
      <c r="D31" s="7"/>
      <c r="E31" s="7"/>
      <c r="F31" s="7"/>
      <c r="G31" s="7"/>
      <c r="H31" s="353"/>
      <c r="I31" s="353"/>
      <c r="J31" s="353"/>
      <c r="K31" s="353"/>
      <c r="L31" s="353"/>
      <c r="M31" s="33"/>
      <c r="R31">
        <v>1</v>
      </c>
      <c r="S31" s="197"/>
      <c r="T31" s="110" t="s">
        <v>519</v>
      </c>
      <c r="U31" s="138">
        <v>5680596</v>
      </c>
      <c r="V31" s="138">
        <v>-656177</v>
      </c>
      <c r="W31" s="138">
        <v>4406891</v>
      </c>
      <c r="X31" s="138">
        <v>9431310</v>
      </c>
    </row>
    <row r="32" spans="1:24" ht="15" x14ac:dyDescent="0.25">
      <c r="A32" s="7"/>
      <c r="B32" s="7"/>
      <c r="C32" s="7"/>
      <c r="D32" s="7"/>
      <c r="E32" s="7"/>
      <c r="F32" s="7"/>
      <c r="G32" s="7"/>
      <c r="H32" s="353"/>
      <c r="I32" s="353"/>
      <c r="J32" s="353"/>
      <c r="K32" s="353"/>
      <c r="L32" s="353"/>
      <c r="M32" s="33"/>
      <c r="R32">
        <v>0</v>
      </c>
      <c r="S32" s="197"/>
      <c r="T32" s="110" t="s">
        <v>520</v>
      </c>
      <c r="U32" s="138">
        <v>4832477</v>
      </c>
      <c r="V32" s="138">
        <v>-364590</v>
      </c>
      <c r="W32" s="138">
        <v>3734523</v>
      </c>
      <c r="X32" s="138">
        <v>8202410</v>
      </c>
    </row>
    <row r="33" spans="1:18" x14ac:dyDescent="0.2">
      <c r="A33" s="7"/>
      <c r="B33" s="7"/>
      <c r="C33" s="7"/>
      <c r="D33" s="7"/>
      <c r="E33" s="7"/>
      <c r="F33" s="7"/>
      <c r="G33" s="7"/>
      <c r="H33" s="353"/>
      <c r="I33" s="353"/>
      <c r="J33" s="353"/>
      <c r="K33" s="353"/>
      <c r="L33" s="353"/>
      <c r="M33" s="33"/>
    </row>
    <row r="34" spans="1:18" x14ac:dyDescent="0.2">
      <c r="A34" s="7"/>
      <c r="B34" s="7"/>
      <c r="C34" s="7"/>
      <c r="D34" s="7"/>
      <c r="E34" s="7"/>
      <c r="F34" s="7"/>
      <c r="G34" s="7"/>
      <c r="H34" s="353"/>
      <c r="I34" s="353"/>
      <c r="J34" s="353"/>
      <c r="K34" s="353"/>
      <c r="L34" s="353"/>
      <c r="M34" s="33"/>
    </row>
    <row r="35" spans="1:18" x14ac:dyDescent="0.2">
      <c r="A35" s="7"/>
      <c r="B35" s="7"/>
      <c r="C35" s="7"/>
      <c r="D35" s="7"/>
      <c r="E35" s="7"/>
      <c r="F35" s="7"/>
      <c r="G35" s="7"/>
      <c r="H35" s="353"/>
      <c r="I35" s="353"/>
      <c r="J35" s="353"/>
      <c r="K35" s="353"/>
      <c r="L35" s="353"/>
      <c r="M35" s="33"/>
      <c r="R35" s="6"/>
    </row>
    <row r="36" spans="1:18" x14ac:dyDescent="0.2">
      <c r="A36" s="7"/>
      <c r="B36" s="7"/>
      <c r="C36" s="7"/>
      <c r="D36" s="7"/>
      <c r="E36" s="7"/>
      <c r="F36" s="7"/>
      <c r="G36" s="7"/>
      <c r="H36" s="353"/>
      <c r="I36" s="353"/>
      <c r="J36" s="353"/>
      <c r="K36" s="353"/>
      <c r="L36" s="353"/>
      <c r="M36" s="33"/>
      <c r="R36" s="6"/>
    </row>
    <row r="37" spans="1:18" x14ac:dyDescent="0.2">
      <c r="A37" s="7"/>
      <c r="B37" s="7"/>
      <c r="C37" s="7"/>
      <c r="D37" s="7"/>
      <c r="E37" s="7"/>
      <c r="F37" s="7"/>
      <c r="G37" s="7"/>
      <c r="H37" s="353"/>
      <c r="I37" s="353"/>
      <c r="J37" s="353"/>
      <c r="K37" s="353"/>
      <c r="L37" s="353"/>
      <c r="M37" s="33"/>
      <c r="R37" s="6"/>
    </row>
    <row r="38" spans="1:18" x14ac:dyDescent="0.2">
      <c r="A38" s="7"/>
      <c r="B38" s="7"/>
      <c r="C38" s="7"/>
      <c r="D38" s="7"/>
      <c r="E38" s="7"/>
      <c r="F38" s="7"/>
      <c r="G38" s="7"/>
      <c r="H38" s="353"/>
      <c r="I38" s="353"/>
      <c r="J38" s="353"/>
      <c r="K38" s="353"/>
      <c r="L38" s="353"/>
      <c r="M38" s="33"/>
    </row>
    <row r="39" spans="1:18" x14ac:dyDescent="0.2">
      <c r="A39" s="7"/>
      <c r="B39" s="7"/>
      <c r="C39" s="7"/>
      <c r="D39" s="7"/>
      <c r="E39" s="7"/>
      <c r="F39" s="7"/>
      <c r="G39" s="7"/>
      <c r="H39" s="353"/>
      <c r="I39" s="353"/>
      <c r="J39" s="353"/>
      <c r="K39" s="353"/>
      <c r="L39" s="353"/>
      <c r="M39" s="33"/>
      <c r="R39" s="6"/>
    </row>
    <row r="40" spans="1:18" x14ac:dyDescent="0.2">
      <c r="A40" s="7"/>
      <c r="B40" s="7"/>
      <c r="C40" s="7"/>
      <c r="D40" s="7"/>
      <c r="E40" s="7"/>
      <c r="F40" s="7"/>
      <c r="G40" s="7"/>
      <c r="H40" s="353"/>
      <c r="I40" s="353"/>
      <c r="J40" s="353"/>
      <c r="K40" s="353"/>
      <c r="L40" s="353"/>
      <c r="M40" s="33"/>
      <c r="R40" s="6"/>
    </row>
    <row r="41" spans="1:18" x14ac:dyDescent="0.2">
      <c r="A41" s="7"/>
      <c r="B41" s="7"/>
      <c r="C41" s="7"/>
      <c r="D41" s="7"/>
      <c r="E41" s="7"/>
      <c r="F41" s="7"/>
      <c r="G41" s="7"/>
      <c r="H41" s="353"/>
      <c r="I41" s="353"/>
      <c r="J41" s="353"/>
      <c r="K41" s="353"/>
      <c r="L41" s="353"/>
      <c r="M41" s="33"/>
      <c r="R41" s="6"/>
    </row>
    <row r="42" spans="1:18" x14ac:dyDescent="0.2">
      <c r="A42" s="7"/>
      <c r="B42" s="7"/>
      <c r="C42" s="7"/>
      <c r="D42" s="7"/>
      <c r="E42" s="7"/>
      <c r="F42" s="7"/>
      <c r="G42" s="7"/>
      <c r="H42" s="353"/>
      <c r="I42" s="353"/>
      <c r="J42" s="353"/>
      <c r="K42" s="353"/>
      <c r="L42" s="353"/>
      <c r="M42" s="33"/>
      <c r="R42" s="6"/>
    </row>
    <row r="43" spans="1:18" x14ac:dyDescent="0.2">
      <c r="A43" s="7"/>
      <c r="B43" s="7"/>
      <c r="C43" s="7"/>
      <c r="D43" s="7"/>
      <c r="E43" s="7"/>
      <c r="F43" s="7"/>
      <c r="G43" s="7"/>
      <c r="H43" s="353"/>
      <c r="I43" s="353"/>
      <c r="J43" s="353"/>
      <c r="K43" s="353"/>
      <c r="L43" s="353"/>
      <c r="M43" s="33"/>
    </row>
    <row r="44" spans="1:18" x14ac:dyDescent="0.2">
      <c r="A44" s="7"/>
      <c r="B44" s="7"/>
      <c r="C44" s="7"/>
      <c r="D44" s="7"/>
      <c r="E44" s="7"/>
      <c r="F44" s="7"/>
      <c r="G44" s="7"/>
      <c r="H44" s="353"/>
      <c r="I44" s="353"/>
      <c r="J44" s="353"/>
      <c r="K44" s="353"/>
      <c r="L44" s="353"/>
      <c r="M44" s="33"/>
      <c r="R44" s="6"/>
    </row>
    <row r="45" spans="1:18" x14ac:dyDescent="0.2">
      <c r="A45" s="7"/>
      <c r="B45" s="7"/>
      <c r="C45" s="7"/>
      <c r="D45" s="7"/>
      <c r="E45" s="7"/>
      <c r="F45" s="7"/>
      <c r="G45" s="7"/>
      <c r="H45" s="353"/>
      <c r="I45" s="353"/>
      <c r="J45" s="353"/>
      <c r="K45" s="353"/>
      <c r="L45" s="353"/>
      <c r="M45" s="33"/>
      <c r="R45" s="6"/>
    </row>
    <row r="46" spans="1:18" x14ac:dyDescent="0.2">
      <c r="A46" s="7"/>
      <c r="B46" s="7"/>
      <c r="C46" s="7"/>
      <c r="D46" s="7"/>
      <c r="E46" s="7"/>
      <c r="F46" s="7"/>
      <c r="G46" s="7"/>
      <c r="H46" s="353"/>
      <c r="I46" s="353"/>
      <c r="J46" s="353"/>
      <c r="K46" s="353"/>
      <c r="L46" s="353"/>
      <c r="M46" s="33"/>
      <c r="R46" s="6"/>
    </row>
    <row r="47" spans="1:18" x14ac:dyDescent="0.2">
      <c r="A47" s="7"/>
      <c r="B47" s="7"/>
      <c r="C47" s="7"/>
      <c r="D47" s="7"/>
      <c r="E47" s="7"/>
      <c r="F47" s="7"/>
      <c r="G47" s="7"/>
      <c r="H47" s="353"/>
      <c r="I47" s="353"/>
      <c r="J47" s="353"/>
      <c r="K47" s="353"/>
      <c r="L47" s="353"/>
      <c r="M47" s="33"/>
      <c r="R47" s="6"/>
    </row>
    <row r="48" spans="1:18" x14ac:dyDescent="0.2">
      <c r="A48" s="7"/>
      <c r="B48" s="7"/>
      <c r="C48" s="7"/>
      <c r="D48" s="7"/>
      <c r="E48" s="7"/>
      <c r="F48" s="7"/>
      <c r="G48" s="7"/>
      <c r="H48" s="353"/>
      <c r="I48" s="353"/>
      <c r="J48" s="353"/>
      <c r="K48" s="353"/>
      <c r="L48" s="353"/>
      <c r="M48" s="33"/>
    </row>
    <row r="49" spans="1:18" x14ac:dyDescent="0.2">
      <c r="A49" s="7"/>
      <c r="B49" s="7"/>
      <c r="C49" s="7"/>
      <c r="D49" s="7"/>
      <c r="E49" s="7"/>
      <c r="F49" s="7"/>
      <c r="G49" s="7"/>
      <c r="H49" s="353"/>
      <c r="I49" s="353"/>
      <c r="J49" s="353"/>
      <c r="K49" s="353"/>
      <c r="L49" s="353"/>
      <c r="M49" s="33"/>
      <c r="R49" s="6"/>
    </row>
    <row r="50" spans="1:18" x14ac:dyDescent="0.2">
      <c r="A50" s="7"/>
      <c r="B50" s="7"/>
      <c r="C50" s="7"/>
      <c r="D50" s="7"/>
      <c r="E50" s="7"/>
      <c r="F50" s="7"/>
      <c r="G50" s="7"/>
      <c r="H50" s="353"/>
      <c r="I50" s="353"/>
      <c r="J50" s="353"/>
      <c r="K50" s="353"/>
      <c r="L50" s="353"/>
      <c r="M50" s="33"/>
      <c r="R50" s="6"/>
    </row>
    <row r="51" spans="1:18" x14ac:dyDescent="0.2">
      <c r="A51" s="7"/>
      <c r="B51" s="7"/>
      <c r="C51" s="7"/>
      <c r="D51" s="7"/>
      <c r="E51" s="7"/>
      <c r="F51" s="7"/>
      <c r="G51" s="7"/>
      <c r="H51" s="353"/>
      <c r="I51" s="353"/>
      <c r="J51" s="353"/>
      <c r="K51" s="353"/>
      <c r="L51" s="353"/>
      <c r="M51" s="33"/>
      <c r="R51" s="6"/>
    </row>
    <row r="52" spans="1:18" x14ac:dyDescent="0.2">
      <c r="H52" s="353"/>
      <c r="I52" s="353"/>
      <c r="J52" s="353"/>
      <c r="K52" s="353"/>
      <c r="L52" s="353"/>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sqref="A1:H1"/>
    </sheetView>
  </sheetViews>
  <sheetFormatPr baseColWidth="10" defaultColWidth="11.42578125" defaultRowHeight="12.75" x14ac:dyDescent="0.2"/>
  <cols>
    <col min="1" max="1" width="18.28515625" style="1" bestFit="1" customWidth="1"/>
    <col min="2" max="6" width="10.140625" style="1" bestFit="1" customWidth="1"/>
    <col min="7" max="7" width="10.7109375" style="1" customWidth="1"/>
    <col min="8" max="8" width="13" style="1" bestFit="1" customWidth="1"/>
    <col min="9" max="14" width="13" style="1" customWidth="1"/>
    <col min="15" max="15" width="11.42578125" style="34"/>
    <col min="16" max="16" width="11.42578125" style="34" customWidth="1"/>
    <col min="17" max="16384" width="11.42578125" style="1"/>
  </cols>
  <sheetData>
    <row r="1" spans="1:29" s="34" customFormat="1" ht="15.95" customHeight="1" x14ac:dyDescent="0.2">
      <c r="A1" s="367" t="s">
        <v>136</v>
      </c>
      <c r="B1" s="367"/>
      <c r="C1" s="367"/>
      <c r="D1" s="367"/>
      <c r="E1" s="367"/>
      <c r="F1" s="367"/>
      <c r="G1" s="367"/>
      <c r="H1" s="367"/>
      <c r="I1" s="353"/>
      <c r="J1" s="353"/>
      <c r="K1" s="353"/>
      <c r="L1" s="353"/>
      <c r="M1" s="353"/>
      <c r="N1" s="353"/>
      <c r="O1" s="132"/>
      <c r="P1" s="133"/>
    </row>
    <row r="2" spans="1:29" s="34" customFormat="1" ht="15.95" customHeight="1" x14ac:dyDescent="0.2">
      <c r="A2" s="365" t="s">
        <v>442</v>
      </c>
      <c r="B2" s="365"/>
      <c r="C2" s="365"/>
      <c r="D2" s="365"/>
      <c r="E2" s="365"/>
      <c r="F2" s="365"/>
      <c r="G2" s="365"/>
      <c r="H2" s="365"/>
      <c r="I2" s="353"/>
      <c r="J2" s="353"/>
      <c r="K2" s="353"/>
      <c r="L2" s="353"/>
      <c r="M2" s="353"/>
      <c r="N2" s="353"/>
      <c r="O2" s="132"/>
      <c r="P2" s="286"/>
      <c r="Q2" s="29"/>
      <c r="R2" s="29"/>
      <c r="S2" s="29"/>
      <c r="T2" s="29"/>
      <c r="U2" s="29"/>
      <c r="V2" s="29"/>
      <c r="W2" s="29"/>
      <c r="X2" s="29"/>
      <c r="Y2" s="29"/>
      <c r="Z2" s="29"/>
      <c r="AA2" s="29"/>
      <c r="AB2" s="29"/>
      <c r="AC2" s="29"/>
    </row>
    <row r="3" spans="1:29" s="34" customFormat="1" ht="15.95" customHeight="1" x14ac:dyDescent="0.2">
      <c r="A3" s="365" t="s">
        <v>128</v>
      </c>
      <c r="B3" s="365"/>
      <c r="C3" s="365"/>
      <c r="D3" s="365"/>
      <c r="E3" s="365"/>
      <c r="F3" s="365"/>
      <c r="G3" s="365"/>
      <c r="H3" s="365"/>
      <c r="I3" s="353"/>
      <c r="J3" s="353"/>
      <c r="K3" s="353"/>
      <c r="L3" s="353"/>
      <c r="M3" s="353"/>
      <c r="N3" s="353"/>
      <c r="O3" s="132"/>
      <c r="P3" s="339"/>
      <c r="Q3" s="339"/>
      <c r="R3" s="339"/>
      <c r="S3" s="339"/>
      <c r="T3" s="339"/>
      <c r="U3" s="339"/>
      <c r="V3" s="339"/>
      <c r="W3" s="339"/>
      <c r="X3" s="339"/>
      <c r="Y3" s="339"/>
      <c r="Z3" s="29"/>
      <c r="AA3" s="29"/>
      <c r="AB3" s="29"/>
      <c r="AC3" s="29"/>
    </row>
    <row r="4" spans="1:29" s="34" customFormat="1" ht="15.95" customHeight="1" thickBot="1" x14ac:dyDescent="0.25">
      <c r="A4" s="365" t="s">
        <v>238</v>
      </c>
      <c r="B4" s="365"/>
      <c r="C4" s="365"/>
      <c r="D4" s="365"/>
      <c r="E4" s="365"/>
      <c r="F4" s="365"/>
      <c r="G4" s="365"/>
      <c r="H4" s="365"/>
      <c r="I4" s="353"/>
      <c r="J4" s="353"/>
      <c r="K4" s="353"/>
      <c r="L4" s="353"/>
      <c r="M4" s="353"/>
      <c r="N4" s="353"/>
      <c r="O4" s="355"/>
      <c r="P4" s="287"/>
      <c r="Q4" s="282"/>
      <c r="R4" s="282"/>
      <c r="S4" s="282"/>
      <c r="T4" s="282"/>
      <c r="U4" s="282"/>
      <c r="V4" s="282"/>
      <c r="W4" s="282"/>
      <c r="X4" s="282"/>
      <c r="Y4" s="282"/>
      <c r="Z4" s="29"/>
      <c r="AA4" s="29"/>
      <c r="AB4" s="29"/>
      <c r="AC4" s="29"/>
    </row>
    <row r="5" spans="1:29" s="34" customFormat="1" ht="13.5" thickTop="1" x14ac:dyDescent="0.2">
      <c r="A5" s="38" t="s">
        <v>129</v>
      </c>
      <c r="B5" s="370">
        <v>2015</v>
      </c>
      <c r="C5" s="370">
        <v>2016</v>
      </c>
      <c r="D5" s="370">
        <v>2017</v>
      </c>
      <c r="E5" s="370">
        <v>2018</v>
      </c>
      <c r="F5" s="370">
        <v>2019</v>
      </c>
      <c r="G5" s="62" t="s">
        <v>143</v>
      </c>
      <c r="H5" s="62" t="s">
        <v>135</v>
      </c>
      <c r="I5" s="281"/>
      <c r="J5" s="281"/>
      <c r="K5" s="281"/>
      <c r="L5" s="281"/>
      <c r="M5" s="281"/>
      <c r="N5" s="281"/>
      <c r="O5" s="36"/>
      <c r="P5" s="282"/>
      <c r="Q5" s="282"/>
      <c r="R5" s="282"/>
      <c r="S5" s="282"/>
      <c r="T5" s="282"/>
      <c r="U5" s="282"/>
      <c r="V5" s="282"/>
      <c r="W5" s="282"/>
      <c r="X5" s="282"/>
      <c r="Y5" s="282"/>
      <c r="Z5" s="29"/>
      <c r="AA5" s="29"/>
      <c r="AB5" s="29"/>
      <c r="AC5" s="29"/>
    </row>
    <row r="6" spans="1:29" s="34" customFormat="1" ht="13.5" thickBot="1" x14ac:dyDescent="0.25">
      <c r="A6" s="283"/>
      <c r="B6" s="371"/>
      <c r="C6" s="371"/>
      <c r="D6" s="371"/>
      <c r="E6" s="371"/>
      <c r="F6" s="371"/>
      <c r="G6" s="284" t="s">
        <v>521</v>
      </c>
      <c r="H6" s="285">
        <v>2019</v>
      </c>
      <c r="I6" s="281"/>
      <c r="J6" s="281"/>
      <c r="K6" s="281"/>
      <c r="L6" s="281"/>
      <c r="M6" s="281"/>
      <c r="N6" s="281"/>
      <c r="P6" s="282"/>
      <c r="Q6" s="282"/>
      <c r="R6" s="282"/>
      <c r="S6" s="282"/>
      <c r="T6" s="282"/>
      <c r="U6" s="282"/>
      <c r="V6" s="282"/>
      <c r="W6" s="282"/>
      <c r="X6" s="282"/>
      <c r="Y6" s="282"/>
      <c r="Z6" s="29"/>
      <c r="AA6" s="29"/>
      <c r="AB6" s="29"/>
      <c r="AC6" s="29"/>
    </row>
    <row r="7" spans="1:29" s="34" customFormat="1" ht="13.5" thickTop="1" x14ac:dyDescent="0.2">
      <c r="A7" s="36" t="s">
        <v>440</v>
      </c>
      <c r="B7" s="109">
        <v>62035090.309760004</v>
      </c>
      <c r="C7" s="109">
        <v>60718332.353969805</v>
      </c>
      <c r="D7" s="109">
        <v>68823195.5098975</v>
      </c>
      <c r="E7" s="109">
        <v>75200392.773937002</v>
      </c>
      <c r="F7" s="109">
        <v>69888894.805456594</v>
      </c>
      <c r="G7" s="27">
        <v>-7.0631253010174047E-2</v>
      </c>
      <c r="H7" s="281"/>
      <c r="I7" s="281"/>
      <c r="J7" s="281"/>
      <c r="K7" s="281"/>
      <c r="L7" s="281"/>
      <c r="M7" s="281"/>
      <c r="N7" s="281"/>
      <c r="P7" s="288"/>
    </row>
    <row r="8" spans="1:29" s="34" customFormat="1" x14ac:dyDescent="0.2">
      <c r="A8" s="36" t="s">
        <v>441</v>
      </c>
      <c r="B8" s="109">
        <v>32339510.383173</v>
      </c>
      <c r="C8" s="109">
        <v>30697544.7045395</v>
      </c>
      <c r="D8" s="109">
        <v>37139236.240640603</v>
      </c>
      <c r="E8" s="109">
        <v>39600097.8599381</v>
      </c>
      <c r="F8" s="109">
        <v>36461697.980475798</v>
      </c>
      <c r="G8" s="27">
        <v>-7.9252326359458336E-2</v>
      </c>
      <c r="H8" s="281"/>
      <c r="I8" s="281"/>
      <c r="J8" s="281"/>
      <c r="K8" s="281"/>
      <c r="L8" s="281"/>
      <c r="M8" s="281"/>
      <c r="N8" s="281"/>
    </row>
    <row r="9" spans="1:29" s="34" customFormat="1" ht="15.95" customHeight="1" x14ac:dyDescent="0.2">
      <c r="A9" s="365" t="s">
        <v>131</v>
      </c>
      <c r="B9" s="365"/>
      <c r="C9" s="365"/>
      <c r="D9" s="365"/>
      <c r="E9" s="365"/>
      <c r="F9" s="365"/>
      <c r="G9" s="365"/>
      <c r="H9" s="365"/>
      <c r="I9" s="353"/>
      <c r="J9" s="353"/>
      <c r="K9" s="353"/>
      <c r="L9" s="353"/>
      <c r="M9" s="353"/>
      <c r="N9" s="353"/>
      <c r="P9" s="289"/>
      <c r="Q9" s="30"/>
      <c r="R9" s="288"/>
    </row>
    <row r="10" spans="1:29" s="34" customFormat="1" ht="15.95" customHeight="1" x14ac:dyDescent="0.2">
      <c r="A10" s="26" t="s">
        <v>243</v>
      </c>
      <c r="B10" s="113">
        <v>14817037</v>
      </c>
      <c r="C10" s="113">
        <v>15210095</v>
      </c>
      <c r="D10" s="113">
        <v>15381835</v>
      </c>
      <c r="E10" s="113">
        <v>17900757</v>
      </c>
      <c r="F10" s="113">
        <v>16865414</v>
      </c>
      <c r="G10" s="27">
        <v>-5.7837945065675155E-2</v>
      </c>
      <c r="H10" s="27">
        <v>0.24131750898260346</v>
      </c>
      <c r="I10" s="27"/>
      <c r="J10" s="27"/>
      <c r="K10" s="27"/>
      <c r="L10" s="27"/>
      <c r="M10" s="27"/>
      <c r="N10" s="27"/>
      <c r="O10" s="30"/>
      <c r="P10" s="289"/>
      <c r="Q10" s="30"/>
      <c r="R10" s="288"/>
    </row>
    <row r="11" spans="1:29" s="34" customFormat="1" ht="15.95" customHeight="1" x14ac:dyDescent="0.2">
      <c r="A11" s="111" t="s">
        <v>266</v>
      </c>
      <c r="B11" s="109">
        <v>8623933</v>
      </c>
      <c r="C11" s="109">
        <v>9250572</v>
      </c>
      <c r="D11" s="109">
        <v>9238481</v>
      </c>
      <c r="E11" s="109">
        <v>10212418</v>
      </c>
      <c r="F11" s="109">
        <v>10391342</v>
      </c>
      <c r="G11" s="31">
        <v>1.7520238595795823E-2</v>
      </c>
      <c r="H11" s="31">
        <v>0.61613322981576379</v>
      </c>
      <c r="I11" s="31"/>
      <c r="J11" s="31"/>
      <c r="K11" s="31"/>
      <c r="L11" s="31"/>
      <c r="M11" s="31"/>
      <c r="N11" s="31"/>
      <c r="O11" s="288"/>
      <c r="P11" s="133"/>
    </row>
    <row r="12" spans="1:29" s="34" customFormat="1" ht="15.95" customHeight="1" x14ac:dyDescent="0.2">
      <c r="A12" s="111" t="s">
        <v>267</v>
      </c>
      <c r="B12" s="109">
        <v>1338945</v>
      </c>
      <c r="C12" s="109">
        <v>1236616</v>
      </c>
      <c r="D12" s="109">
        <v>1182554</v>
      </c>
      <c r="E12" s="109">
        <v>1380778</v>
      </c>
      <c r="F12" s="109">
        <v>1458634</v>
      </c>
      <c r="G12" s="31">
        <v>5.6385602899235068E-2</v>
      </c>
      <c r="H12" s="31">
        <v>8.6486699941074677E-2</v>
      </c>
      <c r="I12" s="31"/>
      <c r="J12" s="31"/>
      <c r="K12" s="31"/>
      <c r="L12" s="31"/>
      <c r="M12" s="31"/>
      <c r="N12" s="31"/>
      <c r="O12" s="33"/>
    </row>
    <row r="13" spans="1:29" s="34" customFormat="1" ht="15.95" customHeight="1" x14ac:dyDescent="0.2">
      <c r="A13" s="111" t="s">
        <v>268</v>
      </c>
      <c r="B13" s="109">
        <v>4854159</v>
      </c>
      <c r="C13" s="109">
        <v>4722907</v>
      </c>
      <c r="D13" s="109">
        <v>4960800</v>
      </c>
      <c r="E13" s="109">
        <v>6307561</v>
      </c>
      <c r="F13" s="109">
        <v>5015438</v>
      </c>
      <c r="G13" s="31">
        <v>-0.20485303273325459</v>
      </c>
      <c r="H13" s="31">
        <v>0.29738007024316154</v>
      </c>
      <c r="I13" s="31"/>
      <c r="J13" s="31"/>
      <c r="K13" s="31"/>
      <c r="L13" s="31"/>
      <c r="M13" s="31"/>
      <c r="N13" s="31"/>
      <c r="O13" s="33"/>
    </row>
    <row r="14" spans="1:29" s="34" customFormat="1" ht="15.95" customHeight="1" x14ac:dyDescent="0.2">
      <c r="A14" s="365" t="s">
        <v>133</v>
      </c>
      <c r="B14" s="365"/>
      <c r="C14" s="365"/>
      <c r="D14" s="365"/>
      <c r="E14" s="365"/>
      <c r="F14" s="365"/>
      <c r="G14" s="365"/>
      <c r="H14" s="365"/>
      <c r="I14" s="353"/>
      <c r="J14" s="353"/>
      <c r="K14" s="353"/>
      <c r="L14" s="353"/>
      <c r="M14" s="353"/>
      <c r="N14" s="353"/>
    </row>
    <row r="15" spans="1:29" s="34" customFormat="1" ht="15.95" customHeight="1" x14ac:dyDescent="0.2">
      <c r="A15" s="32" t="s">
        <v>243</v>
      </c>
      <c r="B15" s="113">
        <v>5203542</v>
      </c>
      <c r="C15" s="113">
        <v>5142751</v>
      </c>
      <c r="D15" s="113">
        <v>5844993</v>
      </c>
      <c r="E15" s="113">
        <v>6560187</v>
      </c>
      <c r="F15" s="113">
        <v>6345765</v>
      </c>
      <c r="G15" s="27">
        <v>-3.2685348756064422E-2</v>
      </c>
      <c r="H15" s="28"/>
      <c r="I15" s="28"/>
      <c r="J15" s="28"/>
      <c r="K15" s="28"/>
      <c r="L15" s="28"/>
      <c r="M15" s="28"/>
      <c r="N15" s="28"/>
      <c r="O15" s="28"/>
    </row>
    <row r="16" spans="1:29" s="34" customFormat="1" ht="15.95" customHeight="1" x14ac:dyDescent="0.2">
      <c r="A16" s="111" t="s">
        <v>266</v>
      </c>
      <c r="B16" s="23">
        <v>3474061</v>
      </c>
      <c r="C16" s="23">
        <v>3325911</v>
      </c>
      <c r="D16" s="23">
        <v>3619177</v>
      </c>
      <c r="E16" s="23">
        <v>4085984</v>
      </c>
      <c r="F16" s="23">
        <v>3945445</v>
      </c>
      <c r="G16" s="31">
        <v>-3.4395386766076425E-2</v>
      </c>
      <c r="H16" s="31">
        <v>0.62174458083461959</v>
      </c>
      <c r="I16" s="31"/>
      <c r="J16" s="31"/>
      <c r="K16" s="31"/>
      <c r="L16" s="31"/>
      <c r="M16" s="31"/>
      <c r="N16" s="31"/>
      <c r="O16" s="33"/>
    </row>
    <row r="17" spans="1:24" s="34" customFormat="1" ht="15.95" customHeight="1" x14ac:dyDescent="0.2">
      <c r="A17" s="111" t="s">
        <v>267</v>
      </c>
      <c r="B17" s="23">
        <v>1466730</v>
      </c>
      <c r="C17" s="23">
        <v>1562037</v>
      </c>
      <c r="D17" s="23">
        <v>1965208</v>
      </c>
      <c r="E17" s="23">
        <v>2142776</v>
      </c>
      <c r="F17" s="23">
        <v>2140240</v>
      </c>
      <c r="G17" s="31">
        <v>-1.1835114823014632E-3</v>
      </c>
      <c r="H17" s="31">
        <v>0.33727060488372956</v>
      </c>
      <c r="I17" s="31"/>
      <c r="J17" s="31"/>
      <c r="K17" s="31"/>
      <c r="L17" s="31"/>
      <c r="M17" s="31"/>
      <c r="N17" s="31"/>
      <c r="O17" s="33"/>
    </row>
    <row r="18" spans="1:24" s="34" customFormat="1" ht="15.95" customHeight="1" x14ac:dyDescent="0.2">
      <c r="A18" s="111" t="s">
        <v>268</v>
      </c>
      <c r="B18" s="23">
        <v>262751</v>
      </c>
      <c r="C18" s="23">
        <v>254803</v>
      </c>
      <c r="D18" s="23">
        <v>260608</v>
      </c>
      <c r="E18" s="23">
        <v>331427</v>
      </c>
      <c r="F18" s="23">
        <v>260080</v>
      </c>
      <c r="G18" s="31">
        <v>-0.21527214137653239</v>
      </c>
      <c r="H18" s="31">
        <v>4.0984814281650836E-2</v>
      </c>
      <c r="I18" s="31"/>
      <c r="J18" s="31"/>
      <c r="K18" s="31"/>
      <c r="L18" s="31"/>
      <c r="M18" s="31"/>
      <c r="N18" s="31"/>
      <c r="O18" s="33"/>
    </row>
    <row r="19" spans="1:24" s="34" customFormat="1" ht="15.95" customHeight="1" x14ac:dyDescent="0.2">
      <c r="A19" s="365" t="s">
        <v>145</v>
      </c>
      <c r="B19" s="365"/>
      <c r="C19" s="365"/>
      <c r="D19" s="365"/>
      <c r="E19" s="365"/>
      <c r="F19" s="365"/>
      <c r="G19" s="365"/>
      <c r="H19" s="365"/>
      <c r="I19" s="353"/>
      <c r="J19" s="31"/>
      <c r="K19" s="31"/>
      <c r="L19" s="31"/>
      <c r="M19" s="31"/>
      <c r="N19" s="353"/>
    </row>
    <row r="20" spans="1:24" s="34" customFormat="1" ht="15.95" customHeight="1" x14ac:dyDescent="0.2">
      <c r="A20" s="32" t="s">
        <v>243</v>
      </c>
      <c r="B20" s="113">
        <v>9613495</v>
      </c>
      <c r="C20" s="113">
        <v>10067344</v>
      </c>
      <c r="D20" s="113">
        <v>9536842</v>
      </c>
      <c r="E20" s="113">
        <v>11340570</v>
      </c>
      <c r="F20" s="113">
        <v>10519649</v>
      </c>
      <c r="G20" s="27">
        <v>-7.2387984025494304E-2</v>
      </c>
      <c r="H20" s="33"/>
      <c r="I20" s="33"/>
      <c r="J20" s="31"/>
      <c r="K20" s="31"/>
      <c r="L20" s="31"/>
      <c r="M20" s="31"/>
      <c r="N20" s="33"/>
      <c r="O20" s="33"/>
    </row>
    <row r="21" spans="1:24" s="34" customFormat="1" ht="15.95" customHeight="1" x14ac:dyDescent="0.2">
      <c r="A21" s="111" t="s">
        <v>266</v>
      </c>
      <c r="B21" s="23">
        <v>5149872</v>
      </c>
      <c r="C21" s="23">
        <v>5924661</v>
      </c>
      <c r="D21" s="23">
        <v>5619304</v>
      </c>
      <c r="E21" s="23">
        <v>6126434</v>
      </c>
      <c r="F21" s="23">
        <v>6445897</v>
      </c>
      <c r="G21" s="31">
        <v>5.2145016170907908E-2</v>
      </c>
      <c r="H21" s="31">
        <v>0.61274829606957415</v>
      </c>
      <c r="I21" s="31"/>
      <c r="J21" s="31"/>
      <c r="K21" s="31"/>
      <c r="L21" s="31"/>
      <c r="M21" s="31"/>
      <c r="N21" s="33"/>
      <c r="O21" s="33"/>
    </row>
    <row r="22" spans="1:24" s="34" customFormat="1" ht="15.95" customHeight="1" x14ac:dyDescent="0.2">
      <c r="A22" s="111" t="s">
        <v>267</v>
      </c>
      <c r="B22" s="23">
        <v>-127785</v>
      </c>
      <c r="C22" s="23">
        <v>-325421</v>
      </c>
      <c r="D22" s="23">
        <v>-782654</v>
      </c>
      <c r="E22" s="23">
        <v>-761998</v>
      </c>
      <c r="F22" s="23">
        <v>-681606</v>
      </c>
      <c r="G22" s="31">
        <v>0.10550158924301639</v>
      </c>
      <c r="H22" s="31">
        <v>-6.4793606706839743E-2</v>
      </c>
      <c r="I22" s="31"/>
      <c r="J22" s="31"/>
      <c r="K22" s="31"/>
      <c r="L22" s="31"/>
      <c r="M22" s="31"/>
      <c r="N22" s="33"/>
      <c r="O22" s="33"/>
      <c r="P22" s="288"/>
    </row>
    <row r="23" spans="1:24" s="34" customFormat="1" ht="15.95" customHeight="1" thickBot="1" x14ac:dyDescent="0.25">
      <c r="A23" s="112" t="s">
        <v>268</v>
      </c>
      <c r="B23" s="64">
        <v>4591408</v>
      </c>
      <c r="C23" s="64">
        <v>4468104</v>
      </c>
      <c r="D23" s="64">
        <v>4700192</v>
      </c>
      <c r="E23" s="64">
        <v>5976134</v>
      </c>
      <c r="F23" s="64">
        <v>4755358</v>
      </c>
      <c r="G23" s="65">
        <v>-0.20427520534178115</v>
      </c>
      <c r="H23" s="65">
        <v>0.45204531063726555</v>
      </c>
      <c r="I23" s="31"/>
      <c r="J23" s="31"/>
      <c r="K23" s="31"/>
      <c r="L23" s="31"/>
      <c r="M23" s="31"/>
      <c r="N23" s="33"/>
      <c r="O23" s="33"/>
    </row>
    <row r="24" spans="1:24" ht="27" customHeight="1" thickTop="1" x14ac:dyDescent="0.2">
      <c r="A24" s="366" t="s">
        <v>446</v>
      </c>
      <c r="B24" s="366"/>
      <c r="C24" s="366"/>
      <c r="D24" s="366"/>
      <c r="E24" s="366"/>
      <c r="F24" s="366"/>
      <c r="G24" s="366"/>
      <c r="H24" s="366"/>
      <c r="I24" s="354"/>
      <c r="J24" s="31"/>
      <c r="K24" s="31"/>
      <c r="L24" s="31"/>
      <c r="M24" s="31"/>
      <c r="N24" s="33"/>
      <c r="O24" s="33"/>
      <c r="T24" s="25"/>
      <c r="U24" s="217" t="s">
        <v>373</v>
      </c>
    </row>
    <row r="25" spans="1:24" ht="33" customHeight="1" x14ac:dyDescent="0.2">
      <c r="J25" s="31"/>
      <c r="K25" s="31"/>
      <c r="L25" s="31"/>
      <c r="M25" s="31"/>
      <c r="N25" s="33"/>
      <c r="O25" s="33"/>
      <c r="U25" s="105" t="s">
        <v>196</v>
      </c>
    </row>
    <row r="26" spans="1:24" x14ac:dyDescent="0.2">
      <c r="A26" s="7"/>
      <c r="B26" s="7"/>
      <c r="C26" s="7"/>
      <c r="D26" s="7"/>
      <c r="E26" s="7"/>
      <c r="F26" s="7"/>
      <c r="G26" s="7"/>
      <c r="H26" s="7"/>
      <c r="I26" s="7"/>
      <c r="J26" s="31"/>
      <c r="K26" s="31"/>
      <c r="L26" s="31"/>
      <c r="M26" s="31"/>
      <c r="N26" s="33"/>
      <c r="O26" s="33"/>
      <c r="U26" s="192" t="s">
        <v>266</v>
      </c>
      <c r="V26" s="192" t="s">
        <v>267</v>
      </c>
      <c r="W26" s="192" t="s">
        <v>268</v>
      </c>
      <c r="X26" s="192" t="s">
        <v>193</v>
      </c>
    </row>
    <row r="27" spans="1:24" ht="15" x14ac:dyDescent="0.25">
      <c r="A27" s="7"/>
      <c r="B27" s="7"/>
      <c r="C27" s="7"/>
      <c r="D27" s="7"/>
      <c r="E27" s="7"/>
      <c r="F27" s="7"/>
      <c r="G27" s="7"/>
      <c r="H27" s="7"/>
      <c r="I27" s="7"/>
      <c r="J27" s="31"/>
      <c r="K27" s="31"/>
      <c r="L27" s="31"/>
      <c r="M27" s="31"/>
      <c r="N27" s="33"/>
      <c r="O27" s="33"/>
      <c r="T27" s="267">
        <v>2015</v>
      </c>
      <c r="U27" s="138">
        <v>5149872</v>
      </c>
      <c r="V27" s="138">
        <v>-127785</v>
      </c>
      <c r="W27" s="138">
        <v>4591408</v>
      </c>
      <c r="X27" s="138">
        <v>9613495</v>
      </c>
    </row>
    <row r="28" spans="1:24" ht="15" x14ac:dyDescent="0.25">
      <c r="A28" s="7"/>
      <c r="B28" s="7"/>
      <c r="C28" s="7"/>
      <c r="D28" s="7"/>
      <c r="E28" s="7"/>
      <c r="F28" s="7"/>
      <c r="G28" s="7"/>
      <c r="H28" s="7"/>
      <c r="I28" s="7"/>
      <c r="J28" s="31"/>
      <c r="K28" s="31"/>
      <c r="L28" s="31"/>
      <c r="M28" s="31"/>
      <c r="N28" s="33"/>
      <c r="O28" s="33"/>
      <c r="T28" s="267">
        <v>2016</v>
      </c>
      <c r="U28" s="138">
        <v>5924661</v>
      </c>
      <c r="V28" s="138">
        <v>-325421</v>
      </c>
      <c r="W28" s="138">
        <v>4468104</v>
      </c>
      <c r="X28" s="138">
        <v>10067344</v>
      </c>
    </row>
    <row r="29" spans="1:24" ht="15" x14ac:dyDescent="0.25">
      <c r="A29" s="7"/>
      <c r="B29" s="7"/>
      <c r="C29" s="7"/>
      <c r="D29" s="7"/>
      <c r="E29" s="7"/>
      <c r="F29" s="7"/>
      <c r="G29" s="7"/>
      <c r="H29" s="7"/>
      <c r="I29" s="7"/>
      <c r="J29" s="31"/>
      <c r="K29" s="31"/>
      <c r="L29" s="31"/>
      <c r="M29" s="31"/>
      <c r="N29" s="33"/>
      <c r="T29" s="267">
        <v>2017</v>
      </c>
      <c r="U29" s="138">
        <v>5619304</v>
      </c>
      <c r="V29" s="138">
        <v>-782654</v>
      </c>
      <c r="W29" s="138">
        <v>4700192</v>
      </c>
      <c r="X29" s="138">
        <v>9536842</v>
      </c>
    </row>
    <row r="30" spans="1:24" ht="15" x14ac:dyDescent="0.25">
      <c r="A30" s="7"/>
      <c r="B30" s="7"/>
      <c r="C30" s="7"/>
      <c r="D30" s="7"/>
      <c r="E30" s="7"/>
      <c r="F30" s="7"/>
      <c r="G30" s="7"/>
      <c r="H30" s="7"/>
      <c r="I30" s="7"/>
      <c r="J30" s="31"/>
      <c r="K30" s="31"/>
      <c r="L30" s="31"/>
      <c r="M30" s="31"/>
      <c r="N30" s="33"/>
      <c r="T30" s="267">
        <v>2018</v>
      </c>
      <c r="U30" s="138">
        <v>6126434</v>
      </c>
      <c r="V30" s="138">
        <v>-761998</v>
      </c>
      <c r="W30" s="138">
        <v>5976134</v>
      </c>
      <c r="X30" s="138">
        <v>11340570</v>
      </c>
    </row>
    <row r="31" spans="1:24" ht="15" x14ac:dyDescent="0.25">
      <c r="A31" s="7"/>
      <c r="B31" s="7"/>
      <c r="C31" s="7"/>
      <c r="D31" s="7"/>
      <c r="E31" s="7"/>
      <c r="F31" s="7"/>
      <c r="G31" s="7"/>
      <c r="H31" s="7"/>
      <c r="I31" s="7"/>
      <c r="J31" s="31"/>
      <c r="K31" s="31"/>
      <c r="L31" s="31"/>
      <c r="M31" s="31"/>
      <c r="N31" s="33"/>
      <c r="T31" s="267">
        <v>2019</v>
      </c>
      <c r="U31" s="138">
        <v>6445897</v>
      </c>
      <c r="V31" s="138">
        <v>-681606</v>
      </c>
      <c r="W31" s="138">
        <v>4755358</v>
      </c>
      <c r="X31" s="138">
        <v>10519649</v>
      </c>
    </row>
    <row r="32" spans="1:24" x14ac:dyDescent="0.2">
      <c r="A32" s="7"/>
      <c r="B32" s="7"/>
      <c r="C32" s="7"/>
      <c r="D32" s="7"/>
      <c r="E32" s="7"/>
      <c r="F32" s="7"/>
      <c r="G32" s="7"/>
      <c r="H32" s="7"/>
      <c r="I32" s="7"/>
      <c r="J32" s="31"/>
      <c r="K32" s="31"/>
      <c r="L32" s="31"/>
      <c r="M32" s="31"/>
      <c r="N32" s="33"/>
    </row>
    <row r="33" spans="1:14" x14ac:dyDescent="0.2">
      <c r="A33" s="7"/>
      <c r="B33" s="7"/>
      <c r="C33" s="7"/>
      <c r="D33" s="7"/>
      <c r="E33" s="7"/>
      <c r="F33" s="7"/>
      <c r="G33" s="7"/>
      <c r="H33" s="7"/>
      <c r="I33" s="7"/>
      <c r="J33" s="31"/>
      <c r="K33" s="31"/>
      <c r="L33" s="31"/>
      <c r="M33" s="31"/>
      <c r="N33" s="33"/>
    </row>
    <row r="34" spans="1:14" x14ac:dyDescent="0.2">
      <c r="A34" s="7"/>
      <c r="B34" s="7"/>
      <c r="C34" s="7"/>
      <c r="D34" s="7"/>
      <c r="E34" s="7"/>
      <c r="F34" s="7"/>
      <c r="G34" s="7"/>
      <c r="H34" s="7"/>
      <c r="I34" s="7"/>
      <c r="J34" s="31"/>
      <c r="K34" s="31"/>
      <c r="L34" s="31"/>
      <c r="M34" s="31"/>
      <c r="N34" s="33"/>
    </row>
    <row r="35" spans="1:14" x14ac:dyDescent="0.2">
      <c r="A35" s="7"/>
      <c r="B35" s="7"/>
      <c r="C35" s="7"/>
      <c r="D35" s="7"/>
      <c r="E35" s="7"/>
      <c r="F35" s="7"/>
      <c r="G35" s="7"/>
      <c r="H35" s="7"/>
      <c r="I35" s="7"/>
      <c r="J35" s="31"/>
      <c r="K35" s="31"/>
      <c r="L35" s="31"/>
      <c r="M35" s="31"/>
      <c r="N35" s="33"/>
    </row>
    <row r="36" spans="1:14" x14ac:dyDescent="0.2">
      <c r="A36" s="7"/>
      <c r="B36" s="7"/>
      <c r="C36" s="7"/>
      <c r="D36" s="7"/>
      <c r="E36" s="7"/>
      <c r="F36" s="7"/>
      <c r="G36" s="7"/>
      <c r="H36" s="7"/>
      <c r="I36" s="7"/>
      <c r="J36" s="31"/>
      <c r="K36" s="31"/>
      <c r="L36" s="31"/>
      <c r="M36" s="31"/>
      <c r="N36" s="33"/>
    </row>
    <row r="37" spans="1:14" x14ac:dyDescent="0.2">
      <c r="A37" s="7"/>
      <c r="B37" s="7"/>
      <c r="C37" s="7"/>
      <c r="D37" s="7"/>
      <c r="E37" s="7"/>
      <c r="F37" s="7"/>
      <c r="G37" s="7"/>
      <c r="H37" s="7"/>
      <c r="I37" s="7"/>
      <c r="J37" s="31"/>
      <c r="K37" s="31"/>
      <c r="L37" s="31"/>
      <c r="M37" s="31"/>
      <c r="N37" s="33"/>
    </row>
    <row r="38" spans="1:14" x14ac:dyDescent="0.2">
      <c r="A38" s="7"/>
      <c r="B38" s="7"/>
      <c r="C38" s="7"/>
      <c r="D38" s="7"/>
      <c r="E38" s="7"/>
      <c r="F38" s="7"/>
      <c r="G38" s="7"/>
      <c r="H38" s="7"/>
      <c r="I38" s="7"/>
      <c r="J38" s="31"/>
      <c r="K38" s="31"/>
      <c r="L38" s="31"/>
      <c r="M38" s="31"/>
      <c r="N38" s="33"/>
    </row>
    <row r="39" spans="1:14" x14ac:dyDescent="0.2">
      <c r="A39" s="7"/>
      <c r="B39" s="7"/>
      <c r="C39" s="7"/>
      <c r="D39" s="7"/>
      <c r="E39" s="7"/>
      <c r="F39" s="7"/>
      <c r="G39" s="7"/>
      <c r="H39" s="7"/>
      <c r="I39" s="7"/>
      <c r="J39" s="31"/>
      <c r="K39" s="31"/>
      <c r="L39" s="31"/>
      <c r="M39" s="31"/>
      <c r="N39" s="33"/>
    </row>
    <row r="40" spans="1:14" x14ac:dyDescent="0.2">
      <c r="A40" s="7"/>
      <c r="B40" s="7"/>
      <c r="C40" s="7"/>
      <c r="D40" s="7"/>
      <c r="E40" s="7"/>
      <c r="F40" s="7"/>
      <c r="G40" s="7"/>
      <c r="H40" s="7"/>
      <c r="I40" s="7"/>
      <c r="J40" s="31"/>
      <c r="K40" s="31"/>
      <c r="L40" s="31"/>
      <c r="M40" s="31"/>
      <c r="N40" s="33"/>
    </row>
    <row r="41" spans="1:14" x14ac:dyDescent="0.2">
      <c r="A41" s="7"/>
      <c r="B41" s="7"/>
      <c r="C41" s="7"/>
      <c r="D41" s="7"/>
      <c r="E41" s="7"/>
      <c r="F41" s="7"/>
      <c r="G41" s="7"/>
      <c r="H41" s="7"/>
      <c r="I41" s="7"/>
      <c r="J41" s="31"/>
      <c r="K41" s="31"/>
      <c r="L41" s="31"/>
      <c r="M41" s="31"/>
      <c r="N41" s="33"/>
    </row>
    <row r="42" spans="1:14" x14ac:dyDescent="0.2">
      <c r="A42" s="7"/>
      <c r="B42" s="7"/>
      <c r="C42" s="7"/>
      <c r="D42" s="7"/>
      <c r="E42" s="7"/>
      <c r="F42" s="7"/>
      <c r="G42" s="7"/>
      <c r="H42" s="7"/>
      <c r="I42" s="7"/>
      <c r="J42" s="31"/>
      <c r="K42" s="31"/>
      <c r="L42" s="31"/>
      <c r="M42" s="31"/>
      <c r="N42" s="33"/>
    </row>
    <row r="43" spans="1:14" x14ac:dyDescent="0.2">
      <c r="A43" s="7"/>
      <c r="B43" s="7"/>
      <c r="C43" s="7"/>
      <c r="D43" s="7"/>
      <c r="E43" s="7"/>
      <c r="F43" s="7"/>
      <c r="G43" s="7"/>
      <c r="H43" s="7"/>
      <c r="I43" s="7"/>
      <c r="J43" s="31"/>
      <c r="K43" s="31"/>
      <c r="L43" s="31"/>
      <c r="M43" s="31"/>
      <c r="N43" s="33"/>
    </row>
    <row r="44" spans="1:14" x14ac:dyDescent="0.2">
      <c r="A44" s="7"/>
      <c r="B44" s="7"/>
      <c r="C44" s="7"/>
      <c r="D44" s="7"/>
      <c r="E44" s="7"/>
      <c r="F44" s="7"/>
      <c r="G44" s="7"/>
      <c r="H44" s="7"/>
      <c r="I44" s="7"/>
      <c r="J44" s="31"/>
      <c r="K44" s="31"/>
      <c r="L44" s="31"/>
      <c r="M44" s="31"/>
      <c r="N44" s="33"/>
    </row>
    <row r="45" spans="1:14" x14ac:dyDescent="0.2">
      <c r="J45" s="31"/>
      <c r="K45" s="31"/>
      <c r="L45" s="31"/>
      <c r="M45" s="31"/>
      <c r="N45" s="33"/>
    </row>
    <row r="46" spans="1:14" x14ac:dyDescent="0.2">
      <c r="J46" s="31"/>
      <c r="K46" s="31"/>
      <c r="L46" s="31"/>
      <c r="M46" s="31"/>
      <c r="N46" s="33"/>
    </row>
    <row r="47" spans="1:14" x14ac:dyDescent="0.2">
      <c r="J47" s="31"/>
      <c r="K47" s="31"/>
      <c r="L47" s="31"/>
      <c r="M47" s="31"/>
      <c r="N47" s="33"/>
    </row>
    <row r="48" spans="1:14" x14ac:dyDescent="0.2">
      <c r="N48" s="33"/>
    </row>
  </sheetData>
  <mergeCells count="13">
    <mergeCell ref="A14:H14"/>
    <mergeCell ref="A19:H19"/>
    <mergeCell ref="A24:H24"/>
    <mergeCell ref="B5:B6"/>
    <mergeCell ref="C5:C6"/>
    <mergeCell ref="D5:D6"/>
    <mergeCell ref="E5:E6"/>
    <mergeCell ref="F5:F6"/>
    <mergeCell ref="A1:H1"/>
    <mergeCell ref="A2:H2"/>
    <mergeCell ref="A3:H3"/>
    <mergeCell ref="A4:H4"/>
    <mergeCell ref="A9:H9"/>
  </mergeCells>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XFD1048576"/>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05" bestFit="1" customWidth="1"/>
    <col min="18" max="18" width="18.5703125" style="105" bestFit="1" customWidth="1"/>
    <col min="19" max="19" width="14.7109375" style="105" customWidth="1"/>
    <col min="20" max="20" width="18.5703125" style="105" bestFit="1" customWidth="1"/>
    <col min="21" max="21" width="16.140625" style="105" bestFit="1" customWidth="1"/>
    <col min="22" max="22" width="12.7109375" bestFit="1" customWidth="1"/>
  </cols>
  <sheetData>
    <row r="1" spans="1:30" s="34" customFormat="1" ht="15.95" customHeight="1" x14ac:dyDescent="0.2">
      <c r="A1" s="367" t="s">
        <v>194</v>
      </c>
      <c r="B1" s="367"/>
      <c r="C1" s="367"/>
      <c r="D1" s="367"/>
      <c r="E1" s="367"/>
      <c r="F1" s="367"/>
      <c r="G1" s="353"/>
      <c r="H1" s="353"/>
      <c r="I1" s="353"/>
      <c r="J1" s="353"/>
      <c r="K1" s="353"/>
      <c r="L1" s="353"/>
      <c r="M1" s="353"/>
      <c r="N1" s="353"/>
      <c r="O1" s="353"/>
      <c r="P1" s="353"/>
      <c r="Q1" s="32" t="s">
        <v>195</v>
      </c>
      <c r="R1" s="32"/>
      <c r="S1" s="32"/>
      <c r="T1" s="32"/>
      <c r="U1" s="32"/>
      <c r="V1" s="29"/>
      <c r="W1" s="29"/>
      <c r="X1" s="29"/>
      <c r="AA1" s="30"/>
      <c r="AB1" s="30"/>
      <c r="AC1" s="30"/>
      <c r="AD1" s="29"/>
    </row>
    <row r="2" spans="1:30" ht="13.5" customHeight="1" x14ac:dyDescent="0.2">
      <c r="A2" s="365" t="s">
        <v>244</v>
      </c>
      <c r="B2" s="365"/>
      <c r="C2" s="365"/>
      <c r="D2" s="365"/>
      <c r="E2" s="365"/>
      <c r="F2" s="365"/>
      <c r="G2" s="353"/>
      <c r="H2" s="353"/>
      <c r="I2" s="353"/>
      <c r="J2" s="353"/>
      <c r="K2" s="353"/>
      <c r="L2" s="353"/>
      <c r="M2" s="353"/>
      <c r="N2" s="353"/>
      <c r="O2" s="353"/>
      <c r="P2" s="353"/>
      <c r="Q2" s="22" t="s">
        <v>129</v>
      </c>
      <c r="R2" s="36" t="s">
        <v>266</v>
      </c>
      <c r="S2" s="36" t="s">
        <v>267</v>
      </c>
      <c r="T2" s="36" t="s">
        <v>268</v>
      </c>
      <c r="U2" s="36" t="s">
        <v>193</v>
      </c>
    </row>
    <row r="3" spans="1:30" s="34" customFormat="1" ht="15.95" customHeight="1" x14ac:dyDescent="0.2">
      <c r="A3" s="365" t="s">
        <v>128</v>
      </c>
      <c r="B3" s="365"/>
      <c r="C3" s="365"/>
      <c r="D3" s="365"/>
      <c r="E3" s="365"/>
      <c r="F3" s="365"/>
      <c r="G3" s="353"/>
      <c r="H3" s="353"/>
      <c r="I3" s="353"/>
      <c r="J3" s="353"/>
      <c r="K3" s="353"/>
      <c r="L3" s="353"/>
      <c r="M3" s="353"/>
      <c r="N3" s="353"/>
      <c r="O3" s="353"/>
      <c r="P3" s="353"/>
      <c r="Q3" s="243" t="s">
        <v>516</v>
      </c>
      <c r="R3" s="184">
        <v>8274279</v>
      </c>
      <c r="S3" s="184">
        <v>1135833</v>
      </c>
      <c r="T3" s="184">
        <v>4274966</v>
      </c>
      <c r="U3" s="212">
        <v>13685078</v>
      </c>
      <c r="V3" s="29"/>
      <c r="W3" s="29"/>
      <c r="X3" s="29"/>
      <c r="Z3" s="35"/>
      <c r="AA3" s="30"/>
      <c r="AB3" s="30"/>
      <c r="AC3" s="30"/>
      <c r="AD3" s="29"/>
    </row>
    <row r="4" spans="1:30" s="34" customFormat="1" ht="15.95" customHeight="1" x14ac:dyDescent="0.2">
      <c r="A4" s="365" t="s">
        <v>238</v>
      </c>
      <c r="B4" s="365"/>
      <c r="C4" s="365"/>
      <c r="D4" s="365"/>
      <c r="E4" s="365"/>
      <c r="F4" s="365"/>
      <c r="G4" s="353"/>
      <c r="H4" s="353"/>
      <c r="I4" s="353"/>
      <c r="J4" s="353"/>
      <c r="K4" s="353"/>
      <c r="L4" s="353"/>
      <c r="M4" s="353"/>
      <c r="N4" s="353"/>
      <c r="O4" s="353"/>
      <c r="P4" s="353"/>
      <c r="Q4" s="243" t="s">
        <v>517</v>
      </c>
      <c r="R4" s="184">
        <v>8448657</v>
      </c>
      <c r="S4" s="184">
        <v>1088304</v>
      </c>
      <c r="T4" s="184">
        <v>4489789</v>
      </c>
      <c r="U4" s="212">
        <v>14026750</v>
      </c>
      <c r="V4" s="29"/>
      <c r="W4" s="29"/>
      <c r="X4" s="29"/>
      <c r="AD4" s="29"/>
    </row>
    <row r="5" spans="1:30" ht="13.5" thickBot="1" x14ac:dyDescent="0.25">
      <c r="B5" s="41"/>
      <c r="C5" s="41"/>
      <c r="D5" s="41"/>
      <c r="E5" s="41"/>
      <c r="F5" s="41"/>
      <c r="G5" s="41"/>
      <c r="H5" s="41"/>
      <c r="I5" s="41"/>
      <c r="J5" s="41"/>
      <c r="K5" s="41"/>
      <c r="L5" s="41"/>
      <c r="M5" s="41"/>
      <c r="N5" s="41"/>
      <c r="O5" s="41"/>
      <c r="P5" s="41"/>
      <c r="Q5" s="243" t="s">
        <v>518</v>
      </c>
      <c r="R5" s="184">
        <v>9374035</v>
      </c>
      <c r="S5" s="184">
        <v>1280132</v>
      </c>
      <c r="T5" s="184">
        <v>5831677</v>
      </c>
      <c r="U5" s="212">
        <v>16485844</v>
      </c>
    </row>
    <row r="6" spans="1:30" ht="15" customHeight="1" thickTop="1" x14ac:dyDescent="0.2">
      <c r="A6" s="53" t="s">
        <v>129</v>
      </c>
      <c r="B6" s="372" t="s">
        <v>513</v>
      </c>
      <c r="C6" s="372"/>
      <c r="D6" s="372"/>
      <c r="E6" s="372"/>
      <c r="F6" s="372"/>
      <c r="G6" s="106"/>
      <c r="H6" s="106"/>
      <c r="I6" s="106"/>
      <c r="J6" s="106"/>
      <c r="K6" s="106"/>
      <c r="L6" s="106"/>
      <c r="M6" s="106"/>
      <c r="N6" s="106"/>
      <c r="O6" s="106"/>
      <c r="P6" s="106"/>
      <c r="Q6" s="243" t="s">
        <v>519</v>
      </c>
      <c r="R6" s="184">
        <v>9290461</v>
      </c>
      <c r="S6" s="184">
        <v>1309766</v>
      </c>
      <c r="T6" s="184">
        <v>4646069</v>
      </c>
      <c r="U6" s="212">
        <v>15246296</v>
      </c>
    </row>
    <row r="7" spans="1:30" ht="15" customHeight="1" x14ac:dyDescent="0.2">
      <c r="A7" s="55"/>
      <c r="B7" s="54">
        <v>2016</v>
      </c>
      <c r="C7" s="54">
        <v>2017</v>
      </c>
      <c r="D7" s="54">
        <v>2018</v>
      </c>
      <c r="E7" s="54">
        <v>2019</v>
      </c>
      <c r="F7" s="54">
        <v>2020</v>
      </c>
      <c r="G7" s="106"/>
      <c r="H7" s="106"/>
      <c r="I7" s="106"/>
      <c r="J7" s="106"/>
      <c r="K7" s="106"/>
      <c r="L7" s="106"/>
      <c r="M7" s="106"/>
      <c r="N7" s="106"/>
      <c r="O7" s="106"/>
      <c r="P7" s="106"/>
      <c r="Q7" s="243" t="s">
        <v>520</v>
      </c>
      <c r="R7" s="184">
        <v>8744265</v>
      </c>
      <c r="S7" s="184">
        <v>1501541</v>
      </c>
      <c r="T7" s="184">
        <v>3917359</v>
      </c>
      <c r="U7" s="212">
        <v>14163165</v>
      </c>
    </row>
    <row r="8" spans="1:30" s="105" customFormat="1" ht="20.100000000000001" customHeight="1" x14ac:dyDescent="0.2">
      <c r="A8" s="114" t="s">
        <v>266</v>
      </c>
      <c r="B8" s="168">
        <v>8274279</v>
      </c>
      <c r="C8" s="168">
        <v>8448657</v>
      </c>
      <c r="D8" s="168">
        <v>9374035</v>
      </c>
      <c r="E8" s="168">
        <v>9290461</v>
      </c>
      <c r="F8" s="168">
        <v>8744265</v>
      </c>
      <c r="G8" s="168"/>
      <c r="H8" s="168"/>
      <c r="I8" s="168"/>
      <c r="J8" s="168"/>
      <c r="K8" s="168"/>
      <c r="L8" s="168"/>
      <c r="M8" s="168"/>
      <c r="N8" s="168"/>
      <c r="O8" s="139"/>
      <c r="P8" s="139"/>
    </row>
    <row r="9" spans="1:30" s="105" customFormat="1" ht="20.100000000000001" customHeight="1" x14ac:dyDescent="0.2">
      <c r="A9" s="114" t="s">
        <v>267</v>
      </c>
      <c r="B9" s="168">
        <v>1135833</v>
      </c>
      <c r="C9" s="168">
        <v>1088304</v>
      </c>
      <c r="D9" s="168">
        <v>1280132</v>
      </c>
      <c r="E9" s="168">
        <v>1309766</v>
      </c>
      <c r="F9" s="168">
        <v>1501541</v>
      </c>
      <c r="G9" s="168"/>
      <c r="H9" s="168"/>
      <c r="I9" s="168"/>
      <c r="J9" s="168"/>
      <c r="K9" s="168"/>
      <c r="L9" s="168"/>
      <c r="M9" s="168"/>
      <c r="N9" s="168"/>
      <c r="O9" s="139"/>
      <c r="P9" s="139"/>
    </row>
    <row r="10" spans="1:30" s="105" customFormat="1" ht="20.100000000000001" customHeight="1" x14ac:dyDescent="0.2">
      <c r="A10" s="114" t="s">
        <v>268</v>
      </c>
      <c r="B10" s="168">
        <v>4274966</v>
      </c>
      <c r="C10" s="168">
        <v>4489789</v>
      </c>
      <c r="D10" s="168">
        <v>5831677</v>
      </c>
      <c r="E10" s="168">
        <v>4646069</v>
      </c>
      <c r="F10" s="168">
        <v>3917359</v>
      </c>
      <c r="G10" s="168"/>
      <c r="H10" s="168"/>
      <c r="I10" s="168"/>
      <c r="J10" s="168"/>
      <c r="K10" s="168"/>
      <c r="L10" s="168"/>
      <c r="M10" s="168"/>
      <c r="N10" s="168"/>
      <c r="O10" s="139"/>
      <c r="P10" s="139"/>
      <c r="Q10" s="2" t="s">
        <v>5</v>
      </c>
      <c r="R10" s="2"/>
      <c r="S10" s="2"/>
      <c r="T10" s="2"/>
      <c r="U10" s="2"/>
    </row>
    <row r="11" spans="1:30" s="2" customFormat="1" ht="20.100000000000001" customHeight="1" thickBot="1" x14ac:dyDescent="0.25">
      <c r="A11" s="186" t="s">
        <v>193</v>
      </c>
      <c r="B11" s="187">
        <v>13685078</v>
      </c>
      <c r="C11" s="187">
        <v>14026750</v>
      </c>
      <c r="D11" s="187">
        <v>16485844</v>
      </c>
      <c r="E11" s="187">
        <v>15246296</v>
      </c>
      <c r="F11" s="187">
        <v>14163165</v>
      </c>
      <c r="G11" s="189"/>
      <c r="H11" s="189"/>
      <c r="I11" s="189"/>
      <c r="J11" s="189"/>
      <c r="K11" s="189"/>
      <c r="L11" s="189"/>
      <c r="M11" s="189"/>
      <c r="N11" s="189"/>
      <c r="O11" s="188"/>
      <c r="P11" s="189"/>
      <c r="Q11" s="185"/>
      <c r="R11" s="36" t="s">
        <v>266</v>
      </c>
      <c r="S11" s="36" t="s">
        <v>267</v>
      </c>
      <c r="T11" s="36" t="s">
        <v>268</v>
      </c>
      <c r="U11" s="106" t="s">
        <v>193</v>
      </c>
    </row>
    <row r="12" spans="1:30" ht="30.75" customHeight="1" thickTop="1" x14ac:dyDescent="0.2">
      <c r="A12" s="373" t="s">
        <v>416</v>
      </c>
      <c r="B12" s="374"/>
      <c r="C12" s="374"/>
      <c r="D12" s="374"/>
      <c r="E12" s="374"/>
      <c r="Q12" s="243" t="s">
        <v>516</v>
      </c>
      <c r="R12" s="216">
        <v>3057952</v>
      </c>
      <c r="S12" s="216">
        <v>1393363</v>
      </c>
      <c r="T12" s="216">
        <v>235879</v>
      </c>
      <c r="U12" s="213">
        <v>4687194</v>
      </c>
    </row>
    <row r="13" spans="1:30" x14ac:dyDescent="0.2">
      <c r="A13" s="6"/>
      <c r="B13" s="24"/>
      <c r="C13" s="25"/>
      <c r="D13" s="25"/>
      <c r="E13" s="25"/>
      <c r="Q13" s="243" t="s">
        <v>517</v>
      </c>
      <c r="R13" s="216">
        <v>3305225</v>
      </c>
      <c r="S13" s="216">
        <v>1790364</v>
      </c>
      <c r="T13" s="216">
        <v>241068</v>
      </c>
      <c r="U13" s="213">
        <v>5336657</v>
      </c>
    </row>
    <row r="14" spans="1:30" x14ac:dyDescent="0.2">
      <c r="A14" s="6"/>
      <c r="B14" s="24"/>
      <c r="C14" s="25"/>
      <c r="D14" s="25"/>
      <c r="E14" s="25"/>
      <c r="Q14" s="243" t="s">
        <v>518</v>
      </c>
      <c r="R14" s="216">
        <v>3740346</v>
      </c>
      <c r="S14" s="216">
        <v>1961774</v>
      </c>
      <c r="T14" s="216">
        <v>307528</v>
      </c>
      <c r="U14" s="213">
        <v>6009648</v>
      </c>
    </row>
    <row r="15" spans="1:30" x14ac:dyDescent="0.2">
      <c r="A15" s="6"/>
      <c r="B15" s="24"/>
      <c r="C15" s="25"/>
      <c r="D15" s="25"/>
      <c r="E15" s="25"/>
      <c r="Q15" s="243" t="s">
        <v>519</v>
      </c>
      <c r="R15" s="216">
        <v>3609865</v>
      </c>
      <c r="S15" s="216">
        <v>1965943</v>
      </c>
      <c r="T15" s="216">
        <v>239178</v>
      </c>
      <c r="U15" s="213">
        <v>5814986</v>
      </c>
    </row>
    <row r="16" spans="1:30" x14ac:dyDescent="0.2">
      <c r="Q16" s="243" t="s">
        <v>520</v>
      </c>
      <c r="R16" s="216">
        <v>3911788</v>
      </c>
      <c r="S16" s="216">
        <v>1866131</v>
      </c>
      <c r="T16" s="216">
        <v>182836</v>
      </c>
      <c r="U16" s="213">
        <v>5960755</v>
      </c>
    </row>
    <row r="17" spans="17:22" x14ac:dyDescent="0.2">
      <c r="R17" s="214"/>
      <c r="S17" s="214"/>
      <c r="T17" s="214"/>
    </row>
    <row r="19" spans="17:22" x14ac:dyDescent="0.2">
      <c r="Q19" s="215"/>
      <c r="R19" s="215"/>
      <c r="S19" s="215"/>
      <c r="U19" s="215"/>
    </row>
    <row r="20" spans="17:22" x14ac:dyDescent="0.2">
      <c r="Q20" s="215"/>
      <c r="R20" s="215"/>
      <c r="S20" s="215"/>
      <c r="U20" s="215"/>
    </row>
    <row r="21" spans="17:22" x14ac:dyDescent="0.2">
      <c r="Q21" s="215"/>
      <c r="R21" s="215"/>
      <c r="S21" s="215"/>
      <c r="U21" s="215"/>
    </row>
    <row r="22" spans="17:22" x14ac:dyDescent="0.2">
      <c r="Q22" s="215"/>
      <c r="R22" s="215"/>
      <c r="S22" s="215"/>
    </row>
    <row r="23" spans="17:22" x14ac:dyDescent="0.2">
      <c r="Q23" s="215"/>
      <c r="R23" s="215"/>
      <c r="S23" s="215"/>
      <c r="T23" s="215"/>
      <c r="U23" s="215"/>
      <c r="V23" s="40"/>
    </row>
    <row r="24" spans="17:22" x14ac:dyDescent="0.2">
      <c r="Q24" s="215"/>
      <c r="R24" s="215"/>
      <c r="S24" s="215"/>
      <c r="T24" s="215"/>
      <c r="U24" s="215"/>
      <c r="V24" s="40"/>
    </row>
    <row r="25" spans="17:22" x14ac:dyDescent="0.2">
      <c r="Q25" s="215"/>
      <c r="R25" s="215"/>
      <c r="S25" s="215"/>
      <c r="T25" s="215"/>
      <c r="U25" s="215"/>
      <c r="V25" s="40"/>
    </row>
    <row r="26" spans="17:22" x14ac:dyDescent="0.2">
      <c r="Q26" s="215"/>
      <c r="R26" s="215"/>
      <c r="S26" s="215"/>
      <c r="T26" s="215"/>
      <c r="U26" s="215"/>
      <c r="V26" s="40"/>
    </row>
    <row r="27" spans="17:22" x14ac:dyDescent="0.2">
      <c r="Q27" s="215"/>
      <c r="R27" s="215"/>
      <c r="S27" s="215"/>
    </row>
    <row r="28" spans="17:22" x14ac:dyDescent="0.2">
      <c r="Q28" s="215"/>
      <c r="R28" s="215"/>
      <c r="S28" s="215"/>
      <c r="T28" s="215"/>
      <c r="U28" s="215"/>
      <c r="V28" s="40"/>
    </row>
    <row r="29" spans="17:22" x14ac:dyDescent="0.2">
      <c r="Q29" s="215"/>
      <c r="R29" s="215"/>
      <c r="S29" s="215"/>
      <c r="T29" s="215"/>
      <c r="U29" s="215"/>
      <c r="V29" s="40"/>
    </row>
    <row r="30" spans="17:22" x14ac:dyDescent="0.2">
      <c r="Q30" s="215"/>
      <c r="R30" s="215"/>
      <c r="S30" s="215"/>
      <c r="T30" s="215"/>
      <c r="U30" s="215"/>
      <c r="V30" s="40"/>
    </row>
    <row r="31" spans="17:22" x14ac:dyDescent="0.2">
      <c r="Q31" s="215"/>
      <c r="R31" s="215"/>
      <c r="S31" s="215"/>
      <c r="T31" s="215"/>
      <c r="U31" s="215"/>
      <c r="V31" s="40"/>
    </row>
    <row r="32" spans="17:22" x14ac:dyDescent="0.2">
      <c r="Q32" s="215"/>
      <c r="R32" s="214"/>
      <c r="S32" s="214"/>
      <c r="T32" s="214"/>
      <c r="U32" s="214"/>
    </row>
    <row r="33" spans="1:30" x14ac:dyDescent="0.2">
      <c r="Q33" s="215"/>
      <c r="R33" s="214"/>
      <c r="S33" s="214"/>
      <c r="T33" s="214"/>
      <c r="U33" s="214"/>
      <c r="V33" s="40"/>
    </row>
    <row r="34" spans="1:30" x14ac:dyDescent="0.2">
      <c r="Q34" s="215"/>
      <c r="R34" s="214"/>
      <c r="S34" s="214"/>
      <c r="T34" s="214"/>
      <c r="U34" s="214"/>
      <c r="V34" s="40"/>
    </row>
    <row r="35" spans="1:30" x14ac:dyDescent="0.2">
      <c r="Q35" s="215"/>
      <c r="R35" s="214"/>
      <c r="S35" s="214"/>
      <c r="T35" s="214"/>
      <c r="U35" s="214"/>
      <c r="V35" s="40"/>
    </row>
    <row r="36" spans="1:30" x14ac:dyDescent="0.2">
      <c r="Q36" s="215"/>
      <c r="R36" s="214"/>
      <c r="S36" s="214"/>
      <c r="T36" s="214"/>
      <c r="U36" s="214"/>
      <c r="V36" s="40"/>
    </row>
    <row r="37" spans="1:30" s="34" customFormat="1" ht="15.95" customHeight="1" x14ac:dyDescent="0.2">
      <c r="A37" s="367" t="s">
        <v>197</v>
      </c>
      <c r="B37" s="367"/>
      <c r="C37" s="367"/>
      <c r="D37" s="367"/>
      <c r="E37" s="367"/>
      <c r="F37" s="367"/>
      <c r="G37" s="353"/>
      <c r="H37" s="353"/>
      <c r="I37" s="353"/>
      <c r="J37" s="353"/>
      <c r="K37" s="353"/>
      <c r="L37" s="353"/>
      <c r="M37" s="353"/>
      <c r="N37" s="353"/>
      <c r="O37" s="353"/>
      <c r="P37" s="353"/>
      <c r="Q37" s="215"/>
      <c r="R37" s="214"/>
      <c r="S37" s="214"/>
      <c r="T37" s="214"/>
      <c r="U37" s="214"/>
      <c r="V37" s="40"/>
      <c r="W37" s="29"/>
      <c r="X37" s="29"/>
      <c r="AA37" s="30"/>
      <c r="AB37" s="30"/>
      <c r="AC37" s="30"/>
      <c r="AD37" s="29"/>
    </row>
    <row r="38" spans="1:30" ht="13.5" customHeight="1" x14ac:dyDescent="0.2">
      <c r="A38" s="365" t="s">
        <v>245</v>
      </c>
      <c r="B38" s="365"/>
      <c r="C38" s="365"/>
      <c r="D38" s="365"/>
      <c r="E38" s="365"/>
      <c r="F38" s="365"/>
      <c r="G38" s="353"/>
      <c r="H38" s="353"/>
      <c r="I38" s="353"/>
      <c r="J38" s="353"/>
      <c r="K38" s="353"/>
      <c r="L38" s="353"/>
      <c r="M38" s="353"/>
      <c r="N38" s="353"/>
      <c r="O38" s="353"/>
      <c r="P38" s="353"/>
      <c r="R38" s="214"/>
      <c r="S38" s="214"/>
      <c r="T38" s="214"/>
      <c r="U38" s="214"/>
      <c r="V38" s="40"/>
    </row>
    <row r="39" spans="1:30" s="34" customFormat="1" ht="15.95" customHeight="1" x14ac:dyDescent="0.2">
      <c r="A39" s="365" t="s">
        <v>128</v>
      </c>
      <c r="B39" s="365"/>
      <c r="C39" s="365"/>
      <c r="D39" s="365"/>
      <c r="E39" s="365"/>
      <c r="F39" s="365"/>
      <c r="G39" s="353"/>
      <c r="H39" s="353"/>
      <c r="I39" s="353"/>
      <c r="J39" s="353"/>
      <c r="K39" s="353"/>
      <c r="L39" s="353"/>
      <c r="M39" s="353"/>
      <c r="N39" s="353"/>
      <c r="O39" s="353"/>
      <c r="P39" s="353"/>
      <c r="Q39" s="105"/>
      <c r="R39" s="214"/>
      <c r="S39" s="214"/>
      <c r="T39" s="214"/>
      <c r="U39" s="214"/>
      <c r="V39" s="40"/>
      <c r="W39" s="29"/>
      <c r="X39" s="29"/>
      <c r="Z39" s="35"/>
      <c r="AA39" s="30"/>
      <c r="AB39" s="30"/>
      <c r="AC39" s="30"/>
      <c r="AD39" s="29"/>
    </row>
    <row r="40" spans="1:30" s="34" customFormat="1" ht="15.95" customHeight="1" x14ac:dyDescent="0.2">
      <c r="A40" s="365" t="s">
        <v>238</v>
      </c>
      <c r="B40" s="365"/>
      <c r="C40" s="365"/>
      <c r="D40" s="365"/>
      <c r="E40" s="365"/>
      <c r="F40" s="365"/>
      <c r="G40" s="353"/>
      <c r="H40" s="353"/>
      <c r="I40" s="353"/>
      <c r="J40" s="353"/>
      <c r="K40" s="353"/>
      <c r="L40" s="353"/>
      <c r="M40" s="353"/>
      <c r="N40" s="353"/>
      <c r="O40" s="353"/>
      <c r="P40" s="353"/>
      <c r="Q40" s="105"/>
      <c r="R40" s="214"/>
      <c r="S40" s="214"/>
      <c r="T40" s="214"/>
      <c r="U40" s="214"/>
      <c r="V40" s="40"/>
      <c r="W40" s="29"/>
      <c r="X40" s="29"/>
      <c r="AD40" s="29"/>
    </row>
    <row r="41" spans="1:30" ht="13.5" thickBot="1" x14ac:dyDescent="0.25">
      <c r="B41" s="41"/>
      <c r="C41" s="41"/>
      <c r="D41" s="41"/>
      <c r="E41" s="41"/>
      <c r="F41" s="41"/>
      <c r="G41" s="41"/>
      <c r="H41" s="41"/>
      <c r="I41" s="41"/>
      <c r="J41" s="41"/>
      <c r="K41" s="41"/>
      <c r="L41" s="41"/>
      <c r="M41" s="41"/>
      <c r="N41" s="41"/>
      <c r="O41" s="41"/>
      <c r="P41" s="41"/>
      <c r="V41" s="40"/>
    </row>
    <row r="42" spans="1:30" ht="13.5" thickTop="1" x14ac:dyDescent="0.2">
      <c r="A42" s="53" t="s">
        <v>129</v>
      </c>
      <c r="B42" s="375" t="s">
        <v>513</v>
      </c>
      <c r="C42" s="375"/>
      <c r="D42" s="375"/>
      <c r="E42" s="375"/>
      <c r="F42" s="375"/>
      <c r="G42" s="106"/>
      <c r="H42" s="106"/>
      <c r="I42" s="106"/>
      <c r="J42" s="106"/>
      <c r="K42" s="106"/>
      <c r="L42" s="106"/>
      <c r="M42" s="106"/>
      <c r="N42" s="106"/>
      <c r="O42" s="106"/>
      <c r="P42" s="106"/>
      <c r="V42" s="40"/>
    </row>
    <row r="43" spans="1:30" ht="15" customHeight="1" x14ac:dyDescent="0.2">
      <c r="A43" s="55"/>
      <c r="B43" s="54">
        <v>2016</v>
      </c>
      <c r="C43" s="54">
        <v>2017</v>
      </c>
      <c r="D43" s="54">
        <v>2018</v>
      </c>
      <c r="E43" s="54">
        <v>2019</v>
      </c>
      <c r="F43" s="54">
        <v>2020</v>
      </c>
      <c r="G43" s="106"/>
      <c r="H43" s="106"/>
      <c r="I43" s="106"/>
      <c r="J43" s="106"/>
      <c r="K43" s="106"/>
      <c r="L43" s="106"/>
      <c r="M43" s="106"/>
      <c r="N43" s="106"/>
      <c r="O43" s="106"/>
      <c r="P43" s="106"/>
    </row>
    <row r="44" spans="1:30" ht="20.100000000000001" customHeight="1" x14ac:dyDescent="0.2">
      <c r="A44" s="114" t="s">
        <v>266</v>
      </c>
      <c r="B44" s="168">
        <v>3057952</v>
      </c>
      <c r="C44" s="168">
        <v>3305225</v>
      </c>
      <c r="D44" s="168">
        <v>3740346</v>
      </c>
      <c r="E44" s="168">
        <v>3609865</v>
      </c>
      <c r="F44" s="168">
        <v>3911788</v>
      </c>
      <c r="G44" s="168"/>
      <c r="H44" s="168"/>
      <c r="I44" s="168"/>
      <c r="J44" s="168"/>
      <c r="K44" s="168"/>
      <c r="L44" s="168"/>
      <c r="M44" s="168"/>
      <c r="N44" s="168"/>
      <c r="O44" s="52"/>
      <c r="P44" s="52"/>
    </row>
    <row r="45" spans="1:30" ht="20.100000000000001" customHeight="1" x14ac:dyDescent="0.2">
      <c r="A45" s="114" t="s">
        <v>267</v>
      </c>
      <c r="B45" s="168">
        <v>1393363</v>
      </c>
      <c r="C45" s="168">
        <v>1790364</v>
      </c>
      <c r="D45" s="168">
        <v>1961774</v>
      </c>
      <c r="E45" s="168">
        <v>1965943</v>
      </c>
      <c r="F45" s="168">
        <v>1866131</v>
      </c>
      <c r="G45" s="168"/>
      <c r="H45" s="168"/>
      <c r="I45" s="168"/>
      <c r="J45" s="168"/>
      <c r="K45" s="168"/>
      <c r="L45" s="168"/>
      <c r="M45" s="168"/>
      <c r="N45" s="168"/>
      <c r="O45" s="42"/>
      <c r="P45" s="42"/>
    </row>
    <row r="46" spans="1:30" ht="20.100000000000001" customHeight="1" x14ac:dyDescent="0.2">
      <c r="A46" s="114" t="s">
        <v>268</v>
      </c>
      <c r="B46" s="168">
        <v>235879</v>
      </c>
      <c r="C46" s="168">
        <v>241068</v>
      </c>
      <c r="D46" s="168">
        <v>307528</v>
      </c>
      <c r="E46" s="168">
        <v>239178</v>
      </c>
      <c r="F46" s="168">
        <v>182836</v>
      </c>
      <c r="G46" s="168"/>
      <c r="H46" s="168"/>
      <c r="I46" s="168"/>
      <c r="J46" s="168"/>
      <c r="K46" s="168"/>
      <c r="L46" s="168"/>
      <c r="M46" s="168"/>
      <c r="N46" s="168"/>
      <c r="O46" s="42"/>
      <c r="P46" s="42"/>
    </row>
    <row r="47" spans="1:30" s="2" customFormat="1" ht="20.100000000000001" customHeight="1" thickBot="1" x14ac:dyDescent="0.25">
      <c r="A47" s="190" t="s">
        <v>193</v>
      </c>
      <c r="B47" s="191">
        <v>4687194</v>
      </c>
      <c r="C47" s="191">
        <v>5336657</v>
      </c>
      <c r="D47" s="191">
        <v>6009648</v>
      </c>
      <c r="E47" s="191">
        <v>5814986</v>
      </c>
      <c r="F47" s="191">
        <v>5960755</v>
      </c>
      <c r="G47" s="223"/>
      <c r="H47" s="223"/>
      <c r="I47" s="223"/>
      <c r="J47" s="223"/>
      <c r="K47" s="223"/>
      <c r="L47" s="223"/>
      <c r="M47" s="223"/>
      <c r="N47" s="223"/>
      <c r="O47" s="189"/>
      <c r="P47" s="189"/>
    </row>
    <row r="48" spans="1:30" ht="30.75" customHeight="1" thickTop="1" x14ac:dyDescent="0.2">
      <c r="A48" s="373" t="s">
        <v>417</v>
      </c>
      <c r="B48" s="374"/>
      <c r="C48" s="374"/>
      <c r="D48" s="374"/>
      <c r="E48" s="374"/>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oddFooter>&amp;C&amp;P</oddFooter>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367" t="s">
        <v>426</v>
      </c>
      <c r="B1" s="367"/>
      <c r="C1" s="367"/>
      <c r="D1" s="367"/>
      <c r="E1" s="367"/>
      <c r="F1" s="367"/>
      <c r="U1" s="32"/>
    </row>
    <row r="2" spans="1:21" ht="15.95" customHeight="1" x14ac:dyDescent="0.2">
      <c r="A2" s="365" t="s">
        <v>137</v>
      </c>
      <c r="B2" s="365"/>
      <c r="C2" s="365"/>
      <c r="D2" s="365"/>
      <c r="E2" s="365"/>
      <c r="F2" s="365"/>
      <c r="G2" s="355"/>
      <c r="H2" s="355"/>
      <c r="U2" s="29"/>
    </row>
    <row r="3" spans="1:21" ht="15.95" customHeight="1" x14ac:dyDescent="0.2">
      <c r="A3" s="365" t="s">
        <v>128</v>
      </c>
      <c r="B3" s="365"/>
      <c r="C3" s="365"/>
      <c r="D3" s="365"/>
      <c r="E3" s="365"/>
      <c r="F3" s="365"/>
      <c r="G3" s="355"/>
      <c r="H3" s="355"/>
      <c r="R3" s="35" t="s">
        <v>124</v>
      </c>
      <c r="U3" s="56"/>
    </row>
    <row r="4" spans="1:21" ht="15.95" customHeight="1" thickBot="1" x14ac:dyDescent="0.25">
      <c r="A4" s="365" t="s">
        <v>238</v>
      </c>
      <c r="B4" s="365"/>
      <c r="C4" s="365"/>
      <c r="D4" s="365"/>
      <c r="E4" s="365"/>
      <c r="F4" s="365"/>
      <c r="G4" s="355"/>
      <c r="H4" s="355"/>
      <c r="M4" s="36"/>
      <c r="N4" s="381"/>
      <c r="O4" s="381"/>
      <c r="R4" s="35"/>
      <c r="U4" s="29"/>
    </row>
    <row r="5" spans="1:21" ht="18" customHeight="1" thickTop="1" x14ac:dyDescent="0.2">
      <c r="A5" s="61" t="s">
        <v>138</v>
      </c>
      <c r="B5" s="370">
        <v>2019</v>
      </c>
      <c r="C5" s="376" t="s">
        <v>513</v>
      </c>
      <c r="D5" s="376"/>
      <c r="E5" s="62" t="s">
        <v>143</v>
      </c>
      <c r="F5" s="62" t="s">
        <v>135</v>
      </c>
      <c r="G5" s="36"/>
      <c r="H5" s="36"/>
      <c r="M5" s="36"/>
      <c r="N5" s="36"/>
      <c r="O5" s="36"/>
      <c r="S5" s="30">
        <v>14163165</v>
      </c>
      <c r="U5" s="29"/>
    </row>
    <row r="6" spans="1:21" ht="18" customHeight="1" thickBot="1" x14ac:dyDescent="0.25">
      <c r="A6" s="63"/>
      <c r="B6" s="380"/>
      <c r="C6" s="50">
        <v>2019</v>
      </c>
      <c r="D6" s="50">
        <v>2020</v>
      </c>
      <c r="E6" s="50" t="s">
        <v>514</v>
      </c>
      <c r="F6" s="51">
        <v>2020</v>
      </c>
      <c r="G6" s="36"/>
      <c r="H6" s="36"/>
      <c r="M6" s="23"/>
      <c r="N6" s="23"/>
      <c r="O6" s="23"/>
      <c r="R6" s="34" t="s">
        <v>6</v>
      </c>
      <c r="S6" s="30">
        <v>5721100</v>
      </c>
      <c r="T6" s="57">
        <v>40.394219794798694</v>
      </c>
      <c r="U6" s="32"/>
    </row>
    <row r="7" spans="1:21" ht="18" customHeight="1" thickTop="1" x14ac:dyDescent="0.2">
      <c r="A7" s="365" t="s">
        <v>141</v>
      </c>
      <c r="B7" s="365"/>
      <c r="C7" s="365"/>
      <c r="D7" s="365"/>
      <c r="E7" s="365"/>
      <c r="F7" s="365"/>
      <c r="G7" s="36"/>
      <c r="H7" s="36"/>
      <c r="M7" s="23"/>
      <c r="N7" s="23"/>
      <c r="O7" s="23"/>
      <c r="R7" s="34" t="s">
        <v>7</v>
      </c>
      <c r="S7" s="30">
        <v>8442065</v>
      </c>
      <c r="T7" s="57">
        <v>59.605780205201306</v>
      </c>
      <c r="U7" s="29"/>
    </row>
    <row r="8" spans="1:21" ht="18" customHeight="1" x14ac:dyDescent="0.2">
      <c r="A8" s="58" t="s">
        <v>130</v>
      </c>
      <c r="B8" s="23">
        <v>16865414</v>
      </c>
      <c r="C8" s="23">
        <v>15246296</v>
      </c>
      <c r="D8" s="23">
        <v>14163165</v>
      </c>
      <c r="E8" s="31">
        <v>-7.1042238718177844E-2</v>
      </c>
      <c r="F8" s="58"/>
      <c r="G8" s="28"/>
      <c r="H8" s="28"/>
      <c r="M8" s="23"/>
      <c r="N8" s="23"/>
      <c r="O8" s="23"/>
      <c r="T8" s="57">
        <v>100</v>
      </c>
      <c r="U8" s="29"/>
    </row>
    <row r="9" spans="1:21" s="35" customFormat="1" ht="18" customHeight="1" x14ac:dyDescent="0.2">
      <c r="A9" s="26" t="s">
        <v>140</v>
      </c>
      <c r="B9" s="22">
        <v>7113559</v>
      </c>
      <c r="C9" s="22">
        <v>6297899</v>
      </c>
      <c r="D9" s="22">
        <v>5721100</v>
      </c>
      <c r="E9" s="27">
        <v>-9.1585940009517461E-2</v>
      </c>
      <c r="F9" s="27">
        <v>0.40394219794798691</v>
      </c>
      <c r="G9" s="28"/>
      <c r="H9" s="28"/>
      <c r="M9" s="22"/>
      <c r="N9" s="22"/>
      <c r="O9" s="22"/>
      <c r="P9" s="32"/>
      <c r="Q9" s="32"/>
      <c r="R9" s="35" t="s">
        <v>123</v>
      </c>
      <c r="S9" s="30">
        <v>14163165</v>
      </c>
      <c r="T9" s="57"/>
      <c r="U9" s="29"/>
    </row>
    <row r="10" spans="1:21" ht="18" customHeight="1" x14ac:dyDescent="0.2">
      <c r="A10" s="111" t="s">
        <v>269</v>
      </c>
      <c r="B10" s="23">
        <v>6605747</v>
      </c>
      <c r="C10" s="23">
        <v>5828538</v>
      </c>
      <c r="D10" s="23">
        <v>5326586</v>
      </c>
      <c r="E10" s="31">
        <v>-8.6119709608138445E-2</v>
      </c>
      <c r="F10" s="31">
        <v>0.93104228207862127</v>
      </c>
      <c r="G10" s="58"/>
      <c r="H10" s="23"/>
      <c r="I10" s="23"/>
      <c r="J10" s="23"/>
      <c r="M10" s="23"/>
      <c r="N10" s="23"/>
      <c r="O10" s="23"/>
      <c r="R10" s="34" t="s">
        <v>8</v>
      </c>
      <c r="S10" s="30">
        <v>8744265</v>
      </c>
      <c r="T10" s="57">
        <v>61.739484077181906</v>
      </c>
      <c r="U10" s="32"/>
    </row>
    <row r="11" spans="1:21" ht="18" customHeight="1" x14ac:dyDescent="0.2">
      <c r="A11" s="111" t="s">
        <v>270</v>
      </c>
      <c r="B11" s="23">
        <v>80502</v>
      </c>
      <c r="C11" s="23">
        <v>74626</v>
      </c>
      <c r="D11" s="23">
        <v>65950</v>
      </c>
      <c r="E11" s="31">
        <v>-0.11625974861308391</v>
      </c>
      <c r="F11" s="31">
        <v>1.152750345213333E-2</v>
      </c>
      <c r="G11" s="58"/>
      <c r="H11" s="23"/>
      <c r="I11" s="23"/>
      <c r="J11" s="23"/>
      <c r="M11" s="23"/>
      <c r="N11" s="23"/>
      <c r="O11" s="23"/>
      <c r="R11" s="34" t="s">
        <v>9</v>
      </c>
      <c r="S11" s="30">
        <v>1501541</v>
      </c>
      <c r="T11" s="57">
        <v>10.601733440230344</v>
      </c>
      <c r="U11" s="29"/>
    </row>
    <row r="12" spans="1:21" ht="18" customHeight="1" x14ac:dyDescent="0.2">
      <c r="A12" s="111" t="s">
        <v>271</v>
      </c>
      <c r="B12" s="23">
        <v>427310</v>
      </c>
      <c r="C12" s="23">
        <v>394735</v>
      </c>
      <c r="D12" s="23">
        <v>328564</v>
      </c>
      <c r="E12" s="31">
        <v>-0.16763398229191737</v>
      </c>
      <c r="F12" s="31">
        <v>5.7430214469245427E-2</v>
      </c>
      <c r="G12" s="28"/>
      <c r="H12" s="33"/>
      <c r="M12" s="23"/>
      <c r="N12" s="23"/>
      <c r="O12" s="23"/>
      <c r="R12" s="34" t="s">
        <v>10</v>
      </c>
      <c r="S12" s="30">
        <v>3917359</v>
      </c>
      <c r="T12" s="57">
        <v>27.658782482587757</v>
      </c>
      <c r="U12" s="29"/>
    </row>
    <row r="13" spans="1:21" s="35" customFormat="1" ht="18" customHeight="1" x14ac:dyDescent="0.2">
      <c r="A13" s="26" t="s">
        <v>139</v>
      </c>
      <c r="B13" s="22">
        <v>9751854</v>
      </c>
      <c r="C13" s="22">
        <v>8948397</v>
      </c>
      <c r="D13" s="22">
        <v>8442065</v>
      </c>
      <c r="E13" s="27">
        <v>-5.6583542281371739E-2</v>
      </c>
      <c r="F13" s="27">
        <v>0.59605780205201309</v>
      </c>
      <c r="G13" s="28"/>
      <c r="H13" s="28"/>
      <c r="M13" s="22"/>
      <c r="N13" s="22"/>
      <c r="O13" s="22"/>
      <c r="P13" s="32"/>
      <c r="Q13" s="32"/>
      <c r="R13" s="34"/>
      <c r="S13" s="34"/>
      <c r="T13" s="57">
        <v>100</v>
      </c>
      <c r="U13" s="29"/>
    </row>
    <row r="14" spans="1:21" ht="18" customHeight="1" x14ac:dyDescent="0.2">
      <c r="A14" s="111" t="s">
        <v>269</v>
      </c>
      <c r="B14" s="23">
        <v>3785595</v>
      </c>
      <c r="C14" s="23">
        <v>3461922</v>
      </c>
      <c r="D14" s="23">
        <v>3417679</v>
      </c>
      <c r="E14" s="31">
        <v>-1.2779895098734171E-2</v>
      </c>
      <c r="F14" s="31">
        <v>0.40483921884041407</v>
      </c>
      <c r="G14" s="28"/>
      <c r="H14" s="33"/>
      <c r="M14" s="23"/>
      <c r="N14" s="23"/>
      <c r="O14" s="23"/>
      <c r="T14" s="57"/>
      <c r="U14" s="29"/>
    </row>
    <row r="15" spans="1:21" ht="18" customHeight="1" x14ac:dyDescent="0.2">
      <c r="A15" s="111" t="s">
        <v>270</v>
      </c>
      <c r="B15" s="23">
        <v>1378132</v>
      </c>
      <c r="C15" s="23">
        <v>1235140</v>
      </c>
      <c r="D15" s="23">
        <v>1435591</v>
      </c>
      <c r="E15" s="31">
        <v>0.16229010476545169</v>
      </c>
      <c r="F15" s="31">
        <v>0.17005211402660367</v>
      </c>
      <c r="G15" s="28"/>
      <c r="H15" s="33"/>
      <c r="J15" s="30"/>
      <c r="U15" s="29"/>
    </row>
    <row r="16" spans="1:21" ht="18" customHeight="1" x14ac:dyDescent="0.2">
      <c r="A16" s="111" t="s">
        <v>271</v>
      </c>
      <c r="B16" s="23">
        <v>4588127</v>
      </c>
      <c r="C16" s="23">
        <v>4251335</v>
      </c>
      <c r="D16" s="23">
        <v>3588795</v>
      </c>
      <c r="E16" s="31">
        <v>-0.15584281172855116</v>
      </c>
      <c r="F16" s="31">
        <v>0.42510866713298229</v>
      </c>
      <c r="G16" s="28"/>
      <c r="H16" s="33"/>
      <c r="M16" s="23"/>
      <c r="N16" s="23"/>
      <c r="O16" s="23"/>
    </row>
    <row r="17" spans="1:15" ht="18" customHeight="1" x14ac:dyDescent="0.2">
      <c r="A17" s="365" t="s">
        <v>142</v>
      </c>
      <c r="B17" s="365"/>
      <c r="C17" s="365"/>
      <c r="D17" s="365"/>
      <c r="E17" s="365"/>
      <c r="F17" s="365"/>
      <c r="G17" s="28"/>
      <c r="H17" s="33"/>
      <c r="M17" s="23"/>
      <c r="N17" s="23"/>
      <c r="O17" s="23"/>
    </row>
    <row r="18" spans="1:15" ht="18" customHeight="1" x14ac:dyDescent="0.2">
      <c r="A18" s="58" t="s">
        <v>130</v>
      </c>
      <c r="B18" s="23">
        <v>6345765</v>
      </c>
      <c r="C18" s="23">
        <v>5814986</v>
      </c>
      <c r="D18" s="23">
        <v>5960755</v>
      </c>
      <c r="E18" s="31">
        <v>2.5067816156393155E-2</v>
      </c>
      <c r="F18" s="59"/>
      <c r="G18" s="28"/>
      <c r="K18" s="115"/>
      <c r="M18" s="23"/>
      <c r="N18" s="23"/>
      <c r="O18" s="23"/>
    </row>
    <row r="19" spans="1:15" ht="18" customHeight="1" x14ac:dyDescent="0.2">
      <c r="A19" s="26" t="s">
        <v>140</v>
      </c>
      <c r="B19" s="22">
        <v>1384781</v>
      </c>
      <c r="C19" s="22">
        <v>1265021</v>
      </c>
      <c r="D19" s="22">
        <v>1469624</v>
      </c>
      <c r="E19" s="27">
        <v>0.16173881698406586</v>
      </c>
      <c r="F19" s="27">
        <v>0.24654997563228148</v>
      </c>
      <c r="G19" s="28"/>
      <c r="H19" s="22"/>
      <c r="I19" s="30"/>
      <c r="K19" s="222"/>
      <c r="L19" s="34"/>
      <c r="M19" s="23"/>
      <c r="N19" s="23"/>
      <c r="O19" s="23"/>
    </row>
    <row r="20" spans="1:15" ht="18" customHeight="1" x14ac:dyDescent="0.2">
      <c r="A20" s="111" t="s">
        <v>269</v>
      </c>
      <c r="B20" s="23">
        <v>1283569</v>
      </c>
      <c r="C20" s="23">
        <v>1170543</v>
      </c>
      <c r="D20" s="23">
        <v>1381797</v>
      </c>
      <c r="E20" s="31">
        <v>0.18047521534877403</v>
      </c>
      <c r="F20" s="31">
        <v>0.94023845555053542</v>
      </c>
      <c r="G20" s="28"/>
      <c r="H20" s="23"/>
      <c r="M20" s="23"/>
      <c r="N20" s="23"/>
      <c r="O20" s="23"/>
    </row>
    <row r="21" spans="1:15" ht="18" customHeight="1" x14ac:dyDescent="0.2">
      <c r="A21" s="111" t="s">
        <v>270</v>
      </c>
      <c r="B21" s="23">
        <v>82276</v>
      </c>
      <c r="C21" s="23">
        <v>77041</v>
      </c>
      <c r="D21" s="23">
        <v>72205</v>
      </c>
      <c r="E21" s="31">
        <v>-6.277177087524824E-2</v>
      </c>
      <c r="F21" s="31">
        <v>4.913161461707212E-2</v>
      </c>
      <c r="G21" s="28"/>
      <c r="H21" s="23"/>
      <c r="J21" s="115"/>
      <c r="K21" s="30"/>
      <c r="M21" s="23"/>
      <c r="N21" s="23"/>
      <c r="O21" s="23"/>
    </row>
    <row r="22" spans="1:15" ht="18" customHeight="1" x14ac:dyDescent="0.2">
      <c r="A22" s="111" t="s">
        <v>271</v>
      </c>
      <c r="B22" s="23">
        <v>18936</v>
      </c>
      <c r="C22" s="23">
        <v>17437</v>
      </c>
      <c r="D22" s="23">
        <v>15622</v>
      </c>
      <c r="E22" s="31">
        <v>-0.10408900613637667</v>
      </c>
      <c r="F22" s="31">
        <v>1.0629929832392504E-2</v>
      </c>
      <c r="G22" s="28"/>
      <c r="H22" s="23"/>
      <c r="J22" s="115"/>
      <c r="K22" s="30"/>
      <c r="M22" s="23"/>
      <c r="N22" s="23"/>
      <c r="O22" s="23"/>
    </row>
    <row r="23" spans="1:15" ht="18" customHeight="1" x14ac:dyDescent="0.2">
      <c r="A23" s="26" t="s">
        <v>139</v>
      </c>
      <c r="B23" s="22">
        <v>4960985</v>
      </c>
      <c r="C23" s="22">
        <v>4549965</v>
      </c>
      <c r="D23" s="22">
        <v>4491133</v>
      </c>
      <c r="E23" s="27">
        <v>-1.2930209353258761E-2</v>
      </c>
      <c r="F23" s="27">
        <v>0.75345035989568432</v>
      </c>
      <c r="G23" s="28"/>
      <c r="H23" s="22"/>
      <c r="J23" s="115"/>
      <c r="K23" s="30"/>
      <c r="M23" s="23"/>
      <c r="N23" s="23"/>
      <c r="O23" s="23"/>
    </row>
    <row r="24" spans="1:15" ht="18" customHeight="1" x14ac:dyDescent="0.2">
      <c r="A24" s="111" t="s">
        <v>269</v>
      </c>
      <c r="B24" s="23">
        <v>2661876</v>
      </c>
      <c r="C24" s="23">
        <v>2439322</v>
      </c>
      <c r="D24" s="23">
        <v>2529992</v>
      </c>
      <c r="E24" s="31">
        <v>3.7170164496528137E-2</v>
      </c>
      <c r="F24" s="31">
        <v>0.56333045581148455</v>
      </c>
      <c r="G24" s="28"/>
      <c r="H24" s="23"/>
      <c r="M24" s="23"/>
      <c r="N24" s="23"/>
      <c r="O24" s="23"/>
    </row>
    <row r="25" spans="1:15" ht="18" customHeight="1" x14ac:dyDescent="0.2">
      <c r="A25" s="111" t="s">
        <v>270</v>
      </c>
      <c r="B25" s="23">
        <v>2057964</v>
      </c>
      <c r="C25" s="23">
        <v>1888902</v>
      </c>
      <c r="D25" s="23">
        <v>1793927</v>
      </c>
      <c r="E25" s="31">
        <v>-5.0280533346886182E-2</v>
      </c>
      <c r="F25" s="31">
        <v>0.39943751387456128</v>
      </c>
      <c r="G25" s="28"/>
      <c r="H25" s="23"/>
    </row>
    <row r="26" spans="1:15" ht="18" customHeight="1" x14ac:dyDescent="0.2">
      <c r="A26" s="111" t="s">
        <v>271</v>
      </c>
      <c r="B26" s="23">
        <v>241145</v>
      </c>
      <c r="C26" s="23">
        <v>221741</v>
      </c>
      <c r="D26" s="23">
        <v>167214</v>
      </c>
      <c r="E26" s="31">
        <v>-0.24590400512309407</v>
      </c>
      <c r="F26" s="31">
        <v>3.7232030313954181E-2</v>
      </c>
      <c r="G26" s="28"/>
      <c r="H26" s="23"/>
      <c r="M26" s="23"/>
      <c r="N26" s="23"/>
      <c r="O26" s="23"/>
    </row>
    <row r="27" spans="1:15" ht="18" customHeight="1" x14ac:dyDescent="0.2">
      <c r="A27" s="365" t="s">
        <v>132</v>
      </c>
      <c r="B27" s="365"/>
      <c r="C27" s="365"/>
      <c r="D27" s="365"/>
      <c r="E27" s="365"/>
      <c r="F27" s="365"/>
      <c r="G27" s="28"/>
      <c r="H27" s="33"/>
      <c r="M27" s="23"/>
      <c r="N27" s="23"/>
      <c r="O27" s="23"/>
    </row>
    <row r="28" spans="1:15" ht="18" customHeight="1" x14ac:dyDescent="0.2">
      <c r="A28" s="58" t="s">
        <v>130</v>
      </c>
      <c r="B28" s="23">
        <v>10519649</v>
      </c>
      <c r="C28" s="23">
        <v>9431310</v>
      </c>
      <c r="D28" s="23">
        <v>8202410</v>
      </c>
      <c r="E28" s="31">
        <v>-0.13030003255115144</v>
      </c>
      <c r="F28" s="28"/>
      <c r="G28" s="28"/>
      <c r="H28" s="28"/>
      <c r="M28" s="23"/>
      <c r="N28" s="23"/>
      <c r="O28" s="23"/>
    </row>
    <row r="29" spans="1:15" ht="18" customHeight="1" x14ac:dyDescent="0.2">
      <c r="A29" s="26" t="s">
        <v>322</v>
      </c>
      <c r="B29" s="22">
        <v>5728778</v>
      </c>
      <c r="C29" s="22">
        <v>5032878</v>
      </c>
      <c r="D29" s="22">
        <v>4251476</v>
      </c>
      <c r="E29" s="27">
        <v>-0.15525947579098878</v>
      </c>
      <c r="F29" s="27">
        <v>0.51832034731255816</v>
      </c>
      <c r="G29" s="28"/>
      <c r="H29" s="33"/>
      <c r="M29" s="23"/>
      <c r="N29" s="23"/>
      <c r="O29" s="23"/>
    </row>
    <row r="30" spans="1:15" ht="18" customHeight="1" x14ac:dyDescent="0.2">
      <c r="A30" s="111" t="s">
        <v>323</v>
      </c>
      <c r="B30" s="23">
        <v>5322178</v>
      </c>
      <c r="C30" s="23">
        <v>4657995</v>
      </c>
      <c r="D30" s="23">
        <v>3944789</v>
      </c>
      <c r="E30" s="31">
        <v>-0.15311437646455181</v>
      </c>
      <c r="F30" s="31">
        <v>0.92786340555609392</v>
      </c>
      <c r="G30" s="28"/>
      <c r="H30" s="33"/>
      <c r="M30" s="23"/>
      <c r="N30" s="23"/>
      <c r="O30" s="23"/>
    </row>
    <row r="31" spans="1:15" ht="18" customHeight="1" x14ac:dyDescent="0.2">
      <c r="A31" s="111" t="s">
        <v>324</v>
      </c>
      <c r="B31" s="23">
        <v>-1774</v>
      </c>
      <c r="C31" s="23">
        <v>-2415</v>
      </c>
      <c r="D31" s="23">
        <v>-6255</v>
      </c>
      <c r="E31" s="31">
        <v>-1.5900621118012421</v>
      </c>
      <c r="F31" s="31">
        <v>-1.4712537481100681E-3</v>
      </c>
      <c r="G31" s="28"/>
      <c r="H31" s="33"/>
      <c r="M31" s="23"/>
      <c r="N31" s="23"/>
      <c r="O31" s="23"/>
    </row>
    <row r="32" spans="1:15" ht="18" customHeight="1" x14ac:dyDescent="0.2">
      <c r="A32" s="111" t="s">
        <v>325</v>
      </c>
      <c r="B32" s="23">
        <v>408374</v>
      </c>
      <c r="C32" s="23">
        <v>377298</v>
      </c>
      <c r="D32" s="23">
        <v>312942</v>
      </c>
      <c r="E32" s="31">
        <v>-0.17057074249002116</v>
      </c>
      <c r="F32" s="31">
        <v>7.3607848192016143E-2</v>
      </c>
      <c r="G32" s="28"/>
      <c r="H32" s="33"/>
      <c r="M32" s="23"/>
      <c r="N32" s="23"/>
      <c r="O32" s="23"/>
    </row>
    <row r="33" spans="1:15" ht="18" customHeight="1" x14ac:dyDescent="0.2">
      <c r="A33" s="26" t="s">
        <v>326</v>
      </c>
      <c r="B33" s="22">
        <v>4790869</v>
      </c>
      <c r="C33" s="22">
        <v>4398432</v>
      </c>
      <c r="D33" s="22">
        <v>3950932</v>
      </c>
      <c r="E33" s="27">
        <v>-0.10174080217677572</v>
      </c>
      <c r="F33" s="27">
        <v>0.48167940885666527</v>
      </c>
      <c r="G33" s="28"/>
      <c r="H33" s="33"/>
      <c r="M33" s="23"/>
      <c r="N33" s="23"/>
      <c r="O33" s="23"/>
    </row>
    <row r="34" spans="1:15" ht="18" customHeight="1" x14ac:dyDescent="0.2">
      <c r="A34" s="111" t="s">
        <v>323</v>
      </c>
      <c r="B34" s="23">
        <v>1123719</v>
      </c>
      <c r="C34" s="23">
        <v>1022600</v>
      </c>
      <c r="D34" s="23">
        <v>887687</v>
      </c>
      <c r="E34" s="31">
        <v>-0.13193135145707022</v>
      </c>
      <c r="F34" s="31">
        <v>0.22467787347390439</v>
      </c>
      <c r="G34" s="28"/>
      <c r="H34" s="33"/>
      <c r="M34" s="23"/>
      <c r="N34" s="23"/>
      <c r="O34" s="23"/>
    </row>
    <row r="35" spans="1:15" ht="18" customHeight="1" x14ac:dyDescent="0.2">
      <c r="A35" s="111" t="s">
        <v>324</v>
      </c>
      <c r="B35" s="23">
        <v>-679832</v>
      </c>
      <c r="C35" s="23">
        <v>-653762</v>
      </c>
      <c r="D35" s="23">
        <v>-358336</v>
      </c>
      <c r="E35" s="31">
        <v>0.45188616040699825</v>
      </c>
      <c r="F35" s="31">
        <v>-9.0696574884103293E-2</v>
      </c>
      <c r="G35" s="33"/>
      <c r="H35" s="33"/>
      <c r="M35" s="23"/>
      <c r="N35" s="23"/>
      <c r="O35" s="23"/>
    </row>
    <row r="36" spans="1:15" ht="18" customHeight="1" thickBot="1" x14ac:dyDescent="0.25">
      <c r="A36" s="64" t="s">
        <v>325</v>
      </c>
      <c r="B36" s="64">
        <v>4346982</v>
      </c>
      <c r="C36" s="64">
        <v>4029594</v>
      </c>
      <c r="D36" s="64">
        <v>3421581</v>
      </c>
      <c r="E36" s="65">
        <v>-0.15088691317289038</v>
      </c>
      <c r="F36" s="65">
        <v>0.86601870141019888</v>
      </c>
      <c r="G36" s="28"/>
      <c r="H36" s="33"/>
      <c r="M36" s="23"/>
      <c r="N36" s="23"/>
      <c r="O36" s="23"/>
    </row>
    <row r="37" spans="1:15" ht="25.5" customHeight="1" thickTop="1" x14ac:dyDescent="0.2">
      <c r="A37" s="373" t="s">
        <v>416</v>
      </c>
      <c r="B37" s="374"/>
      <c r="C37" s="374"/>
      <c r="D37" s="374"/>
      <c r="E37" s="374"/>
      <c r="F37" s="58"/>
      <c r="G37" s="58"/>
      <c r="H37" s="58"/>
      <c r="M37" s="23"/>
      <c r="N37" s="23"/>
      <c r="O37" s="23"/>
    </row>
    <row r="39" spans="1:15" ht="15.95" customHeight="1" x14ac:dyDescent="0.2">
      <c r="A39" s="379"/>
      <c r="B39" s="379"/>
      <c r="C39" s="379"/>
      <c r="D39" s="379"/>
      <c r="E39" s="379"/>
      <c r="F39" s="355"/>
      <c r="G39" s="355"/>
      <c r="H39" s="355"/>
    </row>
    <row r="40" spans="1:15" ht="15.95" customHeight="1" x14ac:dyDescent="0.2"/>
    <row r="41" spans="1:15" ht="15.95" customHeight="1" x14ac:dyDescent="0.2">
      <c r="G41" s="355"/>
    </row>
    <row r="42" spans="1:15" ht="15.95" customHeight="1" x14ac:dyDescent="0.2">
      <c r="H42" s="60"/>
      <c r="I42" s="30"/>
      <c r="J42" s="30"/>
      <c r="K42" s="30"/>
    </row>
    <row r="43" spans="1:15" ht="15.95" customHeight="1" x14ac:dyDescent="0.2">
      <c r="G43" s="355"/>
      <c r="I43" s="30"/>
      <c r="J43" s="30"/>
      <c r="K43" s="30"/>
    </row>
    <row r="44" spans="1:15" ht="15.95" customHeight="1" x14ac:dyDescent="0.2">
      <c r="I44" s="30"/>
      <c r="J44" s="30"/>
      <c r="K44" s="30"/>
    </row>
    <row r="45" spans="1:15" ht="15.95" customHeight="1" x14ac:dyDescent="0.2">
      <c r="G45" s="355"/>
      <c r="I45" s="30"/>
      <c r="J45" s="30"/>
      <c r="K45" s="30"/>
    </row>
    <row r="46" spans="1:15" ht="15.95" customHeight="1" x14ac:dyDescent="0.2">
      <c r="I46" s="30"/>
      <c r="J46" s="30"/>
      <c r="K46" s="30"/>
    </row>
    <row r="47" spans="1:15" ht="15.95" customHeight="1" x14ac:dyDescent="0.2">
      <c r="G47" s="355"/>
      <c r="I47" s="30"/>
      <c r="J47" s="30"/>
      <c r="K47" s="30"/>
    </row>
    <row r="48" spans="1:15" ht="15.95" customHeight="1" x14ac:dyDescent="0.2">
      <c r="I48" s="30"/>
      <c r="J48" s="30"/>
      <c r="K48" s="30"/>
    </row>
    <row r="49" spans="7:11" ht="15.95" customHeight="1" x14ac:dyDescent="0.2">
      <c r="G49" s="355"/>
      <c r="I49" s="30"/>
      <c r="J49" s="30"/>
      <c r="K49" s="30"/>
    </row>
    <row r="50" spans="7:11" ht="15.95" customHeight="1" x14ac:dyDescent="0.2">
      <c r="I50" s="30"/>
      <c r="J50" s="30"/>
      <c r="K50" s="30"/>
    </row>
    <row r="51" spans="7:11" ht="15.95" customHeight="1" x14ac:dyDescent="0.2">
      <c r="G51" s="355"/>
    </row>
    <row r="52" spans="7:11" ht="15.95" customHeight="1" x14ac:dyDescent="0.2">
      <c r="I52" s="30"/>
      <c r="J52" s="30"/>
      <c r="K52" s="30"/>
    </row>
    <row r="53" spans="7:11" ht="15.95" customHeight="1" x14ac:dyDescent="0.2">
      <c r="G53" s="355"/>
      <c r="I53" s="30"/>
      <c r="J53" s="30"/>
      <c r="K53" s="30"/>
    </row>
    <row r="54" spans="7:11" ht="15.95" customHeight="1" x14ac:dyDescent="0.2">
      <c r="I54" s="30"/>
      <c r="J54" s="30"/>
      <c r="K54" s="30"/>
    </row>
    <row r="55" spans="7:11" ht="15.95" customHeight="1" x14ac:dyDescent="0.2">
      <c r="G55" s="355"/>
      <c r="I55" s="30"/>
      <c r="J55" s="30"/>
      <c r="K55" s="30"/>
    </row>
    <row r="56" spans="7:11" ht="15.95" customHeight="1" x14ac:dyDescent="0.2">
      <c r="I56" s="30"/>
      <c r="J56" s="30"/>
      <c r="K56" s="30"/>
    </row>
    <row r="57" spans="7:11" ht="15.95" customHeight="1" x14ac:dyDescent="0.2">
      <c r="G57" s="355"/>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355"/>
      <c r="I60" s="30"/>
      <c r="J60" s="30"/>
      <c r="K60" s="30"/>
    </row>
    <row r="61" spans="7:11" ht="15.95" customHeight="1" x14ac:dyDescent="0.2"/>
    <row r="62" spans="7:11" ht="15.95" customHeight="1" x14ac:dyDescent="0.2">
      <c r="G62" s="355"/>
      <c r="I62" s="30"/>
      <c r="J62" s="30"/>
      <c r="K62" s="30"/>
    </row>
    <row r="63" spans="7:11" ht="15.95" customHeight="1" x14ac:dyDescent="0.2">
      <c r="I63" s="30"/>
      <c r="J63" s="30"/>
      <c r="K63" s="30"/>
    </row>
    <row r="64" spans="7:11" ht="15.95" customHeight="1" x14ac:dyDescent="0.2">
      <c r="G64" s="355"/>
      <c r="I64" s="30"/>
      <c r="J64" s="30"/>
      <c r="K64" s="30"/>
    </row>
    <row r="65" spans="1:11" ht="15.95" customHeight="1" x14ac:dyDescent="0.2">
      <c r="I65" s="30"/>
      <c r="J65" s="30"/>
      <c r="K65" s="30"/>
    </row>
    <row r="66" spans="1:11" ht="15.95" customHeight="1" x14ac:dyDescent="0.2">
      <c r="G66" s="355"/>
      <c r="I66" s="30"/>
      <c r="J66" s="30"/>
      <c r="K66" s="30"/>
    </row>
    <row r="67" spans="1:11" ht="15.95" customHeight="1" x14ac:dyDescent="0.2">
      <c r="I67" s="30"/>
      <c r="J67" s="30"/>
      <c r="K67" s="30"/>
    </row>
    <row r="68" spans="1:11" ht="15.95" customHeight="1" x14ac:dyDescent="0.2">
      <c r="G68" s="355"/>
      <c r="I68" s="30"/>
      <c r="J68" s="30"/>
      <c r="K68" s="30"/>
    </row>
    <row r="69" spans="1:11" ht="15.95" customHeight="1" x14ac:dyDescent="0.2">
      <c r="I69" s="30"/>
      <c r="J69" s="30"/>
      <c r="K69" s="30"/>
    </row>
    <row r="70" spans="1:11" ht="15.95" customHeight="1" x14ac:dyDescent="0.2">
      <c r="G70" s="355"/>
      <c r="I70" s="30"/>
      <c r="J70" s="30"/>
      <c r="K70" s="30"/>
    </row>
    <row r="71" spans="1:11" ht="15.95" customHeight="1" x14ac:dyDescent="0.2"/>
    <row r="72" spans="1:11" ht="15.95" customHeight="1" x14ac:dyDescent="0.2">
      <c r="G72" s="355"/>
    </row>
    <row r="73" spans="1:11" ht="15.95" customHeight="1" x14ac:dyDescent="0.2"/>
    <row r="74" spans="1:11" ht="15.95" customHeight="1" x14ac:dyDescent="0.2">
      <c r="G74" s="355"/>
    </row>
    <row r="75" spans="1:11" ht="15.95" customHeight="1" x14ac:dyDescent="0.2"/>
    <row r="76" spans="1:11" ht="15.95" customHeight="1" x14ac:dyDescent="0.2">
      <c r="G76" s="355"/>
    </row>
    <row r="77" spans="1:11" ht="15.95" customHeight="1" x14ac:dyDescent="0.2"/>
    <row r="78" spans="1:11" ht="15.95" customHeight="1" x14ac:dyDescent="0.2">
      <c r="G78" s="355"/>
    </row>
    <row r="79" spans="1:11" ht="15.95" customHeight="1" x14ac:dyDescent="0.2">
      <c r="A79" s="29"/>
      <c r="B79" s="29"/>
      <c r="C79" s="29"/>
      <c r="D79" s="29"/>
      <c r="E79" s="29"/>
    </row>
    <row r="80" spans="1:11" ht="15.95" customHeight="1" thickBot="1" x14ac:dyDescent="0.25">
      <c r="A80" s="98"/>
      <c r="B80" s="98"/>
      <c r="C80" s="98"/>
      <c r="D80" s="98"/>
      <c r="E80" s="98"/>
      <c r="F80" s="98"/>
    </row>
    <row r="81" spans="1:6" ht="26.25" customHeight="1" thickTop="1" x14ac:dyDescent="0.2">
      <c r="A81" s="377"/>
      <c r="B81" s="378"/>
      <c r="C81" s="378"/>
      <c r="D81" s="378"/>
      <c r="E81" s="378"/>
      <c r="F81" s="2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2578125" defaultRowHeight="12" x14ac:dyDescent="0.2"/>
  <cols>
    <col min="1" max="1" width="34.7109375" style="66" customWidth="1"/>
    <col min="2" max="2" width="13.7109375" style="66" customWidth="1"/>
    <col min="3" max="3" width="13.5703125" style="82" customWidth="1"/>
    <col min="4" max="4" width="11.7109375" style="66" customWidth="1"/>
    <col min="5" max="5" width="12.85546875" style="66" customWidth="1"/>
    <col min="6" max="6" width="12.7109375" style="66" customWidth="1"/>
    <col min="7" max="7" width="17.42578125" style="66" customWidth="1"/>
    <col min="8" max="13" width="14.28515625" style="66" customWidth="1"/>
    <col min="14" max="16384" width="11.42578125" style="66"/>
  </cols>
  <sheetData>
    <row r="1" spans="1:256" ht="15.95" customHeight="1" x14ac:dyDescent="0.2">
      <c r="A1" s="367" t="s">
        <v>427</v>
      </c>
      <c r="B1" s="367"/>
      <c r="C1" s="367"/>
      <c r="D1" s="367"/>
      <c r="U1" s="67"/>
      <c r="V1" s="67"/>
      <c r="W1" s="67"/>
      <c r="X1" s="67"/>
      <c r="Y1" s="67"/>
      <c r="Z1" s="67"/>
    </row>
    <row r="2" spans="1:256" ht="15.95" customHeight="1" x14ac:dyDescent="0.2">
      <c r="A2" s="365" t="s">
        <v>146</v>
      </c>
      <c r="B2" s="365"/>
      <c r="C2" s="365"/>
      <c r="D2" s="365"/>
      <c r="E2" s="67"/>
      <c r="F2" s="67"/>
      <c r="G2" s="67"/>
      <c r="H2" s="67"/>
      <c r="I2" s="67"/>
      <c r="J2" s="67"/>
      <c r="K2" s="67"/>
      <c r="L2" s="67"/>
      <c r="M2" s="67"/>
      <c r="N2" s="67"/>
      <c r="O2" s="67"/>
      <c r="P2" s="67"/>
      <c r="Q2" s="382"/>
      <c r="R2" s="382"/>
      <c r="S2" s="382"/>
      <c r="T2" s="382"/>
      <c r="U2" s="67"/>
      <c r="V2" s="67" t="s">
        <v>165</v>
      </c>
      <c r="W2" s="67"/>
      <c r="X2" s="67"/>
      <c r="Y2" s="67"/>
      <c r="Z2" s="67"/>
      <c r="AA2" s="356"/>
      <c r="AB2" s="356"/>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c r="GX2" s="382"/>
      <c r="GY2" s="382"/>
      <c r="GZ2" s="382"/>
      <c r="HA2" s="382"/>
      <c r="HB2" s="382"/>
      <c r="HC2" s="382"/>
      <c r="HD2" s="382"/>
      <c r="HE2" s="382"/>
      <c r="HF2" s="382"/>
      <c r="HG2" s="382"/>
      <c r="HH2" s="382"/>
      <c r="HI2" s="382"/>
      <c r="HJ2" s="382"/>
      <c r="HK2" s="382"/>
      <c r="HL2" s="382"/>
      <c r="HM2" s="382"/>
      <c r="HN2" s="382"/>
      <c r="HO2" s="382"/>
      <c r="HP2" s="382"/>
      <c r="HQ2" s="382"/>
      <c r="HR2" s="382"/>
      <c r="HS2" s="382"/>
      <c r="HT2" s="382"/>
      <c r="HU2" s="382"/>
      <c r="HV2" s="382"/>
      <c r="HW2" s="382"/>
      <c r="HX2" s="382"/>
      <c r="HY2" s="382"/>
      <c r="HZ2" s="382"/>
      <c r="IA2" s="382"/>
      <c r="IB2" s="382"/>
      <c r="IC2" s="382"/>
      <c r="ID2" s="382"/>
      <c r="IE2" s="382"/>
      <c r="IF2" s="382"/>
      <c r="IG2" s="382"/>
      <c r="IH2" s="382"/>
      <c r="II2" s="382"/>
      <c r="IJ2" s="382"/>
      <c r="IK2" s="382"/>
      <c r="IL2" s="382"/>
      <c r="IM2" s="382"/>
      <c r="IN2" s="382"/>
      <c r="IO2" s="382"/>
      <c r="IP2" s="382"/>
      <c r="IQ2" s="382"/>
      <c r="IR2" s="382"/>
      <c r="IS2" s="382"/>
      <c r="IT2" s="382"/>
      <c r="IU2" s="382"/>
      <c r="IV2" s="382"/>
    </row>
    <row r="3" spans="1:256" ht="15.95" customHeight="1" thickBot="1" x14ac:dyDescent="0.25">
      <c r="A3" s="383" t="s">
        <v>238</v>
      </c>
      <c r="B3" s="383"/>
      <c r="C3" s="383"/>
      <c r="D3" s="383"/>
      <c r="E3" s="67"/>
      <c r="F3" s="67"/>
      <c r="M3" s="67"/>
      <c r="N3" s="67"/>
      <c r="O3" s="67"/>
      <c r="P3" s="67"/>
      <c r="Q3" s="382"/>
      <c r="R3" s="382"/>
      <c r="S3" s="382"/>
      <c r="T3" s="382"/>
      <c r="U3" s="67"/>
      <c r="V3" s="67"/>
      <c r="W3" s="67"/>
      <c r="X3" s="67"/>
      <c r="Y3" s="67"/>
      <c r="Z3" s="67"/>
      <c r="AA3" s="356"/>
      <c r="AB3" s="356"/>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c r="FS3" s="382"/>
      <c r="FT3" s="382"/>
      <c r="FU3" s="382"/>
      <c r="FV3" s="382"/>
      <c r="FW3" s="382"/>
      <c r="FX3" s="382"/>
      <c r="FY3" s="382"/>
      <c r="FZ3" s="382"/>
      <c r="GA3" s="382"/>
      <c r="GB3" s="382"/>
      <c r="GC3" s="382"/>
      <c r="GD3" s="382"/>
      <c r="GE3" s="382"/>
      <c r="GF3" s="382"/>
      <c r="GG3" s="382"/>
      <c r="GH3" s="382"/>
      <c r="GI3" s="382"/>
      <c r="GJ3" s="382"/>
      <c r="GK3" s="382"/>
      <c r="GL3" s="382"/>
      <c r="GM3" s="382"/>
      <c r="GN3" s="382"/>
      <c r="GO3" s="382"/>
      <c r="GP3" s="382"/>
      <c r="GQ3" s="382"/>
      <c r="GR3" s="382"/>
      <c r="GS3" s="382"/>
      <c r="GT3" s="382"/>
      <c r="GU3" s="382"/>
      <c r="GV3" s="382"/>
      <c r="GW3" s="382"/>
      <c r="GX3" s="382"/>
      <c r="GY3" s="382"/>
      <c r="GZ3" s="382"/>
      <c r="HA3" s="382"/>
      <c r="HB3" s="382"/>
      <c r="HC3" s="382"/>
      <c r="HD3" s="382"/>
      <c r="HE3" s="382"/>
      <c r="HF3" s="382"/>
      <c r="HG3" s="382"/>
      <c r="HH3" s="382"/>
      <c r="HI3" s="382"/>
      <c r="HJ3" s="382"/>
      <c r="HK3" s="382"/>
      <c r="HL3" s="382"/>
      <c r="HM3" s="382"/>
      <c r="HN3" s="382"/>
      <c r="HO3" s="382"/>
      <c r="HP3" s="382"/>
      <c r="HQ3" s="382"/>
      <c r="HR3" s="382"/>
      <c r="HS3" s="382"/>
      <c r="HT3" s="382"/>
      <c r="HU3" s="382"/>
      <c r="HV3" s="382"/>
      <c r="HW3" s="382"/>
      <c r="HX3" s="382"/>
      <c r="HY3" s="382"/>
      <c r="HZ3" s="382"/>
      <c r="IA3" s="382"/>
      <c r="IB3" s="382"/>
      <c r="IC3" s="382"/>
      <c r="ID3" s="382"/>
      <c r="IE3" s="382"/>
      <c r="IF3" s="382"/>
      <c r="IG3" s="382"/>
      <c r="IH3" s="382"/>
      <c r="II3" s="382"/>
      <c r="IJ3" s="382"/>
      <c r="IK3" s="382"/>
      <c r="IL3" s="382"/>
      <c r="IM3" s="382"/>
      <c r="IN3" s="382"/>
      <c r="IO3" s="382"/>
      <c r="IP3" s="382"/>
      <c r="IQ3" s="382"/>
      <c r="IR3" s="382"/>
      <c r="IS3" s="382"/>
      <c r="IT3" s="382"/>
      <c r="IU3" s="382"/>
      <c r="IV3" s="382"/>
    </row>
    <row r="4" spans="1:256" s="67" customFormat="1" ht="14.1" customHeight="1" thickTop="1" x14ac:dyDescent="0.2">
      <c r="A4" s="38" t="s">
        <v>147</v>
      </c>
      <c r="B4" s="62" t="s">
        <v>4</v>
      </c>
      <c r="C4" s="62" t="s">
        <v>5</v>
      </c>
      <c r="D4" s="62" t="s">
        <v>34</v>
      </c>
      <c r="U4" s="66"/>
      <c r="V4" s="66" t="s">
        <v>33</v>
      </c>
      <c r="W4" s="68">
        <v>14163165</v>
      </c>
      <c r="X4" s="69">
        <v>100</v>
      </c>
      <c r="Y4" s="66"/>
      <c r="Z4" s="66"/>
    </row>
    <row r="5" spans="1:256" s="67" customFormat="1" ht="14.1" customHeight="1" thickBot="1" x14ac:dyDescent="0.25">
      <c r="A5" s="63"/>
      <c r="B5" s="39"/>
      <c r="C5" s="244"/>
      <c r="D5" s="39"/>
      <c r="E5" s="71"/>
      <c r="F5" s="71"/>
      <c r="U5" s="66"/>
      <c r="V5" s="66" t="s">
        <v>39</v>
      </c>
      <c r="W5" s="68">
        <v>6003692.6709300019</v>
      </c>
      <c r="X5" s="72">
        <v>42.389484772153693</v>
      </c>
      <c r="Y5" s="66"/>
      <c r="Z5" s="66"/>
    </row>
    <row r="6" spans="1:256" ht="14.1" customHeight="1" thickTop="1" x14ac:dyDescent="0.2">
      <c r="A6" s="384" t="s">
        <v>36</v>
      </c>
      <c r="B6" s="384"/>
      <c r="C6" s="384"/>
      <c r="D6" s="384"/>
      <c r="E6" s="67"/>
      <c r="F6" s="67"/>
      <c r="V6" s="66" t="s">
        <v>37</v>
      </c>
      <c r="W6" s="68">
        <v>587497.78997000016</v>
      </c>
      <c r="X6" s="72">
        <v>4.1480685282562204</v>
      </c>
    </row>
    <row r="7" spans="1:256" ht="14.1" customHeight="1" x14ac:dyDescent="0.2">
      <c r="A7" s="245">
        <v>2019</v>
      </c>
      <c r="B7" s="246">
        <v>7699688.3865599995</v>
      </c>
      <c r="C7" s="167">
        <v>445063.27451000025</v>
      </c>
      <c r="D7" s="246">
        <v>7254625.1120499996</v>
      </c>
      <c r="E7" s="73"/>
      <c r="F7" s="73"/>
      <c r="V7" s="66" t="s">
        <v>38</v>
      </c>
      <c r="W7" s="68">
        <v>3746209.8708300022</v>
      </c>
      <c r="X7" s="72">
        <v>26.45037229199831</v>
      </c>
    </row>
    <row r="8" spans="1:256" ht="14.1" customHeight="1" x14ac:dyDescent="0.2">
      <c r="A8" s="247" t="s">
        <v>522</v>
      </c>
      <c r="B8" s="246">
        <v>6724049.9289000016</v>
      </c>
      <c r="C8" s="167">
        <v>411855.32885000017</v>
      </c>
      <c r="D8" s="246">
        <v>6312194.6000500014</v>
      </c>
      <c r="E8" s="73"/>
      <c r="F8" s="73"/>
      <c r="V8" s="66" t="s">
        <v>40</v>
      </c>
      <c r="W8" s="68">
        <v>2404982.608909999</v>
      </c>
      <c r="X8" s="72">
        <v>16.980545018786401</v>
      </c>
    </row>
    <row r="9" spans="1:256" ht="14.1" customHeight="1" x14ac:dyDescent="0.2">
      <c r="A9" s="247" t="s">
        <v>523</v>
      </c>
      <c r="B9" s="246">
        <v>6003692.6709300019</v>
      </c>
      <c r="C9" s="167">
        <v>448678.11693000008</v>
      </c>
      <c r="D9" s="246">
        <v>5555014.5540000014</v>
      </c>
      <c r="E9" s="73"/>
      <c r="F9" s="73"/>
      <c r="V9" s="66" t="s">
        <v>41</v>
      </c>
      <c r="W9" s="68">
        <v>1420782.0593599975</v>
      </c>
      <c r="X9" s="72">
        <v>10.03152938880538</v>
      </c>
    </row>
    <row r="10" spans="1:256" ht="14.1" customHeight="1" x14ac:dyDescent="0.2">
      <c r="A10" s="166" t="s">
        <v>524</v>
      </c>
      <c r="B10" s="250">
        <v>-10.713145583198314</v>
      </c>
      <c r="C10" s="250">
        <v>8.9407093949271044</v>
      </c>
      <c r="D10" s="250">
        <v>-11.995511767713907</v>
      </c>
      <c r="E10" s="75"/>
      <c r="F10" s="75"/>
      <c r="V10" s="67" t="s">
        <v>166</v>
      </c>
    </row>
    <row r="11" spans="1:256" ht="14.1" customHeight="1" x14ac:dyDescent="0.2">
      <c r="A11" s="166"/>
      <c r="B11" s="248"/>
      <c r="C11" s="249"/>
      <c r="D11" s="248"/>
      <c r="E11" s="75"/>
      <c r="F11" s="75"/>
      <c r="G11"/>
      <c r="H11" s="306"/>
      <c r="I11" s="306"/>
      <c r="J11" s="350"/>
      <c r="K11" s="350"/>
      <c r="L11" s="350"/>
      <c r="M11" s="350"/>
      <c r="V11" s="66" t="s">
        <v>35</v>
      </c>
      <c r="W11" s="68">
        <v>5960755</v>
      </c>
      <c r="X11" s="69">
        <v>100</v>
      </c>
    </row>
    <row r="12" spans="1:256" ht="14.1" customHeight="1" x14ac:dyDescent="0.2">
      <c r="A12" s="384" t="s">
        <v>375</v>
      </c>
      <c r="B12" s="384"/>
      <c r="C12" s="384"/>
      <c r="D12" s="384"/>
      <c r="E12" s="67"/>
      <c r="F12" s="67"/>
      <c r="G12"/>
      <c r="H12" s="306"/>
      <c r="I12" s="306"/>
      <c r="J12" s="350"/>
      <c r="K12" s="350"/>
      <c r="L12" s="350"/>
      <c r="M12" s="350"/>
      <c r="V12" s="66" t="s">
        <v>39</v>
      </c>
      <c r="W12" s="68">
        <v>448678.11693000008</v>
      </c>
      <c r="X12" s="72">
        <v>7.5272027944446656</v>
      </c>
    </row>
    <row r="13" spans="1:256" ht="14.1" customHeight="1" x14ac:dyDescent="0.2">
      <c r="A13" s="245">
        <v>2019</v>
      </c>
      <c r="B13" s="246">
        <v>2752769.7674799999</v>
      </c>
      <c r="C13" s="167">
        <v>783955.88488000014</v>
      </c>
      <c r="D13" s="246">
        <v>1968813.8825999997</v>
      </c>
      <c r="E13" s="73"/>
      <c r="F13" s="73"/>
      <c r="G13"/>
      <c r="H13" s="306"/>
      <c r="I13" s="306"/>
      <c r="J13" s="350"/>
      <c r="K13" s="350"/>
      <c r="L13" s="350"/>
      <c r="M13" s="350"/>
      <c r="V13" s="66" t="s">
        <v>37</v>
      </c>
      <c r="W13" s="68">
        <v>3100736.167429999</v>
      </c>
      <c r="X13" s="72">
        <v>52.019184942679217</v>
      </c>
    </row>
    <row r="14" spans="1:256" ht="14.1" customHeight="1" x14ac:dyDescent="0.2">
      <c r="A14" s="247" t="s">
        <v>522</v>
      </c>
      <c r="B14" s="246">
        <v>2572293.4098100001</v>
      </c>
      <c r="C14" s="167">
        <v>726992.44379000005</v>
      </c>
      <c r="D14" s="246">
        <v>1845300.9660200002</v>
      </c>
      <c r="E14" s="73"/>
      <c r="F14" s="73"/>
      <c r="G14"/>
      <c r="H14" s="306"/>
      <c r="I14" s="306"/>
      <c r="J14" s="350"/>
      <c r="K14" s="350"/>
      <c r="L14" s="350"/>
      <c r="M14" s="350"/>
      <c r="V14" s="66" t="s">
        <v>38</v>
      </c>
      <c r="W14" s="68">
        <v>1219541.00651</v>
      </c>
      <c r="X14" s="72">
        <v>20.459505658427499</v>
      </c>
    </row>
    <row r="15" spans="1:256" ht="14.1" customHeight="1" x14ac:dyDescent="0.2">
      <c r="A15" s="247" t="s">
        <v>523</v>
      </c>
      <c r="B15" s="246">
        <v>2404982.608909999</v>
      </c>
      <c r="C15" s="167">
        <v>667371.35118000011</v>
      </c>
      <c r="D15" s="246">
        <v>1737611.2577299988</v>
      </c>
      <c r="E15" s="73"/>
      <c r="F15" s="73"/>
      <c r="G15"/>
      <c r="H15"/>
      <c r="I15"/>
      <c r="J15"/>
      <c r="K15"/>
      <c r="V15" s="66" t="s">
        <v>40</v>
      </c>
      <c r="W15" s="68">
        <v>667371.35118000011</v>
      </c>
      <c r="X15" s="72">
        <v>11.196087595950514</v>
      </c>
    </row>
    <row r="16" spans="1:256" ht="14.1" customHeight="1" x14ac:dyDescent="0.2">
      <c r="A16" s="245" t="s">
        <v>524</v>
      </c>
      <c r="B16" s="250">
        <v>-6.5043435660148585</v>
      </c>
      <c r="C16" s="250">
        <v>-8.2010608389792452</v>
      </c>
      <c r="D16" s="250">
        <v>-5.835888577150083</v>
      </c>
      <c r="E16" s="75"/>
      <c r="F16" s="75"/>
      <c r="G16"/>
      <c r="H16" s="306"/>
      <c r="I16" s="306"/>
      <c r="J16" s="306"/>
      <c r="K16" s="306"/>
      <c r="L16" s="350"/>
      <c r="M16" s="350"/>
      <c r="V16" s="66" t="s">
        <v>41</v>
      </c>
      <c r="W16" s="68">
        <v>524428.35795000102</v>
      </c>
      <c r="X16" s="72">
        <v>8.7980190084981018</v>
      </c>
    </row>
    <row r="17" spans="1:13" ht="14.1" customHeight="1" x14ac:dyDescent="0.2">
      <c r="A17" s="166"/>
      <c r="B17" s="250"/>
      <c r="C17" s="251"/>
      <c r="D17" s="250"/>
      <c r="E17" s="75"/>
      <c r="F17" s="75"/>
      <c r="G17" s="40"/>
      <c r="H17" s="40"/>
      <c r="I17" s="40"/>
      <c r="J17" s="306"/>
      <c r="K17" s="306"/>
      <c r="L17" s="350"/>
      <c r="M17" s="350"/>
    </row>
    <row r="18" spans="1:13" ht="14.1" customHeight="1" x14ac:dyDescent="0.2">
      <c r="A18" s="384" t="s">
        <v>37</v>
      </c>
      <c r="B18" s="384"/>
      <c r="C18" s="384"/>
      <c r="D18" s="384"/>
      <c r="E18" s="67"/>
      <c r="F18" s="67"/>
      <c r="G18" s="40"/>
      <c r="H18" s="40"/>
      <c r="I18" s="40"/>
      <c r="J18" s="306"/>
      <c r="K18" s="306"/>
      <c r="L18" s="350"/>
      <c r="M18" s="350"/>
    </row>
    <row r="19" spans="1:13" ht="14.1" customHeight="1" x14ac:dyDescent="0.2">
      <c r="A19" s="245">
        <v>2019</v>
      </c>
      <c r="B19" s="246">
        <v>585017.54407999991</v>
      </c>
      <c r="C19" s="167">
        <v>3220223.6455400013</v>
      </c>
      <c r="D19" s="246">
        <v>-2635206.1014600014</v>
      </c>
      <c r="E19" s="73"/>
      <c r="F19" s="73"/>
      <c r="G19" s="221"/>
      <c r="H19" s="306"/>
      <c r="I19" s="306"/>
      <c r="J19" s="306"/>
      <c r="K19" s="306"/>
      <c r="L19" s="350"/>
      <c r="M19" s="350"/>
    </row>
    <row r="20" spans="1:13" ht="14.1" customHeight="1" x14ac:dyDescent="0.2">
      <c r="A20" s="247" t="s">
        <v>522</v>
      </c>
      <c r="B20" s="246">
        <v>525772.1772700001</v>
      </c>
      <c r="C20" s="167">
        <v>2936123.81121</v>
      </c>
      <c r="D20" s="246">
        <v>-2410351.6339400001</v>
      </c>
      <c r="E20" s="73"/>
      <c r="F20" s="73"/>
      <c r="G20"/>
      <c r="H20"/>
      <c r="I20"/>
      <c r="J20"/>
      <c r="K20"/>
    </row>
    <row r="21" spans="1:13" ht="14.1" customHeight="1" x14ac:dyDescent="0.2">
      <c r="A21" s="247" t="s">
        <v>523</v>
      </c>
      <c r="B21" s="246">
        <v>587497.78997000016</v>
      </c>
      <c r="C21" s="167">
        <v>3100736.167429999</v>
      </c>
      <c r="D21" s="246">
        <v>-2513238.3774599987</v>
      </c>
      <c r="E21" s="73"/>
      <c r="F21" s="73"/>
      <c r="G21"/>
      <c r="H21"/>
      <c r="I21"/>
      <c r="J21"/>
      <c r="K21"/>
    </row>
    <row r="22" spans="1:13" ht="14.1" customHeight="1" x14ac:dyDescent="0.2">
      <c r="A22" s="245" t="s">
        <v>524</v>
      </c>
      <c r="B22" s="250">
        <v>11.739992218778461</v>
      </c>
      <c r="C22" s="250">
        <v>5.606451457922712</v>
      </c>
      <c r="D22" s="250">
        <v>4.2685366761951782</v>
      </c>
      <c r="E22" s="75"/>
      <c r="F22" s="75"/>
      <c r="G22"/>
      <c r="H22"/>
      <c r="I22"/>
      <c r="J22"/>
      <c r="K22"/>
    </row>
    <row r="23" spans="1:13" ht="14.1" customHeight="1" x14ac:dyDescent="0.2">
      <c r="A23" s="166"/>
      <c r="B23" s="250"/>
      <c r="C23" s="251"/>
      <c r="D23" s="250"/>
      <c r="E23" s="75"/>
      <c r="F23" s="75"/>
      <c r="G23"/>
      <c r="H23"/>
      <c r="I23"/>
      <c r="J23"/>
      <c r="K23"/>
    </row>
    <row r="24" spans="1:13" ht="14.1" customHeight="1" x14ac:dyDescent="0.2">
      <c r="A24" s="384" t="s">
        <v>38</v>
      </c>
      <c r="B24" s="384"/>
      <c r="C24" s="384"/>
      <c r="D24" s="384"/>
      <c r="E24" s="67"/>
      <c r="F24" s="67"/>
      <c r="G24"/>
      <c r="H24"/>
      <c r="I24"/>
      <c r="J24"/>
      <c r="K24"/>
    </row>
    <row r="25" spans="1:13" ht="14.1" customHeight="1" x14ac:dyDescent="0.2">
      <c r="A25" s="245">
        <v>2019</v>
      </c>
      <c r="B25" s="246">
        <v>4169171.1928099976</v>
      </c>
      <c r="C25" s="167">
        <v>1362204.1859400002</v>
      </c>
      <c r="D25" s="246">
        <v>2806967.0068699974</v>
      </c>
      <c r="E25" s="73"/>
      <c r="F25" s="73"/>
      <c r="G25" s="68"/>
      <c r="H25" s="68"/>
      <c r="I25" s="68"/>
      <c r="J25" s="68"/>
    </row>
    <row r="26" spans="1:13" ht="14.1" customHeight="1" x14ac:dyDescent="0.2">
      <c r="A26" s="247" t="s">
        <v>522</v>
      </c>
      <c r="B26" s="246">
        <v>3861623.3313700007</v>
      </c>
      <c r="C26" s="167">
        <v>1252910.7609699997</v>
      </c>
      <c r="D26" s="246">
        <v>2608712.570400001</v>
      </c>
      <c r="E26" s="73"/>
      <c r="F26" s="73"/>
    </row>
    <row r="27" spans="1:13" ht="14.1" customHeight="1" x14ac:dyDescent="0.2">
      <c r="A27" s="247" t="s">
        <v>523</v>
      </c>
      <c r="B27" s="246">
        <v>3746209.8708300022</v>
      </c>
      <c r="C27" s="167">
        <v>1219541.00651</v>
      </c>
      <c r="D27" s="246">
        <v>2526668.8643200025</v>
      </c>
      <c r="E27" s="73"/>
      <c r="F27" s="73"/>
    </row>
    <row r="28" spans="1:13" ht="14.1" customHeight="1" x14ac:dyDescent="0.2">
      <c r="A28" s="245" t="s">
        <v>524</v>
      </c>
      <c r="B28" s="250">
        <v>-2.9887291078452449</v>
      </c>
      <c r="C28" s="250">
        <v>-2.6633783905060437</v>
      </c>
      <c r="D28" s="250">
        <v>-3.14498833681085</v>
      </c>
      <c r="E28" s="70"/>
      <c r="F28" s="75"/>
    </row>
    <row r="29" spans="1:13" ht="14.1" customHeight="1" x14ac:dyDescent="0.2">
      <c r="A29" s="166"/>
      <c r="B29" s="250"/>
      <c r="C29" s="251"/>
      <c r="D29" s="250"/>
      <c r="E29" s="75"/>
      <c r="F29" s="76"/>
      <c r="G29" s="77"/>
      <c r="H29" s="78"/>
    </row>
    <row r="30" spans="1:13" ht="14.1" customHeight="1" x14ac:dyDescent="0.2">
      <c r="A30" s="384" t="s">
        <v>148</v>
      </c>
      <c r="B30" s="384"/>
      <c r="C30" s="384"/>
      <c r="D30" s="384"/>
      <c r="E30" s="67"/>
      <c r="F30" s="67"/>
    </row>
    <row r="31" spans="1:13" ht="14.1" customHeight="1" x14ac:dyDescent="0.2">
      <c r="A31" s="245">
        <v>2019</v>
      </c>
      <c r="B31" s="246">
        <v>1658767.109070003</v>
      </c>
      <c r="C31" s="167">
        <v>534318.00912999827</v>
      </c>
      <c r="D31" s="246">
        <v>1124449.0999400057</v>
      </c>
      <c r="E31" s="79"/>
      <c r="F31" s="73"/>
      <c r="G31" s="73"/>
      <c r="H31" s="73"/>
    </row>
    <row r="32" spans="1:13" ht="14.1" customHeight="1" x14ac:dyDescent="0.2">
      <c r="A32" s="247" t="s">
        <v>522</v>
      </c>
      <c r="B32" s="246">
        <v>1562557.1526499949</v>
      </c>
      <c r="C32" s="167">
        <v>487103.65517999977</v>
      </c>
      <c r="D32" s="246">
        <v>1075453.497469997</v>
      </c>
      <c r="E32" s="80"/>
      <c r="F32" s="73"/>
      <c r="G32" s="73"/>
      <c r="H32" s="73"/>
    </row>
    <row r="33" spans="1:8" ht="14.1" customHeight="1" x14ac:dyDescent="0.2">
      <c r="A33" s="247" t="s">
        <v>523</v>
      </c>
      <c r="B33" s="246">
        <v>1420782.0593599975</v>
      </c>
      <c r="C33" s="167">
        <v>524428.35795000102</v>
      </c>
      <c r="D33" s="246">
        <v>896353.70140999556</v>
      </c>
      <c r="E33" s="80"/>
      <c r="F33" s="73"/>
      <c r="G33" s="73"/>
      <c r="H33" s="73"/>
    </row>
    <row r="34" spans="1:8" ht="14.1" customHeight="1" x14ac:dyDescent="0.2">
      <c r="A34" s="245" t="s">
        <v>524</v>
      </c>
      <c r="B34" s="250">
        <v>-9.0732740910984369</v>
      </c>
      <c r="C34" s="250">
        <v>7.6625790780010972</v>
      </c>
      <c r="D34" s="250">
        <v>-16.653420764480607</v>
      </c>
      <c r="E34" s="75"/>
      <c r="F34" s="73"/>
      <c r="G34" s="73"/>
      <c r="H34" s="73"/>
    </row>
    <row r="35" spans="1:8" ht="14.1" customHeight="1" x14ac:dyDescent="0.2">
      <c r="A35" s="166"/>
      <c r="B35" s="246"/>
      <c r="C35" s="167"/>
      <c r="D35" s="115"/>
      <c r="E35" s="75"/>
      <c r="F35" s="81"/>
      <c r="G35" s="81"/>
      <c r="H35" s="73"/>
    </row>
    <row r="36" spans="1:8" ht="14.1" customHeight="1" x14ac:dyDescent="0.2">
      <c r="A36" s="365" t="s">
        <v>132</v>
      </c>
      <c r="B36" s="365"/>
      <c r="C36" s="365"/>
      <c r="D36" s="365"/>
      <c r="E36" s="77"/>
      <c r="F36" s="77"/>
      <c r="G36" s="77"/>
      <c r="H36" s="78"/>
    </row>
    <row r="37" spans="1:8" ht="14.1" customHeight="1" x14ac:dyDescent="0.2">
      <c r="A37" s="245">
        <v>2019</v>
      </c>
      <c r="B37" s="246">
        <v>16865414</v>
      </c>
      <c r="C37" s="167">
        <v>6345765</v>
      </c>
      <c r="D37" s="246">
        <v>10519649</v>
      </c>
      <c r="E37" s="79"/>
      <c r="F37" s="73"/>
      <c r="G37" s="73"/>
      <c r="H37" s="73"/>
    </row>
    <row r="38" spans="1:8" ht="14.1" customHeight="1" x14ac:dyDescent="0.2">
      <c r="A38" s="247" t="s">
        <v>522</v>
      </c>
      <c r="B38" s="246">
        <v>15246296</v>
      </c>
      <c r="C38" s="167">
        <v>5814986</v>
      </c>
      <c r="D38" s="246">
        <v>9431310</v>
      </c>
      <c r="E38" s="81"/>
      <c r="F38" s="73"/>
      <c r="G38" s="73"/>
      <c r="H38" s="73"/>
    </row>
    <row r="39" spans="1:8" ht="14.1" customHeight="1" x14ac:dyDescent="0.2">
      <c r="A39" s="247" t="s">
        <v>523</v>
      </c>
      <c r="B39" s="246">
        <v>14163165</v>
      </c>
      <c r="C39" s="167">
        <v>5960755</v>
      </c>
      <c r="D39" s="246">
        <v>8202410</v>
      </c>
      <c r="E39" s="81"/>
      <c r="F39" s="73"/>
      <c r="G39" s="73"/>
      <c r="H39" s="73"/>
    </row>
    <row r="40" spans="1:8" ht="14.1" customHeight="1" thickBot="1" x14ac:dyDescent="0.25">
      <c r="A40" s="252" t="s">
        <v>524</v>
      </c>
      <c r="B40" s="252">
        <v>-7.1042238718177835</v>
      </c>
      <c r="C40" s="252">
        <v>2.5067816156393086</v>
      </c>
      <c r="D40" s="252">
        <v>-13.03000325511514</v>
      </c>
      <c r="E40" s="75"/>
      <c r="F40" s="73"/>
      <c r="G40" s="73"/>
      <c r="H40" s="73"/>
    </row>
    <row r="41" spans="1:8" ht="26.25" customHeight="1" thickTop="1" x14ac:dyDescent="0.2">
      <c r="A41" s="387" t="s">
        <v>418</v>
      </c>
      <c r="B41" s="388"/>
      <c r="C41" s="388"/>
      <c r="D41" s="388"/>
      <c r="E41" s="75"/>
      <c r="F41" s="73"/>
      <c r="G41" s="73"/>
      <c r="H41" s="73"/>
    </row>
    <row r="42" spans="1:8" ht="14.1" customHeight="1" x14ac:dyDescent="0.2">
      <c r="E42" s="75"/>
      <c r="F42" s="73"/>
      <c r="G42" s="73"/>
      <c r="H42" s="73"/>
    </row>
    <row r="43" spans="1:8" ht="14.1" customHeight="1" x14ac:dyDescent="0.2"/>
    <row r="44" spans="1:8" ht="14.1" customHeight="1" x14ac:dyDescent="0.2">
      <c r="E44" s="79"/>
      <c r="F44" s="68"/>
      <c r="G44" s="68"/>
      <c r="H44" s="68"/>
    </row>
    <row r="45" spans="1:8" ht="14.1" customHeight="1" x14ac:dyDescent="0.2">
      <c r="E45" s="81"/>
      <c r="F45" s="68"/>
      <c r="G45" s="68"/>
      <c r="H45" s="68"/>
    </row>
    <row r="46" spans="1:8" ht="14.1" customHeight="1" x14ac:dyDescent="0.2">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385"/>
      <c r="B83" s="386"/>
      <c r="C83" s="386"/>
      <c r="D83" s="386"/>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F1"/>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89" t="s">
        <v>428</v>
      </c>
      <c r="B1" s="389"/>
      <c r="C1" s="389"/>
      <c r="D1" s="389"/>
      <c r="E1" s="389"/>
      <c r="F1" s="389"/>
    </row>
    <row r="2" spans="1:6" ht="15.95" customHeight="1" x14ac:dyDescent="0.2">
      <c r="A2" s="394" t="s">
        <v>149</v>
      </c>
      <c r="B2" s="394"/>
      <c r="C2" s="394"/>
      <c r="D2" s="394"/>
      <c r="E2" s="394"/>
      <c r="F2" s="394"/>
    </row>
    <row r="3" spans="1:6" ht="15.95" customHeight="1" thickBot="1" x14ac:dyDescent="0.25">
      <c r="A3" s="394" t="s">
        <v>239</v>
      </c>
      <c r="B3" s="394"/>
      <c r="C3" s="394"/>
      <c r="D3" s="394"/>
      <c r="E3" s="394"/>
      <c r="F3" s="394"/>
    </row>
    <row r="4" spans="1:6" ht="12.75" customHeight="1" thickTop="1" x14ac:dyDescent="0.2">
      <c r="A4" s="392" t="s">
        <v>23</v>
      </c>
      <c r="B4" s="396">
        <v>2019</v>
      </c>
      <c r="C4" s="390" t="s">
        <v>513</v>
      </c>
      <c r="D4" s="390"/>
      <c r="E4" s="99" t="s">
        <v>144</v>
      </c>
      <c r="F4" s="100" t="s">
        <v>135</v>
      </c>
    </row>
    <row r="5" spans="1:6" ht="13.5" customHeight="1" thickBot="1" x14ac:dyDescent="0.25">
      <c r="A5" s="393"/>
      <c r="B5" s="397"/>
      <c r="C5" s="360">
        <v>2019</v>
      </c>
      <c r="D5" s="360">
        <v>2020</v>
      </c>
      <c r="E5" s="48" t="s">
        <v>514</v>
      </c>
      <c r="F5" s="49">
        <v>2020</v>
      </c>
    </row>
    <row r="6" spans="1:6" ht="12" thickTop="1" x14ac:dyDescent="0.2">
      <c r="A6" s="46"/>
      <c r="B6" s="44"/>
      <c r="C6" s="44"/>
      <c r="D6" s="44"/>
      <c r="E6" s="44"/>
      <c r="F6" s="47"/>
    </row>
    <row r="7" spans="1:6" ht="12.75" customHeight="1" x14ac:dyDescent="0.2">
      <c r="A7" s="43" t="s">
        <v>17</v>
      </c>
      <c r="B7" s="44">
        <v>4721376.7735299999</v>
      </c>
      <c r="C7" s="44">
        <v>3953045.0104900012</v>
      </c>
      <c r="D7" s="44">
        <v>3707597.3145799991</v>
      </c>
      <c r="E7" s="3">
        <v>-6.2090792100436401E-2</v>
      </c>
      <c r="F7" s="45">
        <v>0.26177745684527426</v>
      </c>
    </row>
    <row r="8" spans="1:6" x14ac:dyDescent="0.2">
      <c r="A8" s="43" t="s">
        <v>12</v>
      </c>
      <c r="B8" s="44">
        <v>3285268.2291099969</v>
      </c>
      <c r="C8" s="44">
        <v>3052821.2570900009</v>
      </c>
      <c r="D8" s="44">
        <v>2992427.2148700021</v>
      </c>
      <c r="E8" s="3">
        <v>-1.978302597301991E-2</v>
      </c>
      <c r="F8" s="45">
        <v>0.21128238037684388</v>
      </c>
    </row>
    <row r="9" spans="1:6" x14ac:dyDescent="0.2">
      <c r="A9" s="43" t="s">
        <v>13</v>
      </c>
      <c r="B9" s="44">
        <v>915585.35951000033</v>
      </c>
      <c r="C9" s="44">
        <v>855430.33056000015</v>
      </c>
      <c r="D9" s="44">
        <v>756192.56351999985</v>
      </c>
      <c r="E9" s="3">
        <v>-0.11600917514233466</v>
      </c>
      <c r="F9" s="45">
        <v>5.3391495722883965E-2</v>
      </c>
    </row>
    <row r="10" spans="1:6" x14ac:dyDescent="0.2">
      <c r="A10" s="43" t="s">
        <v>528</v>
      </c>
      <c r="B10" s="44">
        <v>806529.64664999943</v>
      </c>
      <c r="C10" s="44">
        <v>742759.37366999965</v>
      </c>
      <c r="D10" s="44">
        <v>624656.41680999997</v>
      </c>
      <c r="E10" s="3">
        <v>-0.15900567673276059</v>
      </c>
      <c r="F10" s="45">
        <v>4.4104295671906664E-2</v>
      </c>
    </row>
    <row r="11" spans="1:6" x14ac:dyDescent="0.2">
      <c r="A11" s="43" t="s">
        <v>102</v>
      </c>
      <c r="B11" s="44">
        <v>659085.84198000003</v>
      </c>
      <c r="C11" s="44">
        <v>608210.40678000054</v>
      </c>
      <c r="D11" s="44">
        <v>476719.84401000006</v>
      </c>
      <c r="E11" s="3">
        <v>-0.21619255656301642</v>
      </c>
      <c r="F11" s="45">
        <v>3.365913226386899E-2</v>
      </c>
    </row>
    <row r="12" spans="1:6" x14ac:dyDescent="0.2">
      <c r="A12" s="43" t="s">
        <v>16</v>
      </c>
      <c r="B12" s="44">
        <v>538696.84277999995</v>
      </c>
      <c r="C12" s="44">
        <v>498635.01951999986</v>
      </c>
      <c r="D12" s="44">
        <v>470268.68846999982</v>
      </c>
      <c r="E12" s="3">
        <v>-5.688796402087095E-2</v>
      </c>
      <c r="F12" s="45">
        <v>3.3203643992709246E-2</v>
      </c>
    </row>
    <row r="13" spans="1:6" x14ac:dyDescent="0.2">
      <c r="A13" s="43" t="s">
        <v>14</v>
      </c>
      <c r="B13" s="44">
        <v>557364.58312000008</v>
      </c>
      <c r="C13" s="44">
        <v>505430.7740899999</v>
      </c>
      <c r="D13" s="44">
        <v>467589.44769999996</v>
      </c>
      <c r="E13" s="3">
        <v>-7.486945459174138E-2</v>
      </c>
      <c r="F13" s="45">
        <v>3.3014474356543894E-2</v>
      </c>
    </row>
    <row r="14" spans="1:6" x14ac:dyDescent="0.2">
      <c r="A14" s="43" t="s">
        <v>27</v>
      </c>
      <c r="B14" s="44">
        <v>403709.84177999984</v>
      </c>
      <c r="C14" s="44">
        <v>360994.88047000009</v>
      </c>
      <c r="D14" s="44">
        <v>402881.17359000019</v>
      </c>
      <c r="E14" s="3">
        <v>0.11603015828220588</v>
      </c>
      <c r="F14" s="45">
        <v>2.8445702185210735E-2</v>
      </c>
    </row>
    <row r="15" spans="1:6" x14ac:dyDescent="0.2">
      <c r="A15" s="43" t="s">
        <v>318</v>
      </c>
      <c r="B15" s="44">
        <v>306524.28534000006</v>
      </c>
      <c r="C15" s="44">
        <v>296691.42808000004</v>
      </c>
      <c r="D15" s="44">
        <v>304550.23699</v>
      </c>
      <c r="E15" s="3">
        <v>2.6488156266789447E-2</v>
      </c>
      <c r="F15" s="45">
        <v>2.1502978817940763E-2</v>
      </c>
    </row>
    <row r="16" spans="1:6" x14ac:dyDescent="0.2">
      <c r="A16" s="43" t="s">
        <v>18</v>
      </c>
      <c r="B16" s="44">
        <v>364976.55725999991</v>
      </c>
      <c r="C16" s="44">
        <v>338258.74176999985</v>
      </c>
      <c r="D16" s="44">
        <v>297063.14087999996</v>
      </c>
      <c r="E16" s="3">
        <v>-0.1217872468703587</v>
      </c>
      <c r="F16" s="45">
        <v>2.0974347250773396E-2</v>
      </c>
    </row>
    <row r="17" spans="1:9" x14ac:dyDescent="0.2">
      <c r="A17" s="43" t="s">
        <v>167</v>
      </c>
      <c r="B17" s="44">
        <v>356974.22555999999</v>
      </c>
      <c r="C17" s="44">
        <v>331215.45495999971</v>
      </c>
      <c r="D17" s="44">
        <v>293645.10479000007</v>
      </c>
      <c r="E17" s="3">
        <v>-0.11343175448904383</v>
      </c>
      <c r="F17" s="45">
        <v>2.0733014463222031E-2</v>
      </c>
    </row>
    <row r="18" spans="1:9" x14ac:dyDescent="0.2">
      <c r="A18" s="43" t="s">
        <v>19</v>
      </c>
      <c r="B18" s="44">
        <v>326538.38058000023</v>
      </c>
      <c r="C18" s="44">
        <v>303371.30018999998</v>
      </c>
      <c r="D18" s="44">
        <v>286193.20826000004</v>
      </c>
      <c r="E18" s="3">
        <v>-5.6623984929495247E-2</v>
      </c>
      <c r="F18" s="45">
        <v>2.0206868186595301E-2</v>
      </c>
    </row>
    <row r="19" spans="1:9" x14ac:dyDescent="0.2">
      <c r="A19" s="43" t="s">
        <v>20</v>
      </c>
      <c r="B19" s="44">
        <v>304728.59238999977</v>
      </c>
      <c r="C19" s="44">
        <v>288929.02696999972</v>
      </c>
      <c r="D19" s="44">
        <v>261162.16433000012</v>
      </c>
      <c r="E19" s="3">
        <v>-9.6102710520956786E-2</v>
      </c>
      <c r="F19" s="45">
        <v>1.843953412461128E-2</v>
      </c>
    </row>
    <row r="20" spans="1:9" x14ac:dyDescent="0.2">
      <c r="A20" s="43" t="s">
        <v>351</v>
      </c>
      <c r="B20" s="44">
        <v>269702.48587999999</v>
      </c>
      <c r="C20" s="44">
        <v>249384.47641</v>
      </c>
      <c r="D20" s="44">
        <v>197884.81198000006</v>
      </c>
      <c r="E20" s="3">
        <v>-0.20650709768049891</v>
      </c>
      <c r="F20" s="45">
        <v>1.3971793167699455E-2</v>
      </c>
    </row>
    <row r="21" spans="1:9" x14ac:dyDescent="0.2">
      <c r="A21" s="43" t="s">
        <v>317</v>
      </c>
      <c r="B21" s="44">
        <v>175767.92367000008</v>
      </c>
      <c r="C21" s="44">
        <v>170105.98890999999</v>
      </c>
      <c r="D21" s="44">
        <v>173376.89345999996</v>
      </c>
      <c r="E21" s="3">
        <v>1.9228626640127023E-2</v>
      </c>
      <c r="F21" s="45">
        <v>1.2241394734863286E-2</v>
      </c>
    </row>
    <row r="22" spans="1:9" x14ac:dyDescent="0.2">
      <c r="A22" s="46" t="s">
        <v>21</v>
      </c>
      <c r="B22" s="44">
        <v>2872584.4308600072</v>
      </c>
      <c r="C22" s="44">
        <v>2691012.5300399996</v>
      </c>
      <c r="D22" s="44">
        <v>2450956.7757600006</v>
      </c>
      <c r="E22" s="3">
        <v>-8.9206479568651742E-2</v>
      </c>
      <c r="F22" s="45">
        <v>0.17305148783905297</v>
      </c>
      <c r="I22" s="5"/>
    </row>
    <row r="23" spans="1:9" ht="12" thickBot="1" x14ac:dyDescent="0.25">
      <c r="A23" s="101" t="s">
        <v>22</v>
      </c>
      <c r="B23" s="102">
        <v>16865414</v>
      </c>
      <c r="C23" s="102">
        <v>15246296</v>
      </c>
      <c r="D23" s="102">
        <v>14163165</v>
      </c>
      <c r="E23" s="103">
        <v>-7.1042238718177844E-2</v>
      </c>
      <c r="F23" s="104">
        <v>1</v>
      </c>
    </row>
    <row r="24" spans="1:9" s="46" customFormat="1" ht="31.5" customHeight="1" thickTop="1" x14ac:dyDescent="0.2">
      <c r="A24" s="391" t="s">
        <v>419</v>
      </c>
      <c r="B24" s="391"/>
      <c r="C24" s="391"/>
      <c r="D24" s="391"/>
      <c r="E24" s="391"/>
      <c r="F24" s="391"/>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89" t="s">
        <v>169</v>
      </c>
      <c r="B49" s="389"/>
      <c r="C49" s="389"/>
      <c r="D49" s="389"/>
      <c r="E49" s="389"/>
      <c r="F49" s="389"/>
    </row>
    <row r="50" spans="1:9" ht="15.95" customHeight="1" x14ac:dyDescent="0.2">
      <c r="A50" s="394" t="s">
        <v>164</v>
      </c>
      <c r="B50" s="394"/>
      <c r="C50" s="394"/>
      <c r="D50" s="394"/>
      <c r="E50" s="394"/>
      <c r="F50" s="394"/>
    </row>
    <row r="51" spans="1:9" ht="15.95" customHeight="1" thickBot="1" x14ac:dyDescent="0.25">
      <c r="A51" s="395" t="s">
        <v>240</v>
      </c>
      <c r="B51" s="395"/>
      <c r="C51" s="395"/>
      <c r="D51" s="395"/>
      <c r="E51" s="395"/>
      <c r="F51" s="395"/>
    </row>
    <row r="52" spans="1:9" ht="12.75" customHeight="1" thickTop="1" x14ac:dyDescent="0.2">
      <c r="A52" s="392" t="s">
        <v>23</v>
      </c>
      <c r="B52" s="396">
        <v>2019</v>
      </c>
      <c r="C52" s="390" t="s">
        <v>513</v>
      </c>
      <c r="D52" s="390"/>
      <c r="E52" s="99" t="s">
        <v>144</v>
      </c>
      <c r="F52" s="100" t="s">
        <v>135</v>
      </c>
    </row>
    <row r="53" spans="1:9" ht="13.5" customHeight="1" thickBot="1" x14ac:dyDescent="0.25">
      <c r="A53" s="393"/>
      <c r="B53" s="397"/>
      <c r="C53" s="360">
        <v>2019</v>
      </c>
      <c r="D53" s="360">
        <v>2020</v>
      </c>
      <c r="E53" s="48" t="s">
        <v>514</v>
      </c>
      <c r="F53" s="49">
        <v>2020</v>
      </c>
    </row>
    <row r="54" spans="1:9" ht="12" thickTop="1" x14ac:dyDescent="0.2">
      <c r="A54" s="46"/>
      <c r="B54" s="44"/>
      <c r="C54" s="44"/>
      <c r="D54" s="44"/>
      <c r="E54" s="44"/>
      <c r="F54" s="47"/>
    </row>
    <row r="55" spans="1:9" ht="12.75" customHeight="1" x14ac:dyDescent="0.2">
      <c r="A55" s="46" t="s">
        <v>26</v>
      </c>
      <c r="B55" s="44">
        <v>1509711.6218200012</v>
      </c>
      <c r="C55" s="44">
        <v>1369706.0549100004</v>
      </c>
      <c r="D55" s="44">
        <v>1569783.4398699983</v>
      </c>
      <c r="E55" s="3">
        <v>0.1460732280789577</v>
      </c>
      <c r="F55" s="45">
        <v>0.26335312219173551</v>
      </c>
      <c r="I55" s="44"/>
    </row>
    <row r="56" spans="1:9" x14ac:dyDescent="0.2">
      <c r="A56" s="46" t="s">
        <v>12</v>
      </c>
      <c r="B56" s="44">
        <v>995490.13257000025</v>
      </c>
      <c r="C56" s="44">
        <v>922798.20288</v>
      </c>
      <c r="D56" s="44">
        <v>848822.17607999966</v>
      </c>
      <c r="E56" s="3">
        <v>-8.0164901241815842E-2</v>
      </c>
      <c r="F56" s="45">
        <v>0.1424017890485349</v>
      </c>
      <c r="I56" s="44"/>
    </row>
    <row r="57" spans="1:9" x14ac:dyDescent="0.2">
      <c r="A57" s="46" t="s">
        <v>27</v>
      </c>
      <c r="B57" s="44">
        <v>977852.52817999991</v>
      </c>
      <c r="C57" s="44">
        <v>904103.89458999957</v>
      </c>
      <c r="D57" s="44">
        <v>834631.06833999965</v>
      </c>
      <c r="E57" s="3">
        <v>-7.6841640286822374E-2</v>
      </c>
      <c r="F57" s="45">
        <v>0.14002103229205018</v>
      </c>
      <c r="I57" s="44"/>
    </row>
    <row r="58" spans="1:9" x14ac:dyDescent="0.2">
      <c r="A58" s="46" t="s">
        <v>28</v>
      </c>
      <c r="B58" s="44">
        <v>681235.46351000015</v>
      </c>
      <c r="C58" s="44">
        <v>613129.24534000026</v>
      </c>
      <c r="D58" s="44">
        <v>640954.87919000024</v>
      </c>
      <c r="E58" s="3">
        <v>4.5382982562787E-2</v>
      </c>
      <c r="F58" s="45">
        <v>0.10752914340381382</v>
      </c>
      <c r="I58" s="44"/>
    </row>
    <row r="59" spans="1:9" x14ac:dyDescent="0.2">
      <c r="A59" s="46" t="s">
        <v>19</v>
      </c>
      <c r="B59" s="44">
        <v>219022.50229999999</v>
      </c>
      <c r="C59" s="44">
        <v>193857.36522000001</v>
      </c>
      <c r="D59" s="44">
        <v>270924.24608000007</v>
      </c>
      <c r="E59" s="3">
        <v>0.39754424998266291</v>
      </c>
      <c r="F59" s="45">
        <v>4.5451330591510651E-2</v>
      </c>
      <c r="I59" s="44"/>
    </row>
    <row r="60" spans="1:9" x14ac:dyDescent="0.2">
      <c r="A60" s="46" t="s">
        <v>17</v>
      </c>
      <c r="B60" s="44">
        <v>167473.02244000006</v>
      </c>
      <c r="C60" s="44">
        <v>155581.04859999995</v>
      </c>
      <c r="D60" s="44">
        <v>162858.93755000003</v>
      </c>
      <c r="E60" s="3">
        <v>4.6778762680225842E-2</v>
      </c>
      <c r="F60" s="45">
        <v>2.732186401722601E-2</v>
      </c>
      <c r="I60" s="44"/>
    </row>
    <row r="61" spans="1:9" x14ac:dyDescent="0.2">
      <c r="A61" s="46" t="s">
        <v>167</v>
      </c>
      <c r="B61" s="44">
        <v>139313.36471000014</v>
      </c>
      <c r="C61" s="44">
        <v>127938.02758000002</v>
      </c>
      <c r="D61" s="44">
        <v>138275.84425000002</v>
      </c>
      <c r="E61" s="3">
        <v>8.0803314429212486E-2</v>
      </c>
      <c r="F61" s="45">
        <v>2.3197706372766542E-2</v>
      </c>
      <c r="I61" s="44"/>
    </row>
    <row r="62" spans="1:9" x14ac:dyDescent="0.2">
      <c r="A62" s="46" t="s">
        <v>30</v>
      </c>
      <c r="B62" s="44">
        <v>135861.97621999998</v>
      </c>
      <c r="C62" s="44">
        <v>124338.91872000003</v>
      </c>
      <c r="D62" s="44">
        <v>125229.06482000004</v>
      </c>
      <c r="E62" s="3">
        <v>7.1590304078849275E-3</v>
      </c>
      <c r="F62" s="45">
        <v>2.1008926691333571E-2</v>
      </c>
      <c r="I62" s="44"/>
    </row>
    <row r="63" spans="1:9" x14ac:dyDescent="0.2">
      <c r="A63" s="46" t="s">
        <v>18</v>
      </c>
      <c r="B63" s="44">
        <v>133540.85818000004</v>
      </c>
      <c r="C63" s="44">
        <v>125953.12704999998</v>
      </c>
      <c r="D63" s="44">
        <v>114900.96469000001</v>
      </c>
      <c r="E63" s="3">
        <v>-8.7748217284137481E-2</v>
      </c>
      <c r="F63" s="45">
        <v>1.927624347754605E-2</v>
      </c>
      <c r="I63" s="44"/>
    </row>
    <row r="64" spans="1:9" x14ac:dyDescent="0.2">
      <c r="A64" s="46" t="s">
        <v>350</v>
      </c>
      <c r="B64" s="44">
        <v>126262.83317</v>
      </c>
      <c r="C64" s="44">
        <v>113415.73591999996</v>
      </c>
      <c r="D64" s="44">
        <v>114707.50437999997</v>
      </c>
      <c r="E64" s="3">
        <v>1.1389675775777543E-2</v>
      </c>
      <c r="F64" s="45">
        <v>1.9243787805403839E-2</v>
      </c>
      <c r="I64" s="44"/>
    </row>
    <row r="65" spans="1:9" x14ac:dyDescent="0.2">
      <c r="A65" s="46" t="s">
        <v>15</v>
      </c>
      <c r="B65" s="44">
        <v>116797.67224000003</v>
      </c>
      <c r="C65" s="44">
        <v>108884.16251000002</v>
      </c>
      <c r="D65" s="44">
        <v>108801.48361000007</v>
      </c>
      <c r="E65" s="3">
        <v>-7.5932897947726793E-4</v>
      </c>
      <c r="F65" s="45">
        <v>1.8252970237830624E-2</v>
      </c>
      <c r="I65" s="44"/>
    </row>
    <row r="66" spans="1:9" x14ac:dyDescent="0.2">
      <c r="A66" s="46" t="s">
        <v>20</v>
      </c>
      <c r="B66" s="44">
        <v>112650.48289000001</v>
      </c>
      <c r="C66" s="44">
        <v>103428.46155999998</v>
      </c>
      <c r="D66" s="44">
        <v>103026.04897999995</v>
      </c>
      <c r="E66" s="3">
        <v>-3.8907334976319742E-3</v>
      </c>
      <c r="F66" s="45">
        <v>1.7284060321217688E-2</v>
      </c>
      <c r="I66" s="44"/>
    </row>
    <row r="67" spans="1:9" x14ac:dyDescent="0.2">
      <c r="A67" s="46" t="s">
        <v>14</v>
      </c>
      <c r="B67" s="44">
        <v>147691.55106999996</v>
      </c>
      <c r="C67" s="44">
        <v>136255.19287</v>
      </c>
      <c r="D67" s="44">
        <v>99794.584350000048</v>
      </c>
      <c r="E67" s="3">
        <v>-0.26759059784816225</v>
      </c>
      <c r="F67" s="45">
        <v>1.6741936944229388E-2</v>
      </c>
      <c r="I67" s="44"/>
    </row>
    <row r="68" spans="1:9" x14ac:dyDescent="0.2">
      <c r="A68" s="46" t="s">
        <v>29</v>
      </c>
      <c r="B68" s="44">
        <v>71811.085319999998</v>
      </c>
      <c r="C68" s="44">
        <v>63996.055440000011</v>
      </c>
      <c r="D68" s="44">
        <v>85667.471509999974</v>
      </c>
      <c r="E68" s="3">
        <v>0.33863674754638845</v>
      </c>
      <c r="F68" s="45">
        <v>1.4371916227055125E-2</v>
      </c>
      <c r="I68" s="44"/>
    </row>
    <row r="69" spans="1:9" x14ac:dyDescent="0.2">
      <c r="A69" s="46" t="s">
        <v>349</v>
      </c>
      <c r="B69" s="44">
        <v>97694.408630000034</v>
      </c>
      <c r="C69" s="44">
        <v>90449.846160000016</v>
      </c>
      <c r="D69" s="44">
        <v>82207.326790000006</v>
      </c>
      <c r="E69" s="3">
        <v>-9.112806400377417E-2</v>
      </c>
      <c r="F69" s="45">
        <v>1.3791428567354304E-2</v>
      </c>
      <c r="I69" s="44"/>
    </row>
    <row r="70" spans="1:9" x14ac:dyDescent="0.2">
      <c r="A70" s="46" t="s">
        <v>21</v>
      </c>
      <c r="B70" s="44">
        <v>713355.49674999714</v>
      </c>
      <c r="C70" s="44">
        <v>661150.66064999811</v>
      </c>
      <c r="D70" s="44">
        <v>660169.95951000229</v>
      </c>
      <c r="E70" s="3">
        <v>-1.4833247523819608E-3</v>
      </c>
      <c r="F70" s="45">
        <v>0.11075274181039185</v>
      </c>
      <c r="I70" s="44"/>
    </row>
    <row r="71" spans="1:9" ht="12.75" customHeight="1" thickBot="1" x14ac:dyDescent="0.25">
      <c r="A71" s="101" t="s">
        <v>22</v>
      </c>
      <c r="B71" s="102">
        <v>6345765</v>
      </c>
      <c r="C71" s="102">
        <v>5814986</v>
      </c>
      <c r="D71" s="102">
        <v>5960755</v>
      </c>
      <c r="E71" s="103">
        <v>2.5067816156393155E-2</v>
      </c>
      <c r="F71" s="104">
        <v>1</v>
      </c>
      <c r="I71" s="5"/>
    </row>
    <row r="72" spans="1:9" ht="22.5" customHeight="1" thickTop="1" x14ac:dyDescent="0.2">
      <c r="A72" s="391" t="s">
        <v>420</v>
      </c>
      <c r="B72" s="391"/>
      <c r="C72" s="391"/>
      <c r="D72" s="391"/>
      <c r="E72" s="391"/>
      <c r="F72" s="391"/>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2578125" defaultRowHeight="11.25" x14ac:dyDescent="0.2"/>
  <cols>
    <col min="1" max="1" width="48" style="237" bestFit="1" customWidth="1"/>
    <col min="2" max="4" width="10.42578125" style="237" bestFit="1" customWidth="1"/>
    <col min="5" max="5" width="10.85546875" style="237" bestFit="1" customWidth="1"/>
    <col min="6" max="6" width="11.7109375" style="237" bestFit="1" customWidth="1"/>
    <col min="7" max="7" width="11" style="237"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99" t="s">
        <v>153</v>
      </c>
      <c r="B1" s="399"/>
      <c r="C1" s="399"/>
      <c r="D1" s="399"/>
      <c r="E1" s="399"/>
      <c r="F1" s="399"/>
      <c r="G1" s="399"/>
      <c r="H1" s="4"/>
      <c r="I1" s="4"/>
      <c r="J1" s="4"/>
    </row>
    <row r="2" spans="1:20" s="10" customFormat="1" ht="15.95" customHeight="1" x14ac:dyDescent="0.2">
      <c r="A2" s="400" t="s">
        <v>150</v>
      </c>
      <c r="B2" s="400"/>
      <c r="C2" s="400"/>
      <c r="D2" s="400"/>
      <c r="E2" s="400"/>
      <c r="F2" s="400"/>
      <c r="G2" s="400"/>
      <c r="H2" s="4"/>
      <c r="I2" s="4"/>
      <c r="J2" s="4"/>
    </row>
    <row r="3" spans="1:20" s="10" customFormat="1" ht="15.95" customHeight="1" thickBot="1" x14ac:dyDescent="0.25">
      <c r="A3" s="400" t="s">
        <v>241</v>
      </c>
      <c r="B3" s="400"/>
      <c r="C3" s="400"/>
      <c r="D3" s="400"/>
      <c r="E3" s="400"/>
      <c r="F3" s="400"/>
      <c r="G3" s="400"/>
      <c r="H3" s="4"/>
      <c r="I3" s="4"/>
      <c r="J3" s="4"/>
    </row>
    <row r="4" spans="1:20" ht="12.75" customHeight="1" thickTop="1" x14ac:dyDescent="0.2">
      <c r="A4" s="402" t="s">
        <v>25</v>
      </c>
      <c r="B4" s="232" t="s">
        <v>92</v>
      </c>
      <c r="C4" s="233">
        <f>+'prin paises exp e imp'!B4</f>
        <v>2019</v>
      </c>
      <c r="D4" s="398" t="str">
        <f>+'prin paises exp e imp'!C4</f>
        <v>enero - noviembre</v>
      </c>
      <c r="E4" s="398"/>
      <c r="F4" s="232" t="s">
        <v>144</v>
      </c>
      <c r="G4" s="232" t="s">
        <v>135</v>
      </c>
    </row>
    <row r="5" spans="1:20" ht="12.75" customHeight="1" thickBot="1" x14ac:dyDescent="0.25">
      <c r="A5" s="403"/>
      <c r="B5" s="234" t="s">
        <v>32</v>
      </c>
      <c r="C5" s="235" t="s">
        <v>134</v>
      </c>
      <c r="D5" s="236">
        <f>+balanza_periodos!C6</f>
        <v>2019</v>
      </c>
      <c r="E5" s="236">
        <f>+balanza_periodos!D6</f>
        <v>2020</v>
      </c>
      <c r="F5" s="235" t="str">
        <f>+'prin paises exp e imp'!E5</f>
        <v>2020-2019</v>
      </c>
      <c r="G5" s="235">
        <f>+'prin paises exp e imp'!F5</f>
        <v>2020</v>
      </c>
      <c r="O5" s="5"/>
      <c r="P5" s="5"/>
      <c r="R5" s="5"/>
      <c r="S5" s="5"/>
    </row>
    <row r="6" spans="1:20" ht="12" thickTop="1" x14ac:dyDescent="0.2">
      <c r="C6" s="230"/>
      <c r="D6" s="230"/>
      <c r="E6" s="230"/>
      <c r="F6" s="230"/>
      <c r="G6" s="230"/>
      <c r="Q6" s="5"/>
      <c r="T6" s="5"/>
    </row>
    <row r="7" spans="1:20" ht="12.75" customHeight="1" x14ac:dyDescent="0.2">
      <c r="A7" s="226" t="e">
        <f>VLOOKUP(B7,#REF!,2,FALSE)</f>
        <v>#REF!</v>
      </c>
      <c r="B7" s="253" t="e">
        <f>#REF!</f>
        <v>#REF!</v>
      </c>
      <c r="C7" s="227" t="e">
        <f>#REF!/1000</f>
        <v>#REF!</v>
      </c>
      <c r="D7" s="231" t="e">
        <f>#REF!/1000</f>
        <v>#REF!</v>
      </c>
      <c r="E7" s="227" t="e">
        <f>#REF!/1000</f>
        <v>#REF!</v>
      </c>
      <c r="F7" s="228" t="str">
        <f>IFERROR(((E7-D7)/D7),"")</f>
        <v/>
      </c>
      <c r="G7" s="238" t="str">
        <f>IFERROR((E7/$E$23),"")</f>
        <v/>
      </c>
      <c r="N7" s="5"/>
      <c r="O7" s="5"/>
      <c r="Q7" s="5"/>
      <c r="R7" s="5"/>
      <c r="T7" s="5"/>
    </row>
    <row r="8" spans="1:20" ht="12.75" customHeight="1" x14ac:dyDescent="0.2">
      <c r="A8" s="226" t="e">
        <f>VLOOKUP(B8,#REF!,2,FALSE)</f>
        <v>#REF!</v>
      </c>
      <c r="B8" s="253" t="e">
        <f>#REF!</f>
        <v>#REF!</v>
      </c>
      <c r="C8" s="227" t="e">
        <f>#REF!/1000</f>
        <v>#REF!</v>
      </c>
      <c r="D8" s="231" t="e">
        <f>#REF!/1000</f>
        <v>#REF!</v>
      </c>
      <c r="E8" s="227" t="e">
        <f>#REF!/1000</f>
        <v>#REF!</v>
      </c>
      <c r="F8" s="228" t="str">
        <f t="shared" ref="F8:F23" si="0">IFERROR(((E8-D8)/D8),"")</f>
        <v/>
      </c>
      <c r="G8" s="238" t="str">
        <f t="shared" ref="G8:G23" si="1">IFERROR((E8/$E$23),"")</f>
        <v/>
      </c>
      <c r="O8" s="182"/>
      <c r="P8" s="182"/>
      <c r="Q8" s="182"/>
      <c r="R8" s="183"/>
      <c r="S8" s="183"/>
      <c r="T8" s="183"/>
    </row>
    <row r="9" spans="1:20" ht="12.75" customHeight="1" x14ac:dyDescent="0.2">
      <c r="A9" s="226" t="e">
        <f>VLOOKUP(B9,#REF!,2,FALSE)</f>
        <v>#REF!</v>
      </c>
      <c r="B9" s="253" t="e">
        <f>#REF!</f>
        <v>#REF!</v>
      </c>
      <c r="C9" s="227" t="e">
        <f>#REF!/1000</f>
        <v>#REF!</v>
      </c>
      <c r="D9" s="231" t="e">
        <f>#REF!/1000</f>
        <v>#REF!</v>
      </c>
      <c r="E9" s="227" t="e">
        <f>#REF!/1000</f>
        <v>#REF!</v>
      </c>
      <c r="F9" s="228" t="str">
        <f t="shared" si="0"/>
        <v/>
      </c>
      <c r="G9" s="238" t="str">
        <f t="shared" si="1"/>
        <v/>
      </c>
    </row>
    <row r="10" spans="1:20" x14ac:dyDescent="0.2">
      <c r="A10" s="226" t="e">
        <f>VLOOKUP(B10,#REF!,2,FALSE)</f>
        <v>#REF!</v>
      </c>
      <c r="B10" s="253" t="e">
        <f>#REF!</f>
        <v>#REF!</v>
      </c>
      <c r="C10" s="227" t="e">
        <f>#REF!/1000</f>
        <v>#REF!</v>
      </c>
      <c r="D10" s="231" t="e">
        <f>#REF!/1000</f>
        <v>#REF!</v>
      </c>
      <c r="E10" s="227" t="e">
        <f>#REF!/1000</f>
        <v>#REF!</v>
      </c>
      <c r="F10" s="228" t="str">
        <f t="shared" si="0"/>
        <v/>
      </c>
      <c r="G10" s="238" t="str">
        <f t="shared" si="1"/>
        <v/>
      </c>
    </row>
    <row r="11" spans="1:20" ht="12" customHeight="1" x14ac:dyDescent="0.2">
      <c r="A11" s="226" t="e">
        <f>VLOOKUP(B11,#REF!,2,FALSE)</f>
        <v>#REF!</v>
      </c>
      <c r="B11" s="253" t="e">
        <f>#REF!</f>
        <v>#REF!</v>
      </c>
      <c r="C11" s="227" t="e">
        <f>#REF!/1000</f>
        <v>#REF!</v>
      </c>
      <c r="D11" s="231" t="e">
        <f>#REF!/1000</f>
        <v>#REF!</v>
      </c>
      <c r="E11" s="227" t="e">
        <f>#REF!/1000</f>
        <v>#REF!</v>
      </c>
      <c r="F11" s="228" t="str">
        <f t="shared" si="0"/>
        <v/>
      </c>
      <c r="G11" s="238" t="str">
        <f t="shared" si="1"/>
        <v/>
      </c>
    </row>
    <row r="12" spans="1:20" x14ac:dyDescent="0.2">
      <c r="A12" s="226" t="e">
        <f>VLOOKUP(B12,#REF!,2,FALSE)</f>
        <v>#REF!</v>
      </c>
      <c r="B12" s="253" t="e">
        <f>#REF!</f>
        <v>#REF!</v>
      </c>
      <c r="C12" s="227" t="e">
        <f>#REF!/1000</f>
        <v>#REF!</v>
      </c>
      <c r="D12" s="231" t="e">
        <f>#REF!/1000</f>
        <v>#REF!</v>
      </c>
      <c r="E12" s="227" t="e">
        <f>#REF!/1000</f>
        <v>#REF!</v>
      </c>
      <c r="F12" s="228" t="str">
        <f t="shared" si="0"/>
        <v/>
      </c>
      <c r="G12" s="238" t="str">
        <f t="shared" si="1"/>
        <v/>
      </c>
    </row>
    <row r="13" spans="1:20" ht="12.75" customHeight="1" x14ac:dyDescent="0.2">
      <c r="A13" s="226" t="e">
        <f>VLOOKUP(B13,#REF!,2,FALSE)</f>
        <v>#REF!</v>
      </c>
      <c r="B13" s="253" t="e">
        <f>#REF!</f>
        <v>#REF!</v>
      </c>
      <c r="C13" s="227" t="e">
        <f>#REF!/1000</f>
        <v>#REF!</v>
      </c>
      <c r="D13" s="231" t="e">
        <f>#REF!/1000</f>
        <v>#REF!</v>
      </c>
      <c r="E13" s="227" t="e">
        <f>#REF!/1000</f>
        <v>#REF!</v>
      </c>
      <c r="F13" s="228" t="str">
        <f t="shared" si="0"/>
        <v/>
      </c>
      <c r="G13" s="238" t="str">
        <f t="shared" si="1"/>
        <v/>
      </c>
    </row>
    <row r="14" spans="1:20" ht="12.75" customHeight="1" x14ac:dyDescent="0.2">
      <c r="A14" s="226" t="e">
        <f>VLOOKUP(B14,#REF!,2,FALSE)</f>
        <v>#REF!</v>
      </c>
      <c r="B14" s="253" t="e">
        <f>#REF!</f>
        <v>#REF!</v>
      </c>
      <c r="C14" s="227" t="e">
        <f>#REF!/1000</f>
        <v>#REF!</v>
      </c>
      <c r="D14" s="231" t="e">
        <f>#REF!/1000</f>
        <v>#REF!</v>
      </c>
      <c r="E14" s="227" t="e">
        <f>#REF!/1000</f>
        <v>#REF!</v>
      </c>
      <c r="F14" s="228" t="str">
        <f t="shared" si="0"/>
        <v/>
      </c>
      <c r="G14" s="238" t="str">
        <f t="shared" si="1"/>
        <v/>
      </c>
      <c r="S14" s="10"/>
      <c r="T14" s="93"/>
    </row>
    <row r="15" spans="1:20" ht="12.75" customHeight="1" x14ac:dyDescent="0.2">
      <c r="A15" s="226" t="e">
        <f>VLOOKUP(B15,#REF!,2,FALSE)</f>
        <v>#REF!</v>
      </c>
      <c r="B15" s="253" t="e">
        <f>#REF!</f>
        <v>#REF!</v>
      </c>
      <c r="C15" s="227" t="e">
        <f>#REF!/1000</f>
        <v>#REF!</v>
      </c>
      <c r="D15" s="231" t="e">
        <f>#REF!/1000</f>
        <v>#REF!</v>
      </c>
      <c r="E15" s="227" t="e">
        <f>#REF!/1000</f>
        <v>#REF!</v>
      </c>
      <c r="F15" s="228" t="str">
        <f t="shared" si="0"/>
        <v/>
      </c>
      <c r="G15" s="238" t="str">
        <f t="shared" si="1"/>
        <v/>
      </c>
    </row>
    <row r="16" spans="1:20" x14ac:dyDescent="0.2">
      <c r="A16" s="226" t="e">
        <f>VLOOKUP(B16,#REF!,2,FALSE)</f>
        <v>#REF!</v>
      </c>
      <c r="B16" s="253" t="e">
        <f>#REF!</f>
        <v>#REF!</v>
      </c>
      <c r="C16" s="227" t="e">
        <f>#REF!/1000</f>
        <v>#REF!</v>
      </c>
      <c r="D16" s="231" t="e">
        <f>#REF!/1000</f>
        <v>#REF!</v>
      </c>
      <c r="E16" s="227" t="e">
        <f>#REF!/1000</f>
        <v>#REF!</v>
      </c>
      <c r="F16" s="228" t="str">
        <f t="shared" si="0"/>
        <v/>
      </c>
      <c r="G16" s="238" t="str">
        <f t="shared" si="1"/>
        <v/>
      </c>
      <c r="S16" s="5"/>
    </row>
    <row r="17" spans="1:20" ht="12.75" customHeight="1" x14ac:dyDescent="0.2">
      <c r="A17" s="226" t="e">
        <f>VLOOKUP(B17,#REF!,2,FALSE)</f>
        <v>#REF!</v>
      </c>
      <c r="B17" s="253" t="e">
        <f>#REF!</f>
        <v>#REF!</v>
      </c>
      <c r="C17" s="227" t="e">
        <f>#REF!/1000</f>
        <v>#REF!</v>
      </c>
      <c r="D17" s="231" t="e">
        <f>#REF!/1000</f>
        <v>#REF!</v>
      </c>
      <c r="E17" s="227" t="e">
        <f>#REF!/1000</f>
        <v>#REF!</v>
      </c>
      <c r="F17" s="228" t="str">
        <f t="shared" si="0"/>
        <v/>
      </c>
      <c r="G17" s="238" t="str">
        <f t="shared" si="1"/>
        <v/>
      </c>
      <c r="T17" s="5"/>
    </row>
    <row r="18" spans="1:20" ht="12.75" customHeight="1" x14ac:dyDescent="0.2">
      <c r="A18" s="226" t="e">
        <f>VLOOKUP(B18,#REF!,2,FALSE)</f>
        <v>#REF!</v>
      </c>
      <c r="B18" s="253" t="e">
        <f>#REF!</f>
        <v>#REF!</v>
      </c>
      <c r="C18" s="227" t="e">
        <f>#REF!/1000</f>
        <v>#REF!</v>
      </c>
      <c r="D18" s="231" t="e">
        <f>#REF!/1000</f>
        <v>#REF!</v>
      </c>
      <c r="E18" s="227" t="e">
        <f>#REF!/1000</f>
        <v>#REF!</v>
      </c>
      <c r="F18" s="228" t="str">
        <f t="shared" si="0"/>
        <v/>
      </c>
      <c r="G18" s="238" t="str">
        <f t="shared" si="1"/>
        <v/>
      </c>
      <c r="T18" s="5"/>
    </row>
    <row r="19" spans="1:20" ht="12.75" customHeight="1" x14ac:dyDescent="0.2">
      <c r="A19" s="226" t="e">
        <f>VLOOKUP(B19,#REF!,2,FALSE)</f>
        <v>#REF!</v>
      </c>
      <c r="B19" s="253" t="e">
        <f>#REF!</f>
        <v>#REF!</v>
      </c>
      <c r="C19" s="227" t="e">
        <f>#REF!/1000</f>
        <v>#REF!</v>
      </c>
      <c r="D19" s="231" t="e">
        <f>#REF!/1000</f>
        <v>#REF!</v>
      </c>
      <c r="E19" s="227" t="e">
        <f>#REF!/1000</f>
        <v>#REF!</v>
      </c>
      <c r="F19" s="228" t="str">
        <f t="shared" si="0"/>
        <v/>
      </c>
      <c r="G19" s="238" t="str">
        <f t="shared" si="1"/>
        <v/>
      </c>
      <c r="N19" s="5"/>
      <c r="O19" s="5"/>
      <c r="Q19" s="5"/>
      <c r="R19" s="5"/>
      <c r="T19" s="5"/>
    </row>
    <row r="20" spans="1:20" ht="12.75" customHeight="1" x14ac:dyDescent="0.2">
      <c r="A20" s="226" t="e">
        <f>VLOOKUP(B20,#REF!,2,FALSE)</f>
        <v>#REF!</v>
      </c>
      <c r="B20" s="253" t="e">
        <f>#REF!</f>
        <v>#REF!</v>
      </c>
      <c r="C20" s="227" t="e">
        <f>#REF!/1000</f>
        <v>#REF!</v>
      </c>
      <c r="D20" s="231" t="e">
        <f>#REF!/1000</f>
        <v>#REF!</v>
      </c>
      <c r="E20" s="227" t="e">
        <f>#REF!/1000</f>
        <v>#REF!</v>
      </c>
      <c r="F20" s="228" t="str">
        <f t="shared" si="0"/>
        <v/>
      </c>
      <c r="G20" s="238" t="str">
        <f t="shared" si="1"/>
        <v/>
      </c>
      <c r="Q20" s="5"/>
      <c r="T20" s="5"/>
    </row>
    <row r="21" spans="1:20" ht="12.75" customHeight="1" x14ac:dyDescent="0.2">
      <c r="A21" s="226" t="e">
        <f>VLOOKUP(B21,#REF!,2,FALSE)</f>
        <v>#REF!</v>
      </c>
      <c r="B21" s="253" t="e">
        <f>#REF!</f>
        <v>#REF!</v>
      </c>
      <c r="C21" s="227" t="e">
        <f>#REF!/1000</f>
        <v>#REF!</v>
      </c>
      <c r="D21" s="231" t="e">
        <f>#REF!/1000</f>
        <v>#REF!</v>
      </c>
      <c r="E21" s="227" t="e">
        <f>#REF!/1000</f>
        <v>#REF!</v>
      </c>
      <c r="F21" s="228" t="str">
        <f t="shared" si="0"/>
        <v/>
      </c>
      <c r="G21" s="238" t="str">
        <f t="shared" si="1"/>
        <v/>
      </c>
      <c r="I21" s="5"/>
      <c r="O21" s="182"/>
      <c r="P21" s="182"/>
      <c r="Q21" s="182"/>
      <c r="R21" s="183"/>
      <c r="S21" s="183"/>
      <c r="T21" s="183"/>
    </row>
    <row r="22" spans="1:20" ht="12.75" customHeight="1" x14ac:dyDescent="0.2">
      <c r="A22" s="226" t="s">
        <v>24</v>
      </c>
      <c r="B22" s="226"/>
      <c r="C22" s="230" t="e">
        <f>C23-SUM(C7:C21)</f>
        <v>#REF!</v>
      </c>
      <c r="D22" s="230" t="e">
        <f t="shared" ref="D22:E22" si="2">D23-SUM(D7:D21)</f>
        <v>#REF!</v>
      </c>
      <c r="E22" s="230" t="e">
        <f t="shared" si="2"/>
        <v>#REF!</v>
      </c>
      <c r="F22" s="228" t="str">
        <f t="shared" si="0"/>
        <v/>
      </c>
      <c r="G22" s="238" t="str">
        <f t="shared" si="1"/>
        <v/>
      </c>
      <c r="I22" s="5"/>
    </row>
    <row r="23" spans="1:20" ht="12.75" customHeight="1" x14ac:dyDescent="0.2">
      <c r="A23" s="226" t="s">
        <v>22</v>
      </c>
      <c r="B23" s="226"/>
      <c r="C23" s="230">
        <f>+balanza_periodos!B11</f>
        <v>16865414</v>
      </c>
      <c r="D23" s="230">
        <f>+balanza_periodos!C11</f>
        <v>15246296</v>
      </c>
      <c r="E23" s="230">
        <f>+balanza_periodos!D11</f>
        <v>14163165</v>
      </c>
      <c r="F23" s="228">
        <f t="shared" si="0"/>
        <v>-7.1042238718177844E-2</v>
      </c>
      <c r="G23" s="238">
        <f t="shared" si="1"/>
        <v>1</v>
      </c>
    </row>
    <row r="24" spans="1:20" ht="12" thickBot="1" x14ac:dyDescent="0.25">
      <c r="A24" s="239"/>
      <c r="B24" s="239"/>
      <c r="C24" s="240"/>
      <c r="D24" s="240"/>
      <c r="E24" s="240"/>
      <c r="F24" s="239"/>
      <c r="G24" s="239"/>
    </row>
    <row r="25" spans="1:20" ht="33.75" customHeight="1" thickTop="1" x14ac:dyDescent="0.2">
      <c r="A25" s="401" t="s">
        <v>419</v>
      </c>
      <c r="B25" s="401"/>
      <c r="C25" s="401"/>
      <c r="D25" s="401"/>
      <c r="E25" s="401"/>
      <c r="F25" s="401"/>
      <c r="G25" s="401"/>
    </row>
    <row r="50" spans="1:20" ht="15.95" customHeight="1" x14ac:dyDescent="0.2">
      <c r="A50" s="399" t="s">
        <v>253</v>
      </c>
      <c r="B50" s="399"/>
      <c r="C50" s="399"/>
      <c r="D50" s="399"/>
      <c r="E50" s="399"/>
      <c r="F50" s="399"/>
      <c r="G50" s="399"/>
    </row>
    <row r="51" spans="1:20" ht="15.95" customHeight="1" x14ac:dyDescent="0.2">
      <c r="A51" s="400" t="s">
        <v>151</v>
      </c>
      <c r="B51" s="400"/>
      <c r="C51" s="400"/>
      <c r="D51" s="400"/>
      <c r="E51" s="400"/>
      <c r="F51" s="400"/>
      <c r="G51" s="400"/>
    </row>
    <row r="52" spans="1:20" ht="15.95" customHeight="1" thickBot="1" x14ac:dyDescent="0.25">
      <c r="A52" s="400" t="s">
        <v>242</v>
      </c>
      <c r="B52" s="400"/>
      <c r="C52" s="400"/>
      <c r="D52" s="400"/>
      <c r="E52" s="400"/>
      <c r="F52" s="400"/>
      <c r="G52" s="400"/>
    </row>
    <row r="53" spans="1:20" ht="12.75" customHeight="1" thickTop="1" x14ac:dyDescent="0.2">
      <c r="A53" s="402" t="s">
        <v>25</v>
      </c>
      <c r="B53" s="232" t="s">
        <v>92</v>
      </c>
      <c r="C53" s="233">
        <f>+C4</f>
        <v>2019</v>
      </c>
      <c r="D53" s="398" t="str">
        <f>+D4</f>
        <v>enero - noviembre</v>
      </c>
      <c r="E53" s="398"/>
      <c r="F53" s="232" t="s">
        <v>144</v>
      </c>
      <c r="G53" s="232" t="s">
        <v>135</v>
      </c>
      <c r="Q53" s="5"/>
      <c r="T53" s="5"/>
    </row>
    <row r="54" spans="1:20" ht="12.75" customHeight="1" thickBot="1" x14ac:dyDescent="0.25">
      <c r="A54" s="403"/>
      <c r="B54" s="234" t="s">
        <v>32</v>
      </c>
      <c r="C54" s="235" t="s">
        <v>134</v>
      </c>
      <c r="D54" s="236">
        <f>+balanza_periodos!C6</f>
        <v>2019</v>
      </c>
      <c r="E54" s="236">
        <f>+E5</f>
        <v>2020</v>
      </c>
      <c r="F54" s="235" t="str">
        <f>+F5</f>
        <v>2020-2019</v>
      </c>
      <c r="G54" s="235">
        <f>+G5</f>
        <v>2020</v>
      </c>
      <c r="O54" s="5"/>
      <c r="P54" s="5"/>
      <c r="Q54" s="5"/>
      <c r="R54" s="5"/>
      <c r="S54" s="5"/>
      <c r="T54" s="5"/>
    </row>
    <row r="55" spans="1:20" ht="12" thickTop="1" x14ac:dyDescent="0.2">
      <c r="C55" s="230"/>
      <c r="D55" s="230"/>
      <c r="E55" s="230"/>
      <c r="F55" s="230"/>
      <c r="G55" s="230"/>
      <c r="Q55" s="5"/>
      <c r="R55" s="5"/>
      <c r="T55" s="5"/>
    </row>
    <row r="56" spans="1:20" ht="12.75" customHeight="1" x14ac:dyDescent="0.2">
      <c r="A56" s="226" t="e">
        <f>VLOOKUP(B56,#REF!,2,FALSE)</f>
        <v>#REF!</v>
      </c>
      <c r="B56" s="253" t="e">
        <f>#REF!</f>
        <v>#REF!</v>
      </c>
      <c r="C56" s="227" t="e">
        <f>#REF!/1000</f>
        <v>#REF!</v>
      </c>
      <c r="D56" s="227" t="e">
        <f>#REF!/1000</f>
        <v>#REF!</v>
      </c>
      <c r="E56" s="227" t="e">
        <f>#REF!/1000</f>
        <v>#REF!</v>
      </c>
      <c r="F56" s="228" t="str">
        <f>IFERROR((E56-D56)/D56,"")</f>
        <v/>
      </c>
      <c r="G56" s="229" t="e">
        <f t="shared" ref="G56:G72" si="3">+E56/$E$72</f>
        <v>#REF!</v>
      </c>
      <c r="Q56" s="5"/>
      <c r="T56" s="5"/>
    </row>
    <row r="57" spans="1:20" ht="12.75" customHeight="1" x14ac:dyDescent="0.2">
      <c r="A57" s="226" t="e">
        <f>VLOOKUP(B57,#REF!,2,FALSE)</f>
        <v>#REF!</v>
      </c>
      <c r="B57" s="253" t="e">
        <f>#REF!</f>
        <v>#REF!</v>
      </c>
      <c r="C57" s="227" t="e">
        <f>#REF!/1000</f>
        <v>#REF!</v>
      </c>
      <c r="D57" s="227" t="e">
        <f>#REF!/1000</f>
        <v>#REF!</v>
      </c>
      <c r="E57" s="227" t="e">
        <f>#REF!/1000</f>
        <v>#REF!</v>
      </c>
      <c r="F57" s="228" t="str">
        <f t="shared" ref="F57:F72" si="4">IFERROR((E57-D57)/D57,"")</f>
        <v/>
      </c>
      <c r="G57" s="229" t="e">
        <f t="shared" si="3"/>
        <v>#REF!</v>
      </c>
      <c r="O57" s="5"/>
      <c r="P57" s="5"/>
      <c r="Q57" s="5"/>
      <c r="R57" s="5"/>
      <c r="S57" s="5"/>
      <c r="T57" s="5"/>
    </row>
    <row r="58" spans="1:20" ht="12.75" customHeight="1" x14ac:dyDescent="0.2">
      <c r="A58" s="226" t="e">
        <f>VLOOKUP(B58,#REF!,2,FALSE)</f>
        <v>#REF!</v>
      </c>
      <c r="B58" s="253" t="e">
        <f>#REF!</f>
        <v>#REF!</v>
      </c>
      <c r="C58" s="227" t="e">
        <f>#REF!/1000</f>
        <v>#REF!</v>
      </c>
      <c r="D58" s="227" t="e">
        <f>#REF!/1000</f>
        <v>#REF!</v>
      </c>
      <c r="E58" s="227" t="e">
        <f>#REF!/1000</f>
        <v>#REF!</v>
      </c>
      <c r="F58" s="228" t="str">
        <f t="shared" si="4"/>
        <v/>
      </c>
      <c r="G58" s="229" t="e">
        <f t="shared" si="3"/>
        <v>#REF!</v>
      </c>
      <c r="Q58" s="5"/>
      <c r="R58" s="182"/>
      <c r="S58" s="182"/>
      <c r="T58" s="182"/>
    </row>
    <row r="59" spans="1:20" ht="12.75" customHeight="1" x14ac:dyDescent="0.2">
      <c r="A59" s="226" t="e">
        <f>VLOOKUP(B59,#REF!,2,FALSE)</f>
        <v>#REF!</v>
      </c>
      <c r="B59" s="253" t="e">
        <f>#REF!</f>
        <v>#REF!</v>
      </c>
      <c r="C59" s="227" t="e">
        <f>#REF!/1000</f>
        <v>#REF!</v>
      </c>
      <c r="D59" s="227" t="e">
        <f>#REF!/1000</f>
        <v>#REF!</v>
      </c>
      <c r="E59" s="227" t="e">
        <f>#REF!/1000</f>
        <v>#REF!</v>
      </c>
      <c r="F59" s="228" t="str">
        <f t="shared" si="4"/>
        <v/>
      </c>
      <c r="G59" s="229" t="e">
        <f t="shared" si="3"/>
        <v>#REF!</v>
      </c>
      <c r="O59" s="5"/>
      <c r="Q59" s="5"/>
      <c r="R59" s="5"/>
      <c r="T59" s="5"/>
    </row>
    <row r="60" spans="1:20" ht="12.75" customHeight="1" x14ac:dyDescent="0.2">
      <c r="A60" s="226" t="e">
        <f>VLOOKUP(B60,#REF!,2,FALSE)</f>
        <v>#REF!</v>
      </c>
      <c r="B60" s="253" t="e">
        <f>#REF!</f>
        <v>#REF!</v>
      </c>
      <c r="C60" s="227" t="e">
        <f>#REF!/1000</f>
        <v>#REF!</v>
      </c>
      <c r="D60" s="227" t="e">
        <f>#REF!/1000</f>
        <v>#REF!</v>
      </c>
      <c r="E60" s="227" t="e">
        <f>#REF!/1000</f>
        <v>#REF!</v>
      </c>
      <c r="F60" s="228" t="str">
        <f t="shared" si="4"/>
        <v/>
      </c>
      <c r="G60" s="229" t="e">
        <f t="shared" si="3"/>
        <v>#REF!</v>
      </c>
      <c r="O60" s="5"/>
      <c r="Q60" s="5"/>
      <c r="R60" s="5"/>
      <c r="T60" s="5"/>
    </row>
    <row r="61" spans="1:20" ht="12.75" customHeight="1" x14ac:dyDescent="0.2">
      <c r="A61" s="226" t="e">
        <f>VLOOKUP(B61,#REF!,2,FALSE)</f>
        <v>#REF!</v>
      </c>
      <c r="B61" s="253" t="e">
        <f>#REF!</f>
        <v>#REF!</v>
      </c>
      <c r="C61" s="227" t="e">
        <f>#REF!/1000</f>
        <v>#REF!</v>
      </c>
      <c r="D61" s="227" t="e">
        <f>#REF!/1000</f>
        <v>#REF!</v>
      </c>
      <c r="E61" s="227" t="e">
        <f>#REF!/1000</f>
        <v>#REF!</v>
      </c>
      <c r="F61" s="228" t="str">
        <f t="shared" si="4"/>
        <v/>
      </c>
      <c r="G61" s="229" t="e">
        <f t="shared" si="3"/>
        <v>#REF!</v>
      </c>
      <c r="Q61" s="5"/>
      <c r="R61" s="5"/>
      <c r="T61" s="5"/>
    </row>
    <row r="62" spans="1:20" ht="12.75" customHeight="1" x14ac:dyDescent="0.2">
      <c r="A62" s="226" t="e">
        <f>VLOOKUP(B62,#REF!,2,FALSE)</f>
        <v>#REF!</v>
      </c>
      <c r="B62" s="253" t="e">
        <f>#REF!</f>
        <v>#REF!</v>
      </c>
      <c r="C62" s="227" t="e">
        <f>#REF!/1000</f>
        <v>#REF!</v>
      </c>
      <c r="D62" s="227" t="e">
        <f>#REF!/1000</f>
        <v>#REF!</v>
      </c>
      <c r="E62" s="227" t="e">
        <f>#REF!/1000</f>
        <v>#REF!</v>
      </c>
      <c r="F62" s="228" t="str">
        <f t="shared" si="4"/>
        <v/>
      </c>
      <c r="G62" s="229" t="e">
        <f t="shared" si="3"/>
        <v>#REF!</v>
      </c>
      <c r="I62" s="5"/>
      <c r="M62" s="5"/>
      <c r="N62" s="5"/>
      <c r="P62" s="5"/>
      <c r="Q62" s="5"/>
      <c r="R62" s="5"/>
      <c r="T62" s="5"/>
    </row>
    <row r="63" spans="1:20" ht="12.75" customHeight="1" x14ac:dyDescent="0.2">
      <c r="A63" s="226" t="e">
        <f>VLOOKUP(B63,#REF!,2,FALSE)</f>
        <v>#REF!</v>
      </c>
      <c r="B63" s="253" t="e">
        <f>#REF!</f>
        <v>#REF!</v>
      </c>
      <c r="C63" s="227" t="e">
        <f>#REF!/1000</f>
        <v>#REF!</v>
      </c>
      <c r="D63" s="227" t="e">
        <f>#REF!/1000</f>
        <v>#REF!</v>
      </c>
      <c r="E63" s="227" t="e">
        <f>#REF!/1000</f>
        <v>#REF!</v>
      </c>
      <c r="F63" s="228" t="str">
        <f t="shared" si="4"/>
        <v/>
      </c>
      <c r="G63" s="229" t="e">
        <f t="shared" si="3"/>
        <v>#REF!</v>
      </c>
      <c r="P63" s="182"/>
      <c r="Q63" s="182"/>
      <c r="R63" s="182"/>
      <c r="T63" s="5"/>
    </row>
    <row r="64" spans="1:20" ht="12.75" customHeight="1" x14ac:dyDescent="0.2">
      <c r="A64" s="226" t="e">
        <f>VLOOKUP(B64,#REF!,2,FALSE)</f>
        <v>#REF!</v>
      </c>
      <c r="B64" s="253" t="e">
        <f>#REF!</f>
        <v>#REF!</v>
      </c>
      <c r="C64" s="227" t="e">
        <f>#REF!/1000</f>
        <v>#REF!</v>
      </c>
      <c r="D64" s="227" t="e">
        <f>#REF!/1000</f>
        <v>#REF!</v>
      </c>
      <c r="E64" s="227" t="e">
        <f>#REF!/1000</f>
        <v>#REF!</v>
      </c>
      <c r="F64" s="228" t="str">
        <f t="shared" si="4"/>
        <v/>
      </c>
      <c r="G64" s="229" t="e">
        <f t="shared" si="3"/>
        <v>#REF!</v>
      </c>
      <c r="Q64" s="5"/>
      <c r="T64" s="5"/>
    </row>
    <row r="65" spans="1:20" ht="12.75" customHeight="1" x14ac:dyDescent="0.2">
      <c r="A65" s="226" t="e">
        <f>VLOOKUP(B65,#REF!,2,FALSE)</f>
        <v>#REF!</v>
      </c>
      <c r="B65" s="253" t="e">
        <f>#REF!</f>
        <v>#REF!</v>
      </c>
      <c r="C65" s="227" t="e">
        <f>#REF!/1000</f>
        <v>#REF!</v>
      </c>
      <c r="D65" s="227" t="e">
        <f>#REF!/1000</f>
        <v>#REF!</v>
      </c>
      <c r="E65" s="227" t="e">
        <f>#REF!/1000</f>
        <v>#REF!</v>
      </c>
      <c r="F65" s="228" t="str">
        <f t="shared" si="4"/>
        <v/>
      </c>
      <c r="G65" s="229" t="e">
        <f t="shared" si="3"/>
        <v>#REF!</v>
      </c>
      <c r="Q65" s="5"/>
      <c r="T65" s="5"/>
    </row>
    <row r="66" spans="1:20" ht="12.75" customHeight="1" x14ac:dyDescent="0.2">
      <c r="A66" s="226" t="e">
        <f>VLOOKUP(B66,#REF!,2,FALSE)</f>
        <v>#REF!</v>
      </c>
      <c r="B66" s="253" t="e">
        <f>#REF!</f>
        <v>#REF!</v>
      </c>
      <c r="C66" s="227" t="e">
        <f>#REF!/1000</f>
        <v>#REF!</v>
      </c>
      <c r="D66" s="227" t="e">
        <f>#REF!/1000</f>
        <v>#REF!</v>
      </c>
      <c r="E66" s="227" t="e">
        <f>#REF!/1000</f>
        <v>#REF!</v>
      </c>
      <c r="F66" s="228" t="str">
        <f t="shared" si="4"/>
        <v/>
      </c>
      <c r="G66" s="229" t="e">
        <f t="shared" si="3"/>
        <v>#REF!</v>
      </c>
      <c r="Q66" s="5"/>
      <c r="T66" s="5"/>
    </row>
    <row r="67" spans="1:20" ht="12.75" customHeight="1" x14ac:dyDescent="0.2">
      <c r="A67" s="226" t="e">
        <f>VLOOKUP(B67,#REF!,2,FALSE)</f>
        <v>#REF!</v>
      </c>
      <c r="B67" s="253" t="e">
        <f>#REF!</f>
        <v>#REF!</v>
      </c>
      <c r="C67" s="227" t="e">
        <f>#REF!/1000</f>
        <v>#REF!</v>
      </c>
      <c r="D67" s="227" t="e">
        <f>#REF!/1000</f>
        <v>#REF!</v>
      </c>
      <c r="E67" s="227" t="e">
        <f>#REF!/1000</f>
        <v>#REF!</v>
      </c>
      <c r="F67" s="228" t="str">
        <f t="shared" si="4"/>
        <v/>
      </c>
      <c r="G67" s="229" t="e">
        <f t="shared" si="3"/>
        <v>#REF!</v>
      </c>
    </row>
    <row r="68" spans="1:20" ht="12.75" customHeight="1" x14ac:dyDescent="0.2">
      <c r="A68" s="226" t="e">
        <f>VLOOKUP(B68,#REF!,2,FALSE)</f>
        <v>#REF!</v>
      </c>
      <c r="B68" s="253" t="e">
        <f>#REF!</f>
        <v>#REF!</v>
      </c>
      <c r="C68" s="227" t="e">
        <f>#REF!/1000</f>
        <v>#REF!</v>
      </c>
      <c r="D68" s="227" t="e">
        <f>#REF!/1000</f>
        <v>#REF!</v>
      </c>
      <c r="E68" s="227" t="e">
        <f>#REF!/1000</f>
        <v>#REF!</v>
      </c>
      <c r="F68" s="228" t="str">
        <f t="shared" si="4"/>
        <v/>
      </c>
      <c r="G68" s="229" t="e">
        <f t="shared" si="3"/>
        <v>#REF!</v>
      </c>
      <c r="O68" s="5"/>
      <c r="P68" s="5"/>
      <c r="R68" s="5"/>
      <c r="S68" s="5"/>
    </row>
    <row r="69" spans="1:20" ht="12.75" customHeight="1" x14ac:dyDescent="0.2">
      <c r="A69" s="226" t="e">
        <f>VLOOKUP(B69,#REF!,2,FALSE)</f>
        <v>#REF!</v>
      </c>
      <c r="B69" s="253" t="e">
        <f>#REF!</f>
        <v>#REF!</v>
      </c>
      <c r="C69" s="227" t="e">
        <f>#REF!/1000</f>
        <v>#REF!</v>
      </c>
      <c r="D69" s="227" t="e">
        <f>#REF!/1000</f>
        <v>#REF!</v>
      </c>
      <c r="E69" s="227" t="e">
        <f>#REF!/1000</f>
        <v>#REF!</v>
      </c>
      <c r="F69" s="228" t="str">
        <f t="shared" si="4"/>
        <v/>
      </c>
      <c r="G69" s="229" t="e">
        <f t="shared" si="3"/>
        <v>#REF!</v>
      </c>
      <c r="Q69" s="5"/>
      <c r="T69" s="5"/>
    </row>
    <row r="70" spans="1:20" ht="12.75" customHeight="1" x14ac:dyDescent="0.2">
      <c r="A70" s="226" t="e">
        <f>VLOOKUP(B70,#REF!,2,FALSE)</f>
        <v>#REF!</v>
      </c>
      <c r="B70" s="253" t="e">
        <f>#REF!</f>
        <v>#REF!</v>
      </c>
      <c r="C70" s="227" t="e">
        <f>#REF!/1000</f>
        <v>#REF!</v>
      </c>
      <c r="D70" s="227" t="e">
        <f>#REF!/1000</f>
        <v>#REF!</v>
      </c>
      <c r="E70" s="227" t="e">
        <f>#REF!/1000</f>
        <v>#REF!</v>
      </c>
      <c r="F70" s="228" t="str">
        <f t="shared" si="4"/>
        <v/>
      </c>
      <c r="G70" s="229" t="e">
        <f t="shared" si="3"/>
        <v>#REF!</v>
      </c>
      <c r="Q70" s="5"/>
      <c r="T70" s="5"/>
    </row>
    <row r="71" spans="1:20" ht="12.75" customHeight="1" x14ac:dyDescent="0.2">
      <c r="A71" s="226" t="s">
        <v>24</v>
      </c>
      <c r="B71" s="226"/>
      <c r="C71" s="230" t="e">
        <f>C72-SUM(C56:C70)</f>
        <v>#REF!</v>
      </c>
      <c r="D71" s="230" t="e">
        <f t="shared" ref="D71:E71" si="5">D72-SUM(D56:D70)</f>
        <v>#REF!</v>
      </c>
      <c r="E71" s="230" t="e">
        <f t="shared" si="5"/>
        <v>#REF!</v>
      </c>
      <c r="F71" s="228" t="str">
        <f t="shared" si="4"/>
        <v/>
      </c>
      <c r="G71" s="229" t="e">
        <f t="shared" si="3"/>
        <v>#REF!</v>
      </c>
      <c r="Q71" s="5"/>
      <c r="T71" s="5"/>
    </row>
    <row r="72" spans="1:20" ht="12.75" customHeight="1" x14ac:dyDescent="0.2">
      <c r="A72" s="226" t="s">
        <v>22</v>
      </c>
      <c r="B72" s="226"/>
      <c r="C72" s="230">
        <f>+balanza_periodos!B16</f>
        <v>6345765</v>
      </c>
      <c r="D72" s="230">
        <f>+balanza_periodos!C16</f>
        <v>5814986</v>
      </c>
      <c r="E72" s="230">
        <f>+balanza_periodos!D16</f>
        <v>5960755</v>
      </c>
      <c r="F72" s="228">
        <f t="shared" si="4"/>
        <v>2.5067816156393155E-2</v>
      </c>
      <c r="G72" s="229">
        <f t="shared" si="3"/>
        <v>1</v>
      </c>
    </row>
    <row r="73" spans="1:20" ht="12" thickBot="1" x14ac:dyDescent="0.25">
      <c r="A73" s="241"/>
      <c r="B73" s="241"/>
      <c r="C73" s="242"/>
      <c r="D73" s="242"/>
      <c r="E73" s="242"/>
      <c r="F73" s="241"/>
      <c r="G73" s="241"/>
    </row>
    <row r="74" spans="1:20" ht="12.75" customHeight="1" thickTop="1" x14ac:dyDescent="0.2">
      <c r="A74" s="401" t="s">
        <v>420</v>
      </c>
      <c r="B74" s="401"/>
      <c r="C74" s="401"/>
      <c r="D74" s="401"/>
      <c r="E74" s="401"/>
      <c r="F74" s="401"/>
      <c r="G74" s="401"/>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2020-08-07T14:12:01Z</cp:lastPrinted>
  <dcterms:created xsi:type="dcterms:W3CDTF">2004-11-22T15:10:56Z</dcterms:created>
  <dcterms:modified xsi:type="dcterms:W3CDTF">2020-12-09T13:46:16Z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