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<sst xmlns="http://schemas.openxmlformats.org/spreadsheetml/2006/main" count="276" uniqueCount="151">
  <si>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</si>
  <si>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</si>
  <si>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</si>
  <si>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</si>
  <si>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</si>
  <si>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</si>
  <si>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</si>
  <si>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</si>
  <si>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</si>
  <si>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</si>
  <si>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</si>
  <si>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</si>
  <si>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</si>
  <si>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</si>
  <si>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</si>
  <si>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</si>
  <si>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</si>
  <si>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</si>
  <si>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</si>
  <si>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</si>
  <si>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</si>
  <si>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</si>
  <si>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</si>
  <si>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</si>
  <si>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</si>
  <si>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</si>
  <si>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</si>
  <si>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</si>
  <si>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</si>
  <si>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</si>
  <si>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</si>
  <si>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</si>
  <si>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</si>
  <si>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</si>
  <si>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</si>
  <si>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</si>
  <si>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</si>
  <si>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</si>
  <si>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</si>
  <si>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</si>
  <si>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</si>
  <si>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</si>
  <si>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</si>
  <si>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</si>
  <si>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</si>
  <si>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</si>
  <si>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</si>
  <si>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</si>
  <si>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</si>
  <si>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</si>
  <si>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</si>
  <si>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</si>
  <si>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</si>
  <si>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</si>
  <si>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</si>
  <si>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</si>
  <si>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</si>
  <si>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</si>
  <si>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</si>
  <si>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</si>
  <si>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</si>
  <si>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</si>
  <si>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</si>
  <si>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</si>
  <si>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</si>
  <si>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</si>
  <si>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</si>
  <si>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</si>
  <si>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</si>
  <si>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</si>
  <si>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</si>
  <si>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</si>
  <si>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</si>
  <si>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</si>
  <si>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</si>
  <si>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</si>
  <si>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</si>
  <si>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</si>
  <si>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</si>
  <si>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</si>
  <si>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</si>
  <si>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</si>
  <si>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</si>
  <si>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</si>
  <si>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</si>
  <si>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</si>
  <si>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</si>
  <si>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</si>
  <si>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</si>
  <si>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</si>
  <si>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</si>
  <si>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</si>
  <si>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</si>
  <si>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</si>
  <si>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</si>
  <si>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</si>
  <si>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</si>
  <si>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</si>
  <si>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</si>
  <si>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</si>
  <si>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</si>
  <si>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</si>
  <si>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</si>
  <si>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</si>
  <si>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</si>
  <si>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</si>
  <si>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</si>
  <si>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</si>
  <si>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</si>
  <si>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</si>
  <si>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</si>
  <si>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</si>
  <si>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</si>
  <si>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</si>
  <si>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</si>
  <si>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</si>
  <si>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</si>
  <si>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</si>
  <si>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</si>
  <si>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</si>
  <si>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</si>
  <si>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</si>
  <si>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</si>
  <si>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</si>
  <si>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</si>
  <si>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</si>
  <si>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</si>
  <si>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</si>
  <si>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</si>
  <si>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</si>
  <si>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</si>
  <si>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</si>
  <si>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</si>
  <si>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</si>
  <si>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</si>
  <si>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</si>
  <si>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</si>
  <si>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</si>
  <si>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</si>
  <si>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</si>
  <si>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</si>
  <si>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</si>
  <si>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</si>
  <si>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</si>
  <si>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</si>
  <si>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</si>
  <si>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</si>
  <si>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</si>
  <si>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</si>
  <si>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18 de diciembre  de 2020.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</si>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</sst>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K20" sqref="K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28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744.25</v>
      </c>
      <c r="D18" s="131">
        <f>C18*$B$47</f>
        <v>273.46722</v>
      </c>
      <c r="E18" s="90"/>
      <c r="F18" s="85">
        <f>E20+'Primas HRW'!B9</f>
        <v>752</v>
      </c>
      <c r="G18" s="85">
        <f>F18*$B$47</f>
        <v>276.31488</v>
      </c>
      <c r="H18" s="85"/>
      <c r="I18" s="102">
        <f>E20+'Primas HRW'!D9</f>
        <v>762</v>
      </c>
      <c r="J18" s="102">
        <f>E20+'Primas HRW'!E9</f>
        <v>742</v>
      </c>
      <c r="K18" s="103">
        <f>E20+'Primas HRW'!F9</f>
        <v>737</v>
      </c>
      <c r="L18" s="90"/>
      <c r="M18" s="85">
        <f>L20+'Primas maíz'!B12</f>
        <v>581.5</v>
      </c>
      <c r="N18" s="85">
        <f>M18*$F$47</f>
        <v>228.92492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744.25</v>
      </c>
      <c r="D19" s="129">
        <f>C19*$B$47</f>
        <v>273.46722</v>
      </c>
      <c r="E19" s="119"/>
      <c r="F19" s="83">
        <f>E20+'Primas HRW'!B10</f>
        <v>752</v>
      </c>
      <c r="G19" s="83">
        <f>F19*$B$47</f>
        <v>276.31488</v>
      </c>
      <c r="H19" s="83"/>
      <c r="I19" s="120">
        <f>E20+'Primas HRW'!D10</f>
        <v>762</v>
      </c>
      <c r="J19" s="120">
        <f>E20+'Primas HRW'!E10</f>
        <v>742</v>
      </c>
      <c r="K19" s="118">
        <f>E20+'Primas HRW'!F10</f>
        <v>737</v>
      </c>
      <c r="L19" s="119"/>
      <c r="M19" s="83">
        <f>L20+'Primas maíz'!B13</f>
        <v>558.5</v>
      </c>
      <c r="N19" s="83">
        <f>M19*$F$47</f>
        <v>219.87027999999998</v>
      </c>
      <c r="O19"/>
      <c r="P19"/>
      <c r="Q19"/>
    </row>
    <row r="20" spans="1:17" ht="19.5" customHeight="1">
      <c r="A20" s="16" t="s">
        <v>11</v>
      </c>
      <c r="B20" s="58">
        <f>Datos!E7</f>
        <v>614.25</v>
      </c>
      <c r="C20" s="23">
        <f>B20+'Primas SRW'!B10</f>
        <v>741.25</v>
      </c>
      <c r="D20" s="131">
        <f>C20*$B$47</f>
        <v>272.3649</v>
      </c>
      <c r="E20" s="59">
        <f>Datos!K7</f>
        <v>577</v>
      </c>
      <c r="F20" s="25">
        <f>E20+'Primas HRW'!B11</f>
        <v>747</v>
      </c>
      <c r="G20" s="25">
        <f>F20*$B$47</f>
        <v>274.47767999999996</v>
      </c>
      <c r="H20" s="25"/>
      <c r="I20" s="97">
        <f>E20+'Primas HRW'!D11</f>
        <v>757</v>
      </c>
      <c r="J20" s="97">
        <f>E20+'Primas HRW'!E11</f>
        <v>737</v>
      </c>
      <c r="K20" s="104">
        <f>E20+'Primas HRW'!F11</f>
        <v>732</v>
      </c>
      <c r="L20" s="59">
        <f>Datos!O7</f>
        <v>456.5</v>
      </c>
      <c r="M20" s="25">
        <f>L20+'Primas maíz'!B14</f>
        <v>556.5</v>
      </c>
      <c r="N20" s="25">
        <f>M20*$F$47</f>
        <v>219.08291999999997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740</v>
      </c>
      <c r="D21" s="129">
        <f>C21*$B$47</f>
        <v>271.9056</v>
      </c>
      <c r="E21" s="81"/>
      <c r="F21" s="82">
        <f>E22+'Primas HRW'!B12</f>
        <v>750.25</v>
      </c>
      <c r="G21" s="82">
        <f>F21*$B$47</f>
        <v>275.67186</v>
      </c>
      <c r="H21" s="82"/>
      <c r="I21" s="118">
        <f>E22+'Primas HRW'!D12</f>
        <v>755.25</v>
      </c>
      <c r="J21" s="118">
        <f>E22+'Primas HRW'!E12</f>
        <v>735.25</v>
      </c>
      <c r="K21" s="118">
        <f>E22+'Primas HRW'!F12</f>
        <v>730.25</v>
      </c>
      <c r="L21" s="81"/>
      <c r="M21" s="83">
        <f>L22+'Primas maíz'!B15</f>
        <v>544</v>
      </c>
      <c r="N21" s="83">
        <f>M21*$F$47</f>
        <v>214.16191999999998</v>
      </c>
      <c r="O21"/>
      <c r="P21"/>
      <c r="Q21"/>
    </row>
    <row r="22" spans="1:17" ht="19.5" customHeight="1">
      <c r="A22" s="54" t="s">
        <v>12</v>
      </c>
      <c r="B22" s="55">
        <f>Datos!E8</f>
        <v>615</v>
      </c>
      <c r="C22" s="66"/>
      <c r="D22" s="71"/>
      <c r="E22" s="60">
        <f>Datos!K8</f>
        <v>580.25</v>
      </c>
      <c r="F22" s="66">
        <f>E22+'Primas HRW'!B13</f>
        <v>750.25</v>
      </c>
      <c r="G22" s="66">
        <f>F22*$B$47</f>
        <v>275.67186</v>
      </c>
      <c r="H22" s="66"/>
      <c r="I22" s="76">
        <f>E22+'Primas HRW'!D13</f>
        <v>755.25</v>
      </c>
      <c r="J22" s="76">
        <f>E22+'Primas HRW'!E13</f>
        <v>735.25</v>
      </c>
      <c r="K22" s="76">
        <f>E22+'Primas HRW'!F13</f>
        <v>730.25</v>
      </c>
      <c r="L22" s="60">
        <f>Datos!O8</f>
        <v>457</v>
      </c>
      <c r="M22" s="55">
        <f>L22+'Primas maíz'!B16</f>
        <v>542</v>
      </c>
      <c r="N22" s="25">
        <f>M22*$F$47</f>
        <v>213.37455999999997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607</v>
      </c>
      <c r="C24" s="23"/>
      <c r="D24" s="131"/>
      <c r="E24" s="59">
        <f>Datos!K9</f>
        <v>582.25</v>
      </c>
      <c r="F24" s="25"/>
      <c r="G24" s="25"/>
      <c r="H24" s="25"/>
      <c r="I24" s="25"/>
      <c r="J24" s="25"/>
      <c r="K24" s="23"/>
      <c r="L24" s="59">
        <f>Datos!O9</f>
        <v>454.5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609.5</v>
      </c>
      <c r="C26" s="84"/>
      <c r="D26" s="131"/>
      <c r="E26" s="60">
        <f>Datos!K10</f>
        <v>587</v>
      </c>
      <c r="F26" s="84"/>
      <c r="G26" s="84"/>
      <c r="H26" s="84"/>
      <c r="I26" s="84"/>
      <c r="J26" s="84"/>
      <c r="K26" s="84"/>
      <c r="L26" s="60">
        <f>Datos!O10</f>
        <v>433.75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617</v>
      </c>
      <c r="C29" s="80"/>
      <c r="D29" s="114"/>
      <c r="E29" s="81">
        <f>Datos!K11</f>
        <v>594.25</v>
      </c>
      <c r="F29" s="80"/>
      <c r="G29" s="80"/>
      <c r="H29" s="80"/>
      <c r="I29" s="80"/>
      <c r="J29" s="80"/>
      <c r="K29" s="80"/>
      <c r="L29" s="81">
        <f>Datos!O11</f>
        <v>426.75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623.5</v>
      </c>
      <c r="C31" s="23"/>
      <c r="D31" s="131"/>
      <c r="E31" s="59">
        <f>Datos!K12</f>
        <v>599</v>
      </c>
      <c r="F31" s="25"/>
      <c r="G31" s="25"/>
      <c r="H31" s="25"/>
      <c r="I31" s="25"/>
      <c r="J31" s="25"/>
      <c r="K31" s="23"/>
      <c r="L31" s="59">
        <f>Datos!O12</f>
        <v>430.75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618</v>
      </c>
      <c r="C32" s="80"/>
      <c r="D32" s="114"/>
      <c r="E32" s="81">
        <f>Datos!K13</f>
        <v>591.25</v>
      </c>
      <c r="F32" s="80"/>
      <c r="G32" s="80"/>
      <c r="H32" s="80"/>
      <c r="I32" s="80"/>
      <c r="J32" s="80"/>
      <c r="K32" s="80"/>
      <c r="L32" s="81">
        <f>Datos!O13</f>
        <v>432.25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600.25</v>
      </c>
      <c r="C33" s="23"/>
      <c r="D33" s="131"/>
      <c r="E33" s="59">
        <f>Datos!K14</f>
        <v>566.25</v>
      </c>
      <c r="F33" s="25"/>
      <c r="G33" s="25"/>
      <c r="H33" s="25"/>
      <c r="I33" s="25"/>
      <c r="J33" s="25"/>
      <c r="K33" s="23"/>
      <c r="L33" s="59">
        <f>Datos!O14</f>
        <v>432.5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600</v>
      </c>
      <c r="C34" s="82"/>
      <c r="D34" s="129"/>
      <c r="E34" s="81">
        <f>Datos!K15</f>
        <v>564.25</v>
      </c>
      <c r="F34" s="82"/>
      <c r="G34" s="82"/>
      <c r="H34" s="82"/>
      <c r="I34" s="82"/>
      <c r="J34" s="82"/>
      <c r="K34" s="82"/>
      <c r="L34" s="81">
        <f>Datos!O15</f>
        <v>403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607</v>
      </c>
      <c r="C35" s="66"/>
      <c r="D35" s="71"/>
      <c r="E35" s="59">
        <f>Datos!K16</f>
        <v>575.75</v>
      </c>
      <c r="F35" s="66"/>
      <c r="G35" s="66"/>
      <c r="H35" s="66"/>
      <c r="I35" s="66"/>
      <c r="J35" s="66"/>
      <c r="K35" s="66"/>
      <c r="L35" s="59">
        <f>Datos!O16</f>
        <v>398.75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615.75</v>
      </c>
      <c r="C37" s="23"/>
      <c r="D37" s="131"/>
      <c r="E37" s="59">
        <f>Datos!K17</f>
        <v>575.75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607.25</v>
      </c>
      <c r="C38" s="82"/>
      <c r="D38" s="129"/>
      <c r="E38" s="81">
        <f>Datos!K18</f>
        <v>587.25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586.75</v>
      </c>
      <c r="C39" s="23"/>
      <c r="D39" s="131"/>
      <c r="E39" s="59">
        <f>Datos!J19</f>
        <v>549.5</v>
      </c>
      <c r="F39" s="25"/>
      <c r="G39" s="25"/>
      <c r="H39" s="25"/>
      <c r="I39" s="25"/>
      <c r="J39" s="25"/>
      <c r="K39" s="23"/>
      <c r="L39" s="59">
        <f>Datos!O17</f>
        <v>410.25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400.5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28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273.4</v>
      </c>
      <c r="D18" s="56"/>
      <c r="E18" s="66">
        <v>276.3</v>
      </c>
      <c r="F18" s="25" t="s">
        <v>45</v>
      </c>
      <c r="G18" s="76">
        <f>BUSHEL!I18*TONELADA!$B$46</f>
        <v>279.98928</v>
      </c>
      <c r="H18" s="76">
        <f>BUSHEL!J18*TONELADA!$B$46</f>
        <v>272.64047999999997</v>
      </c>
      <c r="I18" s="77">
        <f>BUSHEL!K18*TONELADA!$B$46</f>
        <v>270.80328</v>
      </c>
      <c r="J18" s="56"/>
      <c r="K18" s="75">
        <f>BUSHEL!M18*$E$46</f>
        <v>228.92492</v>
      </c>
    </row>
    <row r="19" spans="1:11" ht="19.5" customHeight="1">
      <c r="A19" s="79" t="s">
        <v>44</v>
      </c>
      <c r="B19" s="78"/>
      <c r="C19" s="114">
        <v>273.4</v>
      </c>
      <c r="D19" s="115"/>
      <c r="E19" s="80">
        <v>276.3</v>
      </c>
      <c r="F19" s="80"/>
      <c r="G19" s="116">
        <f>BUSHEL!I19*TONELADA!$B$46</f>
        <v>279.98928</v>
      </c>
      <c r="H19" s="116">
        <f>BUSHEL!J19*TONELADA!$B$46</f>
        <v>272.64047999999997</v>
      </c>
      <c r="I19" s="116">
        <f>BUSHEL!K19*TONELADA!$B$46</f>
        <v>270.80328</v>
      </c>
      <c r="J19" s="81"/>
      <c r="K19" s="78">
        <f>BUSHEL!M19*$E$46</f>
        <v>219.87027999999998</v>
      </c>
    </row>
    <row r="20" spans="1:11" ht="19.5" customHeight="1">
      <c r="A20" s="16" t="s">
        <v>11</v>
      </c>
      <c r="B20" s="58">
        <f>BUSHEL!B20*TONELADA!$B$46</f>
        <v>225.70002</v>
      </c>
      <c r="C20" s="23">
        <v>272.3</v>
      </c>
      <c r="D20" s="59">
        <f>IF(BUSHEL!E20&gt;0,BUSHEL!E20*TONELADA!$B$46,"")</f>
        <v>212.01288</v>
      </c>
      <c r="E20" s="25">
        <v>274.4</v>
      </c>
      <c r="F20" s="25"/>
      <c r="G20" s="97">
        <f>BUSHEL!I20*TONELADA!$B$46</f>
        <v>278.15208</v>
      </c>
      <c r="H20" s="97">
        <f>BUSHEL!J20*TONELADA!$B$46</f>
        <v>270.80328</v>
      </c>
      <c r="I20" s="139">
        <f>BUSHEL!K20*TONELADA!$B$46</f>
        <v>268.96608</v>
      </c>
      <c r="J20" s="138">
        <f>BUSHEL!L20*BUSHEL!F47</f>
        <v>179.71491999999998</v>
      </c>
      <c r="K20" s="25">
        <f>BUSHEL!M20*$E$46</f>
        <v>219.08291999999997</v>
      </c>
    </row>
    <row r="21" spans="1:11" ht="19.5" customHeight="1">
      <c r="A21" s="79" t="s">
        <v>46</v>
      </c>
      <c r="B21" s="78"/>
      <c r="C21" s="114">
        <v>271.9</v>
      </c>
      <c r="D21" s="115"/>
      <c r="E21" s="80">
        <v>275.6</v>
      </c>
      <c r="F21" s="116"/>
      <c r="G21" s="120">
        <f>BUSHEL!I21*TONELADA!$B$46</f>
        <v>277.50906</v>
      </c>
      <c r="H21" s="120">
        <f>BUSHEL!J21*TONELADA!$B$46</f>
        <v>270.16026</v>
      </c>
      <c r="I21" s="140">
        <f>BUSHEL!K21*TONELADA!$B$46</f>
        <v>268.32306</v>
      </c>
      <c r="J21" s="115"/>
      <c r="K21" s="78">
        <f>BUSHEL!M21*$E$46</f>
        <v>214.16191999999998</v>
      </c>
    </row>
    <row r="22" spans="1:11" ht="19.5" customHeight="1">
      <c r="A22" s="54" t="s">
        <v>12</v>
      </c>
      <c r="B22" s="55">
        <f>BUSHEL!B22*TONELADA!$B$46</f>
        <v>225.9756</v>
      </c>
      <c r="C22" s="66"/>
      <c r="D22" s="60">
        <f>IF(BUSHEL!E22&gt;0,BUSHEL!E22*TONELADA!$B$46,"")</f>
        <v>213.20705999999998</v>
      </c>
      <c r="E22" s="66">
        <v>275.6</v>
      </c>
      <c r="F22" s="66"/>
      <c r="G22" s="76">
        <f>BUSHEL!I22*TONELADA!$B$46</f>
        <v>277.50906</v>
      </c>
      <c r="H22" s="76">
        <f>BUSHEL!J22*TONELADA!$B$46</f>
        <v>270.16026</v>
      </c>
      <c r="I22" s="77">
        <f>BUSHEL!K22*TONELADA!$B$46</f>
        <v>268.32306</v>
      </c>
      <c r="J22" s="56">
        <f>BUSHEL!L22*BUSHEL!F47</f>
        <v>179.91176</v>
      </c>
      <c r="K22" s="55">
        <f>BUSHEL!M22*$E$46</f>
        <v>213.37455999999997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223.03608</v>
      </c>
      <c r="C24" s="23"/>
      <c r="D24" s="59">
        <f>IF(BUSHEL!E24&gt;0,BUSHEL!E24*TONELADA!$B$46,"")</f>
        <v>213.94194</v>
      </c>
      <c r="E24" s="25"/>
      <c r="F24" s="25"/>
      <c r="G24" s="25"/>
      <c r="H24" s="25"/>
      <c r="I24" s="23"/>
      <c r="J24" s="59">
        <f>BUSHEL!L24*$E$46</f>
        <v>178.92756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223.95468</v>
      </c>
      <c r="C26" s="84"/>
      <c r="D26" s="60">
        <f>IF(BUSHEL!E26&gt;0,BUSHEL!E26*TONELADA!$B$46,"")</f>
        <v>215.68728</v>
      </c>
      <c r="E26" s="84"/>
      <c r="F26" s="84"/>
      <c r="G26" s="84"/>
      <c r="H26" s="84"/>
      <c r="I26" s="84"/>
      <c r="J26" s="60">
        <f>BUSHEL!L26*BUSHEL!F47</f>
        <v>170.75869999999998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226.71048</v>
      </c>
      <c r="C29" s="80"/>
      <c r="D29" s="81">
        <f>IF(BUSHEL!E29&gt;0,BUSHEL!E29*TONELADA!$B$46,"")</f>
        <v>218.35121999999998</v>
      </c>
      <c r="E29" s="80"/>
      <c r="F29" s="80"/>
      <c r="G29" s="80"/>
      <c r="H29" s="80"/>
      <c r="I29" s="80"/>
      <c r="J29" s="81">
        <f>BUSHEL!L29*$E$46</f>
        <v>168.00294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229.09884</v>
      </c>
      <c r="C31" s="23"/>
      <c r="D31" s="59">
        <f>BUSHEL!E31*TONELADA!$B$46</f>
        <v>220.09655999999998</v>
      </c>
      <c r="E31" s="25"/>
      <c r="F31" s="25"/>
      <c r="G31" s="25"/>
      <c r="H31" s="25"/>
      <c r="I31" s="23"/>
      <c r="J31" s="59">
        <f>BUSHEL!L31*TONELADA!$B$46</f>
        <v>158.27478</v>
      </c>
      <c r="K31" s="25"/>
    </row>
    <row r="32" spans="1:11" ht="19.5" customHeight="1">
      <c r="A32" s="79" t="s">
        <v>12</v>
      </c>
      <c r="B32" s="78">
        <f>BUSHEL!B32*TONELADA!$B$46</f>
        <v>227.07792</v>
      </c>
      <c r="C32" s="80"/>
      <c r="D32" s="81">
        <f>BUSHEL!E32*TONELADA!$B$46</f>
        <v>217.2489</v>
      </c>
      <c r="E32" s="80"/>
      <c r="F32" s="80"/>
      <c r="G32" s="80"/>
      <c r="H32" s="80"/>
      <c r="I32" s="80"/>
      <c r="J32" s="81">
        <f>BUSHEL!L32*TONELADA!$B$46</f>
        <v>158.82594</v>
      </c>
      <c r="K32" s="78"/>
    </row>
    <row r="33" spans="1:11" ht="19.5" customHeight="1">
      <c r="A33" s="16" t="s">
        <v>13</v>
      </c>
      <c r="B33" s="58">
        <f>BUSHEL!B33*TONELADA!$B$46</f>
        <v>220.55586</v>
      </c>
      <c r="C33" s="23"/>
      <c r="D33" s="59">
        <f>BUSHEL!E33*TONELADA!$B$46</f>
        <v>208.06289999999998</v>
      </c>
      <c r="E33" s="25"/>
      <c r="F33" s="25"/>
      <c r="G33" s="25"/>
      <c r="H33" s="25"/>
      <c r="I33" s="23"/>
      <c r="J33" s="59">
        <f>BUSHEL!L33*TONELADA!$B$46</f>
        <v>158.9178</v>
      </c>
      <c r="K33" s="25"/>
    </row>
    <row r="34" spans="1:11" ht="19.5" customHeight="1">
      <c r="A34" s="79" t="s">
        <v>14</v>
      </c>
      <c r="B34" s="78">
        <f>BUSHEL!B34*TONELADA!$B$46</f>
        <v>220.464</v>
      </c>
      <c r="C34" s="82"/>
      <c r="D34" s="81">
        <f>BUSHEL!E34*TONELADA!$B$46</f>
        <v>207.32801999999998</v>
      </c>
      <c r="E34" s="82"/>
      <c r="F34" s="82"/>
      <c r="G34" s="82"/>
      <c r="H34" s="82"/>
      <c r="I34" s="82"/>
      <c r="J34" s="81">
        <f>BUSHEL!L34*TONELADA!$B$46</f>
        <v>148.07832</v>
      </c>
      <c r="K34" s="83"/>
    </row>
    <row r="35" spans="1:11" ht="19.5" customHeight="1">
      <c r="A35" s="54" t="s">
        <v>15</v>
      </c>
      <c r="B35" s="58">
        <f>BUSHEL!B35*TONELADA!$B$46</f>
        <v>223.03608</v>
      </c>
      <c r="C35" s="66"/>
      <c r="D35" s="59">
        <f>BUSHEL!E35*TONELADA!$B$46</f>
        <v>211.55357999999998</v>
      </c>
      <c r="E35" s="66"/>
      <c r="F35" s="66"/>
      <c r="G35" s="66"/>
      <c r="H35" s="66"/>
      <c r="I35" s="66"/>
      <c r="J35" s="59">
        <f>BUSHEL!L35*TONELADA!$B$46</f>
        <v>146.5167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226.25118</v>
      </c>
      <c r="C37" s="121"/>
      <c r="D37" s="125">
        <f>BUSHEL!E37*TONELADA!$B$46</f>
        <v>211.55357999999998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223.12794</v>
      </c>
      <c r="C38" s="122"/>
      <c r="D38" s="127">
        <f>BUSHEL!E38*TONELADA!$B$46</f>
        <v>215.77913999999998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215.59542</v>
      </c>
      <c r="C39" s="82"/>
      <c r="D39" s="81">
        <f>BUSHEL!E39*TONELADA!$B$46</f>
        <v>201.90828</v>
      </c>
      <c r="E39" s="83"/>
      <c r="F39" s="83"/>
      <c r="G39" s="83"/>
      <c r="H39" s="83"/>
      <c r="I39" s="129"/>
      <c r="J39" s="115">
        <f>BUSHEL!L39*TONELADA!$B$46</f>
        <v>150.74226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147.15972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0" sqref="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127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175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125</v>
      </c>
      <c r="C12" s="45" t="s">
        <v>136</v>
      </c>
    </row>
    <row r="13" spans="1:3" ht="15">
      <c r="A13" s="46" t="s">
        <v>143</v>
      </c>
      <c r="B13" s="38">
        <v>102</v>
      </c>
      <c r="C13" s="38" t="s">
        <v>136</v>
      </c>
    </row>
    <row r="14" spans="1:3" ht="15">
      <c r="A14" s="44" t="s">
        <v>144</v>
      </c>
      <c r="B14" s="45">
        <v>100</v>
      </c>
      <c r="C14" s="45" t="s">
        <v>136</v>
      </c>
    </row>
    <row r="15" spans="1:3" ht="15">
      <c r="A15" s="46" t="s">
        <v>145</v>
      </c>
      <c r="B15" s="38">
        <v>87</v>
      </c>
      <c r="C15" s="38" t="s">
        <v>146</v>
      </c>
    </row>
    <row r="16" spans="1:3" ht="15">
      <c r="A16" s="44" t="s">
        <v>148</v>
      </c>
      <c r="B16" s="45">
        <v>85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44193</v>
      </c>
      <c r="E7">
        <v>614.25</v>
      </c>
      <c r="F7">
        <v>614.25</v>
      </c>
      <c r="G7" t="s">
        <v>55</v>
      </c>
      <c r="H7" t="s">
        <v>56</v>
      </c>
      <c r="I7" s="57">
        <v>44193</v>
      </c>
      <c r="J7">
        <v>577</v>
      </c>
      <c r="K7">
        <v>577</v>
      </c>
      <c r="L7" t="s">
        <v>74</v>
      </c>
      <c r="M7" t="s">
        <v>75</v>
      </c>
      <c r="N7" s="57">
        <v>44193</v>
      </c>
      <c r="O7">
        <v>456.5</v>
      </c>
      <c r="P7">
        <v>456.5</v>
      </c>
      <c r="Q7" s="52" t="s">
        <v>147</v>
      </c>
    </row>
    <row r="8" spans="2:17" ht="15">
      <c r="B8" t="s">
        <v>63</v>
      </c>
      <c r="C8" t="s">
        <v>64</v>
      </c>
      <c r="D8" s="57">
        <v>44193</v>
      </c>
      <c r="E8">
        <v>615</v>
      </c>
      <c r="F8">
        <v>615</v>
      </c>
      <c r="G8" t="s">
        <v>57</v>
      </c>
      <c r="H8" t="s">
        <v>58</v>
      </c>
      <c r="I8" s="57">
        <v>44193</v>
      </c>
      <c r="J8">
        <v>580.25</v>
      </c>
      <c r="K8">
        <v>580.25</v>
      </c>
      <c r="L8" t="s">
        <v>76</v>
      </c>
      <c r="M8" t="s">
        <v>77</v>
      </c>
      <c r="N8" s="57">
        <v>44193</v>
      </c>
      <c r="O8">
        <v>457</v>
      </c>
      <c r="P8">
        <v>457</v>
      </c>
      <c r="Q8" s="52" t="s">
        <v>147</v>
      </c>
    </row>
    <row r="9" spans="2:17" ht="15">
      <c r="B9" t="s">
        <v>65</v>
      </c>
      <c r="C9" t="s">
        <v>66</v>
      </c>
      <c r="D9" s="57">
        <v>44193</v>
      </c>
      <c r="E9">
        <v>607</v>
      </c>
      <c r="F9">
        <v>607</v>
      </c>
      <c r="G9" t="s">
        <v>59</v>
      </c>
      <c r="H9" t="s">
        <v>60</v>
      </c>
      <c r="I9" s="57">
        <v>44193</v>
      </c>
      <c r="J9">
        <v>582.25</v>
      </c>
      <c r="K9">
        <v>582.25</v>
      </c>
      <c r="L9" t="s">
        <v>67</v>
      </c>
      <c r="M9" t="s">
        <v>68</v>
      </c>
      <c r="N9" s="57">
        <v>44193</v>
      </c>
      <c r="O9">
        <v>454.5</v>
      </c>
      <c r="P9">
        <v>454.5</v>
      </c>
      <c r="Q9" s="52" t="s">
        <v>147</v>
      </c>
    </row>
    <row r="10" spans="2:17" ht="15">
      <c r="B10" t="s">
        <v>78</v>
      </c>
      <c r="C10" t="s">
        <v>79</v>
      </c>
      <c r="D10" s="57">
        <v>44193</v>
      </c>
      <c r="E10">
        <v>609.5</v>
      </c>
      <c r="F10">
        <v>609.5</v>
      </c>
      <c r="G10" t="s">
        <v>80</v>
      </c>
      <c r="H10" t="s">
        <v>81</v>
      </c>
      <c r="I10" s="57">
        <v>44193</v>
      </c>
      <c r="J10">
        <v>587</v>
      </c>
      <c r="K10">
        <v>587</v>
      </c>
      <c r="L10" t="s">
        <v>82</v>
      </c>
      <c r="M10" t="s">
        <v>83</v>
      </c>
      <c r="N10" s="57">
        <v>44193</v>
      </c>
      <c r="O10">
        <v>433.75</v>
      </c>
      <c r="P10">
        <v>433.75</v>
      </c>
      <c r="Q10" s="52" t="s">
        <v>147</v>
      </c>
    </row>
    <row r="11" spans="2:17" ht="15">
      <c r="B11" t="s">
        <v>84</v>
      </c>
      <c r="C11" t="s">
        <v>85</v>
      </c>
      <c r="D11" s="57">
        <v>44193</v>
      </c>
      <c r="E11">
        <v>617</v>
      </c>
      <c r="F11">
        <v>617</v>
      </c>
      <c r="G11" t="s">
        <v>86</v>
      </c>
      <c r="H11" t="s">
        <v>87</v>
      </c>
      <c r="I11" s="57">
        <v>44193</v>
      </c>
      <c r="J11">
        <v>594.25</v>
      </c>
      <c r="K11">
        <v>594.25</v>
      </c>
      <c r="L11" t="s">
        <v>69</v>
      </c>
      <c r="M11" t="s">
        <v>70</v>
      </c>
      <c r="N11" s="57">
        <v>44193</v>
      </c>
      <c r="O11">
        <v>426.75</v>
      </c>
      <c r="P11">
        <v>426.75</v>
      </c>
      <c r="Q11" s="52" t="s">
        <v>147</v>
      </c>
    </row>
    <row r="12" spans="2:17" ht="15">
      <c r="B12" t="s">
        <v>88</v>
      </c>
      <c r="C12" t="s">
        <v>89</v>
      </c>
      <c r="D12" s="57">
        <v>44193</v>
      </c>
      <c r="E12">
        <v>623.5</v>
      </c>
      <c r="F12">
        <v>623.5</v>
      </c>
      <c r="G12" t="s">
        <v>90</v>
      </c>
      <c r="H12" t="s">
        <v>91</v>
      </c>
      <c r="I12" s="57">
        <v>44193</v>
      </c>
      <c r="J12">
        <v>599</v>
      </c>
      <c r="K12">
        <v>599</v>
      </c>
      <c r="L12" t="s">
        <v>106</v>
      </c>
      <c r="M12" t="s">
        <v>107</v>
      </c>
      <c r="N12" s="57">
        <v>44193</v>
      </c>
      <c r="O12">
        <v>430.75</v>
      </c>
      <c r="P12">
        <v>430.75</v>
      </c>
      <c r="Q12" s="52" t="s">
        <v>147</v>
      </c>
    </row>
    <row r="13" spans="2:17" ht="15">
      <c r="B13" t="s">
        <v>94</v>
      </c>
      <c r="C13" t="s">
        <v>95</v>
      </c>
      <c r="D13" s="57">
        <v>44193</v>
      </c>
      <c r="E13">
        <v>618</v>
      </c>
      <c r="F13">
        <v>618</v>
      </c>
      <c r="G13" t="s">
        <v>96</v>
      </c>
      <c r="H13" t="s">
        <v>97</v>
      </c>
      <c r="I13" s="57">
        <v>44193</v>
      </c>
      <c r="J13">
        <v>591.25</v>
      </c>
      <c r="K13">
        <v>591.25</v>
      </c>
      <c r="L13" t="s">
        <v>108</v>
      </c>
      <c r="M13" t="s">
        <v>109</v>
      </c>
      <c r="N13" s="57">
        <v>44193</v>
      </c>
      <c r="O13">
        <v>432.25</v>
      </c>
      <c r="P13">
        <v>432.25</v>
      </c>
      <c r="Q13" s="52" t="s">
        <v>147</v>
      </c>
    </row>
    <row r="14" spans="2:17" ht="15">
      <c r="B14" t="s">
        <v>100</v>
      </c>
      <c r="C14" t="s">
        <v>101</v>
      </c>
      <c r="D14" s="57">
        <v>44193</v>
      </c>
      <c r="E14">
        <v>600.25</v>
      </c>
      <c r="F14">
        <v>600.25</v>
      </c>
      <c r="G14" t="s">
        <v>102</v>
      </c>
      <c r="H14" t="s">
        <v>103</v>
      </c>
      <c r="I14" s="57">
        <v>44193</v>
      </c>
      <c r="J14">
        <v>566.25</v>
      </c>
      <c r="K14">
        <v>566.25</v>
      </c>
      <c r="L14" t="s">
        <v>92</v>
      </c>
      <c r="M14" t="s">
        <v>93</v>
      </c>
      <c r="N14" s="57">
        <v>44193</v>
      </c>
      <c r="O14">
        <v>432.5</v>
      </c>
      <c r="P14">
        <v>432.5</v>
      </c>
      <c r="Q14" s="52" t="s">
        <v>147</v>
      </c>
    </row>
    <row r="15" spans="2:17" ht="15">
      <c r="B15" t="s">
        <v>119</v>
      </c>
      <c r="C15" t="s">
        <v>120</v>
      </c>
      <c r="D15" s="57">
        <v>44193</v>
      </c>
      <c r="E15">
        <v>600</v>
      </c>
      <c r="F15">
        <v>600</v>
      </c>
      <c r="G15" t="s">
        <v>121</v>
      </c>
      <c r="H15" t="s">
        <v>122</v>
      </c>
      <c r="I15" s="57">
        <v>44193</v>
      </c>
      <c r="J15">
        <v>564.25</v>
      </c>
      <c r="K15">
        <v>564.25</v>
      </c>
      <c r="L15" t="s">
        <v>110</v>
      </c>
      <c r="M15" t="s">
        <v>111</v>
      </c>
      <c r="N15" s="57">
        <v>44193</v>
      </c>
      <c r="O15">
        <v>403</v>
      </c>
      <c r="P15">
        <v>403</v>
      </c>
      <c r="Q15" s="52" t="s">
        <v>147</v>
      </c>
    </row>
    <row r="16" spans="2:17" ht="15">
      <c r="B16" t="s">
        <v>123</v>
      </c>
      <c r="C16" t="s">
        <v>124</v>
      </c>
      <c r="D16" s="57">
        <v>44193</v>
      </c>
      <c r="E16">
        <v>607</v>
      </c>
      <c r="F16">
        <v>607</v>
      </c>
      <c r="G16" t="s">
        <v>125</v>
      </c>
      <c r="H16" t="s">
        <v>126</v>
      </c>
      <c r="I16" s="57">
        <v>44193</v>
      </c>
      <c r="J16">
        <v>575.75</v>
      </c>
      <c r="K16">
        <v>575.75</v>
      </c>
      <c r="L16" t="s">
        <v>98</v>
      </c>
      <c r="M16" t="s">
        <v>99</v>
      </c>
      <c r="N16" s="57">
        <v>44193</v>
      </c>
      <c r="O16">
        <v>398.75</v>
      </c>
      <c r="P16">
        <v>398.75</v>
      </c>
      <c r="Q16" s="52" t="s">
        <v>147</v>
      </c>
    </row>
    <row r="17" spans="2:17" ht="15">
      <c r="B17" t="s">
        <v>127</v>
      </c>
      <c r="C17" t="s">
        <v>128</v>
      </c>
      <c r="D17" s="57">
        <v>44193</v>
      </c>
      <c r="E17">
        <v>615.75</v>
      </c>
      <c r="F17">
        <v>615.75</v>
      </c>
      <c r="G17" t="s">
        <v>129</v>
      </c>
      <c r="H17" t="s">
        <v>130</v>
      </c>
      <c r="I17" s="57">
        <v>44193</v>
      </c>
      <c r="J17">
        <v>575.75</v>
      </c>
      <c r="K17">
        <v>575.75</v>
      </c>
      <c r="L17" t="s">
        <v>112</v>
      </c>
      <c r="M17" t="s">
        <v>113</v>
      </c>
      <c r="N17" s="57">
        <v>44193</v>
      </c>
      <c r="O17">
        <v>410.25</v>
      </c>
      <c r="P17">
        <v>410.25</v>
      </c>
      <c r="Q17" s="52" t="s">
        <v>147</v>
      </c>
    </row>
    <row r="18" spans="2:17" ht="15">
      <c r="B18" t="s">
        <v>131</v>
      </c>
      <c r="C18" t="s">
        <v>132</v>
      </c>
      <c r="D18" s="57">
        <v>44193</v>
      </c>
      <c r="E18">
        <v>607.25</v>
      </c>
      <c r="F18">
        <v>607.25</v>
      </c>
      <c r="G18" t="s">
        <v>133</v>
      </c>
      <c r="H18" t="s">
        <v>134</v>
      </c>
      <c r="I18" s="57">
        <v>44193</v>
      </c>
      <c r="J18">
        <v>587.25</v>
      </c>
      <c r="K18">
        <v>587.25</v>
      </c>
      <c r="L18" t="s">
        <v>114</v>
      </c>
      <c r="M18" t="s">
        <v>115</v>
      </c>
      <c r="N18" s="57">
        <v>44193</v>
      </c>
      <c r="O18">
        <v>400.5</v>
      </c>
      <c r="P18">
        <v>400.5</v>
      </c>
      <c r="Q18" s="52" t="s">
        <v>147</v>
      </c>
    </row>
    <row r="19" spans="2:16" ht="15">
      <c r="B19" t="s">
        <v>139</v>
      </c>
      <c r="C19" t="s">
        <v>140</v>
      </c>
      <c r="D19" s="57">
        <v>44193</v>
      </c>
      <c r="E19">
        <v>586.75</v>
      </c>
      <c r="F19">
        <v>586.75</v>
      </c>
      <c r="G19" t="s">
        <v>141</v>
      </c>
      <c r="H19" t="s">
        <v>142</v>
      </c>
      <c r="I19" s="57">
        <v>44193</v>
      </c>
      <c r="J19">
        <v>549.5</v>
      </c>
      <c r="K19">
        <v>549.5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28</v>
      </c>
      <c r="F24" s="57" t="s">
        <v>41</v>
      </c>
      <c r="G24" s="52" t="s">
        <v>117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2020-12-29T14:47:31Z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