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<sst xmlns="http://schemas.openxmlformats.org/spreadsheetml/2006/main" count="287" uniqueCount="158">
  <si>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</si>
  <si>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</si>
  <si>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</si>
  <si>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</si>
  <si>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</si>
  <si>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</si>
  <si>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</si>
  <si>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</si>
  <si>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</si>
  <si>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</si>
  <si>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</si>
  <si>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</si>
  <si>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</si>
  <si>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</si>
  <si>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</si>
  <si>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</si>
  <si>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</si>
  <si>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</si>
  <si>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</si>
  <si>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</si>
  <si>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</si>
  <si>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</si>
  <si>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</si>
  <si>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</si>
  <si>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</si>
  <si>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</si>
  <si>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</si>
  <si>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</si>
  <si>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</si>
  <si>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</si>
  <si>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</si>
  <si>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</si>
  <si>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</si>
  <si>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</si>
  <si>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</si>
  <si>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</si>
  <si>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</si>
  <si>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</si>
  <si>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</si>
  <si>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</si>
  <si>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</si>
  <si>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</si>
  <si>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</si>
  <si>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</si>
  <si>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</si>
  <si>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</si>
  <si>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</si>
  <si>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</si>
  <si>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</si>
  <si>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</si>
  <si>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</si>
  <si>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</si>
  <si>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</si>
  <si>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</si>
  <si>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</si>
  <si>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</si>
  <si>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</si>
  <si>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</si>
  <si>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</si>
  <si>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</si>
  <si>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</si>
  <si>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</si>
  <si>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</si>
  <si>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</si>
  <si>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</si>
  <si>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</si>
  <si>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</si>
  <si>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</si>
  <si>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</si>
  <si>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</si>
  <si>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</si>
  <si>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</si>
  <si>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</si>
  <si>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</si>
  <si>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</si>
  <si>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</si>
  <si>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</si>
  <si>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</si>
  <si>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</si>
  <si>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</si>
  <si>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</si>
  <si>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</si>
  <si>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</si>
  <si>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</si>
  <si>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</si>
  <si>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</si>
  <si>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</si>
  <si>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</si>
  <si>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</si>
  <si>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</si>
  <si>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</si>
  <si>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</si>
  <si>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</si>
  <si>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</si>
  <si>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</si>
  <si>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</si>
  <si>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</si>
  <si>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</si>
  <si>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</si>
  <si>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</si>
  <si>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</si>
  <si>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</si>
  <si>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</si>
  <si>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</si>
  <si>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</si>
  <si>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</si>
  <si>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</si>
  <si>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</si>
  <si>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</si>
  <si>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</si>
  <si>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</si>
  <si>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</si>
  <si>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</si>
  <si>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</si>
  <si>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</si>
  <si>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</si>
  <si>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</si>
  <si>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</si>
  <si>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</si>
  <si>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</si>
  <si>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</si>
  <si>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</si>
  <si>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</si>
  <si>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</si>
  <si>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</si>
  <si>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</si>
  <si>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</si>
  <si>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</si>
  <si>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</si>
  <si>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</si>
  <si>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</si>
  <si>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</si>
  <si>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</si>
  <si>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</si>
  <si>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</si>
  <si>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</si>
  <si>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</si>
  <si>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</si>
  <si>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</si>
  <si>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</si>
  <si>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</si>
  <si>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</si>
  <si>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</si>
  <si>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</si>
  <si>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</si>
  <si>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</si>
  <si>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</si>
  <si>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</si>
  <si>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</si>
  <si>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</si>
  <si>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</si>
  <si>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</si>
  <si>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</si>
  <si>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</si>
  <si>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</si>
  <si>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</si>
  <si>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Lunes</t>
  </si>
  <si>
    <t>*Primas USWheat.org del 13 de noviembre de 2020.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</si>
</sst>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G16" sqref="G1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Noviembre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16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144</v>
      </c>
      <c r="D14" s="134" t="s">
        <v>145</v>
      </c>
      <c r="E14" s="133" t="s">
        <v>20</v>
      </c>
      <c r="F14" s="133" t="s">
        <v>144</v>
      </c>
      <c r="G14" s="134" t="s">
        <v>145</v>
      </c>
      <c r="H14" s="17"/>
      <c r="I14" s="133" t="s">
        <v>144</v>
      </c>
      <c r="J14" s="133" t="s">
        <v>144</v>
      </c>
      <c r="K14" s="133" t="s">
        <v>144</v>
      </c>
      <c r="L14" s="133" t="s">
        <v>20</v>
      </c>
      <c r="M14" s="133" t="s">
        <v>144</v>
      </c>
      <c r="N14" s="134" t="s">
        <v>145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>
        <f>Datos!E7</f>
        <v>598</v>
      </c>
      <c r="C16" s="23"/>
      <c r="D16" s="131"/>
      <c r="E16" s="24">
        <f>Datos!K7</f>
        <v>558</v>
      </c>
      <c r="F16" s="25"/>
      <c r="G16" s="25"/>
      <c r="H16" s="25"/>
      <c r="I16" s="97"/>
      <c r="J16" s="97"/>
      <c r="K16" s="104"/>
      <c r="L16" s="24">
        <f>Datos!O7</f>
        <v>416.25</v>
      </c>
      <c r="M16" s="25">
        <f>L16+'Primas maíz'!B10</f>
        <v>571.25</v>
      </c>
      <c r="N16" s="25">
        <f>M16*$F$47</f>
        <v>224.88969999999998</v>
      </c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SRW'!B11</f>
        <v>734.75</v>
      </c>
      <c r="D18" s="131">
        <f>C18*$B$47</f>
        <v>269.97654</v>
      </c>
      <c r="E18" s="90"/>
      <c r="F18" s="85">
        <f>E20+'Primas HRW'!B12</f>
        <v>751.75</v>
      </c>
      <c r="G18" s="85">
        <f>F18*$B$47</f>
        <v>276.22302</v>
      </c>
      <c r="H18" s="85"/>
      <c r="I18" s="102">
        <f>E20+'Primas HRW'!D12</f>
        <v>766.75</v>
      </c>
      <c r="J18" s="102">
        <f>E20+'Primas HRW'!E12</f>
        <v>746.75</v>
      </c>
      <c r="K18" s="103">
        <f>E20+'Primas HRW'!F12</f>
        <v>736.75</v>
      </c>
      <c r="L18" s="90"/>
      <c r="M18" s="85">
        <f>L20+'Primas maíz'!B12</f>
        <v>574.25</v>
      </c>
      <c r="N18" s="85">
        <f>M18*$F$47</f>
        <v>226.07073999999997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SRW'!B12</f>
        <v>731.75</v>
      </c>
      <c r="D19" s="129">
        <f>C19*$B$47</f>
        <v>268.87422</v>
      </c>
      <c r="E19" s="119"/>
      <c r="F19" s="83">
        <f>E20+'Primas HRW'!B13</f>
        <v>749.75</v>
      </c>
      <c r="G19" s="83">
        <f>F19*$B$47</f>
        <v>275.48814</v>
      </c>
      <c r="H19" s="83"/>
      <c r="I19" s="120">
        <f>E20+'Primas HRW'!D13</f>
        <v>761.75</v>
      </c>
      <c r="J19" s="120">
        <f>E20+'Primas HRW'!E13</f>
        <v>741.75</v>
      </c>
      <c r="K19" s="118">
        <f>E20+'Primas HRW'!F13</f>
        <v>731.75</v>
      </c>
      <c r="L19" s="119"/>
      <c r="M19" s="83">
        <f>L20+'Primas maíz'!B13</f>
        <v>559.25</v>
      </c>
      <c r="N19" s="83">
        <f>M19*$F$47</f>
        <v>220.16554</v>
      </c>
      <c r="O19"/>
      <c r="P19"/>
      <c r="Q19"/>
    </row>
    <row r="20" spans="1:17" ht="19.5" customHeight="1">
      <c r="A20" s="16" t="s">
        <v>11</v>
      </c>
      <c r="B20" s="58">
        <f>Datos!E8</f>
        <v>604.75</v>
      </c>
      <c r="C20" s="23">
        <f>B20+'Primas SRW'!B13</f>
        <v>729.75</v>
      </c>
      <c r="D20" s="131">
        <f>C20*$B$47</f>
        <v>268.13934</v>
      </c>
      <c r="E20" s="59">
        <f>Datos!K8</f>
        <v>566.75</v>
      </c>
      <c r="F20" s="25">
        <f>E20+'Primas HRW'!B14</f>
        <v>746.75</v>
      </c>
      <c r="G20" s="25">
        <f>F20*$B$47</f>
        <v>274.38581999999997</v>
      </c>
      <c r="H20" s="25"/>
      <c r="I20" s="97">
        <f>E20+'Primas HRW'!D14</f>
        <v>756.75</v>
      </c>
      <c r="J20" s="97">
        <f>E20+'Primas HRW'!E14</f>
        <v>736.75</v>
      </c>
      <c r="K20" s="104">
        <f>E20+'Primas HRW'!F14</f>
        <v>726.75</v>
      </c>
      <c r="L20" s="59">
        <f>Datos!O8</f>
        <v>424.25</v>
      </c>
      <c r="M20" s="25">
        <f>L20+'Primas maíz'!B14</f>
        <v>534.25</v>
      </c>
      <c r="N20" s="25">
        <f>M20*$F$47</f>
        <v>210.32353999999998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SRW'!B14</f>
        <v>738.5</v>
      </c>
      <c r="D21" s="129">
        <f>C21*$B$47</f>
        <v>271.35444</v>
      </c>
      <c r="E21" s="81"/>
      <c r="F21" s="82">
        <f>E22+'Primas HRW'!B15</f>
        <v>753</v>
      </c>
      <c r="G21" s="82">
        <f>F21*$B$47</f>
        <v>276.68232</v>
      </c>
      <c r="H21" s="82"/>
      <c r="I21" s="118">
        <f>E22+'Primas HRW'!D15</f>
        <v>763</v>
      </c>
      <c r="J21" s="118">
        <f>E22+'Primas HRW'!E15</f>
        <v>743</v>
      </c>
      <c r="K21" s="118">
        <f>E22+'Primas HRW'!F15</f>
        <v>733</v>
      </c>
      <c r="L21" s="81"/>
      <c r="M21" s="83">
        <f>L22+'Primas maíz'!B15</f>
        <v>523.25</v>
      </c>
      <c r="N21" s="83">
        <f>M21*$F$47</f>
        <v>205.99305999999999</v>
      </c>
      <c r="O21"/>
      <c r="P21"/>
      <c r="Q21"/>
    </row>
    <row r="22" spans="1:17" ht="19.5" customHeight="1">
      <c r="A22" s="54" t="s">
        <v>12</v>
      </c>
      <c r="B22" s="55">
        <f>Datos!E9</f>
        <v>608.5</v>
      </c>
      <c r="C22" s="66"/>
      <c r="D22" s="71"/>
      <c r="E22" s="60">
        <f>Datos!K9</f>
        <v>573</v>
      </c>
      <c r="F22" s="66"/>
      <c r="G22" s="66"/>
      <c r="H22" s="66"/>
      <c r="I22" s="66"/>
      <c r="J22" s="66"/>
      <c r="K22" s="66"/>
      <c r="L22" s="60">
        <f>Datos!O9</f>
        <v>428.25</v>
      </c>
      <c r="M22" s="55">
        <f>L22+'Primas maíz'!B16</f>
        <v>523.25</v>
      </c>
      <c r="N22" s="25">
        <f>M22*$F$47</f>
        <v>205.99305999999999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Datos!E10</f>
        <v>606.5</v>
      </c>
      <c r="C24" s="23"/>
      <c r="D24" s="131"/>
      <c r="E24" s="59">
        <f>Datos!K10</f>
        <v>576.5</v>
      </c>
      <c r="F24" s="25"/>
      <c r="G24" s="25"/>
      <c r="H24" s="25"/>
      <c r="I24" s="25"/>
      <c r="J24" s="25"/>
      <c r="K24" s="23"/>
      <c r="L24" s="59">
        <f>Datos!O10</f>
        <v>429.75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Datos!E11</f>
        <v>609</v>
      </c>
      <c r="C26" s="84"/>
      <c r="D26" s="131"/>
      <c r="E26" s="60">
        <f>Datos!K11</f>
        <v>581.75</v>
      </c>
      <c r="F26" s="84"/>
      <c r="G26" s="84"/>
      <c r="H26" s="84"/>
      <c r="I26" s="84"/>
      <c r="J26" s="84"/>
      <c r="K26" s="84"/>
      <c r="L26" s="60">
        <f>Datos!O11</f>
        <v>410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Datos!E12</f>
        <v>616.25</v>
      </c>
      <c r="C29" s="80"/>
      <c r="D29" s="114"/>
      <c r="E29" s="81">
        <f>Datos!K12</f>
        <v>590.25</v>
      </c>
      <c r="F29" s="80"/>
      <c r="G29" s="80"/>
      <c r="H29" s="80"/>
      <c r="I29" s="80"/>
      <c r="J29" s="80"/>
      <c r="K29" s="80"/>
      <c r="L29" s="81">
        <f>Datos!O12</f>
        <v>407.25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Datos!E13</f>
        <v>622</v>
      </c>
      <c r="C31" s="23"/>
      <c r="D31" s="131"/>
      <c r="E31" s="59">
        <f>Datos!K13</f>
        <v>596</v>
      </c>
      <c r="F31" s="25"/>
      <c r="G31" s="25"/>
      <c r="H31" s="25"/>
      <c r="I31" s="25"/>
      <c r="J31" s="25"/>
      <c r="K31" s="23"/>
      <c r="L31" s="59">
        <f>Datos!O13</f>
        <v>412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Datos!E14</f>
        <v>616</v>
      </c>
      <c r="C32" s="80"/>
      <c r="D32" s="114"/>
      <c r="E32" s="81">
        <f>Datos!K14</f>
        <v>589.25</v>
      </c>
      <c r="F32" s="80"/>
      <c r="G32" s="80"/>
      <c r="H32" s="80"/>
      <c r="I32" s="80"/>
      <c r="J32" s="80"/>
      <c r="K32" s="80"/>
      <c r="L32" s="81">
        <f>Datos!O14</f>
        <v>413.25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Datos!E15</f>
        <v>599.5</v>
      </c>
      <c r="C33" s="23"/>
      <c r="D33" s="131"/>
      <c r="E33" s="59">
        <f>Datos!K15</f>
        <v>572</v>
      </c>
      <c r="F33" s="25"/>
      <c r="G33" s="25"/>
      <c r="H33" s="25"/>
      <c r="I33" s="25"/>
      <c r="J33" s="25"/>
      <c r="K33" s="23"/>
      <c r="L33" s="59">
        <f>Datos!O15</f>
        <v>413.25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Datos!E16</f>
        <v>600.25</v>
      </c>
      <c r="C34" s="82"/>
      <c r="D34" s="129"/>
      <c r="E34" s="81">
        <f>Datos!K16</f>
        <v>571.25</v>
      </c>
      <c r="F34" s="82"/>
      <c r="G34" s="82"/>
      <c r="H34" s="82"/>
      <c r="I34" s="82"/>
      <c r="J34" s="82"/>
      <c r="K34" s="82"/>
      <c r="L34" s="81">
        <f>Datos!O16</f>
        <v>395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Datos!E17</f>
        <v>605.5</v>
      </c>
      <c r="C35" s="66"/>
      <c r="D35" s="71"/>
      <c r="E35" s="59">
        <f>Datos!K17</f>
        <v>582</v>
      </c>
      <c r="F35" s="66"/>
      <c r="G35" s="66"/>
      <c r="H35" s="66"/>
      <c r="I35" s="66"/>
      <c r="J35" s="66"/>
      <c r="K35" s="66"/>
      <c r="L35" s="59">
        <f>Datos!O17</f>
        <v>396.25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Datos!E18</f>
        <v>603</v>
      </c>
      <c r="C37" s="23"/>
      <c r="D37" s="131"/>
      <c r="E37" s="59">
        <f>Datos!K18</f>
        <v>582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Datos!E19</f>
        <v>605</v>
      </c>
      <c r="C38" s="82"/>
      <c r="D38" s="129"/>
      <c r="E38" s="81">
        <f>Datos!K19</f>
        <v>582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/>
      <c r="C39" s="23"/>
      <c r="D39" s="131"/>
      <c r="E39" s="59"/>
      <c r="F39" s="25"/>
      <c r="G39" s="25"/>
      <c r="H39" s="25"/>
      <c r="I39" s="25"/>
      <c r="J39" s="25"/>
      <c r="K39" s="23"/>
      <c r="L39" s="59">
        <f>Datos!O18</f>
        <v>406.75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Datos!O19</f>
        <v>394.75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Noviembre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16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>
        <f>BUSHEL!B16*TONELADA!$B$46</f>
        <v>219.72912</v>
      </c>
      <c r="C16" s="80"/>
      <c r="D16" s="81">
        <f>IF(BUSHEL!E16&gt;0,BUSHEL!E16*TONELADA!$B$46,"")</f>
        <v>205.03152</v>
      </c>
      <c r="E16" s="80"/>
      <c r="F16" s="80"/>
      <c r="G16" s="116"/>
      <c r="H16" s="116"/>
      <c r="I16" s="116"/>
      <c r="J16" s="81">
        <f>BUSHEL!E16*$E$46</f>
        <v>219.67344</v>
      </c>
      <c r="K16" s="78">
        <f>BUSHEL!M16*$E$46</f>
        <v>224.88969999999998</v>
      </c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269.9</v>
      </c>
      <c r="D18" s="56"/>
      <c r="E18" s="66">
        <v>276.2</v>
      </c>
      <c r="F18" s="66" t="s">
        <v>45</v>
      </c>
      <c r="G18" s="76">
        <f>BUSHEL!I18*TONELADA!$B$46</f>
        <v>281.73462</v>
      </c>
      <c r="H18" s="76">
        <f>BUSHEL!J18*TONELADA!$B$46</f>
        <v>274.38581999999997</v>
      </c>
      <c r="I18" s="77">
        <f>BUSHEL!K18*TONELADA!$B$46</f>
        <v>270.71142</v>
      </c>
      <c r="J18" s="56"/>
      <c r="K18" s="75">
        <f>BUSHEL!M18*$E$46</f>
        <v>226.07073999999997</v>
      </c>
    </row>
    <row r="19" spans="1:11" ht="19.5" customHeight="1">
      <c r="A19" s="79" t="s">
        <v>44</v>
      </c>
      <c r="B19" s="78"/>
      <c r="C19" s="114">
        <v>270.7</v>
      </c>
      <c r="D19" s="115"/>
      <c r="E19" s="80">
        <v>275.4</v>
      </c>
      <c r="F19" s="80"/>
      <c r="G19" s="116">
        <f>BUSHEL!I19*TONELADA!$B$46</f>
        <v>279.89742</v>
      </c>
      <c r="H19" s="116">
        <f>BUSHEL!J19*TONELADA!$B$46</f>
        <v>272.54861999999997</v>
      </c>
      <c r="I19" s="116">
        <f>BUSHEL!K19*TONELADA!$B$46</f>
        <v>268.87422</v>
      </c>
      <c r="J19" s="81"/>
      <c r="K19" s="78">
        <f>BUSHEL!M19*$E$46</f>
        <v>220.16554</v>
      </c>
    </row>
    <row r="20" spans="1:11" ht="19.5" customHeight="1">
      <c r="A20" s="16" t="s">
        <v>11</v>
      </c>
      <c r="B20" s="58">
        <f>BUSHEL!B20*TONELADA!$B$46</f>
        <v>222.20934</v>
      </c>
      <c r="C20" s="23">
        <v>269.9</v>
      </c>
      <c r="D20" s="59">
        <f>IF(BUSHEL!E20&gt;0,BUSHEL!E20*TONELADA!$B$46,"")</f>
        <v>208.24662</v>
      </c>
      <c r="E20" s="25">
        <v>274.3</v>
      </c>
      <c r="F20" s="25"/>
      <c r="G20" s="97">
        <f>BUSHEL!I20*TONELADA!$B$46</f>
        <v>278.06022</v>
      </c>
      <c r="H20" s="97">
        <f>BUSHEL!J20*TONELADA!$B$46</f>
        <v>270.71142</v>
      </c>
      <c r="I20" s="139">
        <f>BUSHEL!K20*TONELADA!$B$46</f>
        <v>267.03702</v>
      </c>
      <c r="J20" s="138">
        <f>BUSHEL!L20*BUSHEL!F47</f>
        <v>167.01873999999998</v>
      </c>
      <c r="K20" s="25">
        <f>BUSHEL!M20*$E$46</f>
        <v>210.32353999999998</v>
      </c>
    </row>
    <row r="21" spans="1:11" ht="19.5" customHeight="1">
      <c r="A21" s="79" t="s">
        <v>46</v>
      </c>
      <c r="B21" s="78"/>
      <c r="C21" s="114">
        <v>270.2</v>
      </c>
      <c r="D21" s="115"/>
      <c r="E21" s="80">
        <v>276.6</v>
      </c>
      <c r="F21" s="116"/>
      <c r="G21" s="120">
        <f>BUSHEL!I21*TONELADA!$B$46</f>
        <v>280.35672</v>
      </c>
      <c r="H21" s="120">
        <f>BUSHEL!J21*TONELADA!$B$46</f>
        <v>273.00792</v>
      </c>
      <c r="I21" s="140">
        <f>BUSHEL!K21*TONELADA!$B$46</f>
        <v>269.33351999999996</v>
      </c>
      <c r="J21" s="115"/>
      <c r="K21" s="78">
        <f>BUSHEL!M21*$E$46</f>
        <v>205.99305999999999</v>
      </c>
    </row>
    <row r="22" spans="1:11" ht="19.5" customHeight="1">
      <c r="A22" s="54" t="s">
        <v>12</v>
      </c>
      <c r="B22" s="55">
        <f>BUSHEL!B22*TONELADA!$B$46</f>
        <v>223.58723999999998</v>
      </c>
      <c r="C22" s="66"/>
      <c r="D22" s="60">
        <f>IF(BUSHEL!E22&gt;0,BUSHEL!E22*TONELADA!$B$46,"")</f>
        <v>210.54312</v>
      </c>
      <c r="E22" s="66"/>
      <c r="F22" s="66"/>
      <c r="G22" s="66"/>
      <c r="H22" s="66"/>
      <c r="I22" s="71"/>
      <c r="J22" s="56">
        <f>BUSHEL!L22*BUSHEL!F47</f>
        <v>168.59346</v>
      </c>
      <c r="K22" s="55">
        <f>BUSHEL!M22*$E$46</f>
        <v>205.99305999999999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222.85236</v>
      </c>
      <c r="C24" s="23"/>
      <c r="D24" s="59">
        <f>IF(BUSHEL!E24&gt;0,BUSHEL!E24*TONELADA!$B$46,"")</f>
        <v>211.82916</v>
      </c>
      <c r="E24" s="25"/>
      <c r="F24" s="25"/>
      <c r="G24" s="25"/>
      <c r="H24" s="25"/>
      <c r="I24" s="23"/>
      <c r="J24" s="59">
        <f>BUSHEL!L24*$E$46</f>
        <v>169.18398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223.77096</v>
      </c>
      <c r="C26" s="84"/>
      <c r="D26" s="60">
        <f>IF(BUSHEL!E26&gt;0,BUSHEL!E26*TONELADA!$B$46,"")</f>
        <v>213.75822</v>
      </c>
      <c r="E26" s="84"/>
      <c r="F26" s="84"/>
      <c r="G26" s="84"/>
      <c r="H26" s="84"/>
      <c r="I26" s="84"/>
      <c r="J26" s="60">
        <f>BUSHEL!L26*BUSHEL!F47</f>
        <v>161.40879999999999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226.4349</v>
      </c>
      <c r="C29" s="80"/>
      <c r="D29" s="81">
        <f>IF(BUSHEL!E29&gt;0,BUSHEL!E29*TONELADA!$B$46,"")</f>
        <v>216.88146</v>
      </c>
      <c r="E29" s="80"/>
      <c r="F29" s="80"/>
      <c r="G29" s="80"/>
      <c r="H29" s="80"/>
      <c r="I29" s="80"/>
      <c r="J29" s="81">
        <f>BUSHEL!L29*$E$46</f>
        <v>160.32618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228.54767999999999</v>
      </c>
      <c r="C31" s="23"/>
      <c r="D31" s="59">
        <f>BUSHEL!E31*TONELADA!$B$46</f>
        <v>218.99424</v>
      </c>
      <c r="E31" s="25"/>
      <c r="F31" s="25"/>
      <c r="G31" s="25"/>
      <c r="H31" s="25"/>
      <c r="I31" s="23"/>
      <c r="J31" s="59">
        <f>BUSHEL!L31*TONELADA!$B$46</f>
        <v>151.38528</v>
      </c>
      <c r="K31" s="25"/>
    </row>
    <row r="32" spans="1:11" ht="19.5" customHeight="1">
      <c r="A32" s="79" t="s">
        <v>12</v>
      </c>
      <c r="B32" s="78">
        <f>BUSHEL!B32*TONELADA!$B$46</f>
        <v>226.34304</v>
      </c>
      <c r="C32" s="80"/>
      <c r="D32" s="81">
        <f>BUSHEL!E32*TONELADA!$B$46</f>
        <v>216.51402</v>
      </c>
      <c r="E32" s="80"/>
      <c r="F32" s="80"/>
      <c r="G32" s="80"/>
      <c r="H32" s="80"/>
      <c r="I32" s="80"/>
      <c r="J32" s="81">
        <f>BUSHEL!L32*TONELADA!$B$46</f>
        <v>151.84458</v>
      </c>
      <c r="K32" s="78"/>
    </row>
    <row r="33" spans="1:11" ht="19.5" customHeight="1">
      <c r="A33" s="16" t="s">
        <v>13</v>
      </c>
      <c r="B33" s="58">
        <f>BUSHEL!B33*TONELADA!$B$46</f>
        <v>220.28028</v>
      </c>
      <c r="C33" s="23"/>
      <c r="D33" s="59">
        <f>BUSHEL!E33*TONELADA!$B$46</f>
        <v>210.17568</v>
      </c>
      <c r="E33" s="25"/>
      <c r="F33" s="25"/>
      <c r="G33" s="25"/>
      <c r="H33" s="25"/>
      <c r="I33" s="23"/>
      <c r="J33" s="59">
        <f>BUSHEL!L33*TONELADA!$B$46</f>
        <v>151.84458</v>
      </c>
      <c r="K33" s="25"/>
    </row>
    <row r="34" spans="1:11" ht="19.5" customHeight="1">
      <c r="A34" s="79" t="s">
        <v>14</v>
      </c>
      <c r="B34" s="78">
        <f>BUSHEL!B34*TONELADA!$B$46</f>
        <v>220.55586</v>
      </c>
      <c r="C34" s="82"/>
      <c r="D34" s="81">
        <f>BUSHEL!E34*TONELADA!$B$46</f>
        <v>209.90009999999998</v>
      </c>
      <c r="E34" s="82"/>
      <c r="F34" s="82"/>
      <c r="G34" s="82"/>
      <c r="H34" s="82"/>
      <c r="I34" s="82"/>
      <c r="J34" s="81">
        <f>BUSHEL!L34*TONELADA!$B$46</f>
        <v>145.1388</v>
      </c>
      <c r="K34" s="83"/>
    </row>
    <row r="35" spans="1:11" ht="19.5" customHeight="1">
      <c r="A35" s="54" t="s">
        <v>15</v>
      </c>
      <c r="B35" s="58">
        <f>BUSHEL!B35*TONELADA!$B$46</f>
        <v>222.48492</v>
      </c>
      <c r="C35" s="66"/>
      <c r="D35" s="59">
        <f>BUSHEL!E35*TONELADA!$B$46</f>
        <v>213.85008</v>
      </c>
      <c r="E35" s="66"/>
      <c r="F35" s="66"/>
      <c r="G35" s="66"/>
      <c r="H35" s="66"/>
      <c r="I35" s="66"/>
      <c r="J35" s="59">
        <f>BUSHEL!L35*TONELADA!$B$46</f>
        <v>145.5981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221.56632</v>
      </c>
      <c r="C37" s="121"/>
      <c r="D37" s="125">
        <f>BUSHEL!E37*TONELADA!$B$46</f>
        <v>213.85008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222.3012</v>
      </c>
      <c r="C38" s="122"/>
      <c r="D38" s="127">
        <f>BUSHEL!E38*TONELADA!$B$46</f>
        <v>213.85008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0</v>
      </c>
      <c r="C39" s="82"/>
      <c r="D39" s="81">
        <f>BUSHEL!E39*TONELADA!$B$46</f>
        <v>0</v>
      </c>
      <c r="E39" s="83"/>
      <c r="F39" s="83"/>
      <c r="G39" s="83"/>
      <c r="H39" s="83"/>
      <c r="I39" s="129"/>
      <c r="J39" s="115">
        <f>BUSHEL!L39*TONELADA!$B$46</f>
        <v>149.45622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145.04694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9" sqref="B9:C9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/>
      <c r="C8" s="86"/>
    </row>
    <row r="9" spans="1:3" ht="15">
      <c r="A9" s="44" t="s">
        <v>124</v>
      </c>
      <c r="B9" s="48"/>
      <c r="C9" s="48"/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130</v>
      </c>
      <c r="C11" s="48" t="s">
        <v>143</v>
      </c>
    </row>
    <row r="12" spans="1:3" ht="15">
      <c r="A12" s="47" t="s">
        <v>150</v>
      </c>
      <c r="B12" s="72">
        <v>127</v>
      </c>
      <c r="C12" s="86" t="s">
        <v>143</v>
      </c>
    </row>
    <row r="13" spans="1:3" ht="15">
      <c r="A13" s="44" t="s">
        <v>151</v>
      </c>
      <c r="B13" s="48">
        <v>125</v>
      </c>
      <c r="C13" s="48" t="s">
        <v>143</v>
      </c>
    </row>
    <row r="14" spans="1:3" ht="15">
      <c r="A14" s="47" t="s">
        <v>152</v>
      </c>
      <c r="B14" s="72">
        <v>130</v>
      </c>
      <c r="C14" s="86" t="s">
        <v>153</v>
      </c>
    </row>
    <row r="17" spans="1:3" ht="15.75">
      <c r="A17" s="110" t="s">
        <v>125</v>
      </c>
      <c r="B17" s="109"/>
      <c r="C17" s="108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6" sqref="F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/>
      <c r="C8" s="48"/>
      <c r="D8" s="48"/>
      <c r="E8" s="45"/>
      <c r="F8" s="45"/>
      <c r="G8" s="48"/>
    </row>
    <row r="9" spans="1:7" ht="15">
      <c r="A9" s="91" t="s">
        <v>124</v>
      </c>
      <c r="B9" s="92"/>
      <c r="C9" s="92"/>
      <c r="D9" s="92"/>
      <c r="E9" s="93"/>
      <c r="F9" s="93"/>
      <c r="G9" s="92"/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183</v>
      </c>
      <c r="C13" s="92"/>
      <c r="D13" s="92">
        <v>195</v>
      </c>
      <c r="E13" s="93">
        <v>175</v>
      </c>
      <c r="F13" s="93">
        <v>165</v>
      </c>
      <c r="G13" s="92" t="s">
        <v>143</v>
      </c>
    </row>
    <row r="14" spans="1:7" ht="15">
      <c r="A14" s="44" t="s">
        <v>151</v>
      </c>
      <c r="B14" s="48">
        <v>180</v>
      </c>
      <c r="C14" s="48"/>
      <c r="D14" s="48">
        <v>190</v>
      </c>
      <c r="E14" s="45">
        <v>170</v>
      </c>
      <c r="F14" s="45">
        <v>160</v>
      </c>
      <c r="G14" s="48" t="s">
        <v>143</v>
      </c>
    </row>
    <row r="15" spans="1:7" ht="15">
      <c r="A15" s="91" t="s">
        <v>152</v>
      </c>
      <c r="B15" s="92">
        <v>180</v>
      </c>
      <c r="C15" s="92"/>
      <c r="D15" s="92">
        <v>190</v>
      </c>
      <c r="E15" s="93">
        <v>170</v>
      </c>
      <c r="F15" s="93">
        <v>160</v>
      </c>
      <c r="G15" s="92" t="s">
        <v>153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157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6" sqref="B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155</v>
      </c>
      <c r="C10" s="45" t="s">
        <v>123</v>
      </c>
    </row>
    <row r="11" spans="1:3" ht="15.75">
      <c r="A11" s="159">
        <v>2021</v>
      </c>
      <c r="B11" s="160"/>
      <c r="C11" s="161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135</v>
      </c>
      <c r="C13" s="38" t="s">
        <v>143</v>
      </c>
    </row>
    <row r="14" spans="1:3" ht="15">
      <c r="A14" s="44" t="s">
        <v>151</v>
      </c>
      <c r="B14" s="45">
        <v>110</v>
      </c>
      <c r="C14" s="45" t="s">
        <v>143</v>
      </c>
    </row>
    <row r="15" spans="1:3" ht="15">
      <c r="A15" s="46" t="s">
        <v>152</v>
      </c>
      <c r="B15" s="38">
        <v>95</v>
      </c>
      <c r="C15" s="38" t="s">
        <v>153</v>
      </c>
    </row>
    <row r="16" spans="1:3" ht="15">
      <c r="A16" s="44" t="s">
        <v>155</v>
      </c>
      <c r="B16" s="45">
        <v>95</v>
      </c>
      <c r="C16" s="45" t="s">
        <v>153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63</v>
      </c>
      <c r="C7" t="s">
        <v>64</v>
      </c>
      <c r="D7" s="57">
        <v>44151</v>
      </c>
      <c r="E7">
        <v>598</v>
      </c>
      <c r="F7">
        <v>598</v>
      </c>
      <c r="G7" t="s">
        <v>55</v>
      </c>
      <c r="H7" t="s">
        <v>56</v>
      </c>
      <c r="I7" s="57">
        <v>44151</v>
      </c>
      <c r="J7">
        <v>558</v>
      </c>
      <c r="K7">
        <v>558</v>
      </c>
      <c r="L7" t="s">
        <v>71</v>
      </c>
      <c r="M7" t="s">
        <v>72</v>
      </c>
      <c r="N7" s="57">
        <v>44151</v>
      </c>
      <c r="O7">
        <v>416.25</v>
      </c>
      <c r="P7">
        <v>416.25</v>
      </c>
      <c r="Q7" s="52" t="s">
        <v>154</v>
      </c>
    </row>
    <row r="8" spans="2:17" ht="15">
      <c r="B8" t="s">
        <v>65</v>
      </c>
      <c r="C8" t="s">
        <v>66</v>
      </c>
      <c r="D8" s="57">
        <v>44151</v>
      </c>
      <c r="E8">
        <v>604.75</v>
      </c>
      <c r="F8">
        <v>604.75</v>
      </c>
      <c r="G8" t="s">
        <v>57</v>
      </c>
      <c r="H8" t="s">
        <v>58</v>
      </c>
      <c r="I8" s="57">
        <v>44151</v>
      </c>
      <c r="J8">
        <v>566.75</v>
      </c>
      <c r="K8">
        <v>566.75</v>
      </c>
      <c r="L8" t="s">
        <v>80</v>
      </c>
      <c r="M8" t="s">
        <v>81</v>
      </c>
      <c r="N8" s="57">
        <v>44151</v>
      </c>
      <c r="O8">
        <v>424.25</v>
      </c>
      <c r="P8">
        <v>424.25</v>
      </c>
      <c r="Q8" s="52" t="s">
        <v>154</v>
      </c>
    </row>
    <row r="9" spans="2:17" ht="15">
      <c r="B9" t="s">
        <v>67</v>
      </c>
      <c r="C9" t="s">
        <v>68</v>
      </c>
      <c r="D9" s="57">
        <v>44151</v>
      </c>
      <c r="E9">
        <v>608.5</v>
      </c>
      <c r="F9">
        <v>608.5</v>
      </c>
      <c r="G9" t="s">
        <v>59</v>
      </c>
      <c r="H9" t="s">
        <v>60</v>
      </c>
      <c r="I9" s="57">
        <v>44151</v>
      </c>
      <c r="J9">
        <v>573</v>
      </c>
      <c r="K9">
        <v>573</v>
      </c>
      <c r="L9" t="s">
        <v>82</v>
      </c>
      <c r="M9" t="s">
        <v>83</v>
      </c>
      <c r="N9" s="57">
        <v>44151</v>
      </c>
      <c r="O9">
        <v>428.25</v>
      </c>
      <c r="P9">
        <v>428.25</v>
      </c>
      <c r="Q9" s="52" t="s">
        <v>154</v>
      </c>
    </row>
    <row r="10" spans="2:17" ht="15">
      <c r="B10" t="s">
        <v>69</v>
      </c>
      <c r="C10" t="s">
        <v>70</v>
      </c>
      <c r="D10" s="57">
        <v>44151</v>
      </c>
      <c r="E10">
        <v>606.5</v>
      </c>
      <c r="F10">
        <v>606.5</v>
      </c>
      <c r="G10" t="s">
        <v>61</v>
      </c>
      <c r="H10" t="s">
        <v>62</v>
      </c>
      <c r="I10" s="57">
        <v>44151</v>
      </c>
      <c r="J10">
        <v>576.5</v>
      </c>
      <c r="K10">
        <v>576.5</v>
      </c>
      <c r="L10" t="s">
        <v>73</v>
      </c>
      <c r="M10" t="s">
        <v>74</v>
      </c>
      <c r="N10" s="57">
        <v>44151</v>
      </c>
      <c r="O10">
        <v>429.75</v>
      </c>
      <c r="P10">
        <v>429.75</v>
      </c>
      <c r="Q10" s="52" t="s">
        <v>154</v>
      </c>
    </row>
    <row r="11" spans="2:17" ht="15">
      <c r="B11" t="s">
        <v>84</v>
      </c>
      <c r="C11" t="s">
        <v>85</v>
      </c>
      <c r="D11" s="57">
        <v>44151</v>
      </c>
      <c r="E11">
        <v>609</v>
      </c>
      <c r="F11">
        <v>609</v>
      </c>
      <c r="G11" t="s">
        <v>86</v>
      </c>
      <c r="H11" t="s">
        <v>87</v>
      </c>
      <c r="I11" s="57">
        <v>44151</v>
      </c>
      <c r="J11">
        <v>581.75</v>
      </c>
      <c r="K11">
        <v>581.75</v>
      </c>
      <c r="L11" t="s">
        <v>88</v>
      </c>
      <c r="M11" t="s">
        <v>89</v>
      </c>
      <c r="N11" s="57">
        <v>44151</v>
      </c>
      <c r="O11">
        <v>410</v>
      </c>
      <c r="P11">
        <v>410</v>
      </c>
      <c r="Q11" s="52" t="s">
        <v>154</v>
      </c>
    </row>
    <row r="12" spans="2:17" ht="15">
      <c r="B12" t="s">
        <v>90</v>
      </c>
      <c r="C12" t="s">
        <v>91</v>
      </c>
      <c r="D12" s="57">
        <v>44151</v>
      </c>
      <c r="E12">
        <v>616.25</v>
      </c>
      <c r="F12">
        <v>616.25</v>
      </c>
      <c r="G12" t="s">
        <v>92</v>
      </c>
      <c r="H12" t="s">
        <v>93</v>
      </c>
      <c r="I12" s="57">
        <v>44151</v>
      </c>
      <c r="J12">
        <v>590.25</v>
      </c>
      <c r="K12">
        <v>590.25</v>
      </c>
      <c r="L12" t="s">
        <v>75</v>
      </c>
      <c r="M12" t="s">
        <v>76</v>
      </c>
      <c r="N12" s="57">
        <v>44151</v>
      </c>
      <c r="O12">
        <v>407.25</v>
      </c>
      <c r="P12">
        <v>407.25</v>
      </c>
      <c r="Q12" s="52" t="s">
        <v>154</v>
      </c>
    </row>
    <row r="13" spans="2:17" ht="15">
      <c r="B13" t="s">
        <v>94</v>
      </c>
      <c r="C13" t="s">
        <v>95</v>
      </c>
      <c r="D13" s="57">
        <v>44151</v>
      </c>
      <c r="E13">
        <v>622</v>
      </c>
      <c r="F13">
        <v>622</v>
      </c>
      <c r="G13" t="s">
        <v>96</v>
      </c>
      <c r="H13" t="s">
        <v>97</v>
      </c>
      <c r="I13" s="57">
        <v>44151</v>
      </c>
      <c r="J13">
        <v>596</v>
      </c>
      <c r="K13">
        <v>596</v>
      </c>
      <c r="L13" t="s">
        <v>112</v>
      </c>
      <c r="M13" t="s">
        <v>113</v>
      </c>
      <c r="N13" s="57">
        <v>44151</v>
      </c>
      <c r="O13">
        <v>412</v>
      </c>
      <c r="P13">
        <v>412</v>
      </c>
      <c r="Q13" s="52" t="s">
        <v>154</v>
      </c>
    </row>
    <row r="14" spans="2:17" ht="15">
      <c r="B14" t="s">
        <v>100</v>
      </c>
      <c r="C14" t="s">
        <v>101</v>
      </c>
      <c r="D14" s="57">
        <v>44151</v>
      </c>
      <c r="E14">
        <v>616</v>
      </c>
      <c r="F14">
        <v>616</v>
      </c>
      <c r="G14" t="s">
        <v>102</v>
      </c>
      <c r="H14" t="s">
        <v>103</v>
      </c>
      <c r="I14" s="57">
        <v>44151</v>
      </c>
      <c r="J14">
        <v>589.25</v>
      </c>
      <c r="K14">
        <v>589.25</v>
      </c>
      <c r="L14" t="s">
        <v>114</v>
      </c>
      <c r="M14" t="s">
        <v>115</v>
      </c>
      <c r="N14" s="57">
        <v>44151</v>
      </c>
      <c r="O14">
        <v>413.25</v>
      </c>
      <c r="P14">
        <v>413.25</v>
      </c>
      <c r="Q14" s="52" t="s">
        <v>154</v>
      </c>
    </row>
    <row r="15" spans="2:17" ht="15">
      <c r="B15" t="s">
        <v>106</v>
      </c>
      <c r="C15" t="s">
        <v>107</v>
      </c>
      <c r="D15" s="57">
        <v>44151</v>
      </c>
      <c r="E15">
        <v>599.5</v>
      </c>
      <c r="F15">
        <v>599.5</v>
      </c>
      <c r="G15" t="s">
        <v>108</v>
      </c>
      <c r="H15" t="s">
        <v>109</v>
      </c>
      <c r="I15" s="57">
        <v>44151</v>
      </c>
      <c r="J15">
        <v>572</v>
      </c>
      <c r="K15">
        <v>572</v>
      </c>
      <c r="L15" t="s">
        <v>98</v>
      </c>
      <c r="M15" t="s">
        <v>99</v>
      </c>
      <c r="N15" s="57">
        <v>44151</v>
      </c>
      <c r="O15">
        <v>413.25</v>
      </c>
      <c r="P15">
        <v>413.25</v>
      </c>
      <c r="Q15" s="52" t="s">
        <v>154</v>
      </c>
    </row>
    <row r="16" spans="2:17" ht="15">
      <c r="B16" t="s">
        <v>126</v>
      </c>
      <c r="C16" t="s">
        <v>127</v>
      </c>
      <c r="D16" s="57">
        <v>44151</v>
      </c>
      <c r="E16">
        <v>600.25</v>
      </c>
      <c r="F16">
        <v>600.25</v>
      </c>
      <c r="G16" t="s">
        <v>128</v>
      </c>
      <c r="H16" t="s">
        <v>129</v>
      </c>
      <c r="I16" s="57">
        <v>44151</v>
      </c>
      <c r="J16">
        <v>571.25</v>
      </c>
      <c r="K16">
        <v>571.25</v>
      </c>
      <c r="L16" t="s">
        <v>116</v>
      </c>
      <c r="M16" t="s">
        <v>117</v>
      </c>
      <c r="N16" s="57">
        <v>44151</v>
      </c>
      <c r="O16">
        <v>395</v>
      </c>
      <c r="P16">
        <v>395</v>
      </c>
      <c r="Q16" s="52" t="s">
        <v>154</v>
      </c>
    </row>
    <row r="17" spans="2:17" ht="15">
      <c r="B17" t="s">
        <v>130</v>
      </c>
      <c r="C17" t="s">
        <v>131</v>
      </c>
      <c r="D17" s="57">
        <v>44151</v>
      </c>
      <c r="E17">
        <v>605.5</v>
      </c>
      <c r="F17">
        <v>605.5</v>
      </c>
      <c r="G17" t="s">
        <v>132</v>
      </c>
      <c r="H17" t="s">
        <v>133</v>
      </c>
      <c r="I17" s="57">
        <v>44151</v>
      </c>
      <c r="J17">
        <v>582</v>
      </c>
      <c r="K17">
        <v>582</v>
      </c>
      <c r="L17" t="s">
        <v>104</v>
      </c>
      <c r="M17" t="s">
        <v>105</v>
      </c>
      <c r="N17" s="57">
        <v>44151</v>
      </c>
      <c r="O17">
        <v>396.25</v>
      </c>
      <c r="P17">
        <v>396.25</v>
      </c>
      <c r="Q17" s="52" t="s">
        <v>154</v>
      </c>
    </row>
    <row r="18" spans="2:17" ht="15">
      <c r="B18" t="s">
        <v>134</v>
      </c>
      <c r="C18" t="s">
        <v>135</v>
      </c>
      <c r="D18" s="57">
        <v>44151</v>
      </c>
      <c r="E18">
        <v>603</v>
      </c>
      <c r="F18">
        <v>603</v>
      </c>
      <c r="G18" t="s">
        <v>136</v>
      </c>
      <c r="H18" t="s">
        <v>137</v>
      </c>
      <c r="I18" s="57">
        <v>44151</v>
      </c>
      <c r="J18">
        <v>582</v>
      </c>
      <c r="K18">
        <v>582</v>
      </c>
      <c r="L18" t="s">
        <v>118</v>
      </c>
      <c r="M18" t="s">
        <v>119</v>
      </c>
      <c r="N18" s="57">
        <v>44151</v>
      </c>
      <c r="O18">
        <v>406.75</v>
      </c>
      <c r="P18">
        <v>406.75</v>
      </c>
      <c r="Q18" s="52" t="s">
        <v>154</v>
      </c>
    </row>
    <row r="19" spans="2:17" ht="15">
      <c r="B19" t="s">
        <v>138</v>
      </c>
      <c r="C19" t="s">
        <v>139</v>
      </c>
      <c r="D19" s="57">
        <v>44151</v>
      </c>
      <c r="E19">
        <v>605</v>
      </c>
      <c r="F19">
        <v>605</v>
      </c>
      <c r="G19" t="s">
        <v>140</v>
      </c>
      <c r="H19" t="s">
        <v>141</v>
      </c>
      <c r="I19" s="57">
        <v>44151</v>
      </c>
      <c r="J19">
        <v>582</v>
      </c>
      <c r="K19">
        <v>582</v>
      </c>
      <c r="L19" t="s">
        <v>120</v>
      </c>
      <c r="M19" t="s">
        <v>121</v>
      </c>
      <c r="N19" s="57">
        <v>44151</v>
      </c>
      <c r="O19">
        <v>394.75</v>
      </c>
      <c r="P19">
        <v>394.75</v>
      </c>
      <c r="Q19" s="52" t="s">
        <v>154</v>
      </c>
    </row>
    <row r="20" spans="2:16" ht="15">
      <c r="B20" t="s">
        <v>146</v>
      </c>
      <c r="C20" t="s">
        <v>147</v>
      </c>
      <c r="D20" s="57">
        <v>44151</v>
      </c>
      <c r="E20">
        <v>587.5</v>
      </c>
      <c r="F20">
        <v>587.5</v>
      </c>
      <c r="G20" t="s">
        <v>148</v>
      </c>
      <c r="H20" t="s">
        <v>149</v>
      </c>
      <c r="I20" s="57">
        <v>44151</v>
      </c>
      <c r="J20">
        <v>541</v>
      </c>
      <c r="K20">
        <v>541</v>
      </c>
      <c r="L20"/>
      <c r="M20"/>
      <c r="N20" s="57"/>
      <c r="O20" s="27"/>
      <c r="P20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156</v>
      </c>
      <c r="E24">
        <v>16</v>
      </c>
      <c r="F24" s="57" t="s">
        <v>41</v>
      </c>
      <c r="G24" s="52" t="s">
        <v>122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2020-11-17T12:55:15Z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