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'BUSHEL'!$A$2:$M$46</definedName>
    <definedName name="_xlnm.Print_Area" localSheetId="5">'Datos'!$A$1:$M$2</definedName>
    <definedName name="_xlnm.Print_Area" localSheetId="1">'TONELADA'!$A$1:$K$49</definedName>
  </definedNames>
  <calcPr fullCalcOnLoad="1"/>
</workbook>
</file>

<file path=xl/sharedStrings.xml><?xml version="1.0" encoding="utf-8"?>
<sst xmlns="http://schemas.openxmlformats.org/spreadsheetml/2006/main" count="288" uniqueCount="157">
  <si>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</si>
  <si>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</si>
  <si>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</si>
  <si>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</si>
  <si>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</si>
  <si>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</si>
  <si>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</si>
  <si>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</si>
  <si>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</si>
  <si>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</si>
  <si>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</si>
  <si>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</si>
  <si>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</si>
  <si>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</si>
  <si>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</si>
  <si>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</si>
  <si>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</si>
  <si>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</si>
  <si>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</si>
  <si>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</si>
  <si>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</si>
  <si>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</si>
  <si>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</si>
  <si>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</si>
  <si>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</si>
  <si>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</si>
  <si>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</si>
  <si>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</si>
  <si>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</si>
  <si>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</si>
  <si>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</si>
  <si>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</si>
  <si>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</si>
  <si>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</si>
  <si>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</si>
  <si>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</si>
  <si>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</si>
  <si>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</si>
  <si>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</si>
  <si>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</si>
  <si>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</si>
  <si>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</si>
  <si>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</si>
  <si>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</si>
  <si>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</si>
  <si>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</si>
  <si>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</si>
  <si>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</si>
  <si>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</si>
  <si>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</si>
  <si>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</si>
  <si>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</si>
  <si>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</si>
  <si>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</si>
  <si>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</si>
  <si>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</si>
  <si>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</si>
  <si>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</si>
  <si>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</si>
  <si>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</si>
  <si>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</si>
  <si>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</si>
  <si>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</si>
  <si>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</si>
  <si>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</si>
  <si>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</si>
  <si>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</si>
  <si>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</si>
  <si>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</si>
  <si>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</si>
  <si>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</si>
  <si>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</si>
  <si>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</si>
  <si>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</si>
  <si>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</si>
  <si>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</si>
  <si>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</si>
  <si>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</si>
  <si>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</si>
  <si>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</si>
  <si>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</si>
  <si>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</si>
  <si>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</si>
  <si>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</si>
  <si>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</si>
  <si>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</si>
  <si>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</si>
  <si>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</si>
  <si>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</si>
  <si>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</si>
  <si>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</si>
  <si>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</si>
  <si>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</si>
  <si>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</si>
  <si>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</si>
  <si>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</si>
  <si>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</si>
  <si>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</si>
  <si>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</si>
  <si>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</si>
  <si>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</si>
  <si>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</si>
  <si>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</si>
  <si>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</si>
  <si>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</si>
  <si>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</si>
  <si>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</si>
  <si>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</si>
  <si>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</si>
  <si>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</si>
  <si>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</si>
  <si>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</si>
  <si>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</si>
  <si>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</si>
  <si>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</si>
  <si>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</si>
  <si>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</si>
  <si>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</si>
  <si>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</si>
  <si>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</si>
  <si>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</si>
  <si>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</si>
  <si>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</si>
  <si>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 xml:space="preserve"> +Z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</si>
  <si>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</si>
  <si>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</si>
  <si>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</si>
  <si>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</si>
  <si>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</si>
  <si>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</si>
  <si>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</si>
  <si>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</si>
  <si>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</si>
  <si>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</si>
  <si>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</si>
  <si>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</si>
  <si>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</si>
  <si>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</si>
  <si>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</si>
  <si>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</si>
  <si>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</si>
  <si>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</si>
  <si>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</si>
  <si>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</si>
  <si>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</si>
  <si>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</si>
  <si>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</si>
  <si>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</si>
  <si>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</si>
  <si>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</si>
  <si>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</si>
  <si>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</si>
  <si>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</si>
  <si>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</si>
  <si>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</si>
  <si>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*Primas USWheat.org del 6 de noviembre de 2020.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</si>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</sst>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="80" zoomScaleNormal="80" zoomScalePageLayoutView="0" workbookViewId="0" topLeftCell="A1">
      <selection activeCell="F24" sqref="F24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Noviembre</v>
      </c>
      <c r="G6" s="65"/>
      <c r="H6" s="101">
        <f>Datos!I24</f>
        <v>2020</v>
      </c>
      <c r="I6" s="4"/>
      <c r="J6" s="3"/>
      <c r="K6" s="3"/>
      <c r="L6" s="4" t="str">
        <f>Datos!D24</f>
        <v>Martes</v>
      </c>
      <c r="M6" s="4">
        <f>Datos!E24</f>
        <v>10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5" t="s">
        <v>0</v>
      </c>
      <c r="B11" s="146"/>
      <c r="C11" s="146"/>
      <c r="D11" s="147"/>
      <c r="E11" s="150" t="s">
        <v>0</v>
      </c>
      <c r="F11" s="150"/>
      <c r="G11" s="150"/>
      <c r="H11" s="150"/>
      <c r="I11" s="150"/>
      <c r="J11" s="150"/>
      <c r="K11" s="150"/>
      <c r="L11" s="145" t="s">
        <v>1</v>
      </c>
      <c r="M11" s="146"/>
      <c r="N11" s="147"/>
    </row>
    <row r="12" spans="1:14" ht="17.25" customHeight="1">
      <c r="A12" s="143" t="s">
        <v>2</v>
      </c>
      <c r="B12" s="148"/>
      <c r="C12" s="148"/>
      <c r="D12" s="149"/>
      <c r="E12" s="151" t="s">
        <v>3</v>
      </c>
      <c r="F12" s="151"/>
      <c r="G12" s="151"/>
      <c r="H12" s="151"/>
      <c r="I12" s="151"/>
      <c r="J12" s="151"/>
      <c r="K12" s="151"/>
      <c r="L12" s="143" t="s">
        <v>4</v>
      </c>
      <c r="M12" s="148"/>
      <c r="N12" s="149"/>
    </row>
    <row r="13" spans="1:14" ht="15.75">
      <c r="A13" s="10"/>
      <c r="B13" s="11" t="s">
        <v>5</v>
      </c>
      <c r="C13" s="143" t="s">
        <v>6</v>
      </c>
      <c r="D13" s="144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2" t="s">
        <v>5</v>
      </c>
      <c r="M13" s="148" t="s">
        <v>6</v>
      </c>
      <c r="N13" s="149"/>
    </row>
    <row r="14" spans="1:17" ht="19.5" customHeight="1">
      <c r="A14" s="16">
        <v>2020</v>
      </c>
      <c r="B14" s="135" t="s">
        <v>20</v>
      </c>
      <c r="C14" s="135" t="s">
        <v>144</v>
      </c>
      <c r="D14" s="136" t="s">
        <v>145</v>
      </c>
      <c r="E14" s="135" t="s">
        <v>20</v>
      </c>
      <c r="F14" s="135" t="s">
        <v>144</v>
      </c>
      <c r="G14" s="136" t="s">
        <v>145</v>
      </c>
      <c r="H14" s="17"/>
      <c r="I14" s="135" t="s">
        <v>144</v>
      </c>
      <c r="J14" s="135" t="s">
        <v>144</v>
      </c>
      <c r="K14" s="135" t="s">
        <v>144</v>
      </c>
      <c r="L14" s="135" t="s">
        <v>20</v>
      </c>
      <c r="M14" s="135" t="s">
        <v>144</v>
      </c>
      <c r="N14" s="136" t="s">
        <v>145</v>
      </c>
      <c r="O14"/>
      <c r="P14"/>
      <c r="Q14"/>
    </row>
    <row r="15" spans="1:17" ht="19.5" customHeight="1">
      <c r="A15" s="54" t="s">
        <v>48</v>
      </c>
      <c r="B15" s="55"/>
      <c r="C15" s="84"/>
      <c r="D15" s="133"/>
      <c r="E15" s="90"/>
      <c r="F15" s="85"/>
      <c r="G15" s="85"/>
      <c r="H15" s="85"/>
      <c r="I15" s="102"/>
      <c r="J15" s="102"/>
      <c r="K15" s="103"/>
      <c r="L15" s="90"/>
      <c r="M15" s="85"/>
      <c r="N15" s="85"/>
      <c r="O15"/>
      <c r="P15"/>
      <c r="Q15"/>
    </row>
    <row r="16" spans="1:17" ht="19.5" customHeight="1">
      <c r="A16" s="79" t="s">
        <v>14</v>
      </c>
      <c r="B16" s="78"/>
      <c r="C16" s="82"/>
      <c r="D16" s="131"/>
      <c r="E16" s="121"/>
      <c r="F16" s="83"/>
      <c r="G16" s="83"/>
      <c r="H16" s="83"/>
      <c r="I16" s="122"/>
      <c r="J16" s="122"/>
      <c r="K16" s="120"/>
      <c r="L16" s="121"/>
      <c r="M16" s="83"/>
      <c r="N16" s="83"/>
      <c r="O16"/>
      <c r="P16"/>
      <c r="Q16"/>
    </row>
    <row r="17" spans="1:17" ht="19.5" customHeight="1">
      <c r="A17" s="54" t="s">
        <v>49</v>
      </c>
      <c r="B17" s="55"/>
      <c r="C17" s="84"/>
      <c r="D17" s="133"/>
      <c r="E17" s="90"/>
      <c r="F17" s="85"/>
      <c r="G17" s="85"/>
      <c r="H17" s="85"/>
      <c r="I17" s="102"/>
      <c r="J17" s="102"/>
      <c r="K17" s="103"/>
      <c r="L17" s="90"/>
      <c r="M17" s="85"/>
      <c r="N17" s="85"/>
      <c r="O17"/>
      <c r="P17"/>
      <c r="Q17"/>
    </row>
    <row r="18" spans="1:17" ht="19.5" customHeight="1">
      <c r="A18" s="79" t="s">
        <v>38</v>
      </c>
      <c r="B18" s="78"/>
      <c r="C18" s="82"/>
      <c r="D18" s="131"/>
      <c r="E18" s="121"/>
      <c r="F18" s="83"/>
      <c r="G18" s="83"/>
      <c r="H18" s="83"/>
      <c r="I18" s="122"/>
      <c r="J18" s="122"/>
      <c r="K18" s="120"/>
      <c r="L18" s="121"/>
      <c r="M18" s="83"/>
      <c r="N18" s="83"/>
      <c r="O18"/>
      <c r="P18"/>
      <c r="Q18"/>
    </row>
    <row r="19" spans="1:17" ht="19.5" customHeight="1">
      <c r="A19" s="16" t="s">
        <v>15</v>
      </c>
      <c r="B19" s="26">
        <f>Datos!E7</f>
        <v>608.5</v>
      </c>
      <c r="C19" s="23">
        <f>B19+'Primas SRW'!B9</f>
        <v>743.5</v>
      </c>
      <c r="D19" s="133">
        <f>C19*$B$48</f>
        <v>273.19164</v>
      </c>
      <c r="E19" s="24">
        <f>Datos!K7</f>
        <v>561.5</v>
      </c>
      <c r="F19" s="25">
        <f>E19+'Primas HRW'!B9</f>
        <v>771.5</v>
      </c>
      <c r="G19" s="25">
        <f>F19*$B$48</f>
        <v>283.47996</v>
      </c>
      <c r="H19" s="25"/>
      <c r="I19" s="97">
        <f>E19+'Primas HRW'!D9</f>
        <v>781.5</v>
      </c>
      <c r="J19" s="97">
        <f>E19+'Primas HRW'!E9</f>
        <v>761.5</v>
      </c>
      <c r="K19" s="104">
        <f>E19+'Primas HRW'!F9</f>
        <v>751.5</v>
      </c>
      <c r="L19" s="24">
        <f>Datos!O7</f>
        <v>423</v>
      </c>
      <c r="M19" s="25">
        <f>L19+'Primas maíz'!B10</f>
        <v>578</v>
      </c>
      <c r="N19" s="25">
        <f>M19*$F$48</f>
        <v>227.54703999999998</v>
      </c>
      <c r="O19"/>
      <c r="P19"/>
      <c r="Q19"/>
    </row>
    <row r="20" spans="1:17" ht="19.5" customHeight="1">
      <c r="A20" s="16">
        <v>2021</v>
      </c>
      <c r="B20" s="19"/>
      <c r="C20" s="17"/>
      <c r="D20" s="20"/>
      <c r="E20" s="18"/>
      <c r="F20" s="17"/>
      <c r="G20" s="17"/>
      <c r="H20" s="17"/>
      <c r="I20" s="17"/>
      <c r="J20" s="19"/>
      <c r="K20" s="20"/>
      <c r="L20" s="21"/>
      <c r="M20" s="19"/>
      <c r="N20" s="19"/>
      <c r="O20"/>
      <c r="P20"/>
      <c r="Q20"/>
    </row>
    <row r="21" spans="1:17" ht="19.5" customHeight="1">
      <c r="A21" s="54" t="s">
        <v>43</v>
      </c>
      <c r="B21" s="55"/>
      <c r="C21" s="84">
        <f>B23+'Primas SRW'!B11</f>
        <v>746.25</v>
      </c>
      <c r="D21" s="133">
        <f>C21*$B$48</f>
        <v>274.2021</v>
      </c>
      <c r="E21" s="90"/>
      <c r="F21" s="85">
        <f>E23+'Primas HRW'!B12</f>
        <v>759.5</v>
      </c>
      <c r="G21" s="85">
        <f>F21*$B$48</f>
        <v>279.07068</v>
      </c>
      <c r="H21" s="85"/>
      <c r="I21" s="102">
        <f>E23+'Primas HRW'!D12</f>
        <v>769.5</v>
      </c>
      <c r="J21" s="102">
        <f>E23+'Primas HRW'!E12</f>
        <v>749.5</v>
      </c>
      <c r="K21" s="103">
        <f>E23+'Primas HRW'!F12</f>
        <v>739.5</v>
      </c>
      <c r="L21" s="90"/>
      <c r="M21" s="85">
        <f>L23+'Primas maíz'!B12</f>
        <v>581</v>
      </c>
      <c r="N21" s="85">
        <f>M21*$F$48</f>
        <v>228.72807999999998</v>
      </c>
      <c r="O21"/>
      <c r="P21"/>
      <c r="Q21"/>
    </row>
    <row r="22" spans="1:17" ht="19.5" customHeight="1">
      <c r="A22" s="79" t="s">
        <v>44</v>
      </c>
      <c r="B22" s="78"/>
      <c r="C22" s="82">
        <f>B23+'Primas SRW'!B12</f>
        <v>743.25</v>
      </c>
      <c r="D22" s="131">
        <f>C22*$B$48</f>
        <v>273.09978</v>
      </c>
      <c r="E22" s="121"/>
      <c r="F22" s="83">
        <f>E23+'Primas HRW'!B13</f>
        <v>759.5</v>
      </c>
      <c r="G22" s="83">
        <f>F22*$B$48</f>
        <v>279.07068</v>
      </c>
      <c r="H22" s="83"/>
      <c r="I22" s="122">
        <f>E23+'Primas HRW'!D13</f>
        <v>769.5</v>
      </c>
      <c r="J22" s="122">
        <f>E23+'Primas HRW'!E13</f>
        <v>749.5</v>
      </c>
      <c r="K22" s="120">
        <f>E23+'Primas HRW'!F13</f>
        <v>739.5</v>
      </c>
      <c r="L22" s="121"/>
      <c r="M22" s="83">
        <f>L23+'Primas maíz'!B13</f>
        <v>571</v>
      </c>
      <c r="N22" s="83">
        <f>M22*$F$48</f>
        <v>224.79127999999997</v>
      </c>
      <c r="O22"/>
      <c r="P22"/>
      <c r="Q22"/>
    </row>
    <row r="23" spans="1:17" ht="19.5" customHeight="1">
      <c r="A23" s="16" t="s">
        <v>11</v>
      </c>
      <c r="B23" s="58">
        <f>Datos!E8</f>
        <v>616.25</v>
      </c>
      <c r="C23" s="23">
        <f>B23+'Primas SRW'!B13</f>
        <v>741.25</v>
      </c>
      <c r="D23" s="133">
        <f>C23*$B$48</f>
        <v>272.3649</v>
      </c>
      <c r="E23" s="59">
        <f>Datos!K8</f>
        <v>569.5</v>
      </c>
      <c r="F23" s="25">
        <f>E23+'Primas HRW'!B14</f>
        <v>754.5</v>
      </c>
      <c r="G23" s="25">
        <f>F23*$B$48</f>
        <v>277.23348</v>
      </c>
      <c r="H23" s="25"/>
      <c r="I23" s="97">
        <f>E23+'Primas HRW'!D14</f>
        <v>769.5</v>
      </c>
      <c r="J23" s="97">
        <f>E23+'Primas HRW'!E14</f>
        <v>749.5</v>
      </c>
      <c r="K23" s="104">
        <f>E23+'Primas HRW'!F14</f>
        <v>739.5</v>
      </c>
      <c r="L23" s="59">
        <f>Datos!O8</f>
        <v>431</v>
      </c>
      <c r="M23" s="25">
        <f>L23+'Primas maíz'!B14</f>
        <v>556</v>
      </c>
      <c r="N23" s="25">
        <f>M23*$F$48</f>
        <v>218.88608</v>
      </c>
      <c r="O23"/>
      <c r="P23"/>
      <c r="Q23"/>
    </row>
    <row r="24" spans="1:17" ht="19.5" customHeight="1">
      <c r="A24" s="79" t="s">
        <v>46</v>
      </c>
      <c r="B24" s="78"/>
      <c r="C24" s="131">
        <f>B25+'Primas SRW'!B14</f>
        <v>748.75</v>
      </c>
      <c r="D24" s="131">
        <f>C24*$B$48</f>
        <v>275.1207</v>
      </c>
      <c r="E24" s="81"/>
      <c r="F24" s="82">
        <f>E25+'Primas HRW'!B15</f>
        <v>760.5</v>
      </c>
      <c r="G24" s="82">
        <f>F24*$B$48</f>
        <v>279.43811999999997</v>
      </c>
      <c r="H24" s="82"/>
      <c r="I24" s="120">
        <f>E25+'Primas HRW'!D15</f>
        <v>770.5</v>
      </c>
      <c r="J24" s="120">
        <f>E25+'Primas HRW'!E15</f>
        <v>750.5</v>
      </c>
      <c r="K24" s="120">
        <f>E25+'Primas HRW'!F15</f>
        <v>740.5</v>
      </c>
      <c r="L24" s="81"/>
      <c r="M24" s="83">
        <f>L25+'Primas maíz'!B15</f>
        <v>534.5</v>
      </c>
      <c r="N24" s="83">
        <f>M24*$F$48</f>
        <v>210.42195999999998</v>
      </c>
      <c r="O24"/>
      <c r="P24"/>
      <c r="Q24"/>
    </row>
    <row r="25" spans="1:17" ht="19.5" customHeight="1">
      <c r="A25" s="54" t="s">
        <v>12</v>
      </c>
      <c r="B25" s="55">
        <f>Datos!E9</f>
        <v>618.75</v>
      </c>
      <c r="C25" s="66"/>
      <c r="D25" s="71"/>
      <c r="E25" s="60">
        <f>Datos!K9</f>
        <v>575.5</v>
      </c>
      <c r="F25" s="66"/>
      <c r="G25" s="66"/>
      <c r="H25" s="66"/>
      <c r="I25" s="66"/>
      <c r="J25" s="66"/>
      <c r="K25" s="66"/>
      <c r="L25" s="60">
        <f>Datos!O9</f>
        <v>434.5</v>
      </c>
      <c r="M25" s="55"/>
      <c r="N25" s="55"/>
      <c r="O25"/>
      <c r="P25"/>
      <c r="Q25"/>
    </row>
    <row r="26" spans="1:17" ht="19.5" customHeight="1">
      <c r="A26" s="79" t="s">
        <v>47</v>
      </c>
      <c r="B26" s="78"/>
      <c r="C26" s="80"/>
      <c r="D26" s="116"/>
      <c r="E26" s="81"/>
      <c r="F26" s="80"/>
      <c r="G26" s="80"/>
      <c r="H26" s="80"/>
      <c r="I26" s="80"/>
      <c r="J26" s="80"/>
      <c r="K26" s="80"/>
      <c r="L26" s="81"/>
      <c r="M26" s="78"/>
      <c r="N26" s="78"/>
      <c r="O26"/>
      <c r="P26"/>
      <c r="Q26"/>
    </row>
    <row r="27" spans="1:17" ht="19.5" customHeight="1">
      <c r="A27" s="16" t="s">
        <v>13</v>
      </c>
      <c r="B27" s="58">
        <f>Datos!E10</f>
        <v>613.75</v>
      </c>
      <c r="C27" s="23"/>
      <c r="D27" s="133"/>
      <c r="E27" s="59">
        <f>Datos!K10</f>
        <v>579.25</v>
      </c>
      <c r="F27" s="25"/>
      <c r="G27" s="25"/>
      <c r="H27" s="25"/>
      <c r="I27" s="25"/>
      <c r="J27" s="25"/>
      <c r="K27" s="23"/>
      <c r="L27" s="59">
        <f>Datos!O10</f>
        <v>435</v>
      </c>
      <c r="M27" s="25"/>
      <c r="N27" s="25"/>
      <c r="O27"/>
      <c r="P27"/>
      <c r="Q27"/>
    </row>
    <row r="28" spans="1:17" ht="19.5" customHeight="1">
      <c r="A28" s="79" t="s">
        <v>48</v>
      </c>
      <c r="B28" s="78"/>
      <c r="C28" s="82"/>
      <c r="D28" s="131"/>
      <c r="E28" s="81"/>
      <c r="F28" s="82"/>
      <c r="G28" s="82"/>
      <c r="H28" s="82"/>
      <c r="I28" s="82"/>
      <c r="J28" s="82"/>
      <c r="K28" s="82"/>
      <c r="L28" s="81"/>
      <c r="M28" s="83"/>
      <c r="N28" s="83"/>
      <c r="O28"/>
      <c r="P28"/>
      <c r="Q28"/>
    </row>
    <row r="29" spans="1:17" ht="19.5" customHeight="1">
      <c r="A29" s="54" t="s">
        <v>14</v>
      </c>
      <c r="B29" s="55">
        <f>Datos!E11</f>
        <v>616.5</v>
      </c>
      <c r="C29" s="84"/>
      <c r="D29" s="133"/>
      <c r="E29" s="60">
        <f>Datos!K11</f>
        <v>585</v>
      </c>
      <c r="F29" s="84"/>
      <c r="G29" s="84"/>
      <c r="H29" s="84"/>
      <c r="I29" s="84"/>
      <c r="J29" s="84"/>
      <c r="K29" s="84"/>
      <c r="L29" s="60">
        <f>Datos!O11</f>
        <v>409.75</v>
      </c>
      <c r="M29" s="85"/>
      <c r="N29" s="85"/>
      <c r="O29"/>
      <c r="P29"/>
      <c r="Q29"/>
    </row>
    <row r="30" spans="1:17" ht="19.5" customHeight="1">
      <c r="A30" s="79" t="s">
        <v>15</v>
      </c>
      <c r="B30" s="78">
        <f>Datos!E12</f>
        <v>624</v>
      </c>
      <c r="C30" s="80"/>
      <c r="D30" s="116"/>
      <c r="E30" s="81">
        <f>Datos!K12</f>
        <v>593.25</v>
      </c>
      <c r="F30" s="80"/>
      <c r="G30" s="80"/>
      <c r="H30" s="80"/>
      <c r="I30" s="80"/>
      <c r="J30" s="80"/>
      <c r="K30" s="80"/>
      <c r="L30" s="81">
        <f>Datos!O12</f>
        <v>405.75</v>
      </c>
      <c r="M30" s="78"/>
      <c r="N30" s="78"/>
      <c r="O30"/>
      <c r="P30"/>
      <c r="Q30"/>
    </row>
    <row r="31" spans="1:17" ht="19.5" customHeight="1">
      <c r="A31" s="16">
        <v>2022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8">
        <f>Datos!E13</f>
        <v>629.75</v>
      </c>
      <c r="C32" s="23"/>
      <c r="D32" s="133"/>
      <c r="E32" s="59">
        <f>Datos!K13</f>
        <v>599.25</v>
      </c>
      <c r="F32" s="25"/>
      <c r="G32" s="25"/>
      <c r="H32" s="25"/>
      <c r="I32" s="25"/>
      <c r="J32" s="25"/>
      <c r="K32" s="23"/>
      <c r="L32" s="59">
        <f>Datos!O13</f>
        <v>411</v>
      </c>
      <c r="M32" s="25"/>
      <c r="N32" s="25"/>
      <c r="O32"/>
      <c r="P32"/>
      <c r="Q32"/>
    </row>
    <row r="33" spans="1:17" ht="19.5" customHeight="1">
      <c r="A33" s="79" t="s">
        <v>12</v>
      </c>
      <c r="B33" s="78">
        <f>Datos!E14</f>
        <v>623.5</v>
      </c>
      <c r="C33" s="80"/>
      <c r="D33" s="116"/>
      <c r="E33" s="81">
        <f>Datos!K14</f>
        <v>592.75</v>
      </c>
      <c r="F33" s="80"/>
      <c r="G33" s="80"/>
      <c r="H33" s="80"/>
      <c r="I33" s="80"/>
      <c r="J33" s="80"/>
      <c r="K33" s="80"/>
      <c r="L33" s="81">
        <f>Datos!O14</f>
        <v>412.5</v>
      </c>
      <c r="M33" s="78"/>
      <c r="N33" s="78"/>
      <c r="O33"/>
      <c r="P33"/>
      <c r="Q33"/>
    </row>
    <row r="34" spans="1:17" ht="19.5" customHeight="1">
      <c r="A34" s="16" t="s">
        <v>13</v>
      </c>
      <c r="B34" s="58">
        <f>Datos!E15</f>
        <v>603.5</v>
      </c>
      <c r="C34" s="23"/>
      <c r="D34" s="133"/>
      <c r="E34" s="59">
        <f>Datos!K15</f>
        <v>575.25</v>
      </c>
      <c r="F34" s="25"/>
      <c r="G34" s="25"/>
      <c r="H34" s="25"/>
      <c r="I34" s="25"/>
      <c r="J34" s="25"/>
      <c r="K34" s="23"/>
      <c r="L34" s="59">
        <f>Datos!O15</f>
        <v>412.75</v>
      </c>
      <c r="M34" s="25"/>
      <c r="N34" s="25"/>
      <c r="O34"/>
      <c r="P34"/>
      <c r="Q34"/>
    </row>
    <row r="35" spans="1:17" ht="19.5" customHeight="1">
      <c r="A35" s="79" t="s">
        <v>14</v>
      </c>
      <c r="B35" s="78">
        <f>Datos!E16</f>
        <v>602.25</v>
      </c>
      <c r="C35" s="82"/>
      <c r="D35" s="131"/>
      <c r="E35" s="81">
        <f>Datos!K16</f>
        <v>574.5</v>
      </c>
      <c r="F35" s="82"/>
      <c r="G35" s="82"/>
      <c r="H35" s="82"/>
      <c r="I35" s="82"/>
      <c r="J35" s="82"/>
      <c r="K35" s="82"/>
      <c r="L35" s="81">
        <f>Datos!O16</f>
        <v>393.5</v>
      </c>
      <c r="M35" s="83"/>
      <c r="N35" s="83"/>
      <c r="O35"/>
      <c r="P35"/>
      <c r="Q35"/>
    </row>
    <row r="36" spans="1:17" ht="19.5" customHeight="1">
      <c r="A36" s="54" t="s">
        <v>15</v>
      </c>
      <c r="B36" s="58">
        <f>Datos!E17</f>
        <v>611.75</v>
      </c>
      <c r="C36" s="66"/>
      <c r="D36" s="71"/>
      <c r="E36" s="59">
        <f>Datos!K17</f>
        <v>585.75</v>
      </c>
      <c r="F36" s="66"/>
      <c r="G36" s="66"/>
      <c r="H36" s="66"/>
      <c r="I36" s="66"/>
      <c r="J36" s="66"/>
      <c r="K36" s="66"/>
      <c r="L36" s="59">
        <f>Datos!O17</f>
        <v>395.75</v>
      </c>
      <c r="M36" s="55"/>
      <c r="N36" s="55"/>
      <c r="O36"/>
      <c r="P36"/>
      <c r="Q36"/>
    </row>
    <row r="37" spans="1:17" ht="19.5" customHeight="1">
      <c r="A37" s="16">
        <v>2023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8">
        <f>Datos!E18</f>
        <v>608</v>
      </c>
      <c r="C38" s="23"/>
      <c r="D38" s="133"/>
      <c r="E38" s="59">
        <f>Datos!K18</f>
        <v>585.75</v>
      </c>
      <c r="F38" s="25"/>
      <c r="G38" s="25"/>
      <c r="H38" s="25"/>
      <c r="I38" s="25"/>
      <c r="J38" s="25"/>
      <c r="K38" s="23"/>
      <c r="L38" s="59"/>
      <c r="M38" s="25"/>
      <c r="N38" s="25"/>
      <c r="O38"/>
      <c r="P38"/>
      <c r="Q38"/>
    </row>
    <row r="39" spans="1:17" ht="19.5" customHeight="1">
      <c r="A39" s="79" t="s">
        <v>12</v>
      </c>
      <c r="B39" s="78">
        <f>Datos!E19</f>
        <v>608</v>
      </c>
      <c r="C39" s="82"/>
      <c r="D39" s="131"/>
      <c r="E39" s="81">
        <f>Datos!K19</f>
        <v>585.75</v>
      </c>
      <c r="F39" s="82"/>
      <c r="G39" s="82"/>
      <c r="H39" s="82"/>
      <c r="I39" s="82"/>
      <c r="J39" s="82"/>
      <c r="K39" s="82"/>
      <c r="L39" s="81"/>
      <c r="M39" s="83"/>
      <c r="N39" s="83"/>
      <c r="O39"/>
      <c r="P39"/>
      <c r="Q39"/>
    </row>
    <row r="40" spans="1:17" ht="19.5" customHeight="1">
      <c r="A40" s="16" t="s">
        <v>13</v>
      </c>
      <c r="B40" s="58"/>
      <c r="C40" s="23"/>
      <c r="D40" s="133"/>
      <c r="E40" s="59"/>
      <c r="F40" s="25"/>
      <c r="G40" s="25"/>
      <c r="H40" s="25"/>
      <c r="I40" s="25"/>
      <c r="J40" s="25"/>
      <c r="K40" s="23"/>
      <c r="L40" s="59">
        <f>Datos!O18</f>
        <v>406.25</v>
      </c>
      <c r="M40" s="25"/>
      <c r="N40" s="25"/>
      <c r="O40"/>
      <c r="P40"/>
      <c r="Q40"/>
    </row>
    <row r="41" spans="1:17" ht="19.5" customHeight="1">
      <c r="A41" s="79" t="s">
        <v>14</v>
      </c>
      <c r="B41" s="78"/>
      <c r="C41" s="82"/>
      <c r="D41" s="131"/>
      <c r="E41" s="81"/>
      <c r="F41" s="82"/>
      <c r="G41" s="82"/>
      <c r="H41" s="82"/>
      <c r="I41" s="82"/>
      <c r="J41" s="82"/>
      <c r="K41" s="82"/>
      <c r="L41" s="81"/>
      <c r="M41" s="83"/>
      <c r="N41" s="83"/>
      <c r="O41"/>
      <c r="P41"/>
      <c r="Q41"/>
    </row>
    <row r="42" spans="1:17" ht="19.5" customHeight="1">
      <c r="A42" s="54" t="s">
        <v>15</v>
      </c>
      <c r="B42" s="58"/>
      <c r="C42" s="106"/>
      <c r="D42" s="134"/>
      <c r="E42" s="59"/>
      <c r="F42" s="106"/>
      <c r="G42" s="106"/>
      <c r="H42" s="106"/>
      <c r="I42" s="106"/>
      <c r="J42" s="106"/>
      <c r="K42" s="106"/>
      <c r="L42" s="59">
        <f>Datos!O19</f>
        <v>396</v>
      </c>
      <c r="M42" s="58"/>
      <c r="N42" s="58"/>
      <c r="O42"/>
      <c r="P42"/>
      <c r="Q42"/>
    </row>
    <row r="43" spans="1:17" ht="19.5" customHeight="1">
      <c r="A43" s="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/>
      <c r="O43"/>
      <c r="P43"/>
      <c r="Q43"/>
    </row>
    <row r="44" spans="1:17" ht="19.5" customHeight="1">
      <c r="A44" s="5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/>
      <c r="O44"/>
      <c r="P44"/>
      <c r="Q44"/>
    </row>
    <row r="45" spans="1:17" ht="19.5" customHeight="1">
      <c r="A45" s="5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/>
      <c r="O45"/>
      <c r="P45"/>
      <c r="Q45"/>
    </row>
    <row r="46" spans="1:17" ht="19.5" customHeight="1">
      <c r="A46" s="28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/>
      <c r="O46"/>
      <c r="P46"/>
      <c r="Q46"/>
    </row>
    <row r="47" spans="1:17" ht="19.5" customHeight="1">
      <c r="A47" s="31" t="s">
        <v>16</v>
      </c>
      <c r="N47"/>
      <c r="O47"/>
      <c r="P47"/>
      <c r="Q47"/>
    </row>
    <row r="48" spans="1:17" ht="19.5" customHeight="1">
      <c r="A48" s="39" t="s">
        <v>18</v>
      </c>
      <c r="B48" s="40">
        <v>0.36744</v>
      </c>
      <c r="E48" s="39" t="s">
        <v>19</v>
      </c>
      <c r="F48" s="1">
        <v>0.39368</v>
      </c>
      <c r="N48"/>
      <c r="O48"/>
      <c r="P48"/>
      <c r="Q48"/>
    </row>
    <row r="49" spans="1:17" ht="19.5" customHeight="1">
      <c r="A49" s="30" t="s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/>
    </row>
    <row r="52" spans="14:17" ht="19.5" customHeight="1">
      <c r="N52"/>
      <c r="O52"/>
      <c r="P52"/>
      <c r="Q52" s="27"/>
    </row>
    <row r="53" spans="1:17" ht="19.5" customHeight="1">
      <c r="A53" s="34"/>
      <c r="B53" s="32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17" ht="19.5" customHeight="1">
      <c r="A55" s="37"/>
      <c r="B55" s="33"/>
      <c r="N55"/>
      <c r="O55"/>
      <c r="P55"/>
      <c r="Q55" s="27"/>
    </row>
    <row r="56" spans="1:2" ht="19.5" customHeight="1">
      <c r="A56" s="37"/>
      <c r="B56" s="35"/>
    </row>
    <row r="57" spans="1:2" ht="19.5" customHeight="1">
      <c r="A57" s="36"/>
      <c r="B57" s="35"/>
    </row>
    <row r="58" ht="19.5" customHeight="1"/>
    <row r="59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Noviembre</v>
      </c>
      <c r="F7" s="3">
        <f>Datos!I24</f>
        <v>2020</v>
      </c>
      <c r="G7" s="3"/>
      <c r="H7" s="3"/>
      <c r="I7" s="3"/>
      <c r="J7" s="4" t="str">
        <f>Datos!D24</f>
        <v>Martes</v>
      </c>
      <c r="K7" s="3">
        <f>Datos!E24</f>
        <v>10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2" t="s">
        <v>50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3" t="s">
        <v>0</v>
      </c>
      <c r="C11" s="153"/>
      <c r="D11" s="154" t="s">
        <v>0</v>
      </c>
      <c r="E11" s="154"/>
      <c r="F11" s="154"/>
      <c r="G11" s="154"/>
      <c r="H11" s="154"/>
      <c r="I11" s="154"/>
      <c r="J11" s="155" t="s">
        <v>1</v>
      </c>
      <c r="K11" s="155"/>
    </row>
    <row r="12" spans="1:11" ht="15.75">
      <c r="A12" s="8"/>
      <c r="B12" s="156" t="s">
        <v>2</v>
      </c>
      <c r="C12" s="156"/>
      <c r="D12" s="157" t="s">
        <v>3</v>
      </c>
      <c r="E12" s="157"/>
      <c r="F12" s="157"/>
      <c r="G12" s="157"/>
      <c r="H12" s="157"/>
      <c r="I12" s="157"/>
      <c r="J12" s="158" t="s">
        <v>4</v>
      </c>
      <c r="K12" s="15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79" t="s">
        <v>48</v>
      </c>
      <c r="B15" s="78"/>
      <c r="C15" s="82"/>
      <c r="D15" s="81"/>
      <c r="E15" s="82"/>
      <c r="F15" s="82"/>
      <c r="G15" s="120"/>
      <c r="H15" s="120"/>
      <c r="I15" s="120"/>
      <c r="J15" s="81"/>
      <c r="K15" s="78"/>
    </row>
    <row r="16" spans="1:11" ht="19.5" customHeight="1">
      <c r="A16" s="105" t="s">
        <v>14</v>
      </c>
      <c r="B16" s="58"/>
      <c r="C16" s="106"/>
      <c r="D16" s="59"/>
      <c r="E16" s="106"/>
      <c r="F16" s="106"/>
      <c r="G16" s="109"/>
      <c r="H16" s="109"/>
      <c r="I16" s="109"/>
      <c r="J16" s="59"/>
      <c r="K16" s="25"/>
    </row>
    <row r="17" spans="1:11" ht="19.5" customHeight="1">
      <c r="A17" s="79" t="s">
        <v>49</v>
      </c>
      <c r="B17" s="78"/>
      <c r="C17" s="80"/>
      <c r="D17" s="81"/>
      <c r="E17" s="80"/>
      <c r="F17" s="80"/>
      <c r="G17" s="118"/>
      <c r="H17" s="120"/>
      <c r="I17" s="120"/>
      <c r="J17" s="81"/>
      <c r="K17" s="83"/>
    </row>
    <row r="18" spans="1:11" ht="19.5" customHeight="1">
      <c r="A18" s="54" t="s">
        <v>38</v>
      </c>
      <c r="B18" s="55"/>
      <c r="C18" s="66"/>
      <c r="D18" s="60"/>
      <c r="E18" s="66"/>
      <c r="F18" s="66"/>
      <c r="G18" s="76"/>
      <c r="H18" s="103"/>
      <c r="I18" s="103"/>
      <c r="J18" s="60"/>
      <c r="K18" s="85"/>
    </row>
    <row r="19" spans="1:11" ht="19.5" customHeight="1">
      <c r="A19" s="79" t="s">
        <v>15</v>
      </c>
      <c r="B19" s="78">
        <f>BUSHEL!B19*TONELADA!$B$47</f>
        <v>223.58723999999998</v>
      </c>
      <c r="C19" s="80">
        <v>273.1</v>
      </c>
      <c r="D19" s="81">
        <f>IF(BUSHEL!E19&gt;0,BUSHEL!E19*TONELADA!$B$47,"")</f>
        <v>206.31756</v>
      </c>
      <c r="E19" s="80">
        <v>283.4</v>
      </c>
      <c r="F19" s="80" t="s">
        <v>45</v>
      </c>
      <c r="G19" s="118">
        <f>BUSHEL!I19*TONELADA!$B$47</f>
        <v>287.15436</v>
      </c>
      <c r="H19" s="118">
        <f>BUSHEL!J19*TONELADA!$B$47</f>
        <v>279.80556</v>
      </c>
      <c r="I19" s="118">
        <f>BUSHEL!K19*TONELADA!$B$47</f>
        <v>276.13115999999997</v>
      </c>
      <c r="J19" s="81">
        <f>BUSHEL!E19*$E$47</f>
        <v>221.05131999999998</v>
      </c>
      <c r="K19" s="78">
        <f>BUSHEL!M19*$E$47</f>
        <v>227.54703999999998</v>
      </c>
    </row>
    <row r="20" spans="1:11" ht="19.5" customHeight="1">
      <c r="A20" s="16">
        <v>2021</v>
      </c>
      <c r="B20" s="19"/>
      <c r="C20" s="17"/>
      <c r="D20" s="18"/>
      <c r="E20" s="17"/>
      <c r="F20" s="17"/>
      <c r="G20" s="17"/>
      <c r="H20" s="19"/>
      <c r="I20" s="17"/>
      <c r="J20" s="18"/>
      <c r="K20" s="19"/>
    </row>
    <row r="21" spans="1:11" ht="19.5" customHeight="1">
      <c r="A21" s="54"/>
      <c r="B21" s="55"/>
      <c r="C21" s="71">
        <v>274.2</v>
      </c>
      <c r="D21" s="56"/>
      <c r="E21" s="66">
        <v>279</v>
      </c>
      <c r="F21" s="66"/>
      <c r="G21" s="76">
        <f>BUSHEL!I21*TONELADA!$B$47</f>
        <v>282.74508</v>
      </c>
      <c r="H21" s="76">
        <f>BUSHEL!J21*TONELADA!$B$47</f>
        <v>275.39628</v>
      </c>
      <c r="I21" s="77">
        <f>BUSHEL!K21*TONELADA!$B$47</f>
        <v>271.72188</v>
      </c>
      <c r="J21" s="56"/>
      <c r="K21" s="75">
        <f>BUSHEL!M21*$E$47</f>
        <v>228.72807999999998</v>
      </c>
    </row>
    <row r="22" spans="1:11" ht="19.5" customHeight="1">
      <c r="A22" s="79" t="s">
        <v>44</v>
      </c>
      <c r="B22" s="78"/>
      <c r="C22" s="116">
        <v>273.1</v>
      </c>
      <c r="D22" s="117"/>
      <c r="E22" s="80">
        <v>279</v>
      </c>
      <c r="F22" s="80"/>
      <c r="G22" s="118">
        <f>BUSHEL!I22*TONELADA!$B$47</f>
        <v>282.74508</v>
      </c>
      <c r="H22" s="118">
        <f>BUSHEL!J22*TONELADA!$B$47</f>
        <v>275.39628</v>
      </c>
      <c r="I22" s="118">
        <f>BUSHEL!K22*TONELADA!$B$47</f>
        <v>271.72188</v>
      </c>
      <c r="J22" s="81"/>
      <c r="K22" s="78">
        <f>BUSHEL!M22*$E$47</f>
        <v>224.79127999999997</v>
      </c>
    </row>
    <row r="23" spans="1:11" ht="19.5" customHeight="1">
      <c r="A23" s="16" t="s">
        <v>11</v>
      </c>
      <c r="B23" s="58">
        <f>BUSHEL!B23*TONELADA!$B$47</f>
        <v>226.4349</v>
      </c>
      <c r="C23" s="23">
        <v>272.3</v>
      </c>
      <c r="D23" s="59">
        <f>IF(BUSHEL!E23&gt;0,BUSHEL!E23*TONELADA!$B$47,"")</f>
        <v>209.25708</v>
      </c>
      <c r="E23" s="25">
        <v>277.2</v>
      </c>
      <c r="F23" s="25"/>
      <c r="G23" s="97">
        <f>BUSHEL!I23*TONELADA!$B$47</f>
        <v>282.74508</v>
      </c>
      <c r="H23" s="97">
        <f>BUSHEL!J23*TONELADA!$B$47</f>
        <v>275.39628</v>
      </c>
      <c r="I23" s="141">
        <f>BUSHEL!K23*TONELADA!$B$47</f>
        <v>271.72188</v>
      </c>
      <c r="J23" s="140">
        <f>BUSHEL!L23*BUSHEL!F48</f>
        <v>169.67607999999998</v>
      </c>
      <c r="K23" s="25">
        <f>BUSHEL!M23*$E$47</f>
        <v>218.88608</v>
      </c>
    </row>
    <row r="24" spans="1:11" ht="19.5" customHeight="1">
      <c r="A24" s="79" t="s">
        <v>46</v>
      </c>
      <c r="B24" s="78"/>
      <c r="C24" s="116">
        <v>275.1</v>
      </c>
      <c r="D24" s="117"/>
      <c r="E24" s="80">
        <v>279.4</v>
      </c>
      <c r="F24" s="118"/>
      <c r="G24" s="122">
        <f>BUSHEL!I24*TONELADA!$B$47</f>
        <v>283.11252</v>
      </c>
      <c r="H24" s="122">
        <f>BUSHEL!J24*TONELADA!$B$47</f>
        <v>275.76372</v>
      </c>
      <c r="I24" s="142">
        <f>BUSHEL!K24*TONELADA!$B$47</f>
        <v>272.08932</v>
      </c>
      <c r="J24" s="117"/>
      <c r="K24" s="78">
        <f>BUSHEL!M24*$E$47</f>
        <v>210.42195999999998</v>
      </c>
    </row>
    <row r="25" spans="1:11" ht="19.5" customHeight="1">
      <c r="A25" s="54" t="s">
        <v>12</v>
      </c>
      <c r="B25" s="55">
        <f>BUSHEL!B25*TONELADA!$B$47</f>
        <v>227.3535</v>
      </c>
      <c r="C25" s="66"/>
      <c r="D25" s="60">
        <f>IF(BUSHEL!E25&gt;0,BUSHEL!E25*TONELADA!$B$47,"")</f>
        <v>211.46171999999999</v>
      </c>
      <c r="E25" s="66"/>
      <c r="F25" s="66"/>
      <c r="G25" s="66"/>
      <c r="H25" s="66"/>
      <c r="I25" s="71"/>
      <c r="J25" s="56">
        <f>BUSHEL!L25*BUSHEL!F48</f>
        <v>171.05396</v>
      </c>
      <c r="K25" s="55"/>
    </row>
    <row r="26" spans="1:11" ht="19.5" customHeight="1">
      <c r="A26" s="79" t="s">
        <v>47</v>
      </c>
      <c r="B26" s="78"/>
      <c r="C26" s="116"/>
      <c r="D26" s="117"/>
      <c r="E26" s="80"/>
      <c r="F26" s="118"/>
      <c r="G26" s="118"/>
      <c r="H26" s="118"/>
      <c r="I26" s="119"/>
      <c r="J26" s="117"/>
      <c r="K26" s="78"/>
    </row>
    <row r="27" spans="1:11" ht="19.5" customHeight="1">
      <c r="A27" s="16" t="s">
        <v>13</v>
      </c>
      <c r="B27" s="58">
        <f>BUSHEL!B27*TONELADA!$B$47</f>
        <v>225.5163</v>
      </c>
      <c r="C27" s="23"/>
      <c r="D27" s="59">
        <f>IF(BUSHEL!E27&gt;0,BUSHEL!E27*TONELADA!$B$47,"")</f>
        <v>212.83962</v>
      </c>
      <c r="E27" s="25"/>
      <c r="F27" s="25"/>
      <c r="G27" s="25"/>
      <c r="H27" s="25"/>
      <c r="I27" s="23"/>
      <c r="J27" s="59">
        <f>BUSHEL!L27*$E$47</f>
        <v>171.2508</v>
      </c>
      <c r="K27" s="25"/>
    </row>
    <row r="28" spans="1:11" ht="19.5" customHeight="1">
      <c r="A28" s="79" t="s">
        <v>48</v>
      </c>
      <c r="B28" s="78"/>
      <c r="C28" s="82"/>
      <c r="D28" s="81"/>
      <c r="E28" s="82"/>
      <c r="F28" s="82"/>
      <c r="G28" s="82"/>
      <c r="H28" s="82"/>
      <c r="I28" s="82"/>
      <c r="J28" s="81"/>
      <c r="K28" s="83"/>
    </row>
    <row r="29" spans="1:11" ht="19.5" customHeight="1">
      <c r="A29" s="54" t="s">
        <v>14</v>
      </c>
      <c r="B29" s="55">
        <f>BUSHEL!B29*TONELADA!$B$47</f>
        <v>226.52676</v>
      </c>
      <c r="C29" s="84"/>
      <c r="D29" s="60">
        <f>IF(BUSHEL!E29&gt;0,BUSHEL!E29*TONELADA!$B$47,"")</f>
        <v>214.95239999999998</v>
      </c>
      <c r="E29" s="84"/>
      <c r="F29" s="84"/>
      <c r="G29" s="84"/>
      <c r="H29" s="84"/>
      <c r="I29" s="84"/>
      <c r="J29" s="60">
        <f>BUSHEL!L29*BUSHEL!F48</f>
        <v>161.31037999999998</v>
      </c>
      <c r="K29" s="85"/>
    </row>
    <row r="30" spans="1:11" ht="19.5" customHeight="1">
      <c r="A30" s="79" t="s">
        <v>15</v>
      </c>
      <c r="B30" s="78">
        <f>BUSHEL!B30*TONELADA!$B$47</f>
        <v>229.28256</v>
      </c>
      <c r="C30" s="80"/>
      <c r="D30" s="81">
        <f>IF(BUSHEL!E30&gt;0,BUSHEL!E30*TONELADA!$B$47,"")</f>
        <v>217.98378</v>
      </c>
      <c r="E30" s="80"/>
      <c r="F30" s="80"/>
      <c r="G30" s="80"/>
      <c r="H30" s="80"/>
      <c r="I30" s="80"/>
      <c r="J30" s="81">
        <f>BUSHEL!L30*$E$47</f>
        <v>159.73566</v>
      </c>
      <c r="K30" s="78"/>
    </row>
    <row r="31" spans="1:11" ht="19.5" customHeight="1">
      <c r="A31" s="16">
        <v>2022</v>
      </c>
      <c r="B31" s="19"/>
      <c r="C31" s="17"/>
      <c r="D31" s="18"/>
      <c r="E31" s="17"/>
      <c r="F31" s="17"/>
      <c r="G31" s="17"/>
      <c r="H31" s="19"/>
      <c r="I31" s="20"/>
      <c r="J31" s="21"/>
      <c r="K31" s="19"/>
    </row>
    <row r="32" spans="1:11" ht="19.5" customHeight="1">
      <c r="A32" s="16" t="s">
        <v>11</v>
      </c>
      <c r="B32" s="58">
        <f>BUSHEL!B32*TONELADA!$B$47</f>
        <v>231.39534</v>
      </c>
      <c r="C32" s="23"/>
      <c r="D32" s="59">
        <f>BUSHEL!E32*TONELADA!$B$47</f>
        <v>220.18841999999998</v>
      </c>
      <c r="E32" s="25"/>
      <c r="F32" s="25"/>
      <c r="G32" s="25"/>
      <c r="H32" s="25"/>
      <c r="I32" s="23"/>
      <c r="J32" s="59">
        <f>BUSHEL!L32*TONELADA!$B$47</f>
        <v>151.01784</v>
      </c>
      <c r="K32" s="25"/>
    </row>
    <row r="33" spans="1:11" ht="19.5" customHeight="1">
      <c r="A33" s="79" t="s">
        <v>12</v>
      </c>
      <c r="B33" s="78">
        <f>BUSHEL!B33*TONELADA!$B$47</f>
        <v>229.09884</v>
      </c>
      <c r="C33" s="80"/>
      <c r="D33" s="81">
        <f>BUSHEL!E33*TONELADA!$B$47</f>
        <v>217.80006</v>
      </c>
      <c r="E33" s="80"/>
      <c r="F33" s="80"/>
      <c r="G33" s="80"/>
      <c r="H33" s="80"/>
      <c r="I33" s="80"/>
      <c r="J33" s="81">
        <f>BUSHEL!L33*TONELADA!$B$47</f>
        <v>151.569</v>
      </c>
      <c r="K33" s="78"/>
    </row>
    <row r="34" spans="1:11" ht="19.5" customHeight="1">
      <c r="A34" s="16" t="s">
        <v>13</v>
      </c>
      <c r="B34" s="58">
        <f>BUSHEL!B34*TONELADA!$B$47</f>
        <v>221.75003999999998</v>
      </c>
      <c r="C34" s="23"/>
      <c r="D34" s="59">
        <f>BUSHEL!E34*TONELADA!$B$47</f>
        <v>211.36986</v>
      </c>
      <c r="E34" s="25"/>
      <c r="F34" s="25"/>
      <c r="G34" s="25"/>
      <c r="H34" s="25"/>
      <c r="I34" s="23"/>
      <c r="J34" s="59">
        <f>BUSHEL!L34*TONELADA!$B$47</f>
        <v>151.66085999999999</v>
      </c>
      <c r="K34" s="25"/>
    </row>
    <row r="35" spans="1:11" ht="19.5" customHeight="1">
      <c r="A35" s="79" t="s">
        <v>14</v>
      </c>
      <c r="B35" s="78">
        <f>BUSHEL!B35*TONELADA!$B$47</f>
        <v>221.29074</v>
      </c>
      <c r="C35" s="82"/>
      <c r="D35" s="81">
        <f>BUSHEL!E35*TONELADA!$B$47</f>
        <v>211.09428</v>
      </c>
      <c r="E35" s="82"/>
      <c r="F35" s="82"/>
      <c r="G35" s="82"/>
      <c r="H35" s="82"/>
      <c r="I35" s="82"/>
      <c r="J35" s="81">
        <f>BUSHEL!L35*TONELADA!$B$47</f>
        <v>144.58764</v>
      </c>
      <c r="K35" s="83"/>
    </row>
    <row r="36" spans="1:11" ht="19.5" customHeight="1">
      <c r="A36" s="54" t="s">
        <v>15</v>
      </c>
      <c r="B36" s="58">
        <f>BUSHEL!B36*TONELADA!$B$47</f>
        <v>224.78142</v>
      </c>
      <c r="C36" s="66"/>
      <c r="D36" s="59">
        <f>BUSHEL!E36*TONELADA!$B$47</f>
        <v>215.22798</v>
      </c>
      <c r="E36" s="66"/>
      <c r="F36" s="66"/>
      <c r="G36" s="66"/>
      <c r="H36" s="66"/>
      <c r="I36" s="66"/>
      <c r="J36" s="59">
        <f>BUSHEL!L36*TONELADA!$B$47</f>
        <v>145.41438</v>
      </c>
      <c r="K36" s="55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114">
        <f>BUSHEL!B38*TONELADA!$B$47</f>
        <v>223.40352</v>
      </c>
      <c r="C38" s="123"/>
      <c r="D38" s="127">
        <f>BUSHEL!E38*TONELADA!$B$47</f>
        <v>215.22798</v>
      </c>
      <c r="E38" s="113"/>
      <c r="F38" s="113"/>
      <c r="G38" s="113"/>
      <c r="H38" s="113"/>
      <c r="I38" s="128"/>
      <c r="J38" s="125"/>
      <c r="K38" s="113"/>
    </row>
    <row r="39" spans="1:11" ht="19.5" customHeight="1">
      <c r="A39" s="22" t="s">
        <v>12</v>
      </c>
      <c r="B39" s="115">
        <f>BUSHEL!B39*TONELADA!$B$47</f>
        <v>223.40352</v>
      </c>
      <c r="C39" s="124"/>
      <c r="D39" s="129">
        <f>BUSHEL!E39*TONELADA!$B$47</f>
        <v>215.22798</v>
      </c>
      <c r="E39" s="38"/>
      <c r="F39" s="38"/>
      <c r="G39" s="38"/>
      <c r="H39" s="38"/>
      <c r="I39" s="130"/>
      <c r="J39" s="126"/>
      <c r="K39" s="38"/>
    </row>
    <row r="40" spans="1:11" ht="19.5" customHeight="1">
      <c r="A40" s="79" t="s">
        <v>13</v>
      </c>
      <c r="B40" s="78">
        <f>BUSHEL!B40*TONELADA!$B$47</f>
        <v>0</v>
      </c>
      <c r="C40" s="82"/>
      <c r="D40" s="81">
        <f>BUSHEL!E40*TONELADA!$B$47</f>
        <v>0</v>
      </c>
      <c r="E40" s="83"/>
      <c r="F40" s="83"/>
      <c r="G40" s="83"/>
      <c r="H40" s="83"/>
      <c r="I40" s="131"/>
      <c r="J40" s="117">
        <f>BUSHEL!L40*TONELADA!$B$47</f>
        <v>149.2725</v>
      </c>
      <c r="K40" s="83"/>
    </row>
    <row r="41" spans="1:11" ht="19.5" customHeight="1">
      <c r="A41" s="16" t="s">
        <v>14</v>
      </c>
      <c r="B41" s="58"/>
      <c r="C41" s="23"/>
      <c r="D41" s="59"/>
      <c r="E41" s="23"/>
      <c r="F41" s="23"/>
      <c r="G41" s="23"/>
      <c r="H41" s="23"/>
      <c r="I41" s="23"/>
      <c r="J41" s="59"/>
      <c r="K41" s="25"/>
    </row>
    <row r="42" spans="1:11" ht="19.5" customHeight="1">
      <c r="A42" s="79" t="s">
        <v>15</v>
      </c>
      <c r="B42" s="78"/>
      <c r="C42" s="82"/>
      <c r="D42" s="81"/>
      <c r="E42" s="82"/>
      <c r="F42" s="82"/>
      <c r="G42" s="82"/>
      <c r="H42" s="82"/>
      <c r="I42" s="82"/>
      <c r="J42" s="81">
        <f>BUSHEL!L42*TONELADA!$B$47</f>
        <v>145.50624</v>
      </c>
      <c r="K42" s="83"/>
    </row>
    <row r="43" spans="1:11" ht="19.5" customHeight="1">
      <c r="A43" s="73"/>
      <c r="B43" s="74"/>
      <c r="C43" s="74"/>
      <c r="D43" s="74"/>
      <c r="E43" s="74"/>
      <c r="F43" s="74"/>
      <c r="G43" s="74"/>
      <c r="H43" s="74"/>
      <c r="I43" s="74"/>
      <c r="J43" s="62"/>
      <c r="K43" s="74"/>
    </row>
    <row r="44" spans="1:11" ht="19.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31" t="s">
        <v>16</v>
      </c>
    </row>
    <row r="47" spans="1:5" ht="15">
      <c r="A47" s="39" t="s">
        <v>18</v>
      </c>
      <c r="B47" s="40">
        <v>0.36744</v>
      </c>
      <c r="D47" s="39" t="s">
        <v>19</v>
      </c>
      <c r="E47" s="1">
        <v>0.39368</v>
      </c>
    </row>
    <row r="48" spans="1:11" ht="15.75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52" spans="1:2" ht="15">
      <c r="A52" s="37"/>
      <c r="B52" s="33"/>
    </row>
    <row r="53" spans="1:2" ht="15">
      <c r="A53" s="37"/>
      <c r="B53" s="35"/>
    </row>
    <row r="54" spans="1:2" ht="15">
      <c r="A54" s="36"/>
      <c r="B54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5" sqref="C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/>
      <c r="C8" s="86"/>
    </row>
    <row r="9" spans="1:3" ht="15">
      <c r="A9" s="44" t="s">
        <v>124</v>
      </c>
      <c r="B9" s="48">
        <v>135</v>
      </c>
      <c r="C9" s="48" t="s">
        <v>123</v>
      </c>
    </row>
    <row r="10" spans="1:3" ht="15.75">
      <c r="A10" s="87">
        <v>2021</v>
      </c>
      <c r="B10" s="88"/>
      <c r="C10" s="89"/>
    </row>
    <row r="11" spans="1:3" ht="15">
      <c r="A11" s="44" t="s">
        <v>142</v>
      </c>
      <c r="B11" s="48">
        <v>130</v>
      </c>
      <c r="C11" s="48" t="s">
        <v>143</v>
      </c>
    </row>
    <row r="12" spans="1:3" ht="15">
      <c r="A12" s="47" t="s">
        <v>150</v>
      </c>
      <c r="B12" s="72">
        <v>127</v>
      </c>
      <c r="C12" s="86" t="s">
        <v>143</v>
      </c>
    </row>
    <row r="13" spans="1:3" ht="15">
      <c r="A13" s="44" t="s">
        <v>151</v>
      </c>
      <c r="B13" s="48">
        <v>125</v>
      </c>
      <c r="C13" s="48" t="s">
        <v>143</v>
      </c>
    </row>
    <row r="14" spans="1:3" ht="15">
      <c r="A14" s="47" t="s">
        <v>152</v>
      </c>
      <c r="B14" s="72">
        <v>130</v>
      </c>
      <c r="C14" s="86" t="s">
        <v>153</v>
      </c>
    </row>
    <row r="17" spans="1:3" ht="15.75">
      <c r="A17" s="112" t="s">
        <v>125</v>
      </c>
      <c r="B17" s="111"/>
      <c r="C17" s="11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9"/>
      <c r="C1" s="159"/>
      <c r="D1" s="159"/>
      <c r="E1" s="159"/>
      <c r="F1" s="159"/>
    </row>
    <row r="2" spans="1:6" ht="15.75">
      <c r="A2" s="46"/>
      <c r="B2" s="160" t="s">
        <v>0</v>
      </c>
      <c r="C2" s="160"/>
      <c r="D2" s="160"/>
      <c r="E2" s="160"/>
      <c r="F2" s="160"/>
    </row>
    <row r="3" spans="1:6" ht="15.75">
      <c r="A3" s="46"/>
      <c r="B3" s="160" t="s">
        <v>27</v>
      </c>
      <c r="C3" s="160"/>
      <c r="D3" s="160"/>
      <c r="E3" s="160"/>
      <c r="F3" s="160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/>
      <c r="C8" s="48"/>
      <c r="D8" s="48"/>
      <c r="E8" s="45"/>
      <c r="F8" s="45"/>
      <c r="G8" s="48"/>
    </row>
    <row r="9" spans="1:7" ht="15">
      <c r="A9" s="91" t="s">
        <v>124</v>
      </c>
      <c r="B9" s="92">
        <v>210</v>
      </c>
      <c r="C9" s="92"/>
      <c r="D9" s="92">
        <v>220</v>
      </c>
      <c r="E9" s="93">
        <v>200</v>
      </c>
      <c r="F9" s="93">
        <v>190</v>
      </c>
      <c r="G9" s="92" t="s">
        <v>123</v>
      </c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142</v>
      </c>
      <c r="B12" s="48">
        <v>190</v>
      </c>
      <c r="C12" s="48"/>
      <c r="D12" s="48">
        <v>200</v>
      </c>
      <c r="E12" s="45">
        <v>180</v>
      </c>
      <c r="F12" s="45">
        <v>170</v>
      </c>
      <c r="G12" s="48" t="s">
        <v>143</v>
      </c>
    </row>
    <row r="13" spans="1:7" ht="15">
      <c r="A13" s="91" t="s">
        <v>150</v>
      </c>
      <c r="B13" s="92">
        <v>190</v>
      </c>
      <c r="C13" s="92"/>
      <c r="D13" s="92">
        <v>200</v>
      </c>
      <c r="E13" s="93">
        <v>180</v>
      </c>
      <c r="F13" s="93">
        <v>170</v>
      </c>
      <c r="G13" s="92" t="s">
        <v>143</v>
      </c>
    </row>
    <row r="14" spans="1:7" ht="15">
      <c r="A14" s="44" t="s">
        <v>151</v>
      </c>
      <c r="B14" s="48">
        <v>185</v>
      </c>
      <c r="C14" s="48"/>
      <c r="D14" s="48">
        <v>200</v>
      </c>
      <c r="E14" s="45">
        <v>180</v>
      </c>
      <c r="F14" s="45">
        <v>170</v>
      </c>
      <c r="G14" s="48" t="s">
        <v>143</v>
      </c>
    </row>
    <row r="15" spans="1:7" ht="15">
      <c r="A15" s="91" t="s">
        <v>152</v>
      </c>
      <c r="B15" s="92">
        <v>185</v>
      </c>
      <c r="C15" s="92"/>
      <c r="D15" s="92">
        <v>195</v>
      </c>
      <c r="E15" s="93">
        <v>175</v>
      </c>
      <c r="F15" s="93">
        <v>165</v>
      </c>
      <c r="G15" s="92" t="s">
        <v>153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155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6" sqref="B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61">
        <v>2020</v>
      </c>
      <c r="B6" s="162"/>
      <c r="C6" s="163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124</v>
      </c>
      <c r="B10" s="45">
        <v>155</v>
      </c>
      <c r="C10" s="45" t="s">
        <v>123</v>
      </c>
    </row>
    <row r="11" spans="1:3" ht="15.75">
      <c r="A11" s="161">
        <v>2021</v>
      </c>
      <c r="B11" s="162"/>
      <c r="C11" s="163"/>
    </row>
    <row r="12" spans="1:3" ht="15">
      <c r="A12" s="44" t="s">
        <v>142</v>
      </c>
      <c r="B12" s="45">
        <v>150</v>
      </c>
      <c r="C12" s="45" t="s">
        <v>143</v>
      </c>
    </row>
    <row r="13" spans="1:3" ht="15">
      <c r="A13" s="46" t="s">
        <v>150</v>
      </c>
      <c r="B13" s="38">
        <v>140</v>
      </c>
      <c r="C13" s="38" t="s">
        <v>143</v>
      </c>
    </row>
    <row r="14" spans="1:3" ht="15">
      <c r="A14" s="44" t="s">
        <v>151</v>
      </c>
      <c r="B14" s="45">
        <v>125</v>
      </c>
      <c r="C14" s="45" t="s">
        <v>143</v>
      </c>
    </row>
    <row r="15" spans="1:3" ht="15">
      <c r="A15" s="46" t="s">
        <v>152</v>
      </c>
      <c r="B15" s="38">
        <v>100</v>
      </c>
      <c r="C15" s="38" t="s">
        <v>153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E25" sqref="E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7"/>
      <c r="C6" s="137"/>
      <c r="D6" s="138"/>
      <c r="E6" s="137"/>
      <c r="F6" s="137"/>
      <c r="G6" s="137"/>
      <c r="H6" s="137"/>
      <c r="I6" s="138"/>
      <c r="J6" s="139"/>
      <c r="K6" s="139"/>
      <c r="L6" s="137"/>
      <c r="M6" s="137"/>
      <c r="N6" s="138"/>
      <c r="O6" s="137"/>
      <c r="P6" s="137"/>
    </row>
    <row r="7" spans="2:17" ht="15">
      <c r="B7" t="s">
        <v>63</v>
      </c>
      <c r="C7" t="s">
        <v>64</v>
      </c>
      <c r="D7" s="57">
        <v>44145</v>
      </c>
      <c r="E7">
        <v>608.5</v>
      </c>
      <c r="F7">
        <v>608.5</v>
      </c>
      <c r="G7" t="s">
        <v>55</v>
      </c>
      <c r="H7" t="s">
        <v>56</v>
      </c>
      <c r="I7" s="57">
        <v>44145</v>
      </c>
      <c r="J7" s="27">
        <v>561.5</v>
      </c>
      <c r="K7" s="27">
        <v>561.5</v>
      </c>
      <c r="L7" t="s">
        <v>71</v>
      </c>
      <c r="M7" t="s">
        <v>72</v>
      </c>
      <c r="N7" s="57">
        <v>44145</v>
      </c>
      <c r="O7">
        <v>423</v>
      </c>
      <c r="P7">
        <v>423</v>
      </c>
      <c r="Q7" s="52" t="s">
        <v>154</v>
      </c>
    </row>
    <row r="8" spans="2:17" ht="15">
      <c r="B8" t="s">
        <v>65</v>
      </c>
      <c r="C8" t="s">
        <v>66</v>
      </c>
      <c r="D8" s="57">
        <v>44145</v>
      </c>
      <c r="E8">
        <v>616.25</v>
      </c>
      <c r="F8">
        <v>616.25</v>
      </c>
      <c r="G8" t="s">
        <v>57</v>
      </c>
      <c r="H8" t="s">
        <v>58</v>
      </c>
      <c r="I8" s="57">
        <v>44145</v>
      </c>
      <c r="J8" s="27">
        <v>569.5</v>
      </c>
      <c r="K8" s="27">
        <v>569.5</v>
      </c>
      <c r="L8" t="s">
        <v>80</v>
      </c>
      <c r="M8" t="s">
        <v>81</v>
      </c>
      <c r="N8" s="57">
        <v>44145</v>
      </c>
      <c r="O8">
        <v>431</v>
      </c>
      <c r="P8">
        <v>431</v>
      </c>
      <c r="Q8" s="52" t="s">
        <v>154</v>
      </c>
    </row>
    <row r="9" spans="2:17" ht="15">
      <c r="B9" t="s">
        <v>67</v>
      </c>
      <c r="C9" t="s">
        <v>68</v>
      </c>
      <c r="D9" s="57">
        <v>44145</v>
      </c>
      <c r="E9">
        <v>618.75</v>
      </c>
      <c r="F9">
        <v>618.75</v>
      </c>
      <c r="G9" t="s">
        <v>59</v>
      </c>
      <c r="H9" t="s">
        <v>60</v>
      </c>
      <c r="I9" s="57">
        <v>44145</v>
      </c>
      <c r="J9" s="27">
        <v>575.5</v>
      </c>
      <c r="K9" s="27">
        <v>575.5</v>
      </c>
      <c r="L9" t="s">
        <v>82</v>
      </c>
      <c r="M9" t="s">
        <v>83</v>
      </c>
      <c r="N9" s="57">
        <v>44145</v>
      </c>
      <c r="O9">
        <v>434.5</v>
      </c>
      <c r="P9">
        <v>434.5</v>
      </c>
      <c r="Q9" s="52" t="s">
        <v>154</v>
      </c>
    </row>
    <row r="10" spans="2:17" ht="15">
      <c r="B10" t="s">
        <v>69</v>
      </c>
      <c r="C10" t="s">
        <v>70</v>
      </c>
      <c r="D10" s="57">
        <v>44145</v>
      </c>
      <c r="E10">
        <v>613.75</v>
      </c>
      <c r="F10">
        <v>613.75</v>
      </c>
      <c r="G10" t="s">
        <v>61</v>
      </c>
      <c r="H10" t="s">
        <v>62</v>
      </c>
      <c r="I10" s="57">
        <v>44145</v>
      </c>
      <c r="J10" s="27">
        <v>579.25</v>
      </c>
      <c r="K10" s="27">
        <v>579.25</v>
      </c>
      <c r="L10" t="s">
        <v>73</v>
      </c>
      <c r="M10" t="s">
        <v>74</v>
      </c>
      <c r="N10" s="57">
        <v>44145</v>
      </c>
      <c r="O10">
        <v>435</v>
      </c>
      <c r="P10">
        <v>435</v>
      </c>
      <c r="Q10" s="52" t="s">
        <v>154</v>
      </c>
    </row>
    <row r="11" spans="2:17" ht="15">
      <c r="B11" t="s">
        <v>84</v>
      </c>
      <c r="C11" t="s">
        <v>85</v>
      </c>
      <c r="D11" s="57">
        <v>44145</v>
      </c>
      <c r="E11">
        <v>616.5</v>
      </c>
      <c r="F11">
        <v>616.5</v>
      </c>
      <c r="G11" t="s">
        <v>86</v>
      </c>
      <c r="H11" t="s">
        <v>87</v>
      </c>
      <c r="I11" s="57">
        <v>44145</v>
      </c>
      <c r="J11" s="27">
        <v>585</v>
      </c>
      <c r="K11" s="27">
        <v>585</v>
      </c>
      <c r="L11" t="s">
        <v>88</v>
      </c>
      <c r="M11" t="s">
        <v>89</v>
      </c>
      <c r="N11" s="57">
        <v>44145</v>
      </c>
      <c r="O11">
        <v>409.75</v>
      </c>
      <c r="P11">
        <v>409.75</v>
      </c>
      <c r="Q11" s="52" t="s">
        <v>154</v>
      </c>
    </row>
    <row r="12" spans="2:17" ht="15">
      <c r="B12" t="s">
        <v>90</v>
      </c>
      <c r="C12" t="s">
        <v>91</v>
      </c>
      <c r="D12" s="57">
        <v>44145</v>
      </c>
      <c r="E12">
        <v>624</v>
      </c>
      <c r="F12">
        <v>624</v>
      </c>
      <c r="G12" t="s">
        <v>92</v>
      </c>
      <c r="H12" t="s">
        <v>93</v>
      </c>
      <c r="I12" s="57">
        <v>44145</v>
      </c>
      <c r="J12" s="27">
        <v>593.25</v>
      </c>
      <c r="K12" s="27">
        <v>593.25</v>
      </c>
      <c r="L12" t="s">
        <v>75</v>
      </c>
      <c r="M12" t="s">
        <v>76</v>
      </c>
      <c r="N12" s="57">
        <v>44145</v>
      </c>
      <c r="O12">
        <v>405.75</v>
      </c>
      <c r="P12">
        <v>405.75</v>
      </c>
      <c r="Q12" s="52" t="s">
        <v>154</v>
      </c>
    </row>
    <row r="13" spans="2:17" ht="15">
      <c r="B13" t="s">
        <v>94</v>
      </c>
      <c r="C13" t="s">
        <v>95</v>
      </c>
      <c r="D13" s="57">
        <v>44145</v>
      </c>
      <c r="E13">
        <v>629.75</v>
      </c>
      <c r="F13">
        <v>629.75</v>
      </c>
      <c r="G13" t="s">
        <v>96</v>
      </c>
      <c r="H13" t="s">
        <v>97</v>
      </c>
      <c r="I13" s="57">
        <v>44145</v>
      </c>
      <c r="J13" s="27">
        <v>599.25</v>
      </c>
      <c r="K13" s="27">
        <v>599.25</v>
      </c>
      <c r="L13" t="s">
        <v>112</v>
      </c>
      <c r="M13" t="s">
        <v>113</v>
      </c>
      <c r="N13" s="57">
        <v>44145</v>
      </c>
      <c r="O13">
        <v>411</v>
      </c>
      <c r="P13">
        <v>411</v>
      </c>
      <c r="Q13" s="52" t="s">
        <v>154</v>
      </c>
    </row>
    <row r="14" spans="2:17" ht="15">
      <c r="B14" t="s">
        <v>100</v>
      </c>
      <c r="C14" t="s">
        <v>101</v>
      </c>
      <c r="D14" s="57">
        <v>44145</v>
      </c>
      <c r="E14">
        <v>623.5</v>
      </c>
      <c r="F14">
        <v>623.5</v>
      </c>
      <c r="G14" t="s">
        <v>102</v>
      </c>
      <c r="H14" t="s">
        <v>103</v>
      </c>
      <c r="I14" s="57">
        <v>44145</v>
      </c>
      <c r="J14" s="27">
        <v>592.75</v>
      </c>
      <c r="K14" s="27">
        <v>592.75</v>
      </c>
      <c r="L14" t="s">
        <v>114</v>
      </c>
      <c r="M14" t="s">
        <v>115</v>
      </c>
      <c r="N14" s="57">
        <v>44145</v>
      </c>
      <c r="O14">
        <v>412.5</v>
      </c>
      <c r="P14">
        <v>412.5</v>
      </c>
      <c r="Q14" s="52" t="s">
        <v>154</v>
      </c>
    </row>
    <row r="15" spans="2:17" ht="15">
      <c r="B15" t="s">
        <v>106</v>
      </c>
      <c r="C15" t="s">
        <v>107</v>
      </c>
      <c r="D15" s="57">
        <v>44145</v>
      </c>
      <c r="E15">
        <v>603.5</v>
      </c>
      <c r="F15">
        <v>603.5</v>
      </c>
      <c r="G15" t="s">
        <v>108</v>
      </c>
      <c r="H15" t="s">
        <v>109</v>
      </c>
      <c r="I15" s="57">
        <v>44145</v>
      </c>
      <c r="J15" s="27">
        <v>575.25</v>
      </c>
      <c r="K15" s="27">
        <v>575.25</v>
      </c>
      <c r="L15" t="s">
        <v>98</v>
      </c>
      <c r="M15" t="s">
        <v>99</v>
      </c>
      <c r="N15" s="57">
        <v>44145</v>
      </c>
      <c r="O15">
        <v>412.75</v>
      </c>
      <c r="P15">
        <v>412.75</v>
      </c>
      <c r="Q15" s="52" t="s">
        <v>154</v>
      </c>
    </row>
    <row r="16" spans="2:17" ht="15">
      <c r="B16" t="s">
        <v>126</v>
      </c>
      <c r="C16" t="s">
        <v>127</v>
      </c>
      <c r="D16" s="57">
        <v>44145</v>
      </c>
      <c r="E16">
        <v>602.25</v>
      </c>
      <c r="F16">
        <v>602.25</v>
      </c>
      <c r="G16" t="s">
        <v>128</v>
      </c>
      <c r="H16" t="s">
        <v>129</v>
      </c>
      <c r="I16" s="57">
        <v>44145</v>
      </c>
      <c r="J16" s="27">
        <v>574.5</v>
      </c>
      <c r="K16" s="27">
        <v>574.5</v>
      </c>
      <c r="L16" t="s">
        <v>116</v>
      </c>
      <c r="M16" t="s">
        <v>117</v>
      </c>
      <c r="N16" s="57">
        <v>44145</v>
      </c>
      <c r="O16">
        <v>393.5</v>
      </c>
      <c r="P16">
        <v>393.5</v>
      </c>
      <c r="Q16" s="52" t="s">
        <v>154</v>
      </c>
    </row>
    <row r="17" spans="2:17" ht="15">
      <c r="B17" t="s">
        <v>130</v>
      </c>
      <c r="C17" t="s">
        <v>131</v>
      </c>
      <c r="D17" s="57">
        <v>44145</v>
      </c>
      <c r="E17">
        <v>611.75</v>
      </c>
      <c r="F17">
        <v>611.75</v>
      </c>
      <c r="G17" t="s">
        <v>132</v>
      </c>
      <c r="H17" t="s">
        <v>133</v>
      </c>
      <c r="I17" s="57">
        <v>44145</v>
      </c>
      <c r="J17" s="27">
        <v>585.75</v>
      </c>
      <c r="K17" s="27">
        <v>585.75</v>
      </c>
      <c r="L17" t="s">
        <v>104</v>
      </c>
      <c r="M17" t="s">
        <v>105</v>
      </c>
      <c r="N17" s="57">
        <v>44145</v>
      </c>
      <c r="O17">
        <v>395.75</v>
      </c>
      <c r="P17">
        <v>395.75</v>
      </c>
      <c r="Q17" s="52" t="s">
        <v>154</v>
      </c>
    </row>
    <row r="18" spans="2:17" ht="15">
      <c r="B18" t="s">
        <v>134</v>
      </c>
      <c r="C18" t="s">
        <v>135</v>
      </c>
      <c r="D18" s="57">
        <v>44145</v>
      </c>
      <c r="E18">
        <v>608</v>
      </c>
      <c r="F18">
        <v>608</v>
      </c>
      <c r="G18" t="s">
        <v>136</v>
      </c>
      <c r="H18" t="s">
        <v>137</v>
      </c>
      <c r="I18" s="57">
        <v>44145</v>
      </c>
      <c r="J18" s="27">
        <v>585.75</v>
      </c>
      <c r="K18" s="27">
        <v>585.75</v>
      </c>
      <c r="L18" t="s">
        <v>118</v>
      </c>
      <c r="M18" t="s">
        <v>119</v>
      </c>
      <c r="N18" s="57">
        <v>44145</v>
      </c>
      <c r="O18">
        <v>406.25</v>
      </c>
      <c r="P18">
        <v>406.25</v>
      </c>
      <c r="Q18" s="52" t="s">
        <v>154</v>
      </c>
    </row>
    <row r="19" spans="2:17" ht="15">
      <c r="B19" t="s">
        <v>138</v>
      </c>
      <c r="C19" t="s">
        <v>139</v>
      </c>
      <c r="D19" s="57">
        <v>44145</v>
      </c>
      <c r="E19">
        <v>608</v>
      </c>
      <c r="F19">
        <v>608</v>
      </c>
      <c r="G19" t="s">
        <v>140</v>
      </c>
      <c r="H19" t="s">
        <v>141</v>
      </c>
      <c r="I19" s="57">
        <v>44145</v>
      </c>
      <c r="J19" s="27">
        <v>585.75</v>
      </c>
      <c r="K19" s="27">
        <v>585.75</v>
      </c>
      <c r="L19" t="s">
        <v>120</v>
      </c>
      <c r="M19" t="s">
        <v>121</v>
      </c>
      <c r="N19" s="57">
        <v>44145</v>
      </c>
      <c r="O19" s="27">
        <v>396</v>
      </c>
      <c r="P19" s="27">
        <v>396</v>
      </c>
      <c r="Q19" s="52" t="s">
        <v>154</v>
      </c>
    </row>
    <row r="20" spans="2:11" ht="15">
      <c r="B20" s="52" t="s">
        <v>146</v>
      </c>
      <c r="C20" s="52" t="s">
        <v>147</v>
      </c>
      <c r="D20" s="57">
        <v>44145</v>
      </c>
      <c r="E20" s="52">
        <v>590.5</v>
      </c>
      <c r="F20" s="52">
        <v>590.5</v>
      </c>
      <c r="G20" s="52" t="s">
        <v>148</v>
      </c>
      <c r="H20" s="52" t="s">
        <v>149</v>
      </c>
      <c r="I20" s="52">
        <v>44145</v>
      </c>
      <c r="J20" s="52">
        <v>544.75</v>
      </c>
      <c r="K20" s="52">
        <v>544.75</v>
      </c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156</v>
      </c>
      <c r="E24">
        <v>10</v>
      </c>
      <c r="F24" s="57" t="s">
        <v>41</v>
      </c>
      <c r="G24" s="52" t="s">
        <v>122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2020-11-11T12:14:34Z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