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ml.chartshapes+xml"/>
  <Override PartName="/xl/charts/chart11.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2.xml" ContentType="application/vnd.openxmlformats-officedocument.drawingml.chart+xml"/>
  <Override PartName="/xl/drawings/drawing20.xml" ContentType="application/vnd.openxmlformats-officedocument.drawingml.chartshapes+xml"/>
  <Override PartName="/xl/charts/chart13.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3.xml" ContentType="application/vnd.openxmlformats-officedocument.drawingml.chartshapes+xml"/>
  <Override PartName="/xl/charts/chart1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hidePivotFieldList="1"/>
  <mc:AlternateContent xmlns:mc="http://schemas.openxmlformats.org/markup-compatibility/2006">
    <mc:Choice Requires="x15">
      <x15ac:absPath xmlns:x15ac="http://schemas.microsoft.com/office/spreadsheetml/2010/11/ac" url="C:\usr\excel\Balanza Comercio exterior\Balanza_comercio_2020\Septiembre\"/>
    </mc:Choice>
  </mc:AlternateContent>
  <xr:revisionPtr revIDLastSave="0" documentId="8_{14B29F47-ADE9-4C90-8203-70A0A8270ECC}" xr6:coauthVersionLast="45" xr6:coauthVersionMax="45" xr10:uidLastSave="{00000000-0000-0000-0000-000000000000}"/>
  <bookViews>
    <workbookView xWindow="-120" yWindow="-120" windowWidth="20700" windowHeight="11160" xr2:uid="{7B0AF086-C140-4575-AA12-977816377580}"/>
  </bookViews>
  <sheets>
    <sheet name="Portada " sheetId="26" r:id="rId1"/>
    <sheet name="TitulosGraficos" sheetId="86" state="hidden" r:id="rId2"/>
    <sheet name="balanza_periodos" sheetId="11" r:id="rId3"/>
    <sheet name="balanza_anuales" sheetId="88" r:id="rId4"/>
    <sheet name="evolución_comercio" sheetId="22" r:id="rId5"/>
    <sheet name="balanza productos_clase_sector" sheetId="18" r:id="rId6"/>
    <sheet name="zona economica" sheetId="1" r:id="rId7"/>
    <sheet name="prin paises exp e imp" sheetId="4" r:id="rId8"/>
    <sheet name="prin prod exp e imp" sheetId="5" state="hidden" r:id="rId9"/>
    <sheet name="Principales Rubros" sheetId="24" r:id="rId10"/>
    <sheet name="productos" sheetId="12" r:id="rId11"/>
  </sheets>
  <definedNames>
    <definedName name="_xlnm.Print_Area" localSheetId="5">'balanza productos_clase_sector'!$A$1:$F$81</definedName>
    <definedName name="_xlnm.Print_Area" localSheetId="3">balanza_anuales!$A$1:$H$43</definedName>
    <definedName name="_xlnm.Print_Area" localSheetId="2">balanza_periodos!$A$1:$F$44</definedName>
    <definedName name="_xlnm.Print_Area" localSheetId="4">evolución_comercio!$A$1:$F$73</definedName>
    <definedName name="_xlnm.Print_Area" localSheetId="0">'Portada '!$A$1:$H$134</definedName>
    <definedName name="_xlnm.Print_Area" localSheetId="7">'prin paises exp e imp'!$A$1:$F$95</definedName>
    <definedName name="_xlnm.Print_Area" localSheetId="8">'prin prod exp e imp'!$A$1:$G$98</definedName>
    <definedName name="_xlnm.Print_Area" localSheetId="9">'Principales Rubros'!$A$1:$K$114</definedName>
    <definedName name="_xlnm.Print_Area" localSheetId="10">productos!$A$1:$J$493</definedName>
    <definedName name="_xlnm.Print_Area" localSheetId="6">'zona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 i="86" l="1"/>
  <c r="K4" i="86"/>
  <c r="K5" i="86"/>
  <c r="C2" i="86"/>
  <c r="D2" i="86"/>
  <c r="E2" i="86"/>
  <c r="F2" i="86"/>
  <c r="G2" i="86"/>
  <c r="H2" i="86"/>
  <c r="I2" i="86"/>
  <c r="J2" i="86"/>
  <c r="B2" i="86"/>
  <c r="B4" i="86"/>
  <c r="B5" i="86"/>
  <c r="J4" i="86"/>
  <c r="J5" i="86"/>
  <c r="I4" i="86"/>
  <c r="I5" i="86"/>
  <c r="H4" i="86"/>
  <c r="H5" i="86"/>
  <c r="G4" i="86"/>
  <c r="G5" i="86"/>
  <c r="F4" i="86"/>
  <c r="F5" i="86"/>
  <c r="E4" i="86"/>
  <c r="E5" i="86"/>
  <c r="D4" i="86"/>
  <c r="D5" i="86"/>
  <c r="C4" i="86"/>
  <c r="C5" i="86"/>
  <c r="B57" i="5"/>
  <c r="A57" i="5"/>
  <c r="C57" i="5"/>
  <c r="D57" i="5"/>
  <c r="E57" i="5"/>
  <c r="F57" i="5"/>
  <c r="B58" i="5"/>
  <c r="A58" i="5"/>
  <c r="C58" i="5"/>
  <c r="D58" i="5"/>
  <c r="E58" i="5"/>
  <c r="B59" i="5"/>
  <c r="A59" i="5"/>
  <c r="C59" i="5"/>
  <c r="D59" i="5"/>
  <c r="E59" i="5"/>
  <c r="F59" i="5"/>
  <c r="B60" i="5"/>
  <c r="A60" i="5"/>
  <c r="C60" i="5"/>
  <c r="D60" i="5"/>
  <c r="E60" i="5"/>
  <c r="B61" i="5"/>
  <c r="A61" i="5"/>
  <c r="C61" i="5"/>
  <c r="D61" i="5"/>
  <c r="E61" i="5"/>
  <c r="F61" i="5"/>
  <c r="B62" i="5"/>
  <c r="A62" i="5"/>
  <c r="C62" i="5"/>
  <c r="D62" i="5"/>
  <c r="E62" i="5"/>
  <c r="B63" i="5"/>
  <c r="A63" i="5"/>
  <c r="C63" i="5"/>
  <c r="D63" i="5"/>
  <c r="E63" i="5"/>
  <c r="B64" i="5"/>
  <c r="A64" i="5"/>
  <c r="C64" i="5"/>
  <c r="D64" i="5"/>
  <c r="E64" i="5"/>
  <c r="B65" i="5"/>
  <c r="A65" i="5"/>
  <c r="C65" i="5"/>
  <c r="D65" i="5"/>
  <c r="E65" i="5"/>
  <c r="F65" i="5"/>
  <c r="B66" i="5"/>
  <c r="A66" i="5"/>
  <c r="C66" i="5"/>
  <c r="D66" i="5"/>
  <c r="E66" i="5"/>
  <c r="B67" i="5"/>
  <c r="A67" i="5"/>
  <c r="C67" i="5"/>
  <c r="D67" i="5"/>
  <c r="E67" i="5"/>
  <c r="B68" i="5"/>
  <c r="A68" i="5"/>
  <c r="C68" i="5"/>
  <c r="D68" i="5"/>
  <c r="E68" i="5"/>
  <c r="B69" i="5"/>
  <c r="A69" i="5"/>
  <c r="C69" i="5"/>
  <c r="D69" i="5"/>
  <c r="E69" i="5"/>
  <c r="B70" i="5"/>
  <c r="A70" i="5"/>
  <c r="C70" i="5"/>
  <c r="D70" i="5"/>
  <c r="E70" i="5"/>
  <c r="E56" i="5"/>
  <c r="D56" i="5"/>
  <c r="C56" i="5"/>
  <c r="B56" i="5"/>
  <c r="A56" i="5"/>
  <c r="B8" i="5"/>
  <c r="A8" i="5"/>
  <c r="C8" i="5"/>
  <c r="D8" i="5"/>
  <c r="E8" i="5"/>
  <c r="B9" i="5"/>
  <c r="A9" i="5"/>
  <c r="C9" i="5"/>
  <c r="D9" i="5"/>
  <c r="E9" i="5"/>
  <c r="B10" i="5"/>
  <c r="A10" i="5"/>
  <c r="C10" i="5"/>
  <c r="D10" i="5"/>
  <c r="E10" i="5"/>
  <c r="B11" i="5"/>
  <c r="A11" i="5"/>
  <c r="C11" i="5"/>
  <c r="D11" i="5"/>
  <c r="E11" i="5"/>
  <c r="B12" i="5"/>
  <c r="A12" i="5"/>
  <c r="C12" i="5"/>
  <c r="D12" i="5"/>
  <c r="E12" i="5"/>
  <c r="B13" i="5"/>
  <c r="A13" i="5"/>
  <c r="C13" i="5"/>
  <c r="D13" i="5"/>
  <c r="E13" i="5"/>
  <c r="B14" i="5"/>
  <c r="A14" i="5"/>
  <c r="C14" i="5"/>
  <c r="D14" i="5"/>
  <c r="E14" i="5"/>
  <c r="B15" i="5"/>
  <c r="A15" i="5"/>
  <c r="C15" i="5"/>
  <c r="D15" i="5"/>
  <c r="E15" i="5"/>
  <c r="B16" i="5"/>
  <c r="A16" i="5"/>
  <c r="C16" i="5"/>
  <c r="D16" i="5"/>
  <c r="E16" i="5"/>
  <c r="B17" i="5"/>
  <c r="A17" i="5"/>
  <c r="C17" i="5"/>
  <c r="D17" i="5"/>
  <c r="E17" i="5"/>
  <c r="B18" i="5"/>
  <c r="A18" i="5"/>
  <c r="C18" i="5"/>
  <c r="D18" i="5"/>
  <c r="E18" i="5"/>
  <c r="B19" i="5"/>
  <c r="A19" i="5"/>
  <c r="C19" i="5"/>
  <c r="D19" i="5"/>
  <c r="E19" i="5"/>
  <c r="B20" i="5"/>
  <c r="A20" i="5"/>
  <c r="C20" i="5"/>
  <c r="D20" i="5"/>
  <c r="E20" i="5"/>
  <c r="B21" i="5"/>
  <c r="A21" i="5"/>
  <c r="C21" i="5"/>
  <c r="D21" i="5"/>
  <c r="E21" i="5"/>
  <c r="C7" i="5"/>
  <c r="B7" i="5"/>
  <c r="A7" i="5"/>
  <c r="E7" i="5"/>
  <c r="D7" i="5"/>
  <c r="F12" i="5"/>
  <c r="F8" i="5"/>
  <c r="F70" i="5"/>
  <c r="F66" i="5"/>
  <c r="F68" i="5"/>
  <c r="F56" i="5"/>
  <c r="F60" i="5"/>
  <c r="F58" i="5"/>
  <c r="F62" i="5"/>
  <c r="F67" i="5"/>
  <c r="F15" i="5"/>
  <c r="F13" i="5"/>
  <c r="F11" i="5"/>
  <c r="F9" i="5"/>
  <c r="F17" i="5"/>
  <c r="F69" i="5"/>
  <c r="F7" i="5"/>
  <c r="F20" i="5"/>
  <c r="F18" i="5"/>
  <c r="F16" i="5"/>
  <c r="F14" i="5"/>
  <c r="F10" i="5"/>
  <c r="F63" i="5"/>
  <c r="F64" i="5"/>
  <c r="F21" i="5"/>
  <c r="F19" i="5"/>
  <c r="C4" i="5"/>
  <c r="C53" i="5"/>
  <c r="E5" i="5"/>
  <c r="E54" i="5"/>
  <c r="C23" i="5"/>
  <c r="C22" i="5"/>
  <c r="E23" i="5"/>
  <c r="G9" i="5"/>
  <c r="D23" i="5"/>
  <c r="D22" i="5"/>
  <c r="G11" i="5"/>
  <c r="G10" i="5"/>
  <c r="C72" i="5"/>
  <c r="C71" i="5"/>
  <c r="G12" i="5"/>
  <c r="G14" i="5"/>
  <c r="G7" i="5"/>
  <c r="G8" i="5"/>
  <c r="G18" i="5"/>
  <c r="F23" i="5"/>
  <c r="G16" i="5"/>
  <c r="G20" i="5"/>
  <c r="G21" i="5"/>
  <c r="G17" i="5"/>
  <c r="G13" i="5"/>
  <c r="G15" i="5"/>
  <c r="G19" i="5"/>
  <c r="G23" i="5"/>
  <c r="E22" i="5"/>
  <c r="E72" i="5"/>
  <c r="D54" i="5"/>
  <c r="D5" i="5"/>
  <c r="D72" i="5"/>
  <c r="D71" i="5"/>
  <c r="G69" i="5"/>
  <c r="G59" i="5"/>
  <c r="G65" i="5"/>
  <c r="G70" i="5"/>
  <c r="G58" i="5"/>
  <c r="G68" i="5"/>
  <c r="G62" i="5"/>
  <c r="E71" i="5"/>
  <c r="F72" i="5"/>
  <c r="G66" i="5"/>
  <c r="G64" i="5"/>
  <c r="G57" i="5"/>
  <c r="G60" i="5"/>
  <c r="G56" i="5"/>
  <c r="G61" i="5"/>
  <c r="G63" i="5"/>
  <c r="G72" i="5"/>
  <c r="G67" i="5"/>
  <c r="G22" i="5"/>
  <c r="F22" i="5"/>
  <c r="D4" i="5"/>
  <c r="D53" i="5"/>
  <c r="F5" i="5"/>
  <c r="F54" i="5"/>
  <c r="G5" i="5"/>
  <c r="G54" i="5"/>
  <c r="F71" i="5"/>
  <c r="G71" i="5"/>
</calcChain>
</file>

<file path=xl/sharedStrings.xml><?xml version="1.0" encoding="utf-8"?>
<sst xmlns="http://schemas.openxmlformats.org/spreadsheetml/2006/main" count="961" uniqueCount="528">
  <si>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</si>
  <si>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</si>
  <si>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</si>
  <si>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</si>
  <si>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</si>
  <si>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</si>
  <si>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</si>
  <si>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</si>
  <si>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</si>
  <si>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</si>
  <si>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</si>
  <si>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</si>
  <si>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</si>
  <si>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</si>
  <si>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</si>
  <si>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</si>
  <si>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</si>
  <si>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</si>
  <si>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</si>
  <si>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</si>
  <si>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</si>
  <si>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</si>
  <si>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</si>
  <si>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</si>
  <si>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</si>
  <si>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</si>
  <si>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</si>
  <si>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</si>
  <si>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</si>
  <si>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</si>
  <si>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</si>
  <si>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</si>
  <si>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</si>
  <si>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</si>
  <si>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</si>
  <si>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</si>
  <si>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</si>
  <si>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</si>
  <si>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</si>
  <si>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</si>
  <si>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</si>
  <si>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</si>
  <si>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</si>
  <si>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</si>
  <si>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</si>
  <si>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</si>
  <si>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</si>
  <si>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</si>
  <si>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</si>
  <si>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</si>
  <si>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</si>
  <si>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</si>
  <si>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</si>
  <si>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</si>
  <si>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</si>
  <si>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</si>
  <si>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</si>
  <si>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</si>
  <si>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</si>
  <si>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</si>
  <si>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</si>
  <si>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</si>
  <si>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</si>
  <si>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</si>
  <si>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</si>
  <si>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</si>
  <si>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</si>
  <si>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</si>
  <si>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</si>
  <si>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</si>
  <si>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ovina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</si>
  <si>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</si>
  <si>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</si>
  <si>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</si>
  <si>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</si>
  <si>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</si>
  <si>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</si>
  <si>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</si>
  <si>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</si>
  <si>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</si>
  <si>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</si>
  <si>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</si>
  <si>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</si>
  <si>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</si>
  <si>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</si>
  <si>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</si>
  <si>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</si>
  <si>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</si>
  <si>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</si>
  <si>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</si>
  <si>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</si>
  <si>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</si>
  <si>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</si>
  <si>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</si>
  <si>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</si>
  <si>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</si>
  <si>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</si>
  <si>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</si>
  <si>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</si>
  <si>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</si>
  <si>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</si>
  <si>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</si>
  <si>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</si>
  <si>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</si>
  <si>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</si>
  <si>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</si>
  <si>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</si>
  <si>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</si>
  <si>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</si>
  <si>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</si>
  <si>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</si>
  <si>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</si>
  <si>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</si>
  <si>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</si>
  <si>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</si>
  <si>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</si>
  <si>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</si>
  <si>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</si>
  <si>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</si>
  <si>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</si>
  <si>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</si>
  <si>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</si>
  <si>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</si>
  <si>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</si>
  <si>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</si>
  <si>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</si>
  <si>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</si>
  <si>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</si>
  <si>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</si>
  <si>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</si>
  <si>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</si>
  <si>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</si>
  <si>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</si>
  <si>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</si>
  <si>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</si>
  <si>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</si>
  <si>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</si>
  <si>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</si>
  <si>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</si>
  <si>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</si>
  <si>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</si>
  <si>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</si>
  <si>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</si>
  <si>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</si>
  <si>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</si>
  <si>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</si>
  <si>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</si>
  <si>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</si>
  <si>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</si>
  <si>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</si>
  <si>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</si>
  <si>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</si>
  <si>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</si>
  <si>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</si>
  <si>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</si>
  <si>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</si>
  <si>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</si>
  <si>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</si>
  <si>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</si>
  <si>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</si>
  <si>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</si>
  <si>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</si>
  <si>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</si>
  <si>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</si>
  <si>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</si>
  <si>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</si>
  <si>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</si>
  <si>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</si>
  <si>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Cuadro N° 8</t>
  </si>
  <si>
    <t>Uvas</t>
  </si>
  <si>
    <t>Limones</t>
  </si>
  <si>
    <t>Avellanas con cáscara, frescas o secas</t>
  </si>
  <si>
    <t>Frutos secos</t>
  </si>
  <si>
    <t>Fruta fresca</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</si>
  <si>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</si>
  <si>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</si>
  <si>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</si>
  <si>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</si>
  <si>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</si>
  <si>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</si>
  <si>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</si>
  <si>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</si>
  <si>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</si>
  <si>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</si>
  <si>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</si>
  <si>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</si>
  <si>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</si>
  <si>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</si>
  <si>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</si>
  <si>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</si>
  <si>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</si>
  <si>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</si>
  <si>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</si>
  <si>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</si>
  <si>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</si>
  <si>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</si>
  <si>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</si>
  <si>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 16</t>
  </si>
  <si>
    <t>Cuadro N° 17</t>
  </si>
  <si>
    <t>Cuadro N° 18</t>
  </si>
  <si>
    <t>Cuadro N° 19</t>
  </si>
  <si>
    <t xml:space="preserve">  Nº 17</t>
  </si>
  <si>
    <t xml:space="preserve">  Nº 18</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</si>
  <si>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</si>
  <si>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</si>
  <si>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</si>
  <si>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</si>
  <si>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</si>
  <si>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</si>
  <si>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</si>
  <si>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</si>
  <si>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</si>
  <si>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</si>
  <si>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</si>
  <si>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</si>
  <si>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</si>
  <si>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</si>
  <si>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</si>
  <si>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</si>
  <si>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</si>
  <si>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</si>
  <si>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</si>
  <si>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</si>
  <si>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</si>
  <si>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</si>
  <si>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</si>
  <si>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</si>
  <si>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</si>
  <si>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</si>
  <si>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</si>
  <si>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</si>
  <si>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</si>
  <si>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</si>
  <si>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</si>
  <si>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</si>
  <si>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</si>
  <si>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</si>
  <si>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</si>
  <si>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</si>
  <si>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</si>
  <si>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</si>
  <si>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</si>
  <si>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</si>
  <si>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</si>
  <si>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</si>
  <si>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</si>
  <si>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</si>
  <si>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</si>
  <si>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</si>
  <si>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</si>
  <si>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</si>
  <si>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Exportaciones totales</t>
  </si>
  <si>
    <t>Cuadro N° 10</t>
  </si>
  <si>
    <t>Cuadro N° 11</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</si>
  <si>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</si>
  <si>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</si>
  <si>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</si>
  <si>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</si>
  <si>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</si>
  <si>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</si>
  <si>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</si>
  <si>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</si>
  <si>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</si>
  <si>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</si>
  <si>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</si>
  <si>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</si>
  <si>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</si>
  <si>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</si>
  <si>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</si>
  <si>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</si>
  <si>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</si>
  <si>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</si>
  <si>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</si>
  <si>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</si>
  <si>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</si>
  <si>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</si>
  <si>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</si>
  <si>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</si>
  <si>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</si>
  <si>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</si>
  <si>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</si>
  <si>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</si>
  <si>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</si>
  <si>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</si>
  <si>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</si>
  <si>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</si>
  <si>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</si>
  <si>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</si>
  <si>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</si>
  <si>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</si>
  <si>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</si>
  <si>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</si>
  <si>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Aceite de palta</t>
  </si>
  <si>
    <t>Naranja</t>
  </si>
  <si>
    <t>Papas</t>
  </si>
  <si>
    <t>Trigo duro</t>
  </si>
  <si>
    <t>Girasol</t>
  </si>
  <si>
    <t>Mostaza</t>
  </si>
  <si>
    <t>Hortalizas</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</si>
  <si>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</si>
  <si>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</si>
  <si>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</si>
  <si>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</si>
  <si>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</si>
  <si>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</si>
  <si>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</si>
  <si>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</si>
  <si>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</si>
  <si>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</si>
  <si>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</si>
  <si>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</si>
  <si>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</si>
  <si>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</si>
  <si>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</si>
  <si>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</si>
  <si>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</si>
  <si>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Guatemala</t>
  </si>
  <si>
    <t>Francia</t>
  </si>
  <si>
    <t>Italia</t>
  </si>
  <si>
    <t>Almendras con cáscara, frescas o secas</t>
  </si>
  <si>
    <r>
      <t>Plaguicidas y productos químicos</t>
    </r>
    <r>
      <rPr>
        <b/>
        <vertAlign val="superscript"/>
        <sz val="8"/>
        <rFont val="Arial"/>
        <family val="2"/>
      </rPr>
      <t>1</t>
    </r>
  </si>
  <si>
    <t>Alcachofas</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</si>
  <si>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</si>
  <si>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</si>
  <si>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</si>
  <si>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</si>
  <si>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</si>
  <si>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</si>
  <si>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</si>
  <si>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</si>
  <si>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</si>
  <si>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</si>
  <si>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</si>
  <si>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</si>
  <si>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</si>
  <si>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</si>
  <si>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</si>
  <si>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</si>
  <si>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</si>
  <si>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</si>
  <si>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</si>
  <si>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Otros lácteos</t>
  </si>
  <si>
    <t>Pinot Noir</t>
  </si>
  <si>
    <t>Mezclas de vino tinto</t>
  </si>
  <si>
    <t>Chardonnay</t>
  </si>
  <si>
    <t>Los demás vinos blancos</t>
  </si>
  <si>
    <t>Otros insumos</t>
  </si>
  <si>
    <t>Coníferas</t>
  </si>
  <si>
    <t>Avena</t>
  </si>
  <si>
    <t>España</t>
  </si>
  <si>
    <t>Taiwán</t>
  </si>
  <si>
    <t>Maderas elaboradas</t>
  </si>
  <si>
    <t>Madera elaborada coníferas</t>
  </si>
  <si>
    <t>Madera elaborada no coníferas</t>
  </si>
  <si>
    <t>Porotos y frejoles</t>
  </si>
  <si>
    <t>Maíz</t>
  </si>
  <si>
    <t>Forrajera</t>
  </si>
  <si>
    <t>Flores de corte</t>
  </si>
  <si>
    <t>Los demás follajes frescos</t>
  </si>
  <si>
    <t>Los demás vinos (con D.O.)</t>
  </si>
  <si>
    <t>Los demás bulbos</t>
  </si>
  <si>
    <t>David Cohen Pacini</t>
  </si>
  <si>
    <t>ene - dic</t>
  </si>
  <si>
    <t>Castañas, frescas o secas, incluso sin cáscara</t>
  </si>
  <si>
    <t>Otros jugos</t>
  </si>
  <si>
    <t>Maderas en bruto ***</t>
  </si>
  <si>
    <t>** Cifras en Metros Cúbicos</t>
  </si>
  <si>
    <t>Manzanas frescas</t>
  </si>
  <si>
    <t>Almendras sin cáscara</t>
  </si>
  <si>
    <t>Teléfono :(56- 2) 23973000</t>
  </si>
  <si>
    <t>Fax :(56- 2) 23973111</t>
  </si>
  <si>
    <t>Teatinos 40, piso 8. Santiago, Chile</t>
  </si>
  <si>
    <t>GRÁFICO:</t>
  </si>
  <si>
    <t>Maquinaria (unidades)</t>
  </si>
  <si>
    <t>UE ( 28 )</t>
  </si>
  <si>
    <t>Miel</t>
  </si>
  <si>
    <t>Vinos</t>
  </si>
  <si>
    <t>Exportaciones silvoagropecuarias por clase</t>
  </si>
  <si>
    <t>Exportaciones silvoagropecuarias por sector</t>
  </si>
  <si>
    <t>Exportación de productos silvoagropecuarios por zona económica</t>
  </si>
  <si>
    <t>Importación de productos silvoagropecuarios por zona económica</t>
  </si>
  <si>
    <t>Exportación de productos silvoagropecuarios por país de  destino</t>
  </si>
  <si>
    <t>Arándanos</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</si>
  <si>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</si>
  <si>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</si>
  <si>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</si>
  <si>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</si>
  <si>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</si>
  <si>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</si>
  <si>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</si>
  <si>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</si>
  <si>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</si>
  <si>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</si>
  <si>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</si>
  <si>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</si>
  <si>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</si>
  <si>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</si>
  <si>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</si>
  <si>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</si>
  <si>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</si>
  <si>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</si>
  <si>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</si>
  <si>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</si>
  <si>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</si>
  <si>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</si>
  <si>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</si>
  <si>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</si>
  <si>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</si>
  <si>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</si>
  <si>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</si>
  <si>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</si>
  <si>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</si>
  <si>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</si>
  <si>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</si>
  <si>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</si>
  <si>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</si>
  <si>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</si>
  <si>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</si>
  <si>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</si>
  <si>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</si>
  <si>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</si>
  <si>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</si>
  <si>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</si>
  <si>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</si>
  <si>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Cocos</t>
  </si>
  <si>
    <t>Cuadro N°  5</t>
  </si>
  <si>
    <t>Cuadro N° 6</t>
  </si>
  <si>
    <t>Cuadro N°7</t>
  </si>
  <si>
    <t>Evolución de las exportaciones silvoagropecuarias por sector</t>
  </si>
  <si>
    <t>Evolución de las exportaciones silvoagropecuarias</t>
  </si>
  <si>
    <t>Evolución de las importaciones silvoagropecuarias</t>
  </si>
  <si>
    <t>Balanza de productos silvoagropecuarios, anual</t>
  </si>
  <si>
    <t>Balanza de productos silvoagropecuarios, por periodo</t>
  </si>
  <si>
    <t>Bovinos</t>
  </si>
  <si>
    <t>Frutas</t>
  </si>
  <si>
    <t>Cereales</t>
  </si>
  <si>
    <t>Oleaginosas</t>
  </si>
  <si>
    <t>Hortalizas y tubérculos</t>
  </si>
  <si>
    <t>Bovinos vivos **</t>
  </si>
  <si>
    <t>Exportaciones país</t>
  </si>
  <si>
    <t>Mineria</t>
  </si>
  <si>
    <t>Exportaciones país - Balanza comercial de productos silvoagropecuarios por sector *</t>
  </si>
  <si>
    <t>Exportaciones país - Balanza de productos silvoagropecuarios, anual</t>
  </si>
  <si>
    <t>Directora y Representante Legal</t>
  </si>
  <si>
    <t>María Emilia Undurraga Marimón</t>
  </si>
  <si>
    <r>
      <rPr>
        <i/>
        <sz val="8"/>
        <rFont val="Arial"/>
        <family val="2"/>
      </rPr>
      <t>Fuente</t>
    </r>
    <r>
      <rPr>
        <sz val="8"/>
        <rFont val="Arial"/>
        <family val="2"/>
      </rPr>
      <t xml:space="preserve">: elaborado por ODEPA con información del Servicio Nacional de Aduanas y Banco Central
* Cifras sujetas a revisión por informes de variación de valor (IVV).
</t>
    </r>
  </si>
  <si>
    <r>
      <rPr>
        <i/>
        <sz val="8"/>
        <rFont val="Arial"/>
        <family val="2"/>
      </rPr>
      <t>Fuente</t>
    </r>
    <r>
      <rPr>
        <sz val="8"/>
        <rFont val="Arial"/>
        <family val="2"/>
      </rPr>
      <t xml:space="preserve">: elaborado por ODEPA con información del Servicio Nacional de Aduanas; Banco Central
* Cifras sujetas a revisión por informes de variación de valor (IVV).
</t>
    </r>
  </si>
  <si>
    <t>Carne de ave y despojos</t>
  </si>
  <si>
    <t>Otras preparaciones bovinas</t>
  </si>
  <si>
    <t>Otras preparaciones de aves</t>
  </si>
  <si>
    <t>Aves</t>
  </si>
  <si>
    <t>Cerdo</t>
  </si>
  <si>
    <t>Carne cerdo y despojos</t>
  </si>
  <si>
    <t>Carne cerdo</t>
  </si>
  <si>
    <t>Otras preparaciones de cerdo</t>
  </si>
  <si>
    <r>
      <rPr>
        <i/>
        <sz val="8"/>
        <rFont val="Arial"/>
        <family val="2"/>
      </rPr>
      <t>Fuente</t>
    </r>
    <r>
      <rPr>
        <sz val="8"/>
        <rFont val="Arial"/>
        <family val="2"/>
      </rPr>
      <t xml:space="preserve">: elaborado por Odepa con información del Servicio Nacional de Aduanas. </t>
    </r>
  </si>
  <si>
    <t>Despojos bovinos</t>
  </si>
  <si>
    <t>Carne bovina y despojos</t>
  </si>
  <si>
    <t>Carne de ave</t>
  </si>
  <si>
    <t>Despojos de aves</t>
  </si>
  <si>
    <t>Despojos de cerdo</t>
  </si>
  <si>
    <t>Principales rubros importados</t>
  </si>
  <si>
    <t>Valor (miles de USD CIF)*</t>
  </si>
  <si>
    <t>Importaciones totales</t>
  </si>
  <si>
    <t>Plátanos o bananas</t>
  </si>
  <si>
    <t>Cerveza malta *</t>
  </si>
  <si>
    <r>
      <rPr>
        <i/>
        <sz val="8"/>
        <rFont val="Arial"/>
        <family val="2"/>
      </rPr>
      <t>Fuente</t>
    </r>
    <r>
      <rPr>
        <sz val="8"/>
        <rFont val="Arial"/>
        <family val="2"/>
      </rPr>
      <t>: elaborado por Odepa con información del Servicio Nacional de Aduanas.   * Miles de litros</t>
    </r>
  </si>
  <si>
    <t xml:space="preserve">   Cerdos</t>
  </si>
  <si>
    <t xml:space="preserve">   Aves</t>
  </si>
  <si>
    <t xml:space="preserve">   Trigo</t>
  </si>
  <si>
    <t xml:space="preserve">   Maiz</t>
  </si>
  <si>
    <t xml:space="preserve">   Arroz</t>
  </si>
  <si>
    <t xml:space="preserve">  Aceites</t>
  </si>
  <si>
    <t xml:space="preserve">  Maderas elaboradas</t>
  </si>
  <si>
    <t xml:space="preserve">   Bovinos</t>
  </si>
  <si>
    <t>Tortas y residuos de soya</t>
  </si>
  <si>
    <t xml:space="preserve">  Tortas y residuos de soya</t>
  </si>
  <si>
    <t>Piñas</t>
  </si>
  <si>
    <t>Guayabas, mangos y mangostanes</t>
  </si>
  <si>
    <t>Cuadro N° 11 (continuación)</t>
  </si>
  <si>
    <t>Cuadro N° 19 continuación…</t>
  </si>
  <si>
    <t>Vino granel</t>
  </si>
  <si>
    <t>Mostos</t>
  </si>
  <si>
    <r>
      <rPr>
        <i/>
        <sz val="8"/>
        <rFont val="Arial"/>
        <family val="2"/>
      </rPr>
      <t>Fuente</t>
    </r>
    <r>
      <rPr>
        <sz val="8"/>
        <rFont val="Arial"/>
        <family val="2"/>
      </rPr>
      <t xml:space="preserve">: elaborado por Odepa con información del Servicio Nacional de Aduanas.   </t>
    </r>
  </si>
  <si>
    <t>Vinos con pulpa de frutas capacidad &lt;= a 2 lts.</t>
  </si>
  <si>
    <t>Otros mostos y alcoholes</t>
  </si>
  <si>
    <t>Vinos en envases entre 2 y 10 lts.</t>
  </si>
  <si>
    <t>Vinos capacidad inferior o igual a 2 lts.</t>
  </si>
  <si>
    <r>
      <rPr>
        <i/>
        <sz val="8"/>
        <rFont val="Arial"/>
        <family val="2"/>
      </rPr>
      <t>Fuente</t>
    </r>
    <r>
      <rPr>
        <sz val="8"/>
        <rFont val="Arial"/>
        <family val="2"/>
      </rPr>
      <t>: elaborado por Odepa con información del Servicio Nacional de Aduanas.  * Cifras sujetas a revisión por informes de variación de valor (IVV).** Banco Central considera "Vinos en envases entre 2 y 10 lts" en vinos granel.</t>
    </r>
  </si>
  <si>
    <t>Otros vinos envasados</t>
  </si>
  <si>
    <t>Vino con denominación de origen (envasado)</t>
  </si>
  <si>
    <t>Vinos envasados**</t>
  </si>
  <si>
    <t>Raps/nabos</t>
  </si>
  <si>
    <t>Flores</t>
  </si>
  <si>
    <t>Remolacha</t>
  </si>
  <si>
    <t>Soya</t>
  </si>
  <si>
    <t>Trigo</t>
  </si>
  <si>
    <t xml:space="preserve"> Brocoli</t>
  </si>
  <si>
    <t xml:space="preserve"> Pimiento</t>
  </si>
  <si>
    <t xml:space="preserve"> Repollo</t>
  </si>
  <si>
    <t xml:space="preserve"> Coliflor</t>
  </si>
  <si>
    <t xml:space="preserve"> Zanahoria</t>
  </si>
  <si>
    <t xml:space="preserve"> Zapallo</t>
  </si>
  <si>
    <t xml:space="preserve"> Pepino</t>
  </si>
  <si>
    <t xml:space="preserve"> Sandía</t>
  </si>
  <si>
    <t xml:space="preserve"> Otras hortalizas</t>
  </si>
  <si>
    <t>Otras semillas</t>
  </si>
  <si>
    <t xml:space="preserve"> * Valores 2020 con ajuste parcial de informes de variación de valor (IVV). Estos valores se irán ajustando en los próximos meses y en algunos casos difieren del Banco Central  por las proyecciones de IVV que realiza.</t>
  </si>
  <si>
    <t>Part. 2020</t>
  </si>
  <si>
    <t>Avance mensual  enero a  septiembre  de  2020</t>
  </si>
  <si>
    <t xml:space="preserve">          Octubre 2020</t>
  </si>
  <si>
    <t>Avance mensual enero - septiembre 2020</t>
  </si>
  <si>
    <t>enero - septiembre</t>
  </si>
  <si>
    <t>2020-2019</t>
  </si>
  <si>
    <t>ene-sept</t>
  </si>
  <si>
    <t>ene-sept 16</t>
  </si>
  <si>
    <t>ene-sept 17</t>
  </si>
  <si>
    <t>ene-sept 18</t>
  </si>
  <si>
    <t>ene-sept 19</t>
  </si>
  <si>
    <t>ene-sept 20</t>
  </si>
  <si>
    <t>2019-18</t>
  </si>
  <si>
    <t>ene-sept 2019</t>
  </si>
  <si>
    <t>ene-sept 2020</t>
  </si>
  <si>
    <t>Var. (%)   2020/2019</t>
  </si>
  <si>
    <t>Var % 20/19</t>
  </si>
  <si>
    <t>enero - septiembre*</t>
  </si>
  <si>
    <t/>
  </si>
  <si>
    <t>Países Bajos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</si>
</sst>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1" formatCode="_ * #,##0_ ;_ * \-#,##0_ ;_ * &quot;-&quot;_ ;_ @_ "/>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 numFmtId="171" formatCode="yyyy"/>
    <numFmt numFmtId="172" formatCode="_ * #,##0.00_ ;_ * \-#,##0.00_ ;_ * &quot;-&quot;_ ;_ @_ "/>
  </numFmts>
  <fonts count="60" x14ac:knownFonts="1">
    <font>
      <sz val="10"/>
      <name val="Arial"/>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rgb="FFFF0000"/>
      <name val="Arial"/>
      <family val="2"/>
    </font>
    <font>
      <sz val="16"/>
      <color rgb="FF0066CC"/>
      <name val="Verdana"/>
      <family val="2"/>
    </font>
    <font>
      <u/>
      <sz val="10"/>
      <color theme="10"/>
      <name val="Arial"/>
      <family val="2"/>
    </font>
    <font>
      <b/>
      <sz val="11"/>
      <name val="Arial"/>
      <family val="2"/>
    </font>
    <font>
      <i/>
      <sz val="8"/>
      <name val="Arial"/>
      <family val="2"/>
    </font>
    <font>
      <b/>
      <sz val="8"/>
      <name val="Verdana"/>
      <family val="2"/>
    </font>
    <font>
      <i/>
      <sz val="10"/>
      <name val="Arial"/>
      <family val="2"/>
    </font>
    <font>
      <b/>
      <sz val="8"/>
      <color theme="1"/>
      <name val="Arial"/>
      <family val="2"/>
    </font>
    <font>
      <b/>
      <sz val="10"/>
      <color theme="1"/>
      <name val="Arial"/>
      <family val="2"/>
    </font>
    <font>
      <sz val="8"/>
      <color theme="1"/>
      <name val="Arial"/>
      <family val="2"/>
    </font>
    <font>
      <sz val="10"/>
      <color theme="1"/>
      <name val="Calibri"/>
      <family val="2"/>
      <scheme val="minor"/>
    </font>
    <font>
      <sz val="10"/>
      <name val="Arial"/>
      <family val="2"/>
    </font>
  </fonts>
  <fills count="3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4" tint="0.79998168889431442"/>
        <bgColor indexed="64"/>
      </patternFill>
    </fill>
  </fills>
  <borders count="31">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indexed="64"/>
      </top>
      <bottom style="thin">
        <color indexed="55"/>
      </bottom>
      <diagonal/>
    </border>
    <border>
      <left/>
      <right/>
      <top/>
      <bottom style="double">
        <color indexed="64"/>
      </bottom>
      <diagonal/>
    </border>
    <border>
      <left/>
      <right/>
      <top style="thin">
        <color theme="1" tint="0.499984740745262"/>
      </top>
      <bottom style="double">
        <color indexed="64"/>
      </bottom>
      <diagonal/>
    </border>
    <border>
      <left/>
      <right/>
      <top style="thin">
        <color indexed="55"/>
      </top>
      <bottom style="thin">
        <color indexed="64"/>
      </bottom>
      <diagonal/>
    </border>
    <border>
      <left/>
      <right/>
      <top/>
      <bottom style="thin">
        <color indexed="64"/>
      </bottom>
      <diagonal/>
    </border>
    <border>
      <left/>
      <right/>
      <top style="thin">
        <color indexed="64"/>
      </top>
      <bottom/>
      <diagonal/>
    </border>
  </borders>
  <cellStyleXfs count="71">
    <xf numFmtId="0" fontId="0" fillId="0" borderId="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3" fillId="22" borderId="0" applyNumberFormat="0" applyBorder="0" applyAlignment="0" applyProtection="0"/>
    <xf numFmtId="0" fontId="24" fillId="23" borderId="9" applyNumberFormat="0" applyAlignment="0" applyProtection="0"/>
    <xf numFmtId="0" fontId="25" fillId="24" borderId="10" applyNumberFormat="0" applyAlignment="0" applyProtection="0"/>
    <xf numFmtId="0" fontId="26" fillId="0" borderId="11" applyNumberFormat="0" applyFill="0" applyAlignment="0" applyProtection="0"/>
    <xf numFmtId="0" fontId="27" fillId="0" borderId="0" applyNumberFormat="0" applyFill="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8" fillId="31" borderId="9" applyNumberFormat="0" applyAlignment="0" applyProtection="0"/>
    <xf numFmtId="0" fontId="29" fillId="0" borderId="0" applyNumberFormat="0" applyFill="0" applyBorder="0" applyAlignment="0" applyProtection="0">
      <alignment vertical="top"/>
      <protection locked="0"/>
    </xf>
    <xf numFmtId="0" fontId="30" fillId="32"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1" fillId="33" borderId="0" applyNumberFormat="0" applyBorder="0" applyAlignment="0" applyProtection="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7" fillId="0" borderId="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9" fontId="1" fillId="0" borderId="0" applyFont="0" applyFill="0" applyBorder="0" applyAlignment="0" applyProtection="0"/>
    <xf numFmtId="9" fontId="20" fillId="0" borderId="0" applyFont="0" applyFill="0" applyBorder="0" applyAlignment="0" applyProtection="0"/>
    <xf numFmtId="0" fontId="2" fillId="0" borderId="0" applyBorder="0" applyProtection="0">
      <alignment horizontal="left" vertical="top"/>
      <protection locked="0"/>
    </xf>
    <xf numFmtId="0" fontId="32" fillId="23" borderId="13"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15" applyNumberFormat="0" applyFill="0" applyAlignment="0" applyProtection="0"/>
    <xf numFmtId="0" fontId="27" fillId="0" borderId="16" applyNumberFormat="0" applyFill="0" applyAlignment="0" applyProtection="0"/>
    <xf numFmtId="0" fontId="38" fillId="0" borderId="17" applyNumberFormat="0" applyFill="0" applyAlignment="0" applyProtection="0"/>
    <xf numFmtId="0" fontId="50" fillId="0" borderId="0" applyNumberFormat="0" applyFill="0" applyBorder="0" applyAlignment="0" applyProtection="0"/>
    <xf numFmtId="41" fontId="59" fillId="0" borderId="0" applyFont="0" applyFill="0" applyBorder="0" applyAlignment="0" applyProtection="0"/>
  </cellStyleXfs>
  <cellXfs count="415">
    <xf numFmtId="0" fontId="0" fillId="0" borderId="0" xfId="0"/>
    <xf numFmtId="0" fontId="5" fillId="0" borderId="0" xfId="0" applyFont="1"/>
    <xf numFmtId="0" fontId="4" fillId="0" borderId="0" xfId="0" applyFont="1"/>
    <xf numFmtId="167" fontId="2" fillId="2" borderId="0" xfId="58" applyNumberFormat="1" applyFont="1" applyFill="1" applyBorder="1"/>
    <xf numFmtId="0" fontId="2" fillId="3" borderId="0" xfId="0" applyFont="1" applyFill="1"/>
    <xf numFmtId="3" fontId="2" fillId="3" borderId="0" xfId="0" applyNumberFormat="1" applyFont="1" applyFill="1"/>
    <xf numFmtId="3" fontId="5" fillId="0" borderId="0" xfId="0" applyNumberFormat="1" applyFont="1"/>
    <xf numFmtId="0" fontId="5" fillId="2" borderId="0" xfId="0" applyFont="1" applyFill="1"/>
    <xf numFmtId="0" fontId="2" fillId="3" borderId="0" xfId="0" applyFont="1" applyFill="1" applyAlignment="1">
      <alignment horizontal="center"/>
    </xf>
    <xf numFmtId="0" fontId="2" fillId="0" borderId="0" xfId="0" applyFont="1" applyFill="1" applyBorder="1"/>
    <xf numFmtId="0" fontId="2" fillId="0" borderId="0" xfId="0" applyFont="1" applyFill="1"/>
    <xf numFmtId="3" fontId="2" fillId="0" borderId="0" xfId="0" applyNumberFormat="1" applyFont="1" applyFill="1" applyBorder="1"/>
    <xf numFmtId="168" fontId="2" fillId="0" borderId="0" xfId="0" applyNumberFormat="1" applyFont="1" applyFill="1" applyBorder="1"/>
    <xf numFmtId="3" fontId="2" fillId="0" borderId="0" xfId="0" applyNumberFormat="1" applyFont="1" applyFill="1" applyAlignment="1">
      <alignment vertical="center"/>
    </xf>
    <xf numFmtId="0" fontId="2" fillId="0" borderId="0" xfId="0" applyFont="1" applyFill="1" applyAlignment="1">
      <alignment vertical="center"/>
    </xf>
    <xf numFmtId="168" fontId="2" fillId="0" borderId="0" xfId="0" applyNumberFormat="1" applyFont="1" applyFill="1" applyAlignment="1">
      <alignment vertical="center"/>
    </xf>
    <xf numFmtId="168" fontId="3" fillId="0" borderId="0" xfId="0" applyNumberFormat="1" applyFont="1" applyFill="1" applyBorder="1"/>
    <xf numFmtId="0" fontId="3" fillId="0" borderId="0" xfId="0" applyFont="1" applyFill="1" applyBorder="1"/>
    <xf numFmtId="3" fontId="3" fillId="0" borderId="0" xfId="0" applyNumberFormat="1" applyFont="1" applyFill="1" applyBorder="1"/>
    <xf numFmtId="168"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xf numFmtId="3" fontId="5" fillId="0" borderId="0" xfId="0" applyNumberFormat="1" applyFont="1" applyFill="1" applyBorder="1"/>
    <xf numFmtId="169" fontId="5" fillId="0" borderId="0" xfId="33" applyNumberFormat="1" applyFont="1"/>
    <xf numFmtId="169" fontId="5" fillId="0" borderId="0" xfId="33" applyNumberFormat="1" applyFont="1" applyBorder="1"/>
    <xf numFmtId="0" fontId="4" fillId="0" borderId="0" xfId="0" applyFont="1" applyFill="1" applyBorder="1" applyAlignment="1">
      <alignment horizontal="left"/>
    </xf>
    <xf numFmtId="167" fontId="4" fillId="0" borderId="0" xfId="58" applyNumberFormat="1" applyFont="1" applyFill="1" applyBorder="1"/>
    <xf numFmtId="166" fontId="4" fillId="0" borderId="0" xfId="0" applyNumberFormat="1" applyFont="1" applyFill="1" applyBorder="1"/>
    <xf numFmtId="0" fontId="5" fillId="0" borderId="0" xfId="0" applyFont="1" applyFill="1" applyBorder="1"/>
    <xf numFmtId="3" fontId="5" fillId="0" borderId="0" xfId="0" applyNumberFormat="1" applyFont="1" applyFill="1"/>
    <xf numFmtId="167" fontId="5" fillId="0" borderId="0" xfId="58" applyNumberFormat="1" applyFont="1" applyFill="1" applyBorder="1"/>
    <xf numFmtId="0" fontId="4" fillId="0" borderId="0" xfId="0" applyFont="1" applyFill="1" applyBorder="1"/>
    <xf numFmtId="166" fontId="5" fillId="0" borderId="0" xfId="0" applyNumberFormat="1" applyFont="1" applyFill="1" applyBorder="1"/>
    <xf numFmtId="0" fontId="5" fillId="0" borderId="0" xfId="0" applyFont="1" applyFill="1"/>
    <xf numFmtId="0" fontId="4" fillId="0" borderId="0" xfId="0" applyFont="1" applyFill="1"/>
    <xf numFmtId="0" fontId="4" fillId="0" borderId="0" xfId="0" applyFont="1" applyFill="1" applyBorder="1" applyAlignment="1">
      <alignment horizontal="center"/>
    </xf>
    <xf numFmtId="169" fontId="5" fillId="0" borderId="0" xfId="33" applyNumberFormat="1" applyFont="1" applyFill="1" applyBorder="1"/>
    <xf numFmtId="0" fontId="4" fillId="0" borderId="18" xfId="0" applyFont="1" applyFill="1" applyBorder="1" applyAlignment="1">
      <alignment horizontal="left"/>
    </xf>
    <xf numFmtId="0" fontId="4" fillId="0" borderId="19" xfId="0" applyFont="1" applyFill="1" applyBorder="1" applyAlignment="1">
      <alignment horizontal="center"/>
    </xf>
    <xf numFmtId="3" fontId="0" fillId="0" borderId="0" xfId="0" applyNumberFormat="1"/>
    <xf numFmtId="0" fontId="5" fillId="0" borderId="0" xfId="0" applyFont="1" applyBorder="1" applyAlignment="1"/>
    <xf numFmtId="169" fontId="0" fillId="0" borderId="0" xfId="33" applyNumberFormat="1" applyFont="1" applyBorder="1" applyAlignment="1">
      <alignment horizontal="center"/>
    </xf>
    <xf numFmtId="10" fontId="2" fillId="3" borderId="0" xfId="0" applyNumberFormat="1" applyFont="1" applyFill="1" applyBorder="1"/>
    <xf numFmtId="3" fontId="2" fillId="3" borderId="0" xfId="0" applyNumberFormat="1" applyFont="1" applyFill="1" applyBorder="1"/>
    <xf numFmtId="167" fontId="2" fillId="3" borderId="0" xfId="58" applyNumberFormat="1" applyFont="1" applyFill="1" applyBorder="1" applyAlignment="1">
      <alignment horizontal="center"/>
    </xf>
    <xf numFmtId="0" fontId="2" fillId="3" borderId="0" xfId="0" applyFont="1" applyFill="1" applyBorder="1"/>
    <xf numFmtId="3" fontId="2" fillId="3" borderId="0" xfId="0" applyNumberFormat="1" applyFont="1" applyFill="1" applyBorder="1" applyAlignment="1">
      <alignment horizontal="center"/>
    </xf>
    <xf numFmtId="0" fontId="3" fillId="2" borderId="19" xfId="0" applyFont="1" applyFill="1" applyBorder="1" applyAlignment="1">
      <alignment horizontal="right"/>
    </xf>
    <xf numFmtId="0" fontId="3" fillId="3" borderId="19" xfId="0" applyFont="1" applyFill="1" applyBorder="1" applyAlignment="1">
      <alignment horizontal="center"/>
    </xf>
    <xf numFmtId="0" fontId="4" fillId="0" borderId="21" xfId="0" applyFont="1" applyFill="1" applyBorder="1" applyAlignment="1">
      <alignment horizontal="center"/>
    </xf>
    <xf numFmtId="0" fontId="4" fillId="0" borderId="21" xfId="0" applyFont="1" applyFill="1" applyBorder="1" applyAlignment="1">
      <alignment horizontal="right"/>
    </xf>
    <xf numFmtId="169" fontId="12" fillId="0" borderId="0" xfId="33" applyNumberFormat="1" applyFont="1" applyBorder="1" applyAlignment="1">
      <alignment horizontal="center"/>
    </xf>
    <xf numFmtId="0" fontId="4" fillId="0" borderId="18" xfId="0" applyFont="1" applyBorder="1"/>
    <xf numFmtId="0" fontId="4" fillId="0" borderId="22" xfId="0" applyFont="1" applyBorder="1" applyAlignment="1">
      <alignment horizontal="center"/>
    </xf>
    <xf numFmtId="0" fontId="4" fillId="0" borderId="23" xfId="0" applyFont="1" applyBorder="1"/>
    <xf numFmtId="0" fontId="8" fillId="0" borderId="0" xfId="0" applyFont="1" applyFill="1" applyBorder="1"/>
    <xf numFmtId="2" fontId="5" fillId="0" borderId="0" xfId="0" applyNumberFormat="1" applyFont="1" applyFill="1"/>
    <xf numFmtId="0" fontId="5" fillId="0" borderId="0" xfId="0" applyFont="1" applyFill="1" applyBorder="1" applyAlignment="1">
      <alignment horizontal="left"/>
    </xf>
    <xf numFmtId="166" fontId="11" fillId="0" borderId="0" xfId="0" applyNumberFormat="1" applyFont="1" applyFill="1" applyBorder="1"/>
    <xf numFmtId="0" fontId="8" fillId="0" borderId="0" xfId="0" applyFont="1" applyFill="1"/>
    <xf numFmtId="0" fontId="4" fillId="0" borderId="18" xfId="0" applyFont="1" applyFill="1" applyBorder="1"/>
    <xf numFmtId="0" fontId="4" fillId="0" borderId="18" xfId="0" applyFont="1" applyFill="1" applyBorder="1" applyAlignment="1">
      <alignment horizontal="right"/>
    </xf>
    <xf numFmtId="0" fontId="4" fillId="0" borderId="19" xfId="0" applyFont="1" applyFill="1" applyBorder="1"/>
    <xf numFmtId="3" fontId="5" fillId="0" borderId="19" xfId="0" applyNumberFormat="1" applyFont="1" applyFill="1" applyBorder="1"/>
    <xf numFmtId="167" fontId="5" fillId="0" borderId="19" xfId="58" applyNumberFormat="1" applyFont="1" applyFill="1" applyBorder="1"/>
    <xf numFmtId="0" fontId="6" fillId="0" borderId="0" xfId="0" applyFont="1" applyFill="1"/>
    <xf numFmtId="0" fontId="6" fillId="0" borderId="0" xfId="0" applyFont="1" applyFill="1" applyBorder="1"/>
    <xf numFmtId="3" fontId="6" fillId="0" borderId="0" xfId="0" applyNumberFormat="1" applyFont="1" applyFill="1"/>
    <xf numFmtId="168" fontId="6" fillId="0" borderId="0" xfId="0" applyNumberFormat="1" applyFont="1" applyFill="1"/>
    <xf numFmtId="0" fontId="9" fillId="0" borderId="0" xfId="0" applyFont="1" applyFill="1" applyBorder="1"/>
    <xf numFmtId="0" fontId="9" fillId="0" borderId="0" xfId="0" applyFont="1" applyFill="1" applyBorder="1" applyAlignment="1">
      <alignment horizontal="center"/>
    </xf>
    <xf numFmtId="166" fontId="6" fillId="0" borderId="0" xfId="0" applyNumberFormat="1" applyFont="1" applyFill="1"/>
    <xf numFmtId="3" fontId="6" fillId="0" borderId="0" xfId="0" applyNumberFormat="1" applyFont="1" applyFill="1" applyBorder="1"/>
    <xf numFmtId="0" fontId="6" fillId="0" borderId="0" xfId="0" applyFont="1" applyFill="1" applyBorder="1" applyAlignment="1">
      <alignment horizontal="right"/>
    </xf>
    <xf numFmtId="166" fontId="6" fillId="0" borderId="0" xfId="0" applyNumberFormat="1" applyFont="1" applyFill="1" applyBorder="1"/>
    <xf numFmtId="166" fontId="9" fillId="0" borderId="0" xfId="0" applyNumberFormat="1" applyFont="1" applyFill="1" applyBorder="1" applyAlignment="1">
      <alignment horizontal="center"/>
    </xf>
    <xf numFmtId="0" fontId="9" fillId="0" borderId="0" xfId="0" applyFont="1" applyFill="1" applyAlignment="1"/>
    <xf numFmtId="0" fontId="9" fillId="0" borderId="0" xfId="0" applyFont="1" applyFill="1" applyAlignment="1">
      <alignment horizontal="center"/>
    </xf>
    <xf numFmtId="1" fontId="9" fillId="0" borderId="0" xfId="0" applyNumberFormat="1" applyFont="1" applyFill="1" applyBorder="1"/>
    <xf numFmtId="3" fontId="9" fillId="0" borderId="0" xfId="0" quotePrefix="1" applyNumberFormat="1" applyFont="1" applyFill="1" applyBorder="1"/>
    <xf numFmtId="3" fontId="9" fillId="0" borderId="0" xfId="0" applyNumberFormat="1" applyFont="1" applyFill="1" applyBorder="1"/>
    <xf numFmtId="0" fontId="6" fillId="0" borderId="0" xfId="0" applyFont="1" applyFill="1" applyAlignment="1">
      <alignment horizontal="right"/>
    </xf>
    <xf numFmtId="0" fontId="2" fillId="0" borderId="0" xfId="0" applyFont="1" applyFill="1" applyBorder="1" applyAlignment="1">
      <alignment vertical="center"/>
    </xf>
    <xf numFmtId="0" fontId="2" fillId="0" borderId="4" xfId="0" applyFont="1" applyFill="1" applyBorder="1"/>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8"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xf numFmtId="3" fontId="2" fillId="0" borderId="4" xfId="0" applyNumberFormat="1" applyFont="1" applyFill="1" applyBorder="1"/>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xf numFmtId="9" fontId="2" fillId="0" borderId="0" xfId="58" applyFont="1" applyFill="1" applyAlignment="1">
      <alignment vertical="center"/>
    </xf>
    <xf numFmtId="0" fontId="2" fillId="0" borderId="0" xfId="0" applyFont="1" applyFill="1" applyBorder="1" applyAlignment="1">
      <alignment vertical="center" wrapText="1"/>
    </xf>
    <xf numFmtId="0" fontId="2" fillId="0" borderId="4" xfId="0" applyFont="1" applyFill="1" applyBorder="1" applyAlignment="1">
      <alignment vertical="center"/>
    </xf>
    <xf numFmtId="3" fontId="2" fillId="0" borderId="4" xfId="0" applyNumberFormat="1" applyFont="1" applyFill="1" applyBorder="1" applyAlignment="1">
      <alignment vertical="center"/>
    </xf>
    <xf numFmtId="0" fontId="5" fillId="0" borderId="19" xfId="0" applyFont="1" applyFill="1" applyBorder="1"/>
    <xf numFmtId="0" fontId="3" fillId="2" borderId="20" xfId="0" applyFont="1" applyFill="1" applyBorder="1" applyAlignment="1">
      <alignment horizontal="right"/>
    </xf>
    <xf numFmtId="0" fontId="3" fillId="2" borderId="20" xfId="0" applyFont="1" applyFill="1" applyBorder="1" applyAlignment="1">
      <alignment horizontal="center"/>
    </xf>
    <xf numFmtId="0" fontId="2" fillId="3" borderId="19" xfId="0" applyFont="1" applyFill="1" applyBorder="1"/>
    <xf numFmtId="3" fontId="2" fillId="3" borderId="19" xfId="0" applyNumberFormat="1" applyFont="1" applyFill="1" applyBorder="1"/>
    <xf numFmtId="167" fontId="2" fillId="2" borderId="19" xfId="58" applyNumberFormat="1" applyFont="1" applyFill="1" applyBorder="1"/>
    <xf numFmtId="167" fontId="2" fillId="3" borderId="19" xfId="58" applyNumberFormat="1" applyFont="1" applyFill="1" applyBorder="1" applyAlignment="1">
      <alignment horizontal="center"/>
    </xf>
    <xf numFmtId="0" fontId="1" fillId="0" borderId="0" xfId="0" applyFont="1"/>
    <xf numFmtId="0" fontId="4" fillId="0" borderId="0" xfId="0" applyFont="1" applyBorder="1" applyAlignment="1">
      <alignment horizontal="center"/>
    </xf>
    <xf numFmtId="0" fontId="2" fillId="0" borderId="0" xfId="0" applyFont="1"/>
    <xf numFmtId="0" fontId="4" fillId="0" borderId="0" xfId="0" applyFont="1" applyFill="1" applyAlignment="1">
      <alignment vertical="center"/>
    </xf>
    <xf numFmtId="3" fontId="0" fillId="0" borderId="0" xfId="0" applyNumberFormat="1" applyFill="1"/>
    <xf numFmtId="3" fontId="1" fillId="0" borderId="0" xfId="0" quotePrefix="1" applyNumberFormat="1" applyFont="1"/>
    <xf numFmtId="0" fontId="1" fillId="0" borderId="0" xfId="0" applyFont="1" applyFill="1" applyBorder="1" applyAlignment="1">
      <alignment horizontal="left"/>
    </xf>
    <xf numFmtId="0" fontId="1" fillId="0" borderId="19" xfId="0" applyFont="1" applyFill="1" applyBorder="1"/>
    <xf numFmtId="3" fontId="4" fillId="0" borderId="0" xfId="0" applyNumberFormat="1" applyFont="1" applyFill="1"/>
    <xf numFmtId="0" fontId="1" fillId="0" borderId="0" xfId="0" applyFont="1" applyBorder="1"/>
    <xf numFmtId="0" fontId="1" fillId="0" borderId="0" xfId="0" applyFont="1" applyFill="1"/>
    <xf numFmtId="3" fontId="2" fillId="0" borderId="0" xfId="0" applyNumberFormat="1" applyFont="1"/>
    <xf numFmtId="0" fontId="2" fillId="0" borderId="4" xfId="0" applyFont="1" applyBorder="1"/>
    <xf numFmtId="3" fontId="2" fillId="0" borderId="4" xfId="0" applyNumberFormat="1" applyFont="1" applyBorder="1"/>
    <xf numFmtId="167" fontId="2" fillId="0" borderId="0" xfId="58" applyNumberFormat="1" applyFont="1" applyFill="1" applyBorder="1"/>
    <xf numFmtId="167" fontId="2" fillId="0" borderId="0" xfId="58" applyNumberFormat="1" applyFont="1"/>
    <xf numFmtId="167" fontId="2" fillId="0" borderId="4" xfId="58" applyNumberFormat="1" applyFont="1" applyBorder="1"/>
    <xf numFmtId="0" fontId="3" fillId="0" borderId="5" xfId="0" quotePrefix="1" applyFont="1" applyFill="1" applyBorder="1" applyAlignment="1">
      <alignment horizontal="right"/>
    </xf>
    <xf numFmtId="0" fontId="3" fillId="0" borderId="4" xfId="0" applyFont="1" applyFill="1" applyBorder="1"/>
    <xf numFmtId="0" fontId="3" fillId="0" borderId="6" xfId="0" quotePrefix="1" applyFont="1" applyFill="1" applyBorder="1" applyAlignment="1">
      <alignment horizontal="right"/>
    </xf>
    <xf numFmtId="0" fontId="3" fillId="0" borderId="4" xfId="0" applyFont="1" applyFill="1" applyBorder="1" applyAlignment="1">
      <alignment horizontal="center"/>
    </xf>
    <xf numFmtId="3" fontId="3" fillId="0" borderId="0" xfId="0" applyNumberFormat="1" applyFont="1"/>
    <xf numFmtId="167" fontId="3" fillId="0" borderId="0" xfId="58" applyNumberFormat="1" applyFont="1" applyFill="1" applyBorder="1"/>
    <xf numFmtId="167" fontId="3" fillId="0" borderId="0" xfId="58" applyNumberFormat="1" applyFont="1"/>
    <xf numFmtId="169" fontId="7" fillId="0" borderId="0" xfId="33" applyNumberFormat="1" applyFont="1" applyFill="1" applyAlignment="1">
      <alignment vertical="center"/>
    </xf>
    <xf numFmtId="0" fontId="7" fillId="0" borderId="0" xfId="0" applyFont="1" applyFill="1" applyAlignment="1">
      <alignment vertical="center"/>
    </xf>
    <xf numFmtId="3" fontId="7"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7" fontId="2" fillId="0" borderId="0" xfId="58" applyNumberFormat="1" applyFont="1" applyFill="1" applyBorder="1" applyAlignment="1">
      <alignment horizontal="right"/>
    </xf>
    <xf numFmtId="0" fontId="13" fillId="0" borderId="0" xfId="0" applyFont="1" applyFill="1" applyBorder="1" applyAlignment="1">
      <alignment vertical="center"/>
    </xf>
    <xf numFmtId="169" fontId="13" fillId="0" borderId="0" xfId="33" applyNumberFormat="1" applyFont="1" applyFill="1" applyAlignment="1">
      <alignment vertical="center"/>
    </xf>
    <xf numFmtId="169" fontId="21" fillId="0" borderId="0" xfId="33" applyNumberFormat="1" applyFont="1"/>
    <xf numFmtId="169" fontId="1" fillId="0" borderId="0" xfId="33" applyNumberFormat="1" applyFont="1" applyBorder="1" applyAlignment="1">
      <alignment horizontal="center"/>
    </xf>
    <xf numFmtId="0" fontId="40" fillId="0" borderId="0" xfId="40" applyFont="1"/>
    <xf numFmtId="0" fontId="41" fillId="0" borderId="0" xfId="40" applyFont="1"/>
    <xf numFmtId="0" fontId="21" fillId="0" borderId="0" xfId="40"/>
    <xf numFmtId="0" fontId="42" fillId="0" borderId="0" xfId="40" applyFont="1" applyAlignment="1">
      <alignment horizontal="center"/>
    </xf>
    <xf numFmtId="17" fontId="42" fillId="0" borderId="0" xfId="40" quotePrefix="1" applyNumberFormat="1" applyFont="1" applyAlignment="1">
      <alignment horizontal="center"/>
    </xf>
    <xf numFmtId="0" fontId="43" fillId="0" borderId="0" xfId="40" applyFont="1" applyAlignment="1">
      <alignment horizontal="left" indent="15"/>
    </xf>
    <xf numFmtId="0" fontId="45" fillId="0" borderId="0" xfId="40" applyFont="1" applyAlignment="1"/>
    <xf numFmtId="0" fontId="46" fillId="0" borderId="0" xfId="40" applyFont="1"/>
    <xf numFmtId="0" fontId="40" fillId="0" borderId="0" xfId="40" quotePrefix="1" applyFont="1"/>
    <xf numFmtId="17" fontId="42" fillId="0" borderId="0" xfId="40" applyNumberFormat="1" applyFont="1" applyAlignment="1">
      <alignment horizontal="center"/>
    </xf>
    <xf numFmtId="0" fontId="47" fillId="0" borderId="0" xfId="40" applyFont="1"/>
    <xf numFmtId="0" fontId="18" fillId="0" borderId="0" xfId="43" applyFont="1" applyBorder="1" applyProtection="1"/>
    <xf numFmtId="0" fontId="17" fillId="0" borderId="7" xfId="43" applyFont="1" applyBorder="1" applyAlignment="1" applyProtection="1">
      <alignment horizontal="left"/>
    </xf>
    <xf numFmtId="0" fontId="17" fillId="0" borderId="7" xfId="43" applyFont="1" applyBorder="1" applyProtection="1"/>
    <xf numFmtId="0" fontId="17" fillId="0" borderId="7" xfId="43" applyFont="1" applyBorder="1" applyAlignment="1" applyProtection="1">
      <alignment horizontal="center"/>
    </xf>
    <xf numFmtId="0" fontId="19" fillId="0" borderId="0" xfId="43" applyFont="1" applyBorder="1" applyProtection="1"/>
    <xf numFmtId="0" fontId="19" fillId="0" borderId="0" xfId="43" applyFont="1" applyBorder="1" applyAlignment="1" applyProtection="1">
      <alignment horizontal="center"/>
    </xf>
    <xf numFmtId="0" fontId="18" fillId="0" borderId="0" xfId="43" applyFont="1" applyBorder="1" applyAlignment="1" applyProtection="1">
      <alignment horizontal="left"/>
    </xf>
    <xf numFmtId="0" fontId="18" fillId="0" borderId="0" xfId="40" applyFont="1"/>
    <xf numFmtId="0" fontId="18" fillId="0" borderId="0" xfId="43" applyFont="1" applyBorder="1" applyAlignment="1" applyProtection="1">
      <alignment horizontal="right"/>
    </xf>
    <xf numFmtId="0" fontId="17" fillId="0" borderId="0" xfId="43" applyFont="1" applyBorder="1" applyAlignment="1" applyProtection="1">
      <alignment horizontal="left"/>
    </xf>
    <xf numFmtId="0" fontId="19" fillId="0" borderId="0" xfId="43" applyFont="1" applyBorder="1" applyAlignment="1" applyProtection="1">
      <alignment horizontal="right"/>
    </xf>
    <xf numFmtId="0" fontId="14" fillId="0" borderId="0" xfId="40" applyFont="1"/>
    <xf numFmtId="0" fontId="21" fillId="0" borderId="0" xfId="40" applyBorder="1"/>
    <xf numFmtId="0" fontId="4" fillId="0" borderId="0" xfId="40" applyFont="1"/>
    <xf numFmtId="3" fontId="4" fillId="0" borderId="0" xfId="0" applyNumberFormat="1" applyFont="1" applyFill="1" applyBorder="1" applyAlignment="1">
      <alignment horizontal="right"/>
    </xf>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169" fontId="39" fillId="0" borderId="0" xfId="33" applyNumberFormat="1" applyFont="1" applyAlignment="1"/>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8" fontId="3"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8"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9" fontId="2" fillId="0" borderId="0" xfId="33" applyNumberFormat="1" applyFont="1" applyFill="1" applyAlignment="1">
      <alignment horizontal="right" vertical="center"/>
    </xf>
    <xf numFmtId="169" fontId="2" fillId="0" borderId="0" xfId="33" applyNumberFormat="1" applyFont="1" applyFill="1" applyAlignment="1">
      <alignment vertical="center"/>
    </xf>
    <xf numFmtId="169" fontId="2" fillId="3" borderId="0" xfId="33" applyNumberFormat="1" applyFont="1" applyFill="1"/>
    <xf numFmtId="169" fontId="48" fillId="3" borderId="0" xfId="33" applyNumberFormat="1" applyFont="1" applyFill="1"/>
    <xf numFmtId="169" fontId="39" fillId="0" borderId="0" xfId="33" applyNumberFormat="1" applyFont="1" applyAlignment="1">
      <alignment horizontal="right"/>
    </xf>
    <xf numFmtId="0" fontId="4" fillId="0" borderId="0" xfId="0" applyFont="1" applyBorder="1"/>
    <xf numFmtId="0" fontId="4" fillId="0" borderId="8" xfId="0" applyFont="1" applyBorder="1"/>
    <xf numFmtId="169" fontId="4" fillId="0" borderId="8" xfId="33" applyNumberFormat="1" applyFont="1" applyBorder="1" applyAlignment="1">
      <alignment horizontal="center"/>
    </xf>
    <xf numFmtId="9" fontId="4" fillId="0" borderId="0" xfId="58" applyFont="1" applyBorder="1" applyAlignment="1">
      <alignment horizontal="center"/>
    </xf>
    <xf numFmtId="169" fontId="4" fillId="0" borderId="0" xfId="33" applyNumberFormat="1" applyFont="1" applyBorder="1" applyAlignment="1">
      <alignment horizontal="center"/>
    </xf>
    <xf numFmtId="0" fontId="4" fillId="0" borderId="21" xfId="0" applyFont="1" applyBorder="1"/>
    <xf numFmtId="169" fontId="4" fillId="0" borderId="21" xfId="33" applyNumberFormat="1" applyFont="1" applyBorder="1"/>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xf numFmtId="3" fontId="2" fillId="0" borderId="0" xfId="0" applyNumberFormat="1" applyFont="1" applyBorder="1"/>
    <xf numFmtId="167" fontId="2" fillId="0" borderId="0" xfId="58" applyNumberFormat="1" applyFont="1" applyBorder="1"/>
    <xf numFmtId="0" fontId="5" fillId="35" borderId="0" xfId="0" applyFont="1" applyFill="1"/>
    <xf numFmtId="169" fontId="5" fillId="35" borderId="0" xfId="33" applyNumberFormat="1" applyFont="1" applyFill="1" applyBorder="1"/>
    <xf numFmtId="3" fontId="2" fillId="0" borderId="0" xfId="0" quotePrefix="1" applyNumberFormat="1" applyFont="1" applyFill="1" applyBorder="1" applyAlignment="1">
      <alignment vertical="center"/>
    </xf>
    <xf numFmtId="168" fontId="2" fillId="0" borderId="0" xfId="0" applyNumberFormat="1" applyFont="1" applyFill="1" applyAlignment="1">
      <alignment horizontal="left" vertical="center"/>
    </xf>
    <xf numFmtId="3"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36" applyNumberFormat="1" applyFont="1" applyFill="1"/>
    <xf numFmtId="3" fontId="2" fillId="0" borderId="0" xfId="38" applyNumberFormat="1" applyFont="1" applyFill="1"/>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9" fontId="1" fillId="0" borderId="0" xfId="33" applyNumberFormat="1" applyFont="1" applyFill="1" applyBorder="1" applyAlignment="1">
      <alignment horizontal="center"/>
    </xf>
    <xf numFmtId="169" fontId="1" fillId="0" borderId="0" xfId="33" applyNumberFormat="1" applyFont="1" applyBorder="1"/>
    <xf numFmtId="169" fontId="1" fillId="0" borderId="0" xfId="33" applyNumberFormat="1" applyFont="1"/>
    <xf numFmtId="3" fontId="1" fillId="0" borderId="0" xfId="0" applyNumberFormat="1" applyFont="1"/>
    <xf numFmtId="169" fontId="39" fillId="0" borderId="0" xfId="33" applyNumberFormat="1" applyFont="1"/>
    <xf numFmtId="0" fontId="1" fillId="36" borderId="0" xfId="0" applyFont="1" applyFill="1"/>
    <xf numFmtId="0" fontId="3" fillId="0" borderId="0" xfId="0" applyFont="1" applyFill="1" applyAlignment="1">
      <alignment horizontal="left" vertical="center"/>
    </xf>
    <xf numFmtId="3" fontId="4" fillId="0" borderId="0" xfId="0" applyNumberFormat="1" applyFont="1" applyFill="1" applyBorder="1" applyAlignment="1">
      <alignment horizontal="left"/>
    </xf>
    <xf numFmtId="3" fontId="1" fillId="0" borderId="0" xfId="0" applyNumberFormat="1" applyFont="1" applyFill="1" applyBorder="1" applyAlignment="1">
      <alignment horizontal="left"/>
    </xf>
    <xf numFmtId="169" fontId="0" fillId="0" borderId="0" xfId="33" applyNumberFormat="1" applyFont="1"/>
    <xf numFmtId="1" fontId="4" fillId="0" borderId="0" xfId="0" applyNumberFormat="1" applyFont="1" applyFill="1" applyBorder="1"/>
    <xf numFmtId="169" fontId="4" fillId="0" borderId="0" xfId="33" applyNumberFormat="1" applyFont="1" applyBorder="1"/>
    <xf numFmtId="0" fontId="0" fillId="36" borderId="0" xfId="0" applyFill="1"/>
    <xf numFmtId="0" fontId="50" fillId="0" borderId="0" xfId="69" applyBorder="1" applyAlignment="1" applyProtection="1">
      <alignment horizontal="center"/>
    </xf>
    <xf numFmtId="0" fontId="2" fillId="37" borderId="0" xfId="0" applyFont="1" applyFill="1" applyAlignment="1">
      <alignment vertical="center"/>
    </xf>
    <xf numFmtId="3" fontId="2" fillId="37" borderId="0" xfId="0" applyNumberFormat="1" applyFont="1" applyFill="1" applyAlignment="1">
      <alignment vertical="center"/>
    </xf>
    <xf numFmtId="167" fontId="2" fillId="37" borderId="0" xfId="58" applyNumberFormat="1" applyFont="1" applyFill="1" applyBorder="1"/>
    <xf numFmtId="167" fontId="2" fillId="37" borderId="0" xfId="58" applyNumberFormat="1" applyFont="1" applyFill="1" applyAlignment="1">
      <alignment vertical="center"/>
    </xf>
    <xf numFmtId="3" fontId="2" fillId="37" borderId="0" xfId="0" applyNumberFormat="1" applyFont="1" applyFill="1"/>
    <xf numFmtId="3" fontId="2" fillId="37" borderId="0" xfId="0" quotePrefix="1" applyNumberFormat="1" applyFont="1" applyFill="1" applyAlignment="1">
      <alignment horizontal="right"/>
    </xf>
    <xf numFmtId="0" fontId="3" fillId="37" borderId="18" xfId="0" applyFont="1" applyFill="1" applyBorder="1" applyAlignment="1">
      <alignment horizontal="center"/>
    </xf>
    <xf numFmtId="0" fontId="3" fillId="37" borderId="18" xfId="0" quotePrefix="1" applyFont="1" applyFill="1" applyBorder="1" applyAlignment="1">
      <alignment horizontal="center"/>
    </xf>
    <xf numFmtId="0" fontId="3" fillId="37" borderId="19" xfId="0" applyFont="1" applyFill="1" applyBorder="1" applyAlignment="1">
      <alignment horizontal="center"/>
    </xf>
    <xf numFmtId="0" fontId="3" fillId="37" borderId="21" xfId="0" applyFont="1" applyFill="1" applyBorder="1" applyAlignment="1">
      <alignment horizontal="center"/>
    </xf>
    <xf numFmtId="0" fontId="3" fillId="37" borderId="21" xfId="0" applyNumberFormat="1" applyFont="1" applyFill="1" applyBorder="1" applyAlignment="1">
      <alignment horizontal="center"/>
    </xf>
    <xf numFmtId="0" fontId="2" fillId="37" borderId="0" xfId="0" applyFont="1" applyFill="1"/>
    <xf numFmtId="167" fontId="2" fillId="37" borderId="0" xfId="58" applyNumberFormat="1" applyFont="1" applyFill="1" applyAlignment="1">
      <alignment vertical="top"/>
    </xf>
    <xf numFmtId="0" fontId="2" fillId="37" borderId="19" xfId="0" applyFont="1" applyFill="1" applyBorder="1"/>
    <xf numFmtId="3" fontId="2" fillId="37" borderId="19" xfId="0" applyNumberFormat="1" applyFont="1" applyFill="1" applyBorder="1"/>
    <xf numFmtId="0" fontId="2" fillId="37" borderId="1" xfId="0" applyFont="1" applyFill="1" applyBorder="1"/>
    <xf numFmtId="3" fontId="2" fillId="37" borderId="1" xfId="0" applyNumberFormat="1" applyFont="1" applyFill="1" applyBorder="1"/>
    <xf numFmtId="3" fontId="1" fillId="0" borderId="0" xfId="0" quotePrefix="1" applyNumberFormat="1" applyFont="1" applyBorder="1"/>
    <xf numFmtId="0" fontId="4" fillId="0" borderId="19" xfId="0" applyFont="1" applyFill="1" applyBorder="1" applyAlignment="1">
      <alignment horizontal="right"/>
    </xf>
    <xf numFmtId="0" fontId="1" fillId="0" borderId="0" xfId="0" quotePrefix="1" applyFont="1" applyFill="1" applyBorder="1" applyAlignment="1">
      <alignment horizontal="right"/>
    </xf>
    <xf numFmtId="3" fontId="1" fillId="0" borderId="0" xfId="0" applyNumberFormat="1" applyFont="1" applyFill="1" applyBorder="1"/>
    <xf numFmtId="17" fontId="1" fillId="0" borderId="0" xfId="0" quotePrefix="1" applyNumberFormat="1" applyFont="1" applyFill="1" applyBorder="1" applyAlignment="1">
      <alignment horizontal="right"/>
    </xf>
    <xf numFmtId="166" fontId="1" fillId="0" borderId="0" xfId="0" applyNumberFormat="1" applyFont="1" applyFill="1" applyBorder="1"/>
    <xf numFmtId="166" fontId="1" fillId="0" borderId="0" xfId="0" applyNumberFormat="1" applyFont="1" applyFill="1" applyBorder="1" applyAlignment="1">
      <alignment horizontal="right"/>
    </xf>
    <xf numFmtId="168" fontId="1" fillId="0" borderId="0" xfId="0" applyNumberFormat="1" applyFont="1" applyFill="1" applyBorder="1"/>
    <xf numFmtId="168" fontId="1" fillId="0" borderId="0" xfId="0" applyNumberFormat="1" applyFont="1" applyFill="1" applyBorder="1" applyAlignment="1">
      <alignment horizontal="right"/>
    </xf>
    <xf numFmtId="166" fontId="1" fillId="0" borderId="1" xfId="0" applyNumberFormat="1" applyFont="1" applyFill="1" applyBorder="1" applyAlignment="1">
      <alignment horizontal="right"/>
    </xf>
    <xf numFmtId="170" fontId="2" fillId="37" borderId="0" xfId="0" quotePrefix="1" applyNumberFormat="1" applyFont="1" applyFill="1" applyAlignment="1">
      <alignment horizontal="right"/>
    </xf>
    <xf numFmtId="0" fontId="4" fillId="36" borderId="0" xfId="0" applyFont="1" applyFill="1" applyAlignment="1">
      <alignment horizontal="center" vertical="top" wrapText="1"/>
    </xf>
    <xf numFmtId="0" fontId="3" fillId="0" borderId="0" xfId="0" quotePrefix="1" applyFont="1" applyFill="1" applyBorder="1" applyAlignment="1">
      <alignment horizontal="right"/>
    </xf>
    <xf numFmtId="0" fontId="3" fillId="0" borderId="6" xfId="0" quotePrefix="1" applyFont="1" applyFill="1" applyBorder="1" applyAlignment="1">
      <alignment horizontal="center"/>
    </xf>
    <xf numFmtId="4" fontId="53" fillId="0" borderId="0" xfId="0" applyNumberFormat="1" applyFont="1" applyFill="1" applyBorder="1" applyAlignment="1">
      <alignment horizontal="right" wrapText="1"/>
    </xf>
    <xf numFmtId="4" fontId="18" fillId="0" borderId="0" xfId="0" applyNumberFormat="1" applyFont="1" applyFill="1" applyBorder="1" applyAlignment="1">
      <alignment horizontal="right" wrapText="1"/>
    </xf>
    <xf numFmtId="0" fontId="53" fillId="0" borderId="0" xfId="0" applyFont="1" applyFill="1" applyBorder="1" applyAlignment="1">
      <alignment horizontal="right" wrapText="1"/>
    </xf>
    <xf numFmtId="0" fontId="1" fillId="0" borderId="0" xfId="0" applyFont="1" applyFill="1" applyAlignment="1">
      <alignment horizontal="right"/>
    </xf>
    <xf numFmtId="3" fontId="1" fillId="0" borderId="0" xfId="0" applyNumberFormat="1" applyFont="1" applyFill="1" applyAlignment="1">
      <alignment horizontal="right"/>
    </xf>
    <xf numFmtId="3" fontId="1" fillId="0" borderId="0" xfId="0" applyNumberFormat="1" applyFont="1" applyFill="1"/>
    <xf numFmtId="167" fontId="1" fillId="0" borderId="0" xfId="58" applyNumberFormat="1" applyFont="1" applyFill="1" applyBorder="1"/>
    <xf numFmtId="3" fontId="1" fillId="0" borderId="0" xfId="0" applyNumberFormat="1" applyFont="1" applyFill="1" applyAlignment="1">
      <alignment horizontal="left"/>
    </xf>
    <xf numFmtId="0" fontId="2" fillId="0" borderId="0" xfId="0" applyFont="1" applyFill="1" applyAlignment="1">
      <alignment horizontal="left" vertical="center"/>
    </xf>
    <xf numFmtId="167" fontId="2" fillId="0" borderId="4" xfId="58" applyNumberFormat="1" applyFont="1" applyFill="1" applyBorder="1"/>
    <xf numFmtId="1" fontId="1" fillId="0" borderId="0" xfId="0" quotePrefix="1" applyNumberFormat="1" applyFont="1"/>
    <xf numFmtId="0" fontId="50" fillId="0" borderId="0" xfId="69" applyFill="1" applyAlignment="1">
      <alignment horizontal="center"/>
    </xf>
    <xf numFmtId="0" fontId="50" fillId="0" borderId="0" xfId="69" applyAlignment="1">
      <alignment horizontal="center"/>
    </xf>
    <xf numFmtId="0" fontId="55" fillId="0" borderId="0" xfId="0" applyFont="1" applyFill="1" applyBorder="1"/>
    <xf numFmtId="3" fontId="55" fillId="0" borderId="0" xfId="0" applyNumberFormat="1" applyFont="1" applyFill="1" applyBorder="1"/>
    <xf numFmtId="168" fontId="55" fillId="0" borderId="0" xfId="0" applyNumberFormat="1" applyFont="1" applyFill="1" applyBorder="1"/>
    <xf numFmtId="0" fontId="55" fillId="0" borderId="0" xfId="0" applyFont="1" applyFill="1" applyAlignment="1">
      <alignment vertical="center"/>
    </xf>
    <xf numFmtId="3" fontId="56" fillId="0" borderId="0" xfId="0" applyNumberFormat="1" applyFont="1" applyFill="1" applyBorder="1"/>
    <xf numFmtId="0" fontId="57" fillId="0" borderId="0" xfId="0" applyFont="1" applyFill="1" applyBorder="1"/>
    <xf numFmtId="3" fontId="57" fillId="0" borderId="0" xfId="0" applyNumberFormat="1" applyFont="1" applyFill="1" applyBorder="1"/>
    <xf numFmtId="168" fontId="57" fillId="0" borderId="0" xfId="0" applyNumberFormat="1" applyFont="1" applyFill="1" applyBorder="1"/>
    <xf numFmtId="0" fontId="57" fillId="0" borderId="0" xfId="0" applyFont="1" applyFill="1" applyAlignment="1">
      <alignment vertical="center"/>
    </xf>
    <xf numFmtId="3" fontId="39" fillId="0" borderId="0" xfId="0" applyNumberFormat="1" applyFont="1" applyFill="1" applyBorder="1"/>
    <xf numFmtId="3" fontId="57" fillId="0" borderId="0" xfId="0" applyNumberFormat="1" applyFont="1" applyFill="1" applyAlignment="1">
      <alignment vertical="center"/>
    </xf>
    <xf numFmtId="0" fontId="4" fillId="0" borderId="0" xfId="0" applyFont="1" applyFill="1" applyBorder="1" applyAlignment="1">
      <alignment horizontal="right"/>
    </xf>
    <xf numFmtId="3" fontId="58" fillId="0" borderId="0" xfId="0" applyNumberFormat="1" applyFont="1" applyBorder="1" applyAlignment="1">
      <alignment wrapText="1"/>
    </xf>
    <xf numFmtId="0" fontId="4" fillId="0" borderId="26" xfId="0" applyFont="1" applyFill="1" applyBorder="1" applyAlignment="1">
      <alignment horizontal="center"/>
    </xf>
    <xf numFmtId="0" fontId="4" fillId="0" borderId="27" xfId="0" applyFont="1" applyFill="1" applyBorder="1" applyAlignment="1">
      <alignment horizontal="center"/>
    </xf>
    <xf numFmtId="0" fontId="4" fillId="0" borderId="27" xfId="0" applyFont="1" applyFill="1" applyBorder="1" applyAlignment="1">
      <alignment horizontal="right"/>
    </xf>
    <xf numFmtId="4" fontId="14" fillId="0" borderId="0" xfId="0" applyNumberFormat="1" applyFont="1" applyFill="1" applyBorder="1" applyAlignment="1">
      <alignment horizontal="right"/>
    </xf>
    <xf numFmtId="3" fontId="58" fillId="0" borderId="0" xfId="0" applyNumberFormat="1" applyFont="1" applyBorder="1" applyAlignment="1">
      <alignment horizontal="left" wrapText="1"/>
    </xf>
    <xf numFmtId="167" fontId="5" fillId="0" borderId="0" xfId="58" applyNumberFormat="1" applyFont="1" applyFill="1"/>
    <xf numFmtId="3" fontId="14" fillId="0" borderId="0" xfId="0" applyNumberFormat="1" applyFont="1" applyFill="1" applyAlignment="1">
      <alignment horizontal="right"/>
    </xf>
    <xf numFmtId="167" fontId="0" fillId="0" borderId="0" xfId="58" applyNumberFormat="1" applyFont="1"/>
    <xf numFmtId="172" fontId="3" fillId="0" borderId="0" xfId="70" applyNumberFormat="1" applyFont="1" applyFill="1" applyAlignment="1">
      <alignment horizontal="right" vertical="center"/>
    </xf>
    <xf numFmtId="4" fontId="4" fillId="0" borderId="0" xfId="0" applyNumberFormat="1" applyFont="1" applyFill="1" applyBorder="1" applyAlignment="1">
      <alignment horizontal="right"/>
    </xf>
    <xf numFmtId="3" fontId="3" fillId="0" borderId="0" xfId="36" applyNumberFormat="1" applyFont="1" applyFill="1"/>
    <xf numFmtId="3" fontId="3" fillId="0" borderId="0" xfId="38" applyNumberFormat="1" applyFont="1" applyFill="1"/>
    <xf numFmtId="0" fontId="3" fillId="0" borderId="0" xfId="0" applyFont="1"/>
    <xf numFmtId="37" fontId="0" fillId="0" borderId="0" xfId="0" applyNumberFormat="1"/>
    <xf numFmtId="167" fontId="3" fillId="0" borderId="0" xfId="0" applyNumberFormat="1" applyFont="1"/>
    <xf numFmtId="167" fontId="2" fillId="0" borderId="0" xfId="0" applyNumberFormat="1" applyFont="1"/>
    <xf numFmtId="167" fontId="2" fillId="0" borderId="0" xfId="0" applyNumberFormat="1" applyFont="1" applyFill="1" applyAlignment="1">
      <alignment vertical="center"/>
    </xf>
    <xf numFmtId="167" fontId="1" fillId="0" borderId="0" xfId="58" applyNumberFormat="1" applyFont="1" applyFill="1"/>
    <xf numFmtId="3" fontId="4" fillId="0" borderId="0" xfId="0" applyNumberFormat="1" applyFont="1" applyFill="1" applyBorder="1" applyAlignment="1">
      <alignment horizontal="center"/>
    </xf>
    <xf numFmtId="41" fontId="3" fillId="0" borderId="0" xfId="0" applyNumberFormat="1" applyFont="1"/>
    <xf numFmtId="0" fontId="3" fillId="0" borderId="0" xfId="0" applyFont="1" applyBorder="1"/>
    <xf numFmtId="3" fontId="3" fillId="0" borderId="0" xfId="0" applyNumberFormat="1" applyFont="1" applyBorder="1"/>
    <xf numFmtId="167" fontId="3" fillId="0" borderId="0" xfId="58" applyNumberFormat="1" applyFont="1" applyBorder="1"/>
    <xf numFmtId="4" fontId="0" fillId="0" borderId="0" xfId="0" applyNumberFormat="1"/>
    <xf numFmtId="41" fontId="0" fillId="0" borderId="0" xfId="0" applyNumberFormat="1"/>
    <xf numFmtId="41" fontId="4" fillId="0" borderId="0" xfId="0" applyNumberFormat="1" applyFont="1"/>
    <xf numFmtId="37" fontId="3" fillId="0" borderId="0" xfId="0" applyNumberFormat="1" applyFont="1"/>
    <xf numFmtId="0" fontId="3" fillId="0" borderId="3" xfId="0" applyFont="1" applyBorder="1"/>
    <xf numFmtId="3" fontId="3" fillId="0" borderId="3" xfId="0" applyNumberFormat="1" applyFont="1" applyBorder="1"/>
    <xf numFmtId="167" fontId="3" fillId="0" borderId="3" xfId="58" applyNumberFormat="1" applyFont="1" applyFill="1" applyBorder="1"/>
    <xf numFmtId="167" fontId="3" fillId="0" borderId="3" xfId="58" applyNumberFormat="1" applyFont="1" applyBorder="1"/>
    <xf numFmtId="168" fontId="3" fillId="0" borderId="0" xfId="0" applyNumberFormat="1" applyFont="1" applyFill="1" applyAlignment="1">
      <alignment horizontal="left" vertical="center"/>
    </xf>
    <xf numFmtId="9" fontId="2" fillId="0" borderId="0" xfId="58" applyFont="1" applyFill="1" applyBorder="1"/>
    <xf numFmtId="0" fontId="4" fillId="38" borderId="20" xfId="0" quotePrefix="1" applyFont="1" applyFill="1" applyBorder="1" applyAlignment="1">
      <alignment horizontal="center"/>
    </xf>
    <xf numFmtId="0" fontId="4" fillId="38" borderId="21" xfId="0" applyFont="1" applyFill="1" applyBorder="1" applyAlignment="1">
      <alignment horizontal="center"/>
    </xf>
    <xf numFmtId="0" fontId="4" fillId="38" borderId="20" xfId="0" applyFont="1" applyFill="1" applyBorder="1" applyAlignment="1">
      <alignment horizontal="right"/>
    </xf>
    <xf numFmtId="0" fontId="4" fillId="38" borderId="21" xfId="0" applyFont="1" applyFill="1" applyBorder="1" applyAlignment="1">
      <alignment horizontal="right"/>
    </xf>
    <xf numFmtId="0" fontId="4" fillId="38" borderId="18" xfId="0" applyFont="1" applyFill="1" applyBorder="1" applyAlignment="1">
      <alignment horizontal="left"/>
    </xf>
    <xf numFmtId="0" fontId="4" fillId="38" borderId="19" xfId="0" applyFont="1" applyFill="1" applyBorder="1" applyAlignment="1">
      <alignment horizontal="center"/>
    </xf>
    <xf numFmtId="3" fontId="0" fillId="0" borderId="0" xfId="0" applyNumberFormat="1" applyFill="1" applyBorder="1"/>
    <xf numFmtId="0" fontId="1" fillId="0" borderId="29" xfId="0" applyFont="1" applyFill="1" applyBorder="1" applyAlignment="1">
      <alignment horizontal="left"/>
    </xf>
    <xf numFmtId="3" fontId="0" fillId="0" borderId="29" xfId="0" applyNumberFormat="1" applyFill="1" applyBorder="1"/>
    <xf numFmtId="167" fontId="5" fillId="0" borderId="29" xfId="58" applyNumberFormat="1" applyFont="1" applyFill="1" applyBorder="1"/>
    <xf numFmtId="0" fontId="4" fillId="38" borderId="0" xfId="0" applyFont="1" applyFill="1" applyBorder="1" applyAlignment="1">
      <alignment horizontal="left"/>
    </xf>
    <xf numFmtId="3" fontId="4" fillId="38" borderId="0" xfId="0" applyNumberFormat="1" applyFont="1" applyFill="1" applyBorder="1"/>
    <xf numFmtId="167" fontId="4" fillId="38" borderId="0" xfId="58" applyNumberFormat="1" applyFont="1" applyFill="1" applyBorder="1"/>
    <xf numFmtId="3" fontId="5" fillId="0" borderId="29" xfId="0" applyNumberFormat="1" applyFont="1" applyFill="1" applyBorder="1"/>
    <xf numFmtId="0" fontId="4" fillId="38" borderId="30" xfId="0" applyFont="1" applyFill="1" applyBorder="1"/>
    <xf numFmtId="3" fontId="4" fillId="38" borderId="30" xfId="0" applyNumberFormat="1" applyFont="1" applyFill="1" applyBorder="1"/>
    <xf numFmtId="167" fontId="4" fillId="38" borderId="30" xfId="58" applyNumberFormat="1" applyFont="1" applyFill="1" applyBorder="1"/>
    <xf numFmtId="166" fontId="4" fillId="38" borderId="30" xfId="0" applyNumberFormat="1" applyFont="1" applyFill="1" applyBorder="1"/>
    <xf numFmtId="0" fontId="4" fillId="38" borderId="0" xfId="0" applyFont="1" applyFill="1" applyBorder="1"/>
    <xf numFmtId="3" fontId="4" fillId="38" borderId="0" xfId="0" applyNumberFormat="1" applyFont="1" applyFill="1"/>
    <xf numFmtId="166" fontId="5" fillId="38" borderId="0" xfId="0" applyNumberFormat="1" applyFont="1" applyFill="1" applyBorder="1"/>
    <xf numFmtId="167" fontId="2" fillId="0" borderId="0" xfId="58" applyNumberFormat="1" applyFont="1" applyFill="1" applyAlignment="1">
      <alignment vertical="center"/>
    </xf>
    <xf numFmtId="4" fontId="2" fillId="0" borderId="0" xfId="0" applyNumberFormat="1" applyFont="1" applyFill="1" applyAlignment="1">
      <alignment vertical="center"/>
    </xf>
    <xf numFmtId="171" fontId="58" fillId="0" borderId="0" xfId="0" applyNumberFormat="1" applyFont="1" applyFill="1" applyBorder="1" applyAlignment="1">
      <alignment wrapText="1"/>
    </xf>
    <xf numFmtId="41" fontId="5" fillId="0" borderId="0" xfId="70" applyFont="1" applyFill="1"/>
    <xf numFmtId="0" fontId="52" fillId="0" borderId="0" xfId="0" applyFont="1" applyFill="1" applyBorder="1"/>
    <xf numFmtId="41" fontId="3" fillId="0" borderId="0" xfId="70" applyFont="1"/>
    <xf numFmtId="9" fontId="3" fillId="0" borderId="0" xfId="58" applyFont="1" applyFill="1" applyBorder="1"/>
    <xf numFmtId="0" fontId="51" fillId="0" borderId="0" xfId="0" applyFont="1" applyFill="1" applyBorder="1" applyAlignment="1">
      <alignment horizontal="left" wrapText="1"/>
    </xf>
    <xf numFmtId="0" fontId="2" fillId="0" borderId="0" xfId="0" applyFont="1" applyFill="1" applyBorder="1" applyAlignment="1">
      <alignment horizontal="left" wrapText="1"/>
    </xf>
    <xf numFmtId="4" fontId="2" fillId="0" borderId="0" xfId="0" applyNumberFormat="1" applyFont="1" applyFill="1" applyBorder="1"/>
    <xf numFmtId="4" fontId="5" fillId="0" borderId="0" xfId="0" applyNumberFormat="1" applyFont="1" applyFill="1"/>
    <xf numFmtId="4" fontId="5" fillId="0" borderId="0" xfId="58" applyNumberFormat="1" applyFont="1" applyFill="1"/>
    <xf numFmtId="3" fontId="4" fillId="0" borderId="0" xfId="0" applyNumberFormat="1" applyFont="1" applyFill="1" applyBorder="1" applyAlignment="1">
      <alignment horizontal="center" vertical="center" wrapText="1"/>
    </xf>
    <xf numFmtId="4" fontId="6" fillId="0" borderId="0" xfId="0" applyNumberFormat="1" applyFont="1" applyFill="1"/>
    <xf numFmtId="41" fontId="3" fillId="0" borderId="0" xfId="70" applyFont="1" applyFill="1" applyBorder="1"/>
    <xf numFmtId="0" fontId="44" fillId="0" borderId="0" xfId="40" applyFont="1" applyAlignment="1">
      <alignment horizontal="center"/>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6" xfId="0" applyFont="1" applyFill="1" applyBorder="1" applyAlignment="1">
      <alignment horizontal="center"/>
    </xf>
    <xf numFmtId="0" fontId="3" fillId="2" borderId="19" xfId="0" applyFont="1" applyFill="1" applyBorder="1" applyAlignment="1">
      <alignment horizontal="center"/>
    </xf>
    <xf numFmtId="0" fontId="49" fillId="0" borderId="0" xfId="40" applyFont="1" applyAlignment="1">
      <alignment horizontal="left"/>
    </xf>
    <xf numFmtId="0" fontId="17" fillId="0" borderId="0" xfId="43" applyFont="1" applyBorder="1" applyAlignment="1" applyProtection="1">
      <alignment horizontal="center" vertical="center"/>
    </xf>
    <xf numFmtId="0" fontId="18" fillId="0" borderId="2" xfId="40" applyFont="1" applyBorder="1" applyAlignment="1">
      <alignment horizontal="justify" vertical="center" wrapText="1"/>
    </xf>
    <xf numFmtId="0" fontId="44" fillId="0" borderId="0" xfId="40" applyFont="1" applyAlignment="1">
      <alignment horizontal="center"/>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24" xfId="0" applyFont="1" applyFill="1" applyBorder="1" applyAlignment="1">
      <alignment horizontal="center" vertical="center" wrapText="1"/>
    </xf>
    <xf numFmtId="0" fontId="4" fillId="38" borderId="20" xfId="0" applyFont="1" applyFill="1" applyBorder="1" applyAlignment="1">
      <alignment horizontal="center"/>
    </xf>
    <xf numFmtId="0" fontId="4" fillId="0" borderId="30" xfId="0" applyFont="1" applyFill="1" applyBorder="1" applyAlignment="1">
      <alignment horizontal="center" vertical="center" wrapText="1"/>
    </xf>
    <xf numFmtId="0" fontId="4" fillId="0" borderId="18" xfId="0" quotePrefix="1" applyFont="1" applyFill="1" applyBorder="1" applyAlignment="1">
      <alignment horizontal="center" vertical="center"/>
    </xf>
    <xf numFmtId="0" fontId="4" fillId="0" borderId="26" xfId="0" quotePrefix="1" applyFont="1" applyFill="1" applyBorder="1" applyAlignment="1">
      <alignment horizontal="center" vertical="center"/>
    </xf>
    <xf numFmtId="0" fontId="2" fillId="2" borderId="0" xfId="0" applyFont="1" applyFill="1" applyBorder="1" applyAlignment="1">
      <alignment vertical="top" wrapText="1"/>
    </xf>
    <xf numFmtId="0" fontId="2" fillId="2" borderId="0" xfId="0" applyFont="1" applyFill="1" applyBorder="1" applyAlignment="1">
      <alignment vertical="top"/>
    </xf>
    <xf numFmtId="0" fontId="4" fillId="0" borderId="18" xfId="0" applyFont="1" applyBorder="1" applyAlignment="1">
      <alignment horizontal="center"/>
    </xf>
    <xf numFmtId="0" fontId="4" fillId="0" borderId="20" xfId="0" applyFont="1" applyBorder="1" applyAlignment="1">
      <alignment horizontal="center"/>
    </xf>
    <xf numFmtId="0" fontId="4" fillId="0" borderId="0" xfId="0" applyFont="1" applyFill="1" applyBorder="1" applyAlignment="1">
      <alignment horizontal="center"/>
    </xf>
    <xf numFmtId="0" fontId="4" fillId="0" borderId="20" xfId="0"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19" xfId="0" quotePrefix="1" applyFont="1" applyFill="1" applyBorder="1" applyAlignment="1">
      <alignment horizontal="center" vertical="center"/>
    </xf>
    <xf numFmtId="0" fontId="9" fillId="0" borderId="0" xfId="0" applyFont="1" applyFill="1" applyBorder="1" applyAlignment="1">
      <alignment horizontal="center" vertical="center" wrapText="1"/>
    </xf>
    <xf numFmtId="0" fontId="6" fillId="0" borderId="5" xfId="0" applyFont="1" applyFill="1" applyBorder="1" applyAlignment="1">
      <alignment vertical="top" wrapText="1"/>
    </xf>
    <xf numFmtId="0" fontId="6" fillId="0" borderId="5"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4" fillId="0" borderId="0"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 borderId="0" xfId="0" applyFont="1" applyFill="1" applyBorder="1" applyAlignment="1">
      <alignment vertical="top" wrapText="1"/>
    </xf>
    <xf numFmtId="0" fontId="3" fillId="2" borderId="18" xfId="0" applyFont="1" applyFill="1" applyBorder="1" applyAlignment="1">
      <alignment vertical="center" wrapText="1"/>
    </xf>
    <xf numFmtId="0" fontId="2" fillId="3" borderId="19" xfId="0" applyFont="1" applyFill="1" applyBorder="1" applyAlignment="1">
      <alignment vertical="center" wrapText="1"/>
    </xf>
    <xf numFmtId="0" fontId="3" fillId="2" borderId="20" xfId="0" applyFont="1" applyFill="1" applyBorder="1" applyAlignment="1">
      <alignment horizontal="center"/>
    </xf>
    <xf numFmtId="0" fontId="3" fillId="2" borderId="18" xfId="0" quotePrefix="1" applyFont="1" applyFill="1" applyBorder="1" applyAlignment="1">
      <alignment horizontal="center" vertical="center"/>
    </xf>
    <xf numFmtId="0" fontId="3" fillId="2" borderId="19" xfId="0" quotePrefix="1" applyFont="1" applyFill="1" applyBorder="1" applyAlignment="1">
      <alignment horizontal="center" vertical="center"/>
    </xf>
    <xf numFmtId="0" fontId="3" fillId="0" borderId="19"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8"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37" borderId="20" xfId="0" quotePrefix="1" applyFont="1" applyFill="1" applyBorder="1" applyAlignment="1">
      <alignment horizont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25" xfId="0" applyFont="1" applyFill="1" applyBorder="1" applyAlignment="1">
      <alignment horizontal="center"/>
    </xf>
    <xf numFmtId="0" fontId="3" fillId="0" borderId="5" xfId="0" quotePrefix="1" applyFont="1" applyFill="1" applyBorder="1" applyAlignment="1">
      <alignment horizontal="center" vertical="center"/>
    </xf>
    <xf numFmtId="0" fontId="3" fillId="0" borderId="4" xfId="0" quotePrefix="1" applyFont="1" applyFill="1" applyBorder="1" applyAlignment="1">
      <alignment horizontal="center" vertical="center"/>
    </xf>
    <xf numFmtId="0" fontId="3" fillId="0" borderId="6" xfId="0" applyFont="1" applyFill="1" applyBorder="1" applyAlignment="1">
      <alignment horizontal="center"/>
    </xf>
    <xf numFmtId="0" fontId="1" fillId="0" borderId="4" xfId="0" applyFont="1" applyBorder="1" applyAlignment="1">
      <alignment horizontal="center" vertical="center"/>
    </xf>
    <xf numFmtId="0" fontId="2" fillId="0" borderId="28" xfId="0" applyFont="1" applyFill="1" applyBorder="1" applyAlignment="1">
      <alignment horizontal="left" wrapText="1"/>
    </xf>
    <xf numFmtId="0" fontId="51" fillId="0" borderId="3" xfId="0" applyFont="1" applyFill="1" applyBorder="1" applyAlignment="1">
      <alignment horizontal="left" wrapText="1"/>
    </xf>
  </cellXfs>
  <cellStyles count="7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65"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xr:uid="{00000000-0005-0000-0000-000020000000}"/>
    <cellStyle name="Incorrecto" xfId="32" builtinId="27" customBuiltin="1"/>
    <cellStyle name="Millares" xfId="33" builtinId="3"/>
    <cellStyle name="Millares [0]" xfId="70" builtinId="6"/>
    <cellStyle name="Millares 12" xfId="34" xr:uid="{00000000-0005-0000-0000-000023000000}"/>
    <cellStyle name="Neutral" xfId="35" builtinId="28" customBuiltin="1"/>
    <cellStyle name="Normal" xfId="0" builtinId="0"/>
    <cellStyle name="Normal 2" xfId="36" xr:uid="{00000000-0005-0000-0000-000026000000}"/>
    <cellStyle name="Normal 2 2" xfId="37" xr:uid="{00000000-0005-0000-0000-000027000000}"/>
    <cellStyle name="Normal 3" xfId="38" xr:uid="{00000000-0005-0000-0000-000028000000}"/>
    <cellStyle name="Normal 3 2" xfId="39" xr:uid="{00000000-0005-0000-0000-000029000000}"/>
    <cellStyle name="Normal 4" xfId="40" xr:uid="{00000000-0005-0000-0000-00002A000000}"/>
    <cellStyle name="Normal 4 2" xfId="41" xr:uid="{00000000-0005-0000-0000-00002B000000}"/>
    <cellStyle name="Normal 5 2" xfId="42" xr:uid="{00000000-0005-0000-0000-00002C000000}"/>
    <cellStyle name="Normal_indice" xfId="43" xr:uid="{00000000-0005-0000-0000-00002D000000}"/>
    <cellStyle name="Notas 10" xfId="44" xr:uid="{00000000-0005-0000-0000-00002E000000}"/>
    <cellStyle name="Notas 11" xfId="45" xr:uid="{00000000-0005-0000-0000-00002F000000}"/>
    <cellStyle name="Notas 12" xfId="46" xr:uid="{00000000-0005-0000-0000-000030000000}"/>
    <cellStyle name="Notas 13" xfId="47" xr:uid="{00000000-0005-0000-0000-000031000000}"/>
    <cellStyle name="Notas 14" xfId="48" xr:uid="{00000000-0005-0000-0000-000032000000}"/>
    <cellStyle name="Notas 15" xfId="49" xr:uid="{00000000-0005-0000-0000-000033000000}"/>
    <cellStyle name="Notas 2" xfId="50" xr:uid="{00000000-0005-0000-0000-000034000000}"/>
    <cellStyle name="Notas 3" xfId="51" xr:uid="{00000000-0005-0000-0000-000035000000}"/>
    <cellStyle name="Notas 4" xfId="52" xr:uid="{00000000-0005-0000-0000-000036000000}"/>
    <cellStyle name="Notas 5" xfId="53" xr:uid="{00000000-0005-0000-0000-000037000000}"/>
    <cellStyle name="Notas 6" xfId="54" xr:uid="{00000000-0005-0000-0000-000038000000}"/>
    <cellStyle name="Notas 7" xfId="55" xr:uid="{00000000-0005-0000-0000-000039000000}"/>
    <cellStyle name="Notas 8" xfId="56" xr:uid="{00000000-0005-0000-0000-00003A000000}"/>
    <cellStyle name="Notas 9" xfId="57" xr:uid="{00000000-0005-0000-0000-00003B000000}"/>
    <cellStyle name="Porcentaje" xfId="58" builtinId="5"/>
    <cellStyle name="Porcentual 2" xfId="59" xr:uid="{00000000-0005-0000-0000-00003D000000}"/>
    <cellStyle name="Porcentual_Productos Sice" xfId="60" xr:uid="{00000000-0005-0000-0000-00003E000000}"/>
    <cellStyle name="Salida" xfId="61" builtinId="21" customBuiltin="1"/>
    <cellStyle name="Texto de advertencia" xfId="62" builtinId="11" customBuiltin="1"/>
    <cellStyle name="Texto explicativo" xfId="63" builtinId="53" customBuiltin="1"/>
    <cellStyle name="Título" xfId="64" builtinId="15" customBuiltin="1"/>
    <cellStyle name="Título 2" xfId="66" builtinId="17" customBuiltin="1"/>
    <cellStyle name="Título 3" xfId="67" builtinId="18" customBuiltin="1"/>
    <cellStyle name="Total" xfId="68"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mruColors>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xml"/><Relationship Id="rId1" Type="http://schemas.microsoft.com/office/2011/relationships/chartStyle" Target="style1.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2.xml"/><Relationship Id="rId1" Type="http://schemas.microsoft.com/office/2011/relationships/chartStyle" Target="style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balanza_periodos!$U$27</c:f>
              <c:strCache>
                <c:ptCount val="1"/>
                <c:pt idx="0">
                  <c:v>Agrícola</c:v>
                </c:pt>
              </c:strCache>
            </c:strRef>
          </c:tx>
          <c:cat>
            <c:strRef>
              <c:f>balanza_periodos!$T$28:$T$32</c:f>
              <c:strCache>
                <c:ptCount val="5"/>
                <c:pt idx="0">
                  <c:v>ene-sept 16</c:v>
                </c:pt>
                <c:pt idx="1">
                  <c:v>ene-sept 17</c:v>
                </c:pt>
                <c:pt idx="2">
                  <c:v>ene-sept 18</c:v>
                </c:pt>
                <c:pt idx="3">
                  <c:v>ene-sept 19</c:v>
                </c:pt>
                <c:pt idx="4">
                  <c:v>ene-sept 20</c:v>
                </c:pt>
              </c:strCache>
            </c:strRef>
          </c:cat>
          <c:val>
            <c:numRef>
              <c:f>balanza_periodos!$U$28:$U$32</c:f>
              <c:numCache>
                <c:formatCode>_-* #,##0\ _p_t_a_-;\-* #,##0\ _p_t_a_-;_-* "-"??\ _p_t_a_-;_-@_-</c:formatCode>
                <c:ptCount val="5"/>
                <c:pt idx="0">
                  <c:v>4790269</c:v>
                </c:pt>
                <c:pt idx="1">
                  <c:v>4661104</c:v>
                </c:pt>
                <c:pt idx="2">
                  <c:v>5193102</c:v>
                </c:pt>
                <c:pt idx="3">
                  <c:v>5297450</c:v>
                </c:pt>
                <c:pt idx="4">
                  <c:v>4472399</c:v>
                </c:pt>
              </c:numCache>
            </c:numRef>
          </c:val>
          <c:smooth val="0"/>
          <c:extLst>
            <c:ext xmlns:c16="http://schemas.microsoft.com/office/drawing/2014/chart" uri="{C3380CC4-5D6E-409C-BE32-E72D297353CC}">
              <c16:uniqueId val="{00000000-B6F2-43D3-A326-C07583E4992F}"/>
            </c:ext>
          </c:extLst>
        </c:ser>
        <c:ser>
          <c:idx val="1"/>
          <c:order val="1"/>
          <c:tx>
            <c:strRef>
              <c:f>balanza_periodos!$V$27</c:f>
              <c:strCache>
                <c:ptCount val="1"/>
                <c:pt idx="0">
                  <c:v>Pecuario</c:v>
                </c:pt>
              </c:strCache>
            </c:strRef>
          </c:tx>
          <c:cat>
            <c:strRef>
              <c:f>balanza_periodos!$T$28:$T$32</c:f>
              <c:strCache>
                <c:ptCount val="5"/>
                <c:pt idx="0">
                  <c:v>ene-sept 16</c:v>
                </c:pt>
                <c:pt idx="1">
                  <c:v>ene-sept 17</c:v>
                </c:pt>
                <c:pt idx="2">
                  <c:v>ene-sept 18</c:v>
                </c:pt>
                <c:pt idx="3">
                  <c:v>ene-sept 19</c:v>
                </c:pt>
                <c:pt idx="4">
                  <c:v>ene-sept 20</c:v>
                </c:pt>
              </c:strCache>
            </c:strRef>
          </c:cat>
          <c:val>
            <c:numRef>
              <c:f>balanza_periodos!$V$28:$V$32</c:f>
              <c:numCache>
                <c:formatCode>_-* #,##0\ _p_t_a_-;\-* #,##0\ _p_t_a_-;_-* "-"??\ _p_t_a_-;_-@_-</c:formatCode>
                <c:ptCount val="5"/>
                <c:pt idx="0">
                  <c:v>-199050</c:v>
                </c:pt>
                <c:pt idx="1">
                  <c:v>-577501</c:v>
                </c:pt>
                <c:pt idx="2">
                  <c:v>-565487</c:v>
                </c:pt>
                <c:pt idx="3">
                  <c:v>-564227</c:v>
                </c:pt>
                <c:pt idx="4">
                  <c:v>-237517</c:v>
                </c:pt>
              </c:numCache>
            </c:numRef>
          </c:val>
          <c:smooth val="0"/>
          <c:extLst>
            <c:ext xmlns:c16="http://schemas.microsoft.com/office/drawing/2014/chart" uri="{C3380CC4-5D6E-409C-BE32-E72D297353CC}">
              <c16:uniqueId val="{00000001-B6F2-43D3-A326-C07583E4992F}"/>
            </c:ext>
          </c:extLst>
        </c:ser>
        <c:ser>
          <c:idx val="2"/>
          <c:order val="2"/>
          <c:tx>
            <c:strRef>
              <c:f>balanza_periodos!$W$27</c:f>
              <c:strCache>
                <c:ptCount val="1"/>
                <c:pt idx="0">
                  <c:v>Forestal</c:v>
                </c:pt>
              </c:strCache>
            </c:strRef>
          </c:tx>
          <c:cat>
            <c:strRef>
              <c:f>balanza_periodos!$T$28:$T$32</c:f>
              <c:strCache>
                <c:ptCount val="5"/>
                <c:pt idx="0">
                  <c:v>ene-sept 16</c:v>
                </c:pt>
                <c:pt idx="1">
                  <c:v>ene-sept 17</c:v>
                </c:pt>
                <c:pt idx="2">
                  <c:v>ene-sept 18</c:v>
                </c:pt>
                <c:pt idx="3">
                  <c:v>ene-sept 19</c:v>
                </c:pt>
                <c:pt idx="4">
                  <c:v>ene-sept 20</c:v>
                </c:pt>
              </c:strCache>
            </c:strRef>
          </c:cat>
          <c:val>
            <c:numRef>
              <c:f>balanza_periodos!$W$28:$W$32</c:f>
              <c:numCache>
                <c:formatCode>_-* #,##0\ _p_t_a_-;\-* #,##0\ _p_t_a_-;_-* "-"??\ _p_t_a_-;_-@_-</c:formatCode>
                <c:ptCount val="5"/>
                <c:pt idx="0">
                  <c:v>3332472</c:v>
                </c:pt>
                <c:pt idx="1">
                  <c:v>3513486</c:v>
                </c:pt>
                <c:pt idx="2">
                  <c:v>4462457</c:v>
                </c:pt>
                <c:pt idx="3">
                  <c:v>3725339</c:v>
                </c:pt>
                <c:pt idx="4">
                  <c:v>3051676</c:v>
                </c:pt>
              </c:numCache>
            </c:numRef>
          </c:val>
          <c:smooth val="0"/>
          <c:extLst>
            <c:ext xmlns:c16="http://schemas.microsoft.com/office/drawing/2014/chart" uri="{C3380CC4-5D6E-409C-BE32-E72D297353CC}">
              <c16:uniqueId val="{00000002-B6F2-43D3-A326-C07583E4992F}"/>
            </c:ext>
          </c:extLst>
        </c:ser>
        <c:ser>
          <c:idx val="3"/>
          <c:order val="3"/>
          <c:tx>
            <c:strRef>
              <c:f>balanza_periodos!$X$27</c:f>
              <c:strCache>
                <c:ptCount val="1"/>
                <c:pt idx="0">
                  <c:v>Total</c:v>
                </c:pt>
              </c:strCache>
            </c:strRef>
          </c:tx>
          <c:cat>
            <c:strRef>
              <c:f>balanza_periodos!$T$28:$T$32</c:f>
              <c:strCache>
                <c:ptCount val="5"/>
                <c:pt idx="0">
                  <c:v>ene-sept 16</c:v>
                </c:pt>
                <c:pt idx="1">
                  <c:v>ene-sept 17</c:v>
                </c:pt>
                <c:pt idx="2">
                  <c:v>ene-sept 18</c:v>
                </c:pt>
                <c:pt idx="3">
                  <c:v>ene-sept 19</c:v>
                </c:pt>
                <c:pt idx="4">
                  <c:v>ene-sept 20</c:v>
                </c:pt>
              </c:strCache>
            </c:strRef>
          </c:cat>
          <c:val>
            <c:numRef>
              <c:f>balanza_periodos!$X$28:$X$32</c:f>
              <c:numCache>
                <c:formatCode>_-* #,##0\ _p_t_a_-;\-* #,##0\ _p_t_a_-;_-* "-"??\ _p_t_a_-;_-@_-</c:formatCode>
                <c:ptCount val="5"/>
                <c:pt idx="0">
                  <c:v>7923691</c:v>
                </c:pt>
                <c:pt idx="1">
                  <c:v>7597089</c:v>
                </c:pt>
                <c:pt idx="2">
                  <c:v>9090072</c:v>
                </c:pt>
                <c:pt idx="3">
                  <c:v>8458562</c:v>
                </c:pt>
                <c:pt idx="4">
                  <c:v>7286558</c:v>
                </c:pt>
              </c:numCache>
            </c:numRef>
          </c:val>
          <c:smooth val="0"/>
          <c:extLst>
            <c:ext xmlns:c16="http://schemas.microsoft.com/office/drawing/2014/chart" uri="{C3380CC4-5D6E-409C-BE32-E72D297353CC}">
              <c16:uniqueId val="{00000003-B6F2-43D3-A326-C07583E4992F}"/>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TitulosGraficos!$G$5</c:f>
          <c:strCache>
            <c:ptCount val="1"/>
            <c:pt idx="0">
              <c:v>Gráfico  Nº 10
Importación de productos silvoagropecuarios por país de origen
Miles de dólares  enero - septiembre 2020</c:v>
            </c:pt>
          </c:strCache>
        </c:strRef>
      </c:tx>
      <c:layout>
        <c:manualLayout>
          <c:xMode val="edge"/>
          <c:yMode val="edge"/>
          <c:x val="0.21233355162628248"/>
          <c:y val="2.8030833917309039E-2"/>
        </c:manualLayout>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imp'!$A$55:$A$69</c:f>
              <c:strCache>
                <c:ptCount val="15"/>
                <c:pt idx="0">
                  <c:v>Argentina</c:v>
                </c:pt>
                <c:pt idx="1">
                  <c:v>Estados Unidos</c:v>
                </c:pt>
                <c:pt idx="2">
                  <c:v>Brasil</c:v>
                </c:pt>
                <c:pt idx="3">
                  <c:v>Paraguay</c:v>
                </c:pt>
                <c:pt idx="4">
                  <c:v>Canadá</c:v>
                </c:pt>
                <c:pt idx="5">
                  <c:v>China</c:v>
                </c:pt>
                <c:pt idx="6">
                  <c:v>Perú</c:v>
                </c:pt>
                <c:pt idx="7">
                  <c:v>Ecuador</c:v>
                </c:pt>
                <c:pt idx="8">
                  <c:v>Alemania</c:v>
                </c:pt>
                <c:pt idx="9">
                  <c:v>España</c:v>
                </c:pt>
                <c:pt idx="10">
                  <c:v>Países Bajos</c:v>
                </c:pt>
                <c:pt idx="11">
                  <c:v>Colombia</c:v>
                </c:pt>
                <c:pt idx="12">
                  <c:v>México</c:v>
                </c:pt>
                <c:pt idx="13">
                  <c:v>Bolivia</c:v>
                </c:pt>
                <c:pt idx="14">
                  <c:v>Guatemala</c:v>
                </c:pt>
              </c:strCache>
            </c:strRef>
          </c:cat>
          <c:val>
            <c:numRef>
              <c:f>'prin paises exp e imp'!$D$55:$D$69</c:f>
              <c:numCache>
                <c:formatCode>#,##0</c:formatCode>
                <c:ptCount val="15"/>
                <c:pt idx="0">
                  <c:v>1270885.3766599987</c:v>
                </c:pt>
                <c:pt idx="1">
                  <c:v>671684.81390000007</c:v>
                </c:pt>
                <c:pt idx="2">
                  <c:v>622684.01208999986</c:v>
                </c:pt>
                <c:pt idx="3">
                  <c:v>500106.03482000006</c:v>
                </c:pt>
                <c:pt idx="4">
                  <c:v>192980.39292000001</c:v>
                </c:pt>
                <c:pt idx="5">
                  <c:v>129327.69544999987</c:v>
                </c:pt>
                <c:pt idx="6">
                  <c:v>115689.08977999997</c:v>
                </c:pt>
                <c:pt idx="7">
                  <c:v>99800.105840000047</c:v>
                </c:pt>
                <c:pt idx="8">
                  <c:v>96698.100219999964</c:v>
                </c:pt>
                <c:pt idx="9">
                  <c:v>92814.67220999999</c:v>
                </c:pt>
                <c:pt idx="10">
                  <c:v>88105.693799999979</c:v>
                </c:pt>
                <c:pt idx="11">
                  <c:v>78824.023930000054</c:v>
                </c:pt>
                <c:pt idx="12">
                  <c:v>77085.738870000001</c:v>
                </c:pt>
                <c:pt idx="13">
                  <c:v>72632.933330000014</c:v>
                </c:pt>
                <c:pt idx="14">
                  <c:v>72620.603370000012</c:v>
                </c:pt>
              </c:numCache>
            </c:numRef>
          </c:val>
          <c:extLst>
            <c:ext xmlns:c16="http://schemas.microsoft.com/office/drawing/2014/chart" uri="{C3380CC4-5D6E-409C-BE32-E72D297353CC}">
              <c16:uniqueId val="{00000000-CD69-4EB8-9613-529E62A0A293}"/>
            </c:ext>
          </c:extLst>
        </c:ser>
        <c:dLbls>
          <c:showLegendKey val="0"/>
          <c:showVal val="0"/>
          <c:showCatName val="0"/>
          <c:showSerName val="0"/>
          <c:showPercent val="0"/>
          <c:showBubbleSize val="0"/>
        </c:dLbls>
        <c:gapWidth val="150"/>
        <c:axId val="33097472"/>
        <c:axId val="33089856"/>
      </c:barChart>
      <c:catAx>
        <c:axId val="33097472"/>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9856"/>
        <c:crosses val="autoZero"/>
        <c:auto val="1"/>
        <c:lblAlgn val="ctr"/>
        <c:lblOffset val="100"/>
        <c:noMultiLvlLbl val="0"/>
      </c:catAx>
      <c:valAx>
        <c:axId val="330898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7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TitulosGraficos!$F$5</c:f>
          <c:strCache>
            <c:ptCount val="1"/>
            <c:pt idx="0">
              <c:v>Gráfico  Nº 9
Exportación de productos silvoagropecuarios por país de  destino
Miles de dólares  enero - septiembre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imp'!$A$7:$A$21</c:f>
              <c:strCache>
                <c:ptCount val="15"/>
                <c:pt idx="0">
                  <c:v>China</c:v>
                </c:pt>
                <c:pt idx="1">
                  <c:v>Estados Unidos</c:v>
                </c:pt>
                <c:pt idx="2">
                  <c:v>Japón</c:v>
                </c:pt>
                <c:pt idx="3">
                  <c:v>Países Bajos</c:v>
                </c:pt>
                <c:pt idx="4">
                  <c:v>Corea del Sur</c:v>
                </c:pt>
                <c:pt idx="5">
                  <c:v>Reino Unido</c:v>
                </c:pt>
                <c:pt idx="6">
                  <c:v>México</c:v>
                </c:pt>
                <c:pt idx="7">
                  <c:v>Brasil</c:v>
                </c:pt>
                <c:pt idx="8">
                  <c:v>Canadá</c:v>
                </c:pt>
                <c:pt idx="9">
                  <c:v>Alemania</c:v>
                </c:pt>
                <c:pt idx="10">
                  <c:v>Italia</c:v>
                </c:pt>
                <c:pt idx="11">
                  <c:v>Perú</c:v>
                </c:pt>
                <c:pt idx="12">
                  <c:v>Colombia</c:v>
                </c:pt>
                <c:pt idx="13">
                  <c:v>Taiwán</c:v>
                </c:pt>
                <c:pt idx="14">
                  <c:v>Francia</c:v>
                </c:pt>
              </c:strCache>
            </c:strRef>
          </c:cat>
          <c:val>
            <c:numRef>
              <c:f>'prin paises exp e imp'!$D$7:$D$21</c:f>
              <c:numCache>
                <c:formatCode>#,##0</c:formatCode>
                <c:ptCount val="15"/>
                <c:pt idx="0">
                  <c:v>3210914.4315999965</c:v>
                </c:pt>
                <c:pt idx="1">
                  <c:v>2544381.3093099995</c:v>
                </c:pt>
                <c:pt idx="2">
                  <c:v>654206.48573000007</c:v>
                </c:pt>
                <c:pt idx="3">
                  <c:v>528975.25936000037</c:v>
                </c:pt>
                <c:pt idx="4">
                  <c:v>409906.01184000011</c:v>
                </c:pt>
                <c:pt idx="5">
                  <c:v>397547.0895399999</c:v>
                </c:pt>
                <c:pt idx="6">
                  <c:v>393778.26787000004</c:v>
                </c:pt>
                <c:pt idx="7">
                  <c:v>315100.97323999979</c:v>
                </c:pt>
                <c:pt idx="8">
                  <c:v>246590.45908999999</c:v>
                </c:pt>
                <c:pt idx="9">
                  <c:v>243042.17003000004</c:v>
                </c:pt>
                <c:pt idx="10">
                  <c:v>239954.34672000012</c:v>
                </c:pt>
                <c:pt idx="11">
                  <c:v>229690.71076000013</c:v>
                </c:pt>
                <c:pt idx="12">
                  <c:v>215888.06426000007</c:v>
                </c:pt>
                <c:pt idx="13">
                  <c:v>178221.11312999998</c:v>
                </c:pt>
                <c:pt idx="14">
                  <c:v>149752.33176999984</c:v>
                </c:pt>
              </c:numCache>
            </c:numRef>
          </c:val>
          <c:extLst>
            <c:ext xmlns:c16="http://schemas.microsoft.com/office/drawing/2014/chart" uri="{C3380CC4-5D6E-409C-BE32-E72D297353CC}">
              <c16:uniqueId val="{00000000-EDA1-42EA-AF74-F05AA0BC3164}"/>
            </c:ext>
          </c:extLst>
        </c:ser>
        <c:dLbls>
          <c:showLegendKey val="0"/>
          <c:showVal val="0"/>
          <c:showCatName val="0"/>
          <c:showSerName val="0"/>
          <c:showPercent val="0"/>
          <c:showBubbleSize val="0"/>
        </c:dLbls>
        <c:gapWidth val="150"/>
        <c:axId val="33083328"/>
        <c:axId val="33084416"/>
      </c:barChart>
      <c:catAx>
        <c:axId val="3308332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4416"/>
        <c:crosses val="autoZero"/>
        <c:auto val="1"/>
        <c:lblAlgn val="ctr"/>
        <c:lblOffset val="100"/>
        <c:noMultiLvlLbl val="0"/>
      </c:catAx>
      <c:valAx>
        <c:axId val="3308441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33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TitulosGraficos!$H$5</c:f>
          <c:strCache>
            <c:ptCount val="1"/>
            <c:pt idx="0">
              <c:v>Gráfico  Nº 11
Principales productos silvoagropecuarios exportados
Miles de dólares  enero - septiembre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imp'!$A$7:$A$21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imp'!$E$7:$E$21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AE88-4EDD-BA85-1FA18FD2CDD9}"/>
            </c:ext>
          </c:extLst>
        </c:ser>
        <c:dLbls>
          <c:showLegendKey val="0"/>
          <c:showVal val="0"/>
          <c:showCatName val="0"/>
          <c:showSerName val="0"/>
          <c:showPercent val="0"/>
          <c:showBubbleSize val="0"/>
        </c:dLbls>
        <c:gapWidth val="150"/>
        <c:axId val="1978359472"/>
        <c:axId val="1978362192"/>
      </c:barChart>
      <c:catAx>
        <c:axId val="197835947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2192"/>
        <c:crosses val="autoZero"/>
        <c:auto val="1"/>
        <c:lblAlgn val="ctr"/>
        <c:lblOffset val="100"/>
        <c:tickLblSkip val="1"/>
        <c:noMultiLvlLbl val="0"/>
      </c:catAx>
      <c:valAx>
        <c:axId val="1978362192"/>
        <c:scaling>
          <c:orientation val="minMax"/>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978359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TitulosGraficos!$I$5</c:f>
          <c:strCache>
            <c:ptCount val="1"/>
            <c:pt idx="0">
              <c:v>Gráfico  Nº 12
Principales productos silvoagropecuarios importados
Miles de dólares  enero - septiembre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imp'!$A$56:$A$70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imp'!$E$56:$E$70</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E684-4EB9-80B5-AEEF6B2A5878}"/>
            </c:ext>
          </c:extLst>
        </c:ser>
        <c:dLbls>
          <c:showLegendKey val="0"/>
          <c:showVal val="0"/>
          <c:showCatName val="0"/>
          <c:showSerName val="0"/>
          <c:showPercent val="0"/>
          <c:showBubbleSize val="0"/>
        </c:dLbls>
        <c:gapWidth val="150"/>
        <c:axId val="1978358384"/>
        <c:axId val="1978363824"/>
      </c:barChart>
      <c:catAx>
        <c:axId val="197835838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3824"/>
        <c:crossesAt val="0"/>
        <c:auto val="1"/>
        <c:lblAlgn val="ctr"/>
        <c:lblOffset val="100"/>
        <c:tickLblSkip val="1"/>
        <c:noMultiLvlLbl val="0"/>
      </c:catAx>
      <c:valAx>
        <c:axId val="1978363824"/>
        <c:scaling>
          <c:orientation val="minMax"/>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L"/>
          </a:p>
        </c:txPr>
        <c:crossAx val="1978358384"/>
        <c:crosses val="autoZero"/>
        <c:crossBetween val="between"/>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TitulosGraficos!$J$5</c:f>
          <c:strCache>
            <c:ptCount val="1"/>
            <c:pt idx="0">
              <c:v>Gráfico  Nº 13
Principales rubros exportados
Millones de dólares  enero - septiembre 2020</c:v>
            </c:pt>
          </c:strCache>
        </c:strRef>
      </c:tx>
      <c:layout>
        <c:manualLayout>
          <c:xMode val="edge"/>
          <c:yMode val="edge"/>
          <c:x val="0.30080084397878143"/>
          <c:y val="2.0746656544960902E-2"/>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26718870838065828"/>
          <c:y val="0.18565351490434084"/>
          <c:w val="0.66103923395313025"/>
          <c:h val="0.72140753679769365"/>
        </c:manualLayout>
      </c:layout>
      <c:barChart>
        <c:barDir val="bar"/>
        <c:grouping val="clustered"/>
        <c:varyColors val="0"/>
        <c:ser>
          <c:idx val="7"/>
          <c:order val="0"/>
          <c:spPr>
            <a:gradFill rotWithShape="1">
              <a:gsLst>
                <a:gs pos="0">
                  <a:schemeClr val="accent1">
                    <a:tint val="46000"/>
                    <a:shade val="51000"/>
                    <a:satMod val="130000"/>
                  </a:schemeClr>
                </a:gs>
                <a:gs pos="80000">
                  <a:schemeClr val="accent1">
                    <a:tint val="46000"/>
                    <a:shade val="93000"/>
                    <a:satMod val="130000"/>
                  </a:schemeClr>
                </a:gs>
                <a:gs pos="100000">
                  <a:schemeClr val="accent1">
                    <a:tint val="46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'Principales Rubros'!$A$9:$A$22</c:f>
              <c:strCache>
                <c:ptCount val="14"/>
                <c:pt idx="0">
                  <c:v>Fruta fresca y frutos secos</c:v>
                </c:pt>
                <c:pt idx="1">
                  <c:v>Celulosa</c:v>
                </c:pt>
                <c:pt idx="2">
                  <c:v>Vinos y alcoholes</c:v>
                </c:pt>
                <c:pt idx="3">
                  <c:v>Fruta procesada</c:v>
                </c:pt>
                <c:pt idx="4">
                  <c:v>Maderas elaboradas</c:v>
                </c:pt>
                <c:pt idx="5">
                  <c:v>Carnes y subproductos</c:v>
                </c:pt>
                <c:pt idx="6">
                  <c:v>Maderas aserradas</c:v>
                </c:pt>
                <c:pt idx="7">
                  <c:v>Maderas en plaquitas</c:v>
                </c:pt>
                <c:pt idx="8">
                  <c:v>Semillas para siembra</c:v>
                </c:pt>
                <c:pt idx="9">
                  <c:v>Lácteos</c:v>
                </c:pt>
                <c:pt idx="10">
                  <c:v>Hortalizas procesadas</c:v>
                </c:pt>
                <c:pt idx="11">
                  <c:v>Hortalizas frescas</c:v>
                </c:pt>
                <c:pt idx="12">
                  <c:v>Flores, bulbos y tubérculos</c:v>
                </c:pt>
                <c:pt idx="13">
                  <c:v>Miel</c:v>
                </c:pt>
              </c:strCache>
            </c:strRef>
          </c:cat>
          <c:val>
            <c:numRef>
              <c:f>'Principales Rubros'!$I$9:$I$22</c:f>
              <c:numCache>
                <c:formatCode>#,##0</c:formatCode>
                <c:ptCount val="14"/>
                <c:pt idx="0">
                  <c:v>4399399.6827599993</c:v>
                </c:pt>
                <c:pt idx="1">
                  <c:v>1552249.18508</c:v>
                </c:pt>
                <c:pt idx="2">
                  <c:v>1383264.8551600003</c:v>
                </c:pt>
                <c:pt idx="3">
                  <c:v>945786.55291000032</c:v>
                </c:pt>
                <c:pt idx="4">
                  <c:v>798649.89565000008</c:v>
                </c:pt>
                <c:pt idx="5">
                  <c:v>1020722.8557600002</c:v>
                </c:pt>
                <c:pt idx="6">
                  <c:v>533998.91358000005</c:v>
                </c:pt>
                <c:pt idx="7">
                  <c:v>276267.03888000001</c:v>
                </c:pt>
                <c:pt idx="8">
                  <c:v>294961.00259999989</c:v>
                </c:pt>
                <c:pt idx="9">
                  <c:v>120451.44256</c:v>
                </c:pt>
                <c:pt idx="10">
                  <c:v>157457.39272</c:v>
                </c:pt>
                <c:pt idx="11">
                  <c:v>47238.278939999997</c:v>
                </c:pt>
                <c:pt idx="12">
                  <c:v>13364.581959999998</c:v>
                </c:pt>
                <c:pt idx="13">
                  <c:v>5572.8917899999997</c:v>
                </c:pt>
              </c:numCache>
            </c:numRef>
          </c:val>
          <c:extLst>
            <c:ext xmlns:c16="http://schemas.microsoft.com/office/drawing/2014/chart" uri="{C3380CC4-5D6E-409C-BE32-E72D297353CC}">
              <c16:uniqueId val="{00000000-57EA-4DC0-B029-7F4C8FAF7D44}"/>
            </c:ext>
          </c:extLst>
        </c:ser>
        <c:dLbls>
          <c:showLegendKey val="0"/>
          <c:showVal val="0"/>
          <c:showCatName val="0"/>
          <c:showSerName val="0"/>
          <c:showPercent val="0"/>
          <c:showBubbleSize val="0"/>
        </c:dLbls>
        <c:gapWidth val="100"/>
        <c:axId val="1978353488"/>
        <c:axId val="1978350768"/>
      </c:barChart>
      <c:catAx>
        <c:axId val="1978353488"/>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TitulosGraficos!$K$5</c:f>
          <c:strCache>
            <c:ptCount val="1"/>
            <c:pt idx="0">
              <c:v>Gráfico  Nº 14
Principales rubros importados
Millones de dólares  enero - septiembre 2020</c:v>
            </c:pt>
          </c:strCache>
        </c:strRef>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26934970243792461"/>
          <c:y val="0.18565351490434084"/>
          <c:w val="0.66103923395313025"/>
          <c:h val="0.72140753679769365"/>
        </c:manualLayout>
      </c:layout>
      <c:barChart>
        <c:barDir val="bar"/>
        <c:grouping val="clustered"/>
        <c:varyColors val="0"/>
        <c:ser>
          <c:idx val="0"/>
          <c:order val="0"/>
          <c:spPr>
            <a:gradFill rotWithShape="1">
              <a:gsLst>
                <a:gs pos="0">
                  <a:schemeClr val="accent1">
                    <a:shade val="45000"/>
                    <a:shade val="51000"/>
                    <a:satMod val="130000"/>
                  </a:schemeClr>
                </a:gs>
                <a:gs pos="80000">
                  <a:schemeClr val="accent1">
                    <a:shade val="45000"/>
                    <a:shade val="93000"/>
                    <a:satMod val="130000"/>
                  </a:schemeClr>
                </a:gs>
                <a:gs pos="100000">
                  <a:schemeClr val="accent1">
                    <a:shade val="45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Rubros'!$A$62:$A$79</c15:sqref>
                  </c15:fullRef>
                </c:ext>
              </c:extLst>
              <c:f>('Principales Rubros'!$A$62,'Principales Rubros'!$A$66,'Principales Rubros'!$A$69,'Principales Rubros'!$A$73:$A$75,'Principales Rubros'!$A$77:$A$79)</c:f>
              <c:strCache>
                <c:ptCount val="9"/>
                <c:pt idx="0">
                  <c:v>Carnes y subproductos</c:v>
                </c:pt>
                <c:pt idx="1">
                  <c:v>Oleaginosas</c:v>
                </c:pt>
                <c:pt idx="2">
                  <c:v>Cereales</c:v>
                </c:pt>
                <c:pt idx="3">
                  <c:v>Frutas</c:v>
                </c:pt>
                <c:pt idx="4">
                  <c:v>Lácteos</c:v>
                </c:pt>
                <c:pt idx="5">
                  <c:v>Forestales</c:v>
                </c:pt>
                <c:pt idx="6">
                  <c:v>Vinos y alcoholes</c:v>
                </c:pt>
                <c:pt idx="7">
                  <c:v>Hortalizas y tubérculos</c:v>
                </c:pt>
                <c:pt idx="8">
                  <c:v>Azúcar refinada</c:v>
                </c:pt>
              </c:strCache>
            </c:strRef>
          </c:cat>
          <c:val>
            <c:numRef>
              <c:extLst>
                <c:ext xmlns:c15="http://schemas.microsoft.com/office/drawing/2012/chart" uri="{02D57815-91ED-43cb-92C2-25804820EDAC}">
                  <c15:fullRef>
                    <c15:sqref>'Principales Rubros'!$I$62:$I$79</c15:sqref>
                  </c15:fullRef>
                </c:ext>
              </c:extLst>
              <c:f>('Principales Rubros'!$I$62,'Principales Rubros'!$I$66,'Principales Rubros'!$I$69,'Principales Rubros'!$I$73:$I$75,'Principales Rubros'!$I$77:$I$79)</c:f>
              <c:numCache>
                <c:formatCode>#,##0</c:formatCode>
                <c:ptCount val="9"/>
                <c:pt idx="0">
                  <c:v>1023164.6492299999</c:v>
                </c:pt>
                <c:pt idx="1">
                  <c:v>803648.1626599991</c:v>
                </c:pt>
                <c:pt idx="2" formatCode="_(* #,##0_);_(* \(#,##0\);_(* &quot;-&quot;_);_(@_)">
                  <c:v>784631.32677000028</c:v>
                </c:pt>
                <c:pt idx="3">
                  <c:v>311482.96232000011</c:v>
                </c:pt>
                <c:pt idx="4">
                  <c:v>259071.39895</c:v>
                </c:pt>
                <c:pt idx="5">
                  <c:v>146442</c:v>
                </c:pt>
                <c:pt idx="6" formatCode="_(* #,##0_);_(* \(#,##0\);_(* &quot;-&quot;_);_(@_)">
                  <c:v>197805.21762999997</c:v>
                </c:pt>
                <c:pt idx="7">
                  <c:v>169407.14079000009</c:v>
                </c:pt>
                <c:pt idx="8">
                  <c:v>123722.80356999999</c:v>
                </c:pt>
              </c:numCache>
            </c:numRef>
          </c:val>
          <c:extLst>
            <c:ext xmlns:c16="http://schemas.microsoft.com/office/drawing/2014/chart" uri="{C3380CC4-5D6E-409C-BE32-E72D297353CC}">
              <c16:uniqueId val="{00000005-437C-4DF6-958E-74F79B1AD73F}"/>
            </c:ext>
          </c:extLst>
        </c:ser>
        <c:dLbls>
          <c:showLegendKey val="0"/>
          <c:showVal val="0"/>
          <c:showCatName val="0"/>
          <c:showSerName val="0"/>
          <c:showPercent val="0"/>
          <c:showBubbleSize val="0"/>
        </c:dLbls>
        <c:gapWidth val="115"/>
        <c:overlap val="-20"/>
        <c:axId val="1978353488"/>
        <c:axId val="1978350768"/>
        <c:extLst>
          <c:ext xmlns:c15="http://schemas.microsoft.com/office/drawing/2012/chart" uri="{02D57815-91ED-43cb-92C2-25804820EDAC}">
            <c15:filteredBarSeries>
              <c15:ser>
                <c:idx val="1"/>
                <c:order val="1"/>
                <c:spPr>
                  <a:gradFill rotWithShape="1">
                    <a:gsLst>
                      <a:gs pos="0">
                        <a:schemeClr val="accent1">
                          <a:shade val="61000"/>
                          <a:shade val="51000"/>
                          <a:satMod val="130000"/>
                        </a:schemeClr>
                      </a:gs>
                      <a:gs pos="80000">
                        <a:schemeClr val="accent1">
                          <a:shade val="61000"/>
                          <a:shade val="93000"/>
                          <a:satMod val="130000"/>
                        </a:schemeClr>
                      </a:gs>
                      <a:gs pos="100000">
                        <a:schemeClr val="accent1">
                          <a:shade val="61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uri="{02D57815-91ED-43cb-92C2-25804820EDAC}">
                        <c15:fullRef>
                          <c15:sqref>TitulosGraficos!$K$5</c15:sqref>
                        </c15:fullRef>
                        <c15:formulaRef>
                          <c15:sqref>TitulosGraficos!$K$5</c15:sqref>
                        </c15:formulaRef>
                      </c:ext>
                    </c:extLst>
                    <c:numCache>
                      <c:formatCode>General</c:formatCode>
                      <c:ptCount val="1"/>
                      <c:pt idx="0">
                        <c:v>0</c:v>
                      </c:pt>
                    </c:numCache>
                  </c:numRef>
                </c:val>
                <c:extLst>
                  <c:ext xmlns:c16="http://schemas.microsoft.com/office/drawing/2014/chart" uri="{C3380CC4-5D6E-409C-BE32-E72D297353CC}">
                    <c16:uniqueId val="{00000006-437C-4DF6-958E-74F79B1AD73F}"/>
                  </c:ext>
                </c:extLst>
              </c15:ser>
            </c15:filteredBarSeries>
            <c15:filteredBarSeries>
              <c15:ser>
                <c:idx val="2"/>
                <c:order val="2"/>
                <c:spPr>
                  <a:gradFill rotWithShape="1">
                    <a:gsLst>
                      <a:gs pos="0">
                        <a:schemeClr val="accent1">
                          <a:shade val="76000"/>
                          <a:shade val="51000"/>
                          <a:satMod val="130000"/>
                        </a:schemeClr>
                      </a:gs>
                      <a:gs pos="80000">
                        <a:schemeClr val="accent1">
                          <a:shade val="76000"/>
                          <a:shade val="93000"/>
                          <a:satMod val="130000"/>
                        </a:schemeClr>
                      </a:gs>
                      <a:gs pos="100000">
                        <a:schemeClr val="accent1">
                          <a:shade val="7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xmlns:c15="http://schemas.microsoft.com/office/drawing/2012/chart" uri="{02D57815-91ED-43cb-92C2-25804820EDAC}">
                        <c15:fullRef>
                          <c15:sqref>TitulosGraficos!$K$5</c15:sqref>
                        </c15:fullRef>
                        <c15:formulaRef>
                          <c15:sqref>TitulosGraficos!$K$5</c15:sqref>
                        </c15:formulaRef>
                      </c:ext>
                    </c:extLst>
                    <c:numCache>
                      <c:formatCode>General</c:formatCode>
                      <c:ptCount val="1"/>
                      <c:pt idx="0">
                        <c:v>0</c:v>
                      </c:pt>
                    </c:numCache>
                  </c:numRef>
                </c:val>
                <c:extLst xmlns:c15="http://schemas.microsoft.com/office/drawing/2012/chart">
                  <c:ext xmlns:c16="http://schemas.microsoft.com/office/drawing/2014/chart" uri="{C3380CC4-5D6E-409C-BE32-E72D297353CC}">
                    <c16:uniqueId val="{00000007-437C-4DF6-958E-74F79B1AD73F}"/>
                  </c:ext>
                </c:extLst>
              </c15:ser>
            </c15:filteredBarSeries>
            <c15:filteredBarSeries>
              <c15:ser>
                <c:idx val="7"/>
                <c:order val="3"/>
                <c:spPr>
                  <a:gradFill rotWithShape="1">
                    <a:gsLst>
                      <a:gs pos="0">
                        <a:schemeClr val="accent1">
                          <a:tint val="46000"/>
                          <a:shade val="51000"/>
                          <a:satMod val="130000"/>
                        </a:schemeClr>
                      </a:gs>
                      <a:gs pos="80000">
                        <a:schemeClr val="accent1">
                          <a:tint val="46000"/>
                          <a:shade val="93000"/>
                          <a:satMod val="130000"/>
                        </a:schemeClr>
                      </a:gs>
                      <a:gs pos="100000">
                        <a:schemeClr val="accent1">
                          <a:tint val="4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Rubros'!$A$9:$A$22</c15:sqref>
                        </c15:fullRef>
                        <c15:formulaRef>
                          <c15:sqref>('Principales Rubros'!$A$9,'Principales Rubros'!$A$13,'Principales Rubros'!$A$16,'Principales Rubros'!$A$20:$A$22)</c15:sqref>
                        </c15:formulaRef>
                      </c:ext>
                    </c:extLst>
                    <c:strCache>
                      <c:ptCount val="6"/>
                      <c:pt idx="0">
                        <c:v>Fruta fresca y frutos secos</c:v>
                      </c:pt>
                      <c:pt idx="1">
                        <c:v>Maderas elaboradas</c:v>
                      </c:pt>
                      <c:pt idx="2">
                        <c:v>Maderas en plaquitas</c:v>
                      </c:pt>
                      <c:pt idx="3">
                        <c:v>Hortalizas frescas</c:v>
                      </c:pt>
                      <c:pt idx="4">
                        <c:v>Flores, bulbos y tubérculos</c:v>
                      </c:pt>
                      <c:pt idx="5">
                        <c:v>Miel</c:v>
                      </c:pt>
                    </c:strCache>
                  </c:strRef>
                </c:cat>
                <c:val>
                  <c:numRef>
                    <c:extLst>
                      <c:ext xmlns:c15="http://schemas.microsoft.com/office/drawing/2012/chart" uri="{02D57815-91ED-43cb-92C2-25804820EDAC}">
                        <c15:fullRef>
                          <c15:sqref>'Principales Rubros'!$I$9:$I$22</c15:sqref>
                        </c15:fullRef>
                        <c15:formulaRef>
                          <c15:sqref>('Principales Rubros'!$I$9,'Principales Rubros'!$I$13,'Principales Rubros'!$I$16,'Principales Rubros'!$I$20:$I$22)</c15:sqref>
                        </c15:formulaRef>
                      </c:ext>
                    </c:extLst>
                    <c:numCache>
                      <c:formatCode>#,##0</c:formatCode>
                      <c:ptCount val="6"/>
                      <c:pt idx="0">
                        <c:v>4399399.6827599993</c:v>
                      </c:pt>
                      <c:pt idx="1">
                        <c:v>798649.89565000008</c:v>
                      </c:pt>
                      <c:pt idx="2">
                        <c:v>276267.03888000001</c:v>
                      </c:pt>
                      <c:pt idx="3">
                        <c:v>47238.278939999997</c:v>
                      </c:pt>
                      <c:pt idx="4">
                        <c:v>13364.581959999998</c:v>
                      </c:pt>
                      <c:pt idx="5">
                        <c:v>5572.8917899999997</c:v>
                      </c:pt>
                    </c:numCache>
                  </c:numRef>
                </c:val>
                <c:extLst xmlns:c15="http://schemas.microsoft.com/office/drawing/2012/chart">
                  <c:ext xmlns:c16="http://schemas.microsoft.com/office/drawing/2014/chart" uri="{C3380CC4-5D6E-409C-BE32-E72D297353CC}">
                    <c16:uniqueId val="{00000004-437C-4DF6-958E-74F79B1AD73F}"/>
                  </c:ext>
                </c:extLst>
              </c15:ser>
            </c15:filteredBarSeries>
          </c:ext>
        </c:extLst>
      </c:barChart>
      <c:catAx>
        <c:axId val="1978353488"/>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ysClr val="windowText" lastClr="000000"/>
                </a:solidFill>
                <a:latin typeface="Arial"/>
                <a:cs typeface="Arial"/>
              </a:rPr>
              <a:t>Gráfico Nº 2</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anual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balanza_anuales!$U$26</c:f>
              <c:strCache>
                <c:ptCount val="1"/>
                <c:pt idx="0">
                  <c:v>Agrícola</c:v>
                </c:pt>
              </c:strCache>
            </c:strRef>
          </c:tx>
          <c:cat>
            <c:numRef>
              <c:f>balanza_anuales!$T$27:$T$31</c:f>
              <c:numCache>
                <c:formatCode>0</c:formatCode>
                <c:ptCount val="5"/>
                <c:pt idx="0">
                  <c:v>2015</c:v>
                </c:pt>
                <c:pt idx="1">
                  <c:v>2016</c:v>
                </c:pt>
                <c:pt idx="2">
                  <c:v>2017</c:v>
                </c:pt>
                <c:pt idx="3">
                  <c:v>2018</c:v>
                </c:pt>
                <c:pt idx="4">
                  <c:v>2019</c:v>
                </c:pt>
              </c:numCache>
            </c:numRef>
          </c:cat>
          <c:val>
            <c:numRef>
              <c:f>balanza_anuales!$U$27:$U$31</c:f>
              <c:numCache>
                <c:formatCode>_-* #,##0\ _p_t_a_-;\-* #,##0\ _p_t_a_-;_-* "-"??\ _p_t_a_-;_-@_-</c:formatCode>
                <c:ptCount val="5"/>
                <c:pt idx="0">
                  <c:v>5149872</c:v>
                </c:pt>
                <c:pt idx="1">
                  <c:v>5924661</c:v>
                </c:pt>
                <c:pt idx="2">
                  <c:v>5619304</c:v>
                </c:pt>
                <c:pt idx="3">
                  <c:v>6126434</c:v>
                </c:pt>
                <c:pt idx="4">
                  <c:v>6445361</c:v>
                </c:pt>
              </c:numCache>
            </c:numRef>
          </c:val>
          <c:smooth val="0"/>
          <c:extLst>
            <c:ext xmlns:c16="http://schemas.microsoft.com/office/drawing/2014/chart" uri="{C3380CC4-5D6E-409C-BE32-E72D297353CC}">
              <c16:uniqueId val="{00000000-3E2D-40E0-8240-5AF26ED72D9A}"/>
            </c:ext>
          </c:extLst>
        </c:ser>
        <c:ser>
          <c:idx val="1"/>
          <c:order val="1"/>
          <c:tx>
            <c:strRef>
              <c:f>balanza_anuales!$V$26</c:f>
              <c:strCache>
                <c:ptCount val="1"/>
                <c:pt idx="0">
                  <c:v>Pecuario</c:v>
                </c:pt>
              </c:strCache>
            </c:strRef>
          </c:tx>
          <c:cat>
            <c:numRef>
              <c:f>balanza_anuales!$T$27:$T$31</c:f>
              <c:numCache>
                <c:formatCode>0</c:formatCode>
                <c:ptCount val="5"/>
                <c:pt idx="0">
                  <c:v>2015</c:v>
                </c:pt>
                <c:pt idx="1">
                  <c:v>2016</c:v>
                </c:pt>
                <c:pt idx="2">
                  <c:v>2017</c:v>
                </c:pt>
                <c:pt idx="3">
                  <c:v>2018</c:v>
                </c:pt>
                <c:pt idx="4">
                  <c:v>2019</c:v>
                </c:pt>
              </c:numCache>
            </c:numRef>
          </c:cat>
          <c:val>
            <c:numRef>
              <c:f>balanza_anuales!$V$27:$V$31</c:f>
              <c:numCache>
                <c:formatCode>_-* #,##0\ _p_t_a_-;\-* #,##0\ _p_t_a_-;_-* "-"??\ _p_t_a_-;_-@_-</c:formatCode>
                <c:ptCount val="5"/>
                <c:pt idx="0">
                  <c:v>-127785</c:v>
                </c:pt>
                <c:pt idx="1">
                  <c:v>-325421</c:v>
                </c:pt>
                <c:pt idx="2">
                  <c:v>-782654</c:v>
                </c:pt>
                <c:pt idx="3">
                  <c:v>-761998</c:v>
                </c:pt>
                <c:pt idx="4">
                  <c:v>-681747</c:v>
                </c:pt>
              </c:numCache>
            </c:numRef>
          </c:val>
          <c:smooth val="0"/>
          <c:extLst>
            <c:ext xmlns:c16="http://schemas.microsoft.com/office/drawing/2014/chart" uri="{C3380CC4-5D6E-409C-BE32-E72D297353CC}">
              <c16:uniqueId val="{00000001-3E2D-40E0-8240-5AF26ED72D9A}"/>
            </c:ext>
          </c:extLst>
        </c:ser>
        <c:ser>
          <c:idx val="2"/>
          <c:order val="2"/>
          <c:tx>
            <c:strRef>
              <c:f>balanza_anuales!$W$26</c:f>
              <c:strCache>
                <c:ptCount val="1"/>
                <c:pt idx="0">
                  <c:v>Forestal</c:v>
                </c:pt>
              </c:strCache>
            </c:strRef>
          </c:tx>
          <c:cat>
            <c:numRef>
              <c:f>balanza_anuales!$T$27:$T$31</c:f>
              <c:numCache>
                <c:formatCode>0</c:formatCode>
                <c:ptCount val="5"/>
                <c:pt idx="0">
                  <c:v>2015</c:v>
                </c:pt>
                <c:pt idx="1">
                  <c:v>2016</c:v>
                </c:pt>
                <c:pt idx="2">
                  <c:v>2017</c:v>
                </c:pt>
                <c:pt idx="3">
                  <c:v>2018</c:v>
                </c:pt>
                <c:pt idx="4">
                  <c:v>2019</c:v>
                </c:pt>
              </c:numCache>
            </c:numRef>
          </c:cat>
          <c:val>
            <c:numRef>
              <c:f>balanza_anuales!$W$27:$W$31</c:f>
              <c:numCache>
                <c:formatCode>_-* #,##0\ _p_t_a_-;\-* #,##0\ _p_t_a_-;_-* "-"??\ _p_t_a_-;_-@_-</c:formatCode>
                <c:ptCount val="5"/>
                <c:pt idx="0">
                  <c:v>4591408</c:v>
                </c:pt>
                <c:pt idx="1">
                  <c:v>4468104</c:v>
                </c:pt>
                <c:pt idx="2">
                  <c:v>4700192</c:v>
                </c:pt>
                <c:pt idx="3">
                  <c:v>5976134</c:v>
                </c:pt>
                <c:pt idx="4">
                  <c:v>4754664</c:v>
                </c:pt>
              </c:numCache>
            </c:numRef>
          </c:val>
          <c:smooth val="0"/>
          <c:extLst>
            <c:ext xmlns:c16="http://schemas.microsoft.com/office/drawing/2014/chart" uri="{C3380CC4-5D6E-409C-BE32-E72D297353CC}">
              <c16:uniqueId val="{00000002-3E2D-40E0-8240-5AF26ED72D9A}"/>
            </c:ext>
          </c:extLst>
        </c:ser>
        <c:ser>
          <c:idx val="3"/>
          <c:order val="3"/>
          <c:tx>
            <c:strRef>
              <c:f>balanza_anuales!$X$26</c:f>
              <c:strCache>
                <c:ptCount val="1"/>
                <c:pt idx="0">
                  <c:v>Total</c:v>
                </c:pt>
              </c:strCache>
            </c:strRef>
          </c:tx>
          <c:cat>
            <c:numRef>
              <c:f>balanza_anuales!$T$27:$T$31</c:f>
              <c:numCache>
                <c:formatCode>0</c:formatCode>
                <c:ptCount val="5"/>
                <c:pt idx="0">
                  <c:v>2015</c:v>
                </c:pt>
                <c:pt idx="1">
                  <c:v>2016</c:v>
                </c:pt>
                <c:pt idx="2">
                  <c:v>2017</c:v>
                </c:pt>
                <c:pt idx="3">
                  <c:v>2018</c:v>
                </c:pt>
                <c:pt idx="4">
                  <c:v>2019</c:v>
                </c:pt>
              </c:numCache>
            </c:numRef>
          </c:cat>
          <c:val>
            <c:numRef>
              <c:f>balanza_anuales!$X$27:$X$31</c:f>
              <c:numCache>
                <c:formatCode>_-* #,##0\ _p_t_a_-;\-* #,##0\ _p_t_a_-;_-* "-"??\ _p_t_a_-;_-@_-</c:formatCode>
                <c:ptCount val="5"/>
                <c:pt idx="0">
                  <c:v>9613495</c:v>
                </c:pt>
                <c:pt idx="1">
                  <c:v>10067344</c:v>
                </c:pt>
                <c:pt idx="2">
                  <c:v>9536842</c:v>
                </c:pt>
                <c:pt idx="3">
                  <c:v>11340570</c:v>
                </c:pt>
                <c:pt idx="4">
                  <c:v>10518278</c:v>
                </c:pt>
              </c:numCache>
            </c:numRef>
          </c:val>
          <c:smooth val="0"/>
          <c:extLst>
            <c:ext xmlns:c16="http://schemas.microsoft.com/office/drawing/2014/chart" uri="{C3380CC4-5D6E-409C-BE32-E72D297353CC}">
              <c16:uniqueId val="{00000003-3E2D-40E0-8240-5AF26ED72D9A}"/>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3</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ene-sept 16</c:v>
                </c:pt>
                <c:pt idx="1">
                  <c:v>ene-sept 17</c:v>
                </c:pt>
                <c:pt idx="2">
                  <c:v>ene-sept 18</c:v>
                </c:pt>
                <c:pt idx="3">
                  <c:v>ene-sept 19</c:v>
                </c:pt>
                <c:pt idx="4">
                  <c:v>ene-sept 20</c:v>
                </c:pt>
              </c:strCache>
            </c:strRef>
          </c:cat>
          <c:val>
            <c:numRef>
              <c:f>evolución_comercio!$R$3:$R$7</c:f>
              <c:numCache>
                <c:formatCode>_-* #,##0\ _p_t_a_-;\-* #,##0\ _p_t_a_-;_-* "-"??\ _p_t_a_-;_-@_-</c:formatCode>
                <c:ptCount val="5"/>
                <c:pt idx="0">
                  <c:v>7242655</c:v>
                </c:pt>
                <c:pt idx="1">
                  <c:v>7291030</c:v>
                </c:pt>
                <c:pt idx="2">
                  <c:v>8182390</c:v>
                </c:pt>
                <c:pt idx="3">
                  <c:v>8260062</c:v>
                </c:pt>
                <c:pt idx="4">
                  <c:v>7592722</c:v>
                </c:pt>
              </c:numCache>
            </c:numRef>
          </c:val>
          <c:smooth val="0"/>
          <c:extLst>
            <c:ext xmlns:c16="http://schemas.microsoft.com/office/drawing/2014/chart" uri="{C3380CC4-5D6E-409C-BE32-E72D297353CC}">
              <c16:uniqueId val="{00000000-FDE6-42F0-843B-E0D3F917E79C}"/>
            </c:ext>
          </c:extLst>
        </c:ser>
        <c:ser>
          <c:idx val="1"/>
          <c:order val="1"/>
          <c:tx>
            <c:strRef>
              <c:f>evolución_comercio!$S$2</c:f>
              <c:strCache>
                <c:ptCount val="1"/>
                <c:pt idx="0">
                  <c:v>Pecuario</c:v>
                </c:pt>
              </c:strCache>
            </c:strRef>
          </c:tx>
          <c:cat>
            <c:strRef>
              <c:f>evolución_comercio!$Q$3:$Q$7</c:f>
              <c:strCache>
                <c:ptCount val="5"/>
                <c:pt idx="0">
                  <c:v>ene-sept 16</c:v>
                </c:pt>
                <c:pt idx="1">
                  <c:v>ene-sept 17</c:v>
                </c:pt>
                <c:pt idx="2">
                  <c:v>ene-sept 18</c:v>
                </c:pt>
                <c:pt idx="3">
                  <c:v>ene-sept 19</c:v>
                </c:pt>
                <c:pt idx="4">
                  <c:v>ene-sept 20</c:v>
                </c:pt>
              </c:strCache>
            </c:strRef>
          </c:cat>
          <c:val>
            <c:numRef>
              <c:f>evolución_comercio!$S$3:$S$7</c:f>
              <c:numCache>
                <c:formatCode>_-* #,##0\ _p_t_a_-;\-* #,##0\ _p_t_a_-;_-* "-"??\ _p_t_a_-;_-@_-</c:formatCode>
                <c:ptCount val="5"/>
                <c:pt idx="0">
                  <c:v>930928</c:v>
                </c:pt>
                <c:pt idx="1">
                  <c:v>887030</c:v>
                </c:pt>
                <c:pt idx="2">
                  <c:v>1039856</c:v>
                </c:pt>
                <c:pt idx="3">
                  <c:v>1072502</c:v>
                </c:pt>
                <c:pt idx="4">
                  <c:v>1207484</c:v>
                </c:pt>
              </c:numCache>
            </c:numRef>
          </c:val>
          <c:smooth val="0"/>
          <c:extLst>
            <c:ext xmlns:c16="http://schemas.microsoft.com/office/drawing/2014/chart" uri="{C3380CC4-5D6E-409C-BE32-E72D297353CC}">
              <c16:uniqueId val="{00000001-FDE6-42F0-843B-E0D3F917E79C}"/>
            </c:ext>
          </c:extLst>
        </c:ser>
        <c:ser>
          <c:idx val="2"/>
          <c:order val="2"/>
          <c:tx>
            <c:strRef>
              <c:f>evolución_comercio!$T$2</c:f>
              <c:strCache>
                <c:ptCount val="1"/>
                <c:pt idx="0">
                  <c:v>Forestal</c:v>
                </c:pt>
              </c:strCache>
            </c:strRef>
          </c:tx>
          <c:cat>
            <c:strRef>
              <c:f>evolución_comercio!$Q$3:$Q$7</c:f>
              <c:strCache>
                <c:ptCount val="5"/>
                <c:pt idx="0">
                  <c:v>ene-sept 16</c:v>
                </c:pt>
                <c:pt idx="1">
                  <c:v>ene-sept 17</c:v>
                </c:pt>
                <c:pt idx="2">
                  <c:v>ene-sept 18</c:v>
                </c:pt>
                <c:pt idx="3">
                  <c:v>ene-sept 19</c:v>
                </c:pt>
                <c:pt idx="4">
                  <c:v>ene-sept 20</c:v>
                </c:pt>
              </c:strCache>
            </c:strRef>
          </c:cat>
          <c:val>
            <c:numRef>
              <c:f>evolución_comercio!$T$3:$T$7</c:f>
              <c:numCache>
                <c:formatCode>_-* #,##0\ _p_t_a_-;\-* #,##0\ _p_t_a_-;_-* "-"??\ _p_t_a_-;_-@_-</c:formatCode>
                <c:ptCount val="5"/>
                <c:pt idx="0">
                  <c:v>3530666</c:v>
                </c:pt>
                <c:pt idx="1">
                  <c:v>3715359</c:v>
                </c:pt>
                <c:pt idx="2">
                  <c:v>4724575</c:v>
                </c:pt>
                <c:pt idx="3">
                  <c:v>3927445</c:v>
                </c:pt>
                <c:pt idx="4">
                  <c:v>3198118</c:v>
                </c:pt>
              </c:numCache>
            </c:numRef>
          </c:val>
          <c:smooth val="0"/>
          <c:extLst>
            <c:ext xmlns:c16="http://schemas.microsoft.com/office/drawing/2014/chart" uri="{C3380CC4-5D6E-409C-BE32-E72D297353CC}">
              <c16:uniqueId val="{00000002-FDE6-42F0-843B-E0D3F917E79C}"/>
            </c:ext>
          </c:extLst>
        </c:ser>
        <c:ser>
          <c:idx val="3"/>
          <c:order val="3"/>
          <c:tx>
            <c:strRef>
              <c:f>evolución_comercio!$U$2</c:f>
              <c:strCache>
                <c:ptCount val="1"/>
                <c:pt idx="0">
                  <c:v>Total</c:v>
                </c:pt>
              </c:strCache>
            </c:strRef>
          </c:tx>
          <c:cat>
            <c:strRef>
              <c:f>evolución_comercio!$Q$3:$Q$7</c:f>
              <c:strCache>
                <c:ptCount val="5"/>
                <c:pt idx="0">
                  <c:v>ene-sept 16</c:v>
                </c:pt>
                <c:pt idx="1">
                  <c:v>ene-sept 17</c:v>
                </c:pt>
                <c:pt idx="2">
                  <c:v>ene-sept 18</c:v>
                </c:pt>
                <c:pt idx="3">
                  <c:v>ene-sept 19</c:v>
                </c:pt>
                <c:pt idx="4">
                  <c:v>ene-sept 20</c:v>
                </c:pt>
              </c:strCache>
            </c:strRef>
          </c:cat>
          <c:val>
            <c:numRef>
              <c:f>evolución_comercio!$U$3:$U$7</c:f>
              <c:numCache>
                <c:formatCode>_-* #,##0\ _p_t_a_-;\-* #,##0\ _p_t_a_-;_-* "-"??\ _p_t_a_-;_-@_-</c:formatCode>
                <c:ptCount val="5"/>
                <c:pt idx="0">
                  <c:v>11704249</c:v>
                </c:pt>
                <c:pt idx="1">
                  <c:v>11893419</c:v>
                </c:pt>
                <c:pt idx="2">
                  <c:v>13946821</c:v>
                </c:pt>
                <c:pt idx="3">
                  <c:v>13260009</c:v>
                </c:pt>
                <c:pt idx="4">
                  <c:v>11998324</c:v>
                </c:pt>
              </c:numCache>
            </c:numRef>
          </c:val>
          <c:smooth val="0"/>
          <c:extLst>
            <c:ext xmlns:c16="http://schemas.microsoft.com/office/drawing/2014/chart" uri="{C3380CC4-5D6E-409C-BE32-E72D297353CC}">
              <c16:uniqueId val="{00000003-FDE6-42F0-843B-E0D3F917E79C}"/>
            </c:ext>
          </c:extLst>
        </c:ser>
        <c:dLbls>
          <c:showLegendKey val="0"/>
          <c:showVal val="0"/>
          <c:showCatName val="0"/>
          <c:showSerName val="0"/>
          <c:showPercent val="0"/>
          <c:showBubbleSize val="0"/>
        </c:dLbls>
        <c:marker val="1"/>
        <c:smooth val="0"/>
        <c:axId val="33085504"/>
        <c:axId val="33090400"/>
      </c:lineChart>
      <c:catAx>
        <c:axId val="330855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0400"/>
        <c:crosses val="autoZero"/>
        <c:auto val="1"/>
        <c:lblAlgn val="ctr"/>
        <c:lblOffset val="100"/>
        <c:noMultiLvlLbl val="0"/>
      </c:catAx>
      <c:valAx>
        <c:axId val="330904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33085504"/>
        <c:crosses val="autoZero"/>
        <c:crossBetween val="between"/>
        <c:dispUnits>
          <c:builtInUnit val="thousands"/>
        </c:dispUnits>
      </c:valAx>
    </c:plotArea>
    <c:legend>
      <c:legendPos val="r"/>
      <c:overlay val="0"/>
      <c:txPr>
        <a:bodyPr/>
        <a:lstStyle/>
        <a:p>
          <a:pPr>
            <a:defRPr sz="700" b="1" i="0" u="none" strike="noStrike" baseline="0">
              <a:solidFill>
                <a:srgbClr val="000000"/>
              </a:solidFill>
              <a:latin typeface="Arial"/>
              <a:ea typeface="Arial"/>
              <a:cs typeface="Arial"/>
            </a:defRPr>
          </a:pPr>
          <a:endParaRPr lang="es-CL"/>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CL"/>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4</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ene-sept 16</c:v>
                </c:pt>
                <c:pt idx="1">
                  <c:v>ene-sept 17</c:v>
                </c:pt>
                <c:pt idx="2">
                  <c:v>ene-sept 18</c:v>
                </c:pt>
                <c:pt idx="3">
                  <c:v>ene-sept 19</c:v>
                </c:pt>
                <c:pt idx="4">
                  <c:v>ene-sept 20</c:v>
                </c:pt>
              </c:strCache>
            </c:strRef>
          </c:cat>
          <c:val>
            <c:numRef>
              <c:f>evolución_comercio!$R$12:$R$16</c:f>
              <c:numCache>
                <c:formatCode>_-* #,##0\ _p_t_a_-;\-* #,##0\ _p_t_a_-;_-* "-"??\ _p_t_a_-;_-@_-</c:formatCode>
                <c:ptCount val="5"/>
                <c:pt idx="0">
                  <c:v>2452386</c:v>
                </c:pt>
                <c:pt idx="1">
                  <c:v>2629926</c:v>
                </c:pt>
                <c:pt idx="2">
                  <c:v>2989288</c:v>
                </c:pt>
                <c:pt idx="3">
                  <c:v>2962612</c:v>
                </c:pt>
                <c:pt idx="4">
                  <c:v>3120323</c:v>
                </c:pt>
              </c:numCache>
            </c:numRef>
          </c:val>
          <c:smooth val="0"/>
          <c:extLst>
            <c:ext xmlns:c16="http://schemas.microsoft.com/office/drawing/2014/chart" uri="{C3380CC4-5D6E-409C-BE32-E72D297353CC}">
              <c16:uniqueId val="{00000000-1A34-4A50-B6B7-508CDA0E4853}"/>
            </c:ext>
          </c:extLst>
        </c:ser>
        <c:ser>
          <c:idx val="1"/>
          <c:order val="1"/>
          <c:tx>
            <c:strRef>
              <c:f>evolución_comercio!$S$11</c:f>
              <c:strCache>
                <c:ptCount val="1"/>
                <c:pt idx="0">
                  <c:v>Pecuario</c:v>
                </c:pt>
              </c:strCache>
            </c:strRef>
          </c:tx>
          <c:cat>
            <c:strRef>
              <c:f>evolución_comercio!$Q$12:$Q$16</c:f>
              <c:strCache>
                <c:ptCount val="5"/>
                <c:pt idx="0">
                  <c:v>ene-sept 16</c:v>
                </c:pt>
                <c:pt idx="1">
                  <c:v>ene-sept 17</c:v>
                </c:pt>
                <c:pt idx="2">
                  <c:v>ene-sept 18</c:v>
                </c:pt>
                <c:pt idx="3">
                  <c:v>ene-sept 19</c:v>
                </c:pt>
                <c:pt idx="4">
                  <c:v>ene-sept 20</c:v>
                </c:pt>
              </c:strCache>
            </c:strRef>
          </c:cat>
          <c:val>
            <c:numRef>
              <c:f>evolución_comercio!$S$12:$S$16</c:f>
              <c:numCache>
                <c:formatCode>_-* #,##0\ _p_t_a_-;\-* #,##0\ _p_t_a_-;_-* "-"??\ _p_t_a_-;_-@_-</c:formatCode>
                <c:ptCount val="5"/>
                <c:pt idx="0">
                  <c:v>1129978</c:v>
                </c:pt>
                <c:pt idx="1">
                  <c:v>1464531</c:v>
                </c:pt>
                <c:pt idx="2">
                  <c:v>1605343</c:v>
                </c:pt>
                <c:pt idx="3">
                  <c:v>1636729</c:v>
                </c:pt>
                <c:pt idx="4">
                  <c:v>1445001</c:v>
                </c:pt>
              </c:numCache>
            </c:numRef>
          </c:val>
          <c:smooth val="0"/>
          <c:extLst>
            <c:ext xmlns:c16="http://schemas.microsoft.com/office/drawing/2014/chart" uri="{C3380CC4-5D6E-409C-BE32-E72D297353CC}">
              <c16:uniqueId val="{00000001-1A34-4A50-B6B7-508CDA0E4853}"/>
            </c:ext>
          </c:extLst>
        </c:ser>
        <c:ser>
          <c:idx val="2"/>
          <c:order val="2"/>
          <c:tx>
            <c:strRef>
              <c:f>evolución_comercio!$T$11</c:f>
              <c:strCache>
                <c:ptCount val="1"/>
                <c:pt idx="0">
                  <c:v>Forestal</c:v>
                </c:pt>
              </c:strCache>
            </c:strRef>
          </c:tx>
          <c:cat>
            <c:strRef>
              <c:f>evolución_comercio!$Q$12:$Q$16</c:f>
              <c:strCache>
                <c:ptCount val="5"/>
                <c:pt idx="0">
                  <c:v>ene-sept 16</c:v>
                </c:pt>
                <c:pt idx="1">
                  <c:v>ene-sept 17</c:v>
                </c:pt>
                <c:pt idx="2">
                  <c:v>ene-sept 18</c:v>
                </c:pt>
                <c:pt idx="3">
                  <c:v>ene-sept 19</c:v>
                </c:pt>
                <c:pt idx="4">
                  <c:v>ene-sept 20</c:v>
                </c:pt>
              </c:strCache>
            </c:strRef>
          </c:cat>
          <c:val>
            <c:numRef>
              <c:f>evolución_comercio!$T$12:$T$16</c:f>
              <c:numCache>
                <c:formatCode>_-* #,##0\ _p_t_a_-;\-* #,##0\ _p_t_a_-;_-* "-"??\ _p_t_a_-;_-@_-</c:formatCode>
                <c:ptCount val="5"/>
                <c:pt idx="0">
                  <c:v>198194</c:v>
                </c:pt>
                <c:pt idx="1">
                  <c:v>201873</c:v>
                </c:pt>
                <c:pt idx="2">
                  <c:v>262118</c:v>
                </c:pt>
                <c:pt idx="3">
                  <c:v>202106</c:v>
                </c:pt>
                <c:pt idx="4">
                  <c:v>146442</c:v>
                </c:pt>
              </c:numCache>
            </c:numRef>
          </c:val>
          <c:smooth val="0"/>
          <c:extLst>
            <c:ext xmlns:c16="http://schemas.microsoft.com/office/drawing/2014/chart" uri="{C3380CC4-5D6E-409C-BE32-E72D297353CC}">
              <c16:uniqueId val="{00000002-1A34-4A50-B6B7-508CDA0E4853}"/>
            </c:ext>
          </c:extLst>
        </c:ser>
        <c:ser>
          <c:idx val="3"/>
          <c:order val="3"/>
          <c:tx>
            <c:strRef>
              <c:f>evolución_comercio!$U$11</c:f>
              <c:strCache>
                <c:ptCount val="1"/>
                <c:pt idx="0">
                  <c:v>Total</c:v>
                </c:pt>
              </c:strCache>
            </c:strRef>
          </c:tx>
          <c:cat>
            <c:strRef>
              <c:f>evolución_comercio!$Q$12:$Q$16</c:f>
              <c:strCache>
                <c:ptCount val="5"/>
                <c:pt idx="0">
                  <c:v>ene-sept 16</c:v>
                </c:pt>
                <c:pt idx="1">
                  <c:v>ene-sept 17</c:v>
                </c:pt>
                <c:pt idx="2">
                  <c:v>ene-sept 18</c:v>
                </c:pt>
                <c:pt idx="3">
                  <c:v>ene-sept 19</c:v>
                </c:pt>
                <c:pt idx="4">
                  <c:v>ene-sept 20</c:v>
                </c:pt>
              </c:strCache>
            </c:strRef>
          </c:cat>
          <c:val>
            <c:numRef>
              <c:f>evolución_comercio!$U$12:$U$16</c:f>
              <c:numCache>
                <c:formatCode>_-* #,##0\ _p_t_a_-;\-* #,##0\ _p_t_a_-;_-* "-"??\ _p_t_a_-;_-@_-</c:formatCode>
                <c:ptCount val="5"/>
                <c:pt idx="0">
                  <c:v>3780558</c:v>
                </c:pt>
                <c:pt idx="1">
                  <c:v>4296330</c:v>
                </c:pt>
                <c:pt idx="2">
                  <c:v>4856749</c:v>
                </c:pt>
                <c:pt idx="3">
                  <c:v>4801447</c:v>
                </c:pt>
                <c:pt idx="4">
                  <c:v>4711766</c:v>
                </c:pt>
              </c:numCache>
            </c:numRef>
          </c:val>
          <c:smooth val="0"/>
          <c:extLst>
            <c:ext xmlns:c16="http://schemas.microsoft.com/office/drawing/2014/chart" uri="{C3380CC4-5D6E-409C-BE32-E72D297353CC}">
              <c16:uniqueId val="{00000003-1A34-4A50-B6B7-508CDA0E4853}"/>
            </c:ext>
          </c:extLst>
        </c:ser>
        <c:dLbls>
          <c:showLegendKey val="0"/>
          <c:showVal val="0"/>
          <c:showCatName val="0"/>
          <c:showSerName val="0"/>
          <c:showPercent val="0"/>
          <c:showBubbleSize val="0"/>
        </c:dLbls>
        <c:marker val="1"/>
        <c:smooth val="0"/>
        <c:axId val="33094208"/>
        <c:axId val="33092032"/>
      </c:lineChart>
      <c:catAx>
        <c:axId val="33094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2032"/>
        <c:crosses val="autoZero"/>
        <c:auto val="1"/>
        <c:lblAlgn val="ctr"/>
        <c:lblOffset val="100"/>
        <c:noMultiLvlLbl val="0"/>
      </c:catAx>
      <c:valAx>
        <c:axId val="33092032"/>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4208"/>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1F2-4213-A2C6-D288A1F80E1A}"/>
              </c:ext>
            </c:extLst>
          </c:dPt>
          <c:val>
            <c:numLit>
              <c:formatCode>General</c:formatCode>
              <c:ptCount val="1"/>
              <c:pt idx="0">
                <c:v>0</c:v>
              </c:pt>
            </c:numLit>
          </c:val>
          <c:extLst>
            <c:ext xmlns:c16="http://schemas.microsoft.com/office/drawing/2014/chart" uri="{C3380CC4-5D6E-409C-BE32-E72D297353CC}">
              <c16:uniqueId val="{00000001-E1F2-4213-A2C6-D288A1F80E1A}"/>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000000000000022" r="0.75000000000000022"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TitulosGraficos!$B$5</c:f>
          <c:strCache>
            <c:ptCount val="1"/>
            <c:pt idx="0">
              <c:v>Gráfico  Nº 5
Exportaciones silvoagropecuarias por clase
Participación enero - septiembre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6DCC-441E-9259-DBC7535BE766}"/>
              </c:ext>
            </c:extLst>
          </c:dPt>
          <c:dPt>
            <c:idx val="1"/>
            <c:bubble3D val="0"/>
            <c:extLst>
              <c:ext xmlns:c16="http://schemas.microsoft.com/office/drawing/2014/chart" uri="{C3380CC4-5D6E-409C-BE32-E72D297353CC}">
                <c16:uniqueId val="{00000001-6DCC-441E-9259-DBC7535BE766}"/>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productos_clase_sector'!$R$6:$R$7</c:f>
              <c:strCache>
                <c:ptCount val="2"/>
                <c:pt idx="0">
                  <c:v>Primarias</c:v>
                </c:pt>
                <c:pt idx="1">
                  <c:v>Industriales</c:v>
                </c:pt>
              </c:strCache>
            </c:strRef>
          </c:cat>
          <c:val>
            <c:numRef>
              <c:f>'balanza productos_clase_sector'!$S$6:$S$7</c:f>
              <c:numCache>
                <c:formatCode>#,##0</c:formatCode>
                <c:ptCount val="2"/>
                <c:pt idx="0">
                  <c:v>5155632</c:v>
                </c:pt>
                <c:pt idx="1">
                  <c:v>6842693</c:v>
                </c:pt>
              </c:numCache>
            </c:numRef>
          </c:val>
          <c:extLst>
            <c:ext xmlns:c16="http://schemas.microsoft.com/office/drawing/2014/chart" uri="{C3380CC4-5D6E-409C-BE32-E72D297353CC}">
              <c16:uniqueId val="{00000002-6DCC-441E-9259-DBC7535BE76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TitulosGraficos!$C$5</c:f>
          <c:strCache>
            <c:ptCount val="1"/>
            <c:pt idx="0">
              <c:v>Gráfico  Nº 6
Exportaciones silvoagropecuarias por sector
Participación enero - septiembre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extLst>
              <c:ext xmlns:c16="http://schemas.microsoft.com/office/drawing/2014/chart" uri="{C3380CC4-5D6E-409C-BE32-E72D297353CC}">
                <c16:uniqueId val="{00000000-44D0-4ACD-BBE2-DAF079854E71}"/>
              </c:ext>
            </c:extLst>
          </c:dPt>
          <c:dPt>
            <c:idx val="1"/>
            <c:bubble3D val="0"/>
            <c:extLst>
              <c:ext xmlns:c16="http://schemas.microsoft.com/office/drawing/2014/chart" uri="{C3380CC4-5D6E-409C-BE32-E72D297353CC}">
                <c16:uniqueId val="{00000001-44D0-4ACD-BBE2-DAF079854E71}"/>
              </c:ext>
            </c:extLst>
          </c:dPt>
          <c:dPt>
            <c:idx val="2"/>
            <c:bubble3D val="0"/>
            <c:extLst>
              <c:ext xmlns:c16="http://schemas.microsoft.com/office/drawing/2014/chart" uri="{C3380CC4-5D6E-409C-BE32-E72D297353CC}">
                <c16:uniqueId val="{00000002-44D0-4ACD-BBE2-DAF079854E71}"/>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7592722</c:v>
                </c:pt>
                <c:pt idx="1">
                  <c:v>1207485</c:v>
                </c:pt>
                <c:pt idx="2">
                  <c:v>3198118</c:v>
                </c:pt>
              </c:numCache>
            </c:numRef>
          </c:val>
          <c:extLst>
            <c:ext xmlns:c16="http://schemas.microsoft.com/office/drawing/2014/chart" uri="{C3380CC4-5D6E-409C-BE32-E72D297353CC}">
              <c16:uniqueId val="{00000003-44D0-4ACD-BBE2-DAF079854E7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TitulosGraficos!$D$5</c:f>
          <c:strCache>
            <c:ptCount val="1"/>
            <c:pt idx="0">
              <c:v>Gráfico  Nº 7
Exportación de productos silvoagropecuarios por zona económica
Participación enero - septiembre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D2AA-4BE5-9FE3-7520BBA6B952}"/>
              </c:ext>
            </c:extLst>
          </c:dPt>
          <c:dPt>
            <c:idx val="1"/>
            <c:bubble3D val="0"/>
            <c:extLst>
              <c:ext xmlns:c16="http://schemas.microsoft.com/office/drawing/2014/chart" uri="{C3380CC4-5D6E-409C-BE32-E72D297353CC}">
                <c16:uniqueId val="{00000001-D2AA-4BE5-9FE3-7520BBA6B952}"/>
              </c:ext>
            </c:extLst>
          </c:dPt>
          <c:dPt>
            <c:idx val="2"/>
            <c:bubble3D val="0"/>
            <c:extLst>
              <c:ext xmlns:c16="http://schemas.microsoft.com/office/drawing/2014/chart" uri="{C3380CC4-5D6E-409C-BE32-E72D297353CC}">
                <c16:uniqueId val="{00000002-D2AA-4BE5-9FE3-7520BBA6B952}"/>
              </c:ext>
            </c:extLst>
          </c:dPt>
          <c:dPt>
            <c:idx val="3"/>
            <c:bubble3D val="0"/>
            <c:extLst>
              <c:ext xmlns:c16="http://schemas.microsoft.com/office/drawing/2014/chart" uri="{C3380CC4-5D6E-409C-BE32-E72D297353CC}">
                <c16:uniqueId val="{00000003-D2AA-4BE5-9FE3-7520BBA6B952}"/>
              </c:ext>
            </c:extLst>
          </c:dPt>
          <c:dPt>
            <c:idx val="4"/>
            <c:bubble3D val="0"/>
            <c:extLst>
              <c:ext xmlns:c16="http://schemas.microsoft.com/office/drawing/2014/chart" uri="{C3380CC4-5D6E-409C-BE32-E72D297353CC}">
                <c16:uniqueId val="{00000004-D2AA-4BE5-9FE3-7520BBA6B952}"/>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5151727.5678999964</c:v>
                </c:pt>
                <c:pt idx="1">
                  <c:v>453156.49660999974</c:v>
                </c:pt>
                <c:pt idx="2">
                  <c:v>3184750.0362699996</c:v>
                </c:pt>
                <c:pt idx="3">
                  <c:v>1999571.3182700004</c:v>
                </c:pt>
                <c:pt idx="4">
                  <c:v>1209118.5809500031</c:v>
                </c:pt>
              </c:numCache>
            </c:numRef>
          </c:val>
          <c:extLst>
            <c:ext xmlns:c16="http://schemas.microsoft.com/office/drawing/2014/chart" uri="{C3380CC4-5D6E-409C-BE32-E72D297353CC}">
              <c16:uniqueId val="{00000005-D2AA-4BE5-9FE3-7520BBA6B95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TitulosGraficos!$E$5</c:f>
          <c:strCache>
            <c:ptCount val="1"/>
            <c:pt idx="0">
              <c:v>Gráfico  Nº 8
Importación de productos silvoagropecuarios por zona económica
Participación enero - septiembre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1CA3-41A4-9A5A-D7BE9936D4FF}"/>
              </c:ext>
            </c:extLst>
          </c:dPt>
          <c:dPt>
            <c:idx val="1"/>
            <c:bubble3D val="0"/>
            <c:extLst>
              <c:ext xmlns:c16="http://schemas.microsoft.com/office/drawing/2014/chart" uri="{C3380CC4-5D6E-409C-BE32-E72D297353CC}">
                <c16:uniqueId val="{00000001-1CA3-41A4-9A5A-D7BE9936D4FF}"/>
              </c:ext>
            </c:extLst>
          </c:dPt>
          <c:dPt>
            <c:idx val="2"/>
            <c:bubble3D val="0"/>
            <c:extLst>
              <c:ext xmlns:c16="http://schemas.microsoft.com/office/drawing/2014/chart" uri="{C3380CC4-5D6E-409C-BE32-E72D297353CC}">
                <c16:uniqueId val="{00000002-1CA3-41A4-9A5A-D7BE9936D4FF}"/>
              </c:ext>
            </c:extLst>
          </c:dPt>
          <c:dPt>
            <c:idx val="3"/>
            <c:bubble3D val="0"/>
            <c:extLst>
              <c:ext xmlns:c16="http://schemas.microsoft.com/office/drawing/2014/chart" uri="{C3380CC4-5D6E-409C-BE32-E72D297353CC}">
                <c16:uniqueId val="{00000003-1CA3-41A4-9A5A-D7BE9936D4FF}"/>
              </c:ext>
            </c:extLst>
          </c:dPt>
          <c:dPt>
            <c:idx val="4"/>
            <c:bubble3D val="0"/>
            <c:extLst>
              <c:ext xmlns:c16="http://schemas.microsoft.com/office/drawing/2014/chart" uri="{C3380CC4-5D6E-409C-BE32-E72D297353CC}">
                <c16:uniqueId val="{00000004-1CA3-41A4-9A5A-D7BE9936D4FF}"/>
              </c:ext>
            </c:extLst>
          </c:dPt>
          <c:dLbls>
            <c:dLbl>
              <c:idx val="0"/>
              <c:layout>
                <c:manualLayout>
                  <c:x val="4.6676291570944398E-2"/>
                  <c:y val="7.29881968346770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CA3-41A4-9A5A-D7BE9936D4FF}"/>
                </c:ext>
              </c:extLst>
            </c:dLbl>
            <c:dLbl>
              <c:idx val="3"/>
              <c:layout>
                <c:manualLayout>
                  <c:x val="6.5119712667495513E-2"/>
                  <c:y val="5.53319604280234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CA3-41A4-9A5A-D7BE9936D4FF}"/>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374898.61548999965</c:v>
                </c:pt>
                <c:pt idx="1">
                  <c:v>2437722.9122199989</c:v>
                </c:pt>
                <c:pt idx="2">
                  <c:v>941750.9456900002</c:v>
                </c:pt>
                <c:pt idx="3">
                  <c:v>533507.32615999994</c:v>
                </c:pt>
                <c:pt idx="4">
                  <c:v>423886.20044000167</c:v>
                </c:pt>
              </c:numCache>
            </c:numRef>
          </c:val>
          <c:extLst>
            <c:ext xmlns:c16="http://schemas.microsoft.com/office/drawing/2014/chart" uri="{C3380CC4-5D6E-409C-BE32-E72D297353CC}">
              <c16:uniqueId val="{00000005-1CA3-41A4-9A5A-D7BE9936D4F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a:extLst>
            <a:ext uri="{FF2B5EF4-FFF2-40B4-BE49-F238E27FC236}">
              <a16:creationId xmlns:a16="http://schemas.microsoft.com/office/drawing/2014/main" id="{00000000-0008-0000-0000-000020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a:extLst>
            <a:ext uri="{FF2B5EF4-FFF2-40B4-BE49-F238E27FC236}">
              <a16:creationId xmlns:a16="http://schemas.microsoft.com/office/drawing/2014/main" id="{00000000-0008-0000-0000-0000221922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133</xdr:row>
      <xdr:rowOff>57150</xdr:rowOff>
    </xdr:from>
    <xdr:to>
      <xdr:col>1</xdr:col>
      <xdr:colOff>476250</xdr:colOff>
      <xdr:row>133</xdr:row>
      <xdr:rowOff>123825</xdr:rowOff>
    </xdr:to>
    <xdr:pic>
      <xdr:nvPicPr>
        <xdr:cNvPr id="19011875" name="Picture 41" descr="pie">
          <a:extLst>
            <a:ext uri="{FF2B5EF4-FFF2-40B4-BE49-F238E27FC236}">
              <a16:creationId xmlns:a16="http://schemas.microsoft.com/office/drawing/2014/main" id="{00000000-0008-0000-0000-000023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36375"/>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36739</xdr:colOff>
      <xdr:row>72</xdr:row>
      <xdr:rowOff>38311</xdr:rowOff>
    </xdr:from>
    <xdr:to>
      <xdr:col>7</xdr:col>
      <xdr:colOff>250371</xdr:colOff>
      <xdr:row>78</xdr:row>
      <xdr:rowOff>143950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739" y="14363911"/>
          <a:ext cx="5482318" cy="1313953"/>
        </a:xfrm>
        <a:prstGeom prst="rect">
          <a:avLst/>
        </a:prstGeom>
      </xdr:spPr>
    </xdr:pic>
    <xdr:clientData/>
  </xdr:twoCellAnchor>
  <xdr:twoCellAnchor editAs="oneCell">
    <xdr:from>
      <xdr:col>0</xdr:col>
      <xdr:colOff>15240</xdr:colOff>
      <xdr:row>0</xdr:row>
      <xdr:rowOff>0</xdr:rowOff>
    </xdr:from>
    <xdr:to>
      <xdr:col>1</xdr:col>
      <xdr:colOff>525780</xdr:colOff>
      <xdr:row>5</xdr:row>
      <xdr:rowOff>198120</xdr:rowOff>
    </xdr:to>
    <xdr:pic>
      <xdr:nvPicPr>
        <xdr:cNvPr id="7" name="Imagen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240" y="0"/>
          <a:ext cx="1295400" cy="1181100"/>
        </a:xfrm>
        <a:prstGeom prst="rect">
          <a:avLst/>
        </a:prstGeom>
        <a:noFill/>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a:extLst xmlns:a="http://schemas.openxmlformats.org/drawingml/2006/main">
            <a:ext uri="{FF2B5EF4-FFF2-40B4-BE49-F238E27FC236}">
              <a16:creationId xmlns:a16="http://schemas.microsoft.com/office/drawing/2014/main" id="{CD91B79D-577F-4B5A-8FD6-1C372F08D038}"/>
            </a:ext>
          </a:extLst>
        </cdr:cNvPr>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a:extLst xmlns:a="http://schemas.openxmlformats.org/drawingml/2006/main">
            <a:ext uri="{FF2B5EF4-FFF2-40B4-BE49-F238E27FC236}">
              <a16:creationId xmlns:a16="http://schemas.microsoft.com/office/drawing/2014/main" id="{1516D89B-261D-4973-86FD-CE1C0179A910}"/>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a:extLst xmlns:a="http://schemas.openxmlformats.org/drawingml/2006/main">
            <a:ext uri="{FF2B5EF4-FFF2-40B4-BE49-F238E27FC236}">
              <a16:creationId xmlns:a16="http://schemas.microsoft.com/office/drawing/2014/main" id="{AD829AF6-A5F4-45AD-9771-741EE0915D79}"/>
            </a:ext>
          </a:extLst>
        </cdr:cNvPr>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a:extLst xmlns:a="http://schemas.openxmlformats.org/drawingml/2006/main">
            <a:ext uri="{FF2B5EF4-FFF2-40B4-BE49-F238E27FC236}">
              <a16:creationId xmlns:a16="http://schemas.microsoft.com/office/drawing/2014/main" id="{124A36C7-23DE-4AA3-8A10-5690FA1951A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C6D32213-38B2-4CC3-A256-8D662BEF9B7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a:extLst xmlns:a="http://schemas.openxmlformats.org/drawingml/2006/main">
            <a:ext uri="{FF2B5EF4-FFF2-40B4-BE49-F238E27FC236}">
              <a16:creationId xmlns:a16="http://schemas.microsoft.com/office/drawing/2014/main" id="{B03C3B67-4386-4B9A-A0AA-6E5B9C7B71BC}"/>
            </a:ext>
          </a:extLst>
        </cdr:cNvPr>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a:extLst xmlns:a="http://schemas.openxmlformats.org/drawingml/2006/main">
            <a:ext uri="{FF2B5EF4-FFF2-40B4-BE49-F238E27FC236}">
              <a16:creationId xmlns:a16="http://schemas.microsoft.com/office/drawing/2014/main" id="{B2DDD0D0-A636-4EE6-BC39-4D8ED2C6E6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a:extLst xmlns:a="http://schemas.openxmlformats.org/drawingml/2006/main">
            <a:ext uri="{FF2B5EF4-FFF2-40B4-BE49-F238E27FC236}">
              <a16:creationId xmlns:a16="http://schemas.microsoft.com/office/drawing/2014/main" id="{C9EBA2F4-0128-4968-B9A1-47F2591159F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a:extLst xmlns:a="http://schemas.openxmlformats.org/drawingml/2006/main">
            <a:ext uri="{FF2B5EF4-FFF2-40B4-BE49-F238E27FC236}">
              <a16:creationId xmlns:a16="http://schemas.microsoft.com/office/drawing/2014/main" id="{60FBED6C-98FC-4C97-9195-DDB4093BE10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a:extLst xmlns:a="http://schemas.openxmlformats.org/drawingml/2006/main">
            <a:ext uri="{FF2B5EF4-FFF2-40B4-BE49-F238E27FC236}">
              <a16:creationId xmlns:a16="http://schemas.microsoft.com/office/drawing/2014/main" id="{68BA09B5-B27B-4DDF-B8EC-3504207D06FA}"/>
            </a:ext>
          </a:extLst>
        </cdr:cNvPr>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a:extLst>
            <a:ext uri="{FF2B5EF4-FFF2-40B4-BE49-F238E27FC236}">
              <a16:creationId xmlns:a16="http://schemas.microsoft.com/office/drawing/2014/main" id="{00000000-0008-0000-0700-0000D823EE00}"/>
            </a:ext>
          </a:extLst>
        </xdr:cNvPr>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a:extLst>
            <a:ext uri="{FF2B5EF4-FFF2-40B4-BE49-F238E27FC236}">
              <a16:creationId xmlns:a16="http://schemas.microsoft.com/office/drawing/2014/main" id="{00000000-0008-0000-0700-0000D9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a:extLst>
            <a:ext uri="{FF2B5EF4-FFF2-40B4-BE49-F238E27FC236}">
              <a16:creationId xmlns:a16="http://schemas.microsoft.com/office/drawing/2014/main" id="{00000000-0008-0000-0700-0000DA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a:extLst xmlns:a="http://schemas.openxmlformats.org/drawingml/2006/main">
            <a:ext uri="{FF2B5EF4-FFF2-40B4-BE49-F238E27FC236}">
              <a16:creationId xmlns:a16="http://schemas.microsoft.com/office/drawing/2014/main" id="{EF1AB61D-34B7-484D-9CCE-B961344906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a:extLst xmlns:a="http://schemas.openxmlformats.org/drawingml/2006/main">
            <a:ext uri="{FF2B5EF4-FFF2-40B4-BE49-F238E27FC236}">
              <a16:creationId xmlns:a16="http://schemas.microsoft.com/office/drawing/2014/main" id="{926B9631-5EC7-4E28-9299-0EB61953705C}"/>
            </a:ext>
          </a:extLst>
        </cdr:cNvPr>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a:extLst xmlns:a="http://schemas.openxmlformats.org/drawingml/2006/main">
            <a:ext uri="{FF2B5EF4-FFF2-40B4-BE49-F238E27FC236}">
              <a16:creationId xmlns:a16="http://schemas.microsoft.com/office/drawing/2014/main" id="{B93C5BB0-373F-44C0-95BC-6D4968A9E23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a:extLst xmlns:a="http://schemas.openxmlformats.org/drawingml/2006/main">
            <a:ext uri="{FF2B5EF4-FFF2-40B4-BE49-F238E27FC236}">
              <a16:creationId xmlns:a16="http://schemas.microsoft.com/office/drawing/2014/main" id="{26C77308-A69C-4F4D-9B93-67901F7C1906}"/>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a:extLst>
            <a:ext uri="{FF2B5EF4-FFF2-40B4-BE49-F238E27FC236}">
              <a16:creationId xmlns:a16="http://schemas.microsoft.com/office/drawing/2014/main" id="{00000000-0008-0000-0800-000090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a:extLst>
            <a:ext uri="{FF2B5EF4-FFF2-40B4-BE49-F238E27FC236}">
              <a16:creationId xmlns:a16="http://schemas.microsoft.com/office/drawing/2014/main" id="{00000000-0008-0000-0800-000091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a:extLst xmlns:a="http://schemas.openxmlformats.org/drawingml/2006/main">
            <a:ext uri="{FF2B5EF4-FFF2-40B4-BE49-F238E27FC236}">
              <a16:creationId xmlns:a16="http://schemas.microsoft.com/office/drawing/2014/main" id="{A3BA000D-D924-451D-AA95-C5E62C2032A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a:extLst xmlns:a="http://schemas.openxmlformats.org/drawingml/2006/main">
            <a:ext uri="{FF2B5EF4-FFF2-40B4-BE49-F238E27FC236}">
              <a16:creationId xmlns:a16="http://schemas.microsoft.com/office/drawing/2014/main" id="{C4B4DD83-D214-45FD-A42A-BC55A4FFDE6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a:extLst xmlns:a="http://schemas.openxmlformats.org/drawingml/2006/main">
            <a:ext uri="{FF2B5EF4-FFF2-40B4-BE49-F238E27FC236}">
              <a16:creationId xmlns:a16="http://schemas.microsoft.com/office/drawing/2014/main" id="{BB9D959F-F77B-4140-B34B-D0DC2E4F4CC6}"/>
            </a:ext>
          </a:extLst>
        </cdr:cNvPr>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a:extLst xmlns:a="http://schemas.openxmlformats.org/drawingml/2006/main">
            <a:ext uri="{FF2B5EF4-FFF2-40B4-BE49-F238E27FC236}">
              <a16:creationId xmlns:a16="http://schemas.microsoft.com/office/drawing/2014/main" id="{3C7DF214-FCBF-4A6B-B2E2-1889BFE88C9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a:extLst xmlns:a="http://schemas.openxmlformats.org/drawingml/2006/main">
            <a:ext uri="{FF2B5EF4-FFF2-40B4-BE49-F238E27FC236}">
              <a16:creationId xmlns:a16="http://schemas.microsoft.com/office/drawing/2014/main" id="{F9137D37-5B50-4862-8205-D0B0879DF3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a:extLst xmlns:a="http://schemas.openxmlformats.org/drawingml/2006/main">
            <a:ext uri="{FF2B5EF4-FFF2-40B4-BE49-F238E27FC236}">
              <a16:creationId xmlns:a16="http://schemas.microsoft.com/office/drawing/2014/main" id="{776881DA-8298-4E20-B9EA-4C6C3EF7C1B5}"/>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a:extLst>
            <a:ext uri="{FF2B5EF4-FFF2-40B4-BE49-F238E27FC236}">
              <a16:creationId xmlns:a16="http://schemas.microsoft.com/office/drawing/2014/main" id="{00000000-0008-0000-0900-000090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a:extLst>
            <a:ext uri="{FF2B5EF4-FFF2-40B4-BE49-F238E27FC236}">
              <a16:creationId xmlns:a16="http://schemas.microsoft.com/office/drawing/2014/main" id="{00000000-0008-0000-0900-000091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25</xdr:row>
      <xdr:rowOff>95250</xdr:rowOff>
    </xdr:from>
    <xdr:to>
      <xdr:col>5</xdr:col>
      <xdr:colOff>762001</xdr:colOff>
      <xdr:row>43</xdr:row>
      <xdr:rowOff>9525</xdr:rowOff>
    </xdr:to>
    <xdr:graphicFrame macro="">
      <xdr:nvGraphicFramePr>
        <xdr:cNvPr id="15596872" name="7 Gráfico">
          <a:extLst>
            <a:ext uri="{FF2B5EF4-FFF2-40B4-BE49-F238E27FC236}">
              <a16:creationId xmlns:a16="http://schemas.microsoft.com/office/drawing/2014/main" id="{00000000-0008-0000-0300-000048FDE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a:extLst xmlns:a="http://schemas.openxmlformats.org/drawingml/2006/main">
            <a:ext uri="{FF2B5EF4-FFF2-40B4-BE49-F238E27FC236}">
              <a16:creationId xmlns:a16="http://schemas.microsoft.com/office/drawing/2014/main" id="{45DCDFE5-EBA6-432D-B0D8-EE0F0B46F39A}"/>
            </a:ext>
          </a:extLst>
        </cdr:cNvPr>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a:extLst xmlns:a="http://schemas.openxmlformats.org/drawingml/2006/main">
            <a:ext uri="{FF2B5EF4-FFF2-40B4-BE49-F238E27FC236}">
              <a16:creationId xmlns:a16="http://schemas.microsoft.com/office/drawing/2014/main" id="{EB4C5267-5021-444A-BCE5-EEFD8109273A}"/>
            </a:ext>
          </a:extLst>
        </cdr:cNvPr>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802005</xdr:colOff>
      <xdr:row>25</xdr:row>
      <xdr:rowOff>127635</xdr:rowOff>
    </xdr:from>
    <xdr:to>
      <xdr:col>10</xdr:col>
      <xdr:colOff>278130</xdr:colOff>
      <xdr:row>51</xdr:row>
      <xdr:rowOff>99060</xdr:rowOff>
    </xdr:to>
    <xdr:graphicFrame macro="">
      <xdr:nvGraphicFramePr>
        <xdr:cNvPr id="17425600" name="7 Gráfico">
          <a:extLst>
            <a:ext uri="{FF2B5EF4-FFF2-40B4-BE49-F238E27FC236}">
              <a16:creationId xmlns:a16="http://schemas.microsoft.com/office/drawing/2014/main" id="{00000000-0008-0000-0A00-0000C0E40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790575</xdr:colOff>
      <xdr:row>82</xdr:row>
      <xdr:rowOff>139065</xdr:rowOff>
    </xdr:from>
    <xdr:to>
      <xdr:col>10</xdr:col>
      <xdr:colOff>493395</xdr:colOff>
      <xdr:row>109</xdr:row>
      <xdr:rowOff>47625</xdr:rowOff>
    </xdr:to>
    <xdr:graphicFrame macro="">
      <xdr:nvGraphicFramePr>
        <xdr:cNvPr id="4" name="7 Gráfico">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0.95754</cdr:y>
    </cdr:from>
    <cdr:to>
      <cdr:x>0.73997</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4.xml><?xml version="1.0" encoding="utf-8"?>
<c:userShapes xmlns:c="http://schemas.openxmlformats.org/drawingml/2006/chart">
  <cdr:relSizeAnchor xmlns:cdr="http://schemas.openxmlformats.org/drawingml/2006/chartDrawing">
    <cdr:from>
      <cdr:x>1.47952E-7</cdr:x>
      <cdr:y>0.95754</cdr:y>
    </cdr:from>
    <cdr:to>
      <cdr:x>0.71251</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1" y="4662435"/>
          <a:ext cx="4815840" cy="2067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dr:relSizeAnchor xmlns:cdr="http://schemas.openxmlformats.org/drawingml/2006/chartDrawing">
    <cdr:from>
      <cdr:x>0</cdr:x>
      <cdr:y>0.95754</cdr:y>
    </cdr:from>
    <cdr:to>
      <cdr:x>0.73997</cdr:x>
      <cdr:y>1</cdr:y>
    </cdr:to>
    <cdr:sp macro="" textlink="">
      <cdr:nvSpPr>
        <cdr:cNvPr id="3"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133350</xdr:colOff>
      <xdr:row>24</xdr:row>
      <xdr:rowOff>95250</xdr:rowOff>
    </xdr:from>
    <xdr:to>
      <xdr:col>7</xdr:col>
      <xdr:colOff>762001</xdr:colOff>
      <xdr:row>42</xdr:row>
      <xdr:rowOff>9525</xdr:rowOff>
    </xdr:to>
    <xdr:graphicFrame macro="">
      <xdr:nvGraphicFramePr>
        <xdr:cNvPr id="2" name="7 Gráfico">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a:extLst>
            <a:ext uri="{FF2B5EF4-FFF2-40B4-BE49-F238E27FC236}">
              <a16:creationId xmlns:a16="http://schemas.microsoft.com/office/drawing/2014/main" id="{00000000-0008-0000-0500-000090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a:extLst>
            <a:ext uri="{FF2B5EF4-FFF2-40B4-BE49-F238E27FC236}">
              <a16:creationId xmlns:a16="http://schemas.microsoft.com/office/drawing/2014/main" id="{00000000-0008-0000-0500-000091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a:extLst xmlns:a="http://schemas.openxmlformats.org/drawingml/2006/main">
            <a:ext uri="{FF2B5EF4-FFF2-40B4-BE49-F238E27FC236}">
              <a16:creationId xmlns:a16="http://schemas.microsoft.com/office/drawing/2014/main" id="{E17B6E6E-B120-4689-9A80-B27312E26810}"/>
            </a:ext>
          </a:extLst>
        </cdr:cNvPr>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a:extLst xmlns:a="http://schemas.openxmlformats.org/drawingml/2006/main">
            <a:ext uri="{FF2B5EF4-FFF2-40B4-BE49-F238E27FC236}">
              <a16:creationId xmlns:a16="http://schemas.microsoft.com/office/drawing/2014/main" id="{AB695F31-684F-487A-A40D-8FFA218DC26D}"/>
            </a:ext>
          </a:extLst>
        </cdr:cNvPr>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9.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a:extLst>
            <a:ext uri="{FF2B5EF4-FFF2-40B4-BE49-F238E27FC236}">
              <a16:creationId xmlns:a16="http://schemas.microsoft.com/office/drawing/2014/main" id="{00000000-0008-0000-0600-000020292201}"/>
            </a:ext>
          </a:extLst>
        </xdr:cNvPr>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a:extLst>
            <a:ext uri="{FF2B5EF4-FFF2-40B4-BE49-F238E27FC236}">
              <a16:creationId xmlns:a16="http://schemas.microsoft.com/office/drawing/2014/main" id="{00000000-0008-0000-0600-000021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a:extLst>
            <a:ext uri="{FF2B5EF4-FFF2-40B4-BE49-F238E27FC236}">
              <a16:creationId xmlns:a16="http://schemas.microsoft.com/office/drawing/2014/main" id="{00000000-0008-0000-0600-000022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a:extLst>
            <a:ext uri="{FF2B5EF4-FFF2-40B4-BE49-F238E27FC236}">
              <a16:creationId xmlns:a16="http://schemas.microsoft.com/office/drawing/2014/main" id="{00000000-0008-0000-0600-000023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135"/>
  <sheetViews>
    <sheetView tabSelected="1" workbookViewId="0"/>
  </sheetViews>
  <sheetFormatPr baseColWidth="10" defaultColWidth="11.42578125" defaultRowHeight="12.75" x14ac:dyDescent="0.2"/>
  <cols>
    <col min="2" max="2" width="11.42578125" customWidth="1"/>
    <col min="3" max="3" width="10.7109375" customWidth="1"/>
    <col min="7" max="7" width="11.140625" customWidth="1"/>
    <col min="8" max="8" width="4.42578125" customWidth="1"/>
  </cols>
  <sheetData>
    <row r="1" spans="1:9" ht="15.75" x14ac:dyDescent="0.25">
      <c r="A1" s="140"/>
      <c r="B1" s="141"/>
      <c r="C1" s="141"/>
      <c r="D1" s="141"/>
      <c r="E1" s="141"/>
      <c r="F1" s="141"/>
      <c r="G1" s="141"/>
      <c r="H1" s="142"/>
      <c r="I1" s="142"/>
    </row>
    <row r="2" spans="1:9" ht="15" x14ac:dyDescent="0.25">
      <c r="A2" s="141"/>
      <c r="B2" s="141"/>
      <c r="C2" s="141"/>
      <c r="D2" s="141"/>
      <c r="E2" s="141"/>
      <c r="F2" s="141"/>
      <c r="G2" s="141"/>
      <c r="H2" s="142"/>
      <c r="I2" s="142"/>
    </row>
    <row r="3" spans="1:9" ht="15.75" x14ac:dyDescent="0.25">
      <c r="A3" s="140"/>
      <c r="B3" s="141"/>
      <c r="C3" s="141"/>
      <c r="D3" s="141"/>
      <c r="E3" s="141"/>
      <c r="F3" s="141"/>
      <c r="G3" s="141"/>
      <c r="H3" s="142"/>
      <c r="I3" s="142"/>
    </row>
    <row r="4" spans="1:9" ht="15" x14ac:dyDescent="0.25">
      <c r="A4" s="141"/>
      <c r="B4" s="141"/>
      <c r="C4" s="141"/>
      <c r="D4" s="143"/>
      <c r="E4" s="141"/>
      <c r="F4" s="141"/>
      <c r="G4" s="141"/>
      <c r="H4" s="142"/>
      <c r="I4" s="142"/>
    </row>
    <row r="5" spans="1:9" ht="15.75" x14ac:dyDescent="0.25">
      <c r="A5" s="140"/>
      <c r="B5" s="141"/>
      <c r="C5" s="141"/>
      <c r="D5" s="144"/>
      <c r="E5" s="141"/>
      <c r="F5" s="141"/>
      <c r="G5" s="141"/>
      <c r="H5" s="142"/>
      <c r="I5" s="142"/>
    </row>
    <row r="6" spans="1:9" ht="15.75" x14ac:dyDescent="0.25">
      <c r="A6" s="140"/>
      <c r="B6" s="141"/>
      <c r="C6" s="141"/>
      <c r="D6" s="141"/>
      <c r="E6" s="141"/>
      <c r="F6" s="141"/>
      <c r="G6" s="141"/>
      <c r="H6" s="142"/>
      <c r="I6" s="142"/>
    </row>
    <row r="7" spans="1:9" ht="15.75" x14ac:dyDescent="0.25">
      <c r="A7" s="140"/>
      <c r="B7" s="141"/>
      <c r="C7" s="141"/>
      <c r="D7" s="141"/>
      <c r="E7" s="141"/>
      <c r="F7" s="141"/>
      <c r="G7" s="141"/>
      <c r="H7" s="142"/>
      <c r="I7" s="142"/>
    </row>
    <row r="8" spans="1:9" ht="15" x14ac:dyDescent="0.25">
      <c r="A8" s="141"/>
      <c r="B8" s="141"/>
      <c r="C8" s="141"/>
      <c r="D8" s="143"/>
      <c r="E8" s="141"/>
      <c r="F8" s="141"/>
      <c r="G8" s="141"/>
      <c r="H8" s="142"/>
      <c r="I8" s="142"/>
    </row>
    <row r="9" spans="1:9" ht="15.75" x14ac:dyDescent="0.25">
      <c r="A9" s="145"/>
      <c r="B9" s="141"/>
      <c r="C9" s="141"/>
      <c r="D9" s="141"/>
      <c r="E9" s="141"/>
      <c r="F9" s="141"/>
      <c r="G9" s="141"/>
      <c r="H9" s="142"/>
      <c r="I9" s="142"/>
    </row>
    <row r="10" spans="1:9" ht="15.75" x14ac:dyDescent="0.25">
      <c r="A10" s="140"/>
      <c r="B10" s="141"/>
      <c r="C10" s="141"/>
      <c r="D10" s="141"/>
      <c r="E10" s="141"/>
      <c r="F10" s="141"/>
      <c r="G10" s="141"/>
      <c r="H10" s="142"/>
      <c r="I10" s="142"/>
    </row>
    <row r="11" spans="1:9" ht="15.75" x14ac:dyDescent="0.25">
      <c r="A11" s="140"/>
      <c r="B11" s="141"/>
      <c r="C11" s="141"/>
      <c r="D11" s="141"/>
      <c r="E11" s="141"/>
      <c r="F11" s="141"/>
      <c r="G11" s="141"/>
      <c r="H11" s="142"/>
      <c r="I11" s="142"/>
    </row>
    <row r="12" spans="1:9" ht="15.75" x14ac:dyDescent="0.25">
      <c r="A12" s="140"/>
      <c r="B12" s="141"/>
      <c r="C12" s="141"/>
      <c r="D12" s="141"/>
      <c r="E12" s="141"/>
      <c r="F12" s="141"/>
      <c r="G12" s="141"/>
      <c r="H12" s="142"/>
      <c r="I12" s="142"/>
    </row>
    <row r="13" spans="1:9" ht="19.5" x14ac:dyDescent="0.25">
      <c r="A13" s="141"/>
      <c r="B13" s="141"/>
      <c r="C13" s="361" t="s">
        <v>271</v>
      </c>
      <c r="D13" s="361"/>
      <c r="E13" s="361"/>
      <c r="F13" s="361"/>
      <c r="G13" s="361"/>
      <c r="H13" s="361"/>
      <c r="I13" s="142"/>
    </row>
    <row r="14" spans="1:9" ht="19.5" x14ac:dyDescent="0.25">
      <c r="A14" s="141"/>
      <c r="B14" s="141"/>
      <c r="C14" s="361" t="s">
        <v>272</v>
      </c>
      <c r="D14" s="361"/>
      <c r="E14" s="361"/>
      <c r="F14" s="361"/>
      <c r="G14" s="361"/>
      <c r="H14" s="361"/>
      <c r="I14" s="142"/>
    </row>
    <row r="15" spans="1:9" ht="15" x14ac:dyDescent="0.25">
      <c r="A15" s="141"/>
      <c r="B15" s="141"/>
      <c r="C15" s="141"/>
      <c r="D15" s="141"/>
      <c r="E15" s="141"/>
      <c r="F15" s="141"/>
      <c r="G15" s="141"/>
      <c r="H15" s="142"/>
      <c r="I15" s="142"/>
    </row>
    <row r="16" spans="1:9" ht="15" x14ac:dyDescent="0.25">
      <c r="A16" s="141"/>
      <c r="B16" s="141"/>
      <c r="C16" s="141"/>
      <c r="D16" s="352"/>
      <c r="E16" s="141"/>
      <c r="F16" s="141"/>
      <c r="G16" s="141"/>
      <c r="H16" s="142"/>
      <c r="I16" s="142"/>
    </row>
    <row r="17" spans="1:9" ht="15.75" x14ac:dyDescent="0.25">
      <c r="A17" s="141"/>
      <c r="B17" s="141"/>
      <c r="C17" s="146" t="s">
        <v>509</v>
      </c>
      <c r="D17" s="146"/>
      <c r="E17" s="146"/>
      <c r="F17" s="146"/>
      <c r="G17" s="146"/>
      <c r="H17" s="142"/>
      <c r="I17" s="142"/>
    </row>
    <row r="18" spans="1:9" ht="15" x14ac:dyDescent="0.25">
      <c r="A18" s="141"/>
      <c r="B18" s="141"/>
      <c r="C18" s="142"/>
      <c r="D18" s="141"/>
      <c r="E18" s="141"/>
      <c r="F18" s="141"/>
      <c r="G18" s="141"/>
      <c r="H18" s="142"/>
      <c r="I18" s="142"/>
    </row>
    <row r="19" spans="1:9" ht="15" x14ac:dyDescent="0.25">
      <c r="A19" s="141"/>
      <c r="B19" s="141"/>
      <c r="C19" s="141"/>
      <c r="D19" s="141"/>
      <c r="E19" s="141"/>
      <c r="F19" s="141"/>
      <c r="G19" s="141"/>
      <c r="H19" s="142"/>
      <c r="I19" s="142"/>
    </row>
    <row r="20" spans="1:9" ht="15" x14ac:dyDescent="0.25">
      <c r="A20" s="141"/>
      <c r="B20" s="141"/>
      <c r="C20" s="141"/>
      <c r="D20" s="141"/>
      <c r="E20" s="141"/>
      <c r="F20" s="141"/>
      <c r="G20" s="141"/>
      <c r="H20" s="142"/>
      <c r="I20" s="142"/>
    </row>
    <row r="21" spans="1:9" ht="15.75" x14ac:dyDescent="0.25">
      <c r="A21" s="140"/>
      <c r="B21" s="141"/>
      <c r="C21" s="141"/>
      <c r="D21" s="141"/>
      <c r="E21" s="141"/>
      <c r="F21" s="141"/>
      <c r="G21" s="141"/>
      <c r="H21" s="142"/>
      <c r="I21" s="142"/>
    </row>
    <row r="22" spans="1:9" ht="15.75" x14ac:dyDescent="0.25">
      <c r="A22" s="140"/>
      <c r="B22" s="141"/>
      <c r="C22" s="141"/>
      <c r="D22" s="143"/>
      <c r="E22" s="141"/>
      <c r="F22" s="141"/>
      <c r="G22" s="141"/>
      <c r="H22" s="142"/>
      <c r="I22" s="142"/>
    </row>
    <row r="23" spans="1:9" ht="15.75" x14ac:dyDescent="0.25">
      <c r="A23" s="140"/>
      <c r="B23" s="141"/>
      <c r="C23" s="141"/>
      <c r="D23" s="352"/>
      <c r="E23" s="141"/>
      <c r="F23" s="141"/>
      <c r="G23" s="141"/>
      <c r="H23" s="142"/>
      <c r="I23" s="142"/>
    </row>
    <row r="24" spans="1:9" ht="15.75" x14ac:dyDescent="0.25">
      <c r="A24" s="140"/>
      <c r="B24" s="141"/>
      <c r="C24" s="141"/>
      <c r="D24" s="141"/>
      <c r="E24" s="141"/>
      <c r="F24" s="141"/>
      <c r="G24" s="141"/>
      <c r="H24" s="142"/>
      <c r="I24" s="142"/>
    </row>
    <row r="25" spans="1:9" ht="15.75" x14ac:dyDescent="0.25">
      <c r="A25" s="140"/>
      <c r="B25" s="141"/>
      <c r="C25" s="141"/>
      <c r="D25" s="141"/>
      <c r="E25" s="141"/>
      <c r="F25" s="141"/>
      <c r="G25" s="141"/>
      <c r="H25" s="142"/>
      <c r="I25" s="142"/>
    </row>
    <row r="26" spans="1:9" ht="15.75" x14ac:dyDescent="0.25">
      <c r="A26" s="140"/>
      <c r="B26" s="141"/>
      <c r="C26" s="141"/>
      <c r="D26" s="141"/>
      <c r="E26" s="141"/>
      <c r="F26" s="141"/>
      <c r="G26" s="141"/>
      <c r="H26" s="142"/>
      <c r="I26" s="142"/>
    </row>
    <row r="27" spans="1:9" ht="15.75" x14ac:dyDescent="0.25">
      <c r="A27" s="140"/>
      <c r="B27" s="141"/>
      <c r="C27" s="141"/>
      <c r="D27" s="143"/>
      <c r="E27" s="141"/>
      <c r="F27" s="141"/>
      <c r="G27" s="141"/>
      <c r="H27" s="142"/>
      <c r="I27" s="142"/>
    </row>
    <row r="28" spans="1:9" ht="15.75" x14ac:dyDescent="0.25">
      <c r="A28" s="140"/>
      <c r="B28" s="141"/>
      <c r="C28" s="141"/>
      <c r="D28" s="141"/>
      <c r="E28" s="141"/>
      <c r="F28" s="141"/>
      <c r="G28" s="141"/>
      <c r="H28" s="142"/>
      <c r="I28" s="142"/>
    </row>
    <row r="29" spans="1:9" ht="15.75" x14ac:dyDescent="0.25">
      <c r="A29" s="140"/>
      <c r="B29" s="141"/>
      <c r="C29" s="141"/>
      <c r="D29" s="141"/>
      <c r="E29" s="141"/>
      <c r="F29" s="141"/>
      <c r="G29" s="141"/>
      <c r="H29" s="142"/>
      <c r="I29" s="142"/>
    </row>
    <row r="30" spans="1:9" ht="15.75" x14ac:dyDescent="0.25">
      <c r="A30" s="140"/>
      <c r="B30" s="141"/>
      <c r="C30" s="141"/>
      <c r="D30" s="141"/>
      <c r="E30" s="141"/>
      <c r="F30" s="141"/>
      <c r="G30" s="141"/>
      <c r="H30" s="142"/>
      <c r="I30" s="142"/>
    </row>
    <row r="31" spans="1:9" ht="15.75" x14ac:dyDescent="0.25">
      <c r="A31" s="140"/>
      <c r="B31" s="141"/>
      <c r="C31" s="141"/>
      <c r="D31" s="141"/>
      <c r="E31" s="141"/>
      <c r="F31" s="141"/>
      <c r="G31" s="141"/>
      <c r="H31" s="142"/>
      <c r="I31" s="142"/>
    </row>
    <row r="32" spans="1:9" ht="15" x14ac:dyDescent="0.25">
      <c r="A32" s="142"/>
      <c r="B32" s="142"/>
      <c r="C32" s="142"/>
      <c r="D32" s="142"/>
      <c r="E32" s="142"/>
      <c r="F32" s="141"/>
      <c r="G32" s="141"/>
      <c r="H32" s="142"/>
      <c r="I32" s="142"/>
    </row>
    <row r="33" spans="1:9" ht="15" x14ac:dyDescent="0.25">
      <c r="A33" s="142"/>
      <c r="B33" s="142"/>
      <c r="C33" s="142"/>
      <c r="D33" s="142"/>
      <c r="E33" s="142"/>
      <c r="F33" s="141"/>
      <c r="G33" s="141"/>
      <c r="H33" s="142"/>
      <c r="I33" s="142"/>
    </row>
    <row r="34" spans="1:9" ht="15.75" x14ac:dyDescent="0.25">
      <c r="A34" s="140"/>
      <c r="B34" s="141"/>
      <c r="C34" s="141"/>
      <c r="D34" s="141"/>
      <c r="E34" s="141"/>
      <c r="F34" s="141"/>
      <c r="G34" s="141"/>
      <c r="H34" s="142"/>
      <c r="I34" s="142"/>
    </row>
    <row r="35" spans="1:9" ht="15.75" x14ac:dyDescent="0.25">
      <c r="A35" s="140"/>
      <c r="B35" s="141"/>
      <c r="C35" s="141"/>
      <c r="D35" s="141"/>
      <c r="E35" s="141"/>
      <c r="F35" s="141"/>
      <c r="G35" s="141"/>
      <c r="H35" s="142"/>
      <c r="I35" s="142"/>
    </row>
    <row r="36" spans="1:9" ht="15.75" x14ac:dyDescent="0.25">
      <c r="A36" s="140"/>
      <c r="B36" s="141"/>
      <c r="C36" s="141"/>
      <c r="D36" s="141"/>
      <c r="E36" s="141"/>
      <c r="F36" s="141"/>
      <c r="G36" s="141"/>
      <c r="H36" s="142"/>
      <c r="I36" s="142"/>
    </row>
    <row r="37" spans="1:9" ht="15.75" x14ac:dyDescent="0.25">
      <c r="A37" s="147"/>
      <c r="B37" s="141"/>
      <c r="C37" s="147"/>
      <c r="D37" s="148"/>
      <c r="E37" s="141"/>
      <c r="F37" s="141"/>
      <c r="G37" s="141"/>
      <c r="H37" s="142"/>
      <c r="I37" s="142"/>
    </row>
    <row r="38" spans="1:9" ht="15.75" x14ac:dyDescent="0.25">
      <c r="A38" s="140"/>
      <c r="B38" s="142"/>
      <c r="C38" s="142"/>
      <c r="D38" s="142"/>
      <c r="E38" s="141"/>
      <c r="F38" s="141"/>
      <c r="G38" s="141"/>
      <c r="H38" s="142"/>
      <c r="I38" s="142"/>
    </row>
    <row r="39" spans="1:9" ht="15.75" x14ac:dyDescent="0.25">
      <c r="A39" s="142"/>
      <c r="B39" s="142"/>
      <c r="C39" s="140" t="s">
        <v>510</v>
      </c>
      <c r="D39" s="148"/>
      <c r="E39" s="141"/>
      <c r="F39" s="141"/>
      <c r="G39" s="141"/>
      <c r="H39" s="142"/>
      <c r="I39" s="142"/>
    </row>
    <row r="40" spans="1:9" ht="15" x14ac:dyDescent="0.25">
      <c r="A40" s="142"/>
      <c r="B40" s="142"/>
      <c r="C40" s="142"/>
      <c r="D40" s="142"/>
      <c r="E40" s="142"/>
      <c r="F40" s="142"/>
      <c r="G40" s="142"/>
      <c r="H40" s="142"/>
      <c r="I40" s="142"/>
    </row>
    <row r="41" spans="1:9" ht="15" x14ac:dyDescent="0.25">
      <c r="A41" s="142"/>
      <c r="B41" s="142"/>
      <c r="C41" s="142"/>
      <c r="D41" s="142"/>
      <c r="E41" s="142"/>
      <c r="F41" s="142"/>
      <c r="G41" s="142"/>
      <c r="H41" s="142"/>
      <c r="I41" s="142"/>
    </row>
    <row r="42" spans="1:9" ht="15" x14ac:dyDescent="0.25">
      <c r="A42" s="142"/>
      <c r="B42" s="142"/>
      <c r="C42" s="142"/>
      <c r="D42" s="142"/>
      <c r="E42" s="142"/>
      <c r="F42" s="142"/>
      <c r="G42" s="142"/>
      <c r="H42" s="142"/>
      <c r="I42" s="142"/>
    </row>
    <row r="43" spans="1:9" ht="15" x14ac:dyDescent="0.25">
      <c r="A43" s="142"/>
      <c r="B43" s="142"/>
      <c r="C43" s="142"/>
      <c r="D43" s="142"/>
      <c r="E43" s="142"/>
      <c r="F43" s="142"/>
      <c r="G43" s="142"/>
      <c r="H43" s="142"/>
      <c r="I43" s="142"/>
    </row>
    <row r="44" spans="1:9" ht="15" x14ac:dyDescent="0.25">
      <c r="A44" s="142"/>
      <c r="B44" s="142"/>
      <c r="C44" s="142"/>
      <c r="D44" s="142"/>
      <c r="E44" s="142"/>
      <c r="F44" s="142"/>
      <c r="G44" s="142"/>
      <c r="H44" s="142"/>
      <c r="I44" s="142"/>
    </row>
    <row r="45" spans="1:9" ht="15" x14ac:dyDescent="0.25">
      <c r="A45" s="141"/>
      <c r="B45" s="141"/>
      <c r="C45" s="141"/>
      <c r="D45" s="143" t="s">
        <v>216</v>
      </c>
      <c r="E45" s="141"/>
      <c r="F45" s="141"/>
      <c r="G45" s="141"/>
      <c r="H45" s="142"/>
      <c r="I45" s="142"/>
    </row>
    <row r="46" spans="1:9" ht="15.75" x14ac:dyDescent="0.25">
      <c r="A46" s="140"/>
      <c r="B46" s="141"/>
      <c r="C46" s="141"/>
      <c r="D46" s="149" t="s">
        <v>511</v>
      </c>
      <c r="E46" s="141"/>
      <c r="F46" s="141"/>
      <c r="G46" s="141"/>
      <c r="H46" s="142"/>
      <c r="I46" s="142"/>
    </row>
    <row r="47" spans="1:9" ht="15.75" x14ac:dyDescent="0.25">
      <c r="A47" s="140"/>
      <c r="B47" s="141"/>
      <c r="C47" s="141"/>
      <c r="D47" s="149"/>
      <c r="E47" s="141"/>
      <c r="F47" s="141"/>
      <c r="G47" s="141"/>
      <c r="H47" s="142"/>
      <c r="I47" s="142"/>
    </row>
    <row r="48" spans="1:9" ht="15.75" x14ac:dyDescent="0.25">
      <c r="A48" s="140"/>
      <c r="B48" s="141"/>
      <c r="C48" s="141"/>
      <c r="D48" s="141"/>
      <c r="E48" s="141"/>
      <c r="F48" s="141"/>
      <c r="G48" s="141"/>
      <c r="H48" s="142"/>
      <c r="I48" s="142"/>
    </row>
    <row r="49" spans="1:9" ht="15" x14ac:dyDescent="0.25">
      <c r="A49" s="141"/>
      <c r="B49" s="141"/>
      <c r="C49" s="141"/>
      <c r="D49" s="143" t="s">
        <v>167</v>
      </c>
      <c r="E49" s="141"/>
      <c r="F49" s="141"/>
      <c r="G49" s="141"/>
      <c r="H49" s="142"/>
      <c r="I49" s="142"/>
    </row>
    <row r="50" spans="1:9" ht="15.75" x14ac:dyDescent="0.25">
      <c r="A50" s="145"/>
      <c r="B50" s="141"/>
      <c r="C50" s="141"/>
      <c r="D50" s="143" t="s">
        <v>361</v>
      </c>
      <c r="E50" s="141"/>
      <c r="F50" s="141"/>
      <c r="G50" s="141"/>
      <c r="H50" s="142"/>
      <c r="I50" s="142"/>
    </row>
    <row r="51" spans="1:9" ht="15.75" x14ac:dyDescent="0.25">
      <c r="A51" s="140"/>
      <c r="B51" s="141"/>
      <c r="C51" s="141"/>
      <c r="D51" s="141"/>
      <c r="E51" s="141"/>
      <c r="F51" s="141"/>
      <c r="G51" s="141"/>
      <c r="H51" s="142"/>
      <c r="I51" s="142"/>
    </row>
    <row r="52" spans="1:9" ht="15.75" x14ac:dyDescent="0.25">
      <c r="A52" s="140"/>
      <c r="B52" s="141"/>
      <c r="C52" s="141"/>
      <c r="D52" s="141"/>
      <c r="E52" s="141"/>
      <c r="F52" s="141"/>
      <c r="G52" s="141"/>
      <c r="H52" s="142"/>
      <c r="I52" s="142"/>
    </row>
    <row r="53" spans="1:9" ht="15.75" x14ac:dyDescent="0.25">
      <c r="A53" s="140"/>
      <c r="B53" s="141"/>
      <c r="C53" s="141"/>
      <c r="D53" s="141"/>
      <c r="E53" s="141"/>
      <c r="F53" s="141"/>
      <c r="G53" s="141"/>
      <c r="H53" s="142"/>
      <c r="I53" s="142"/>
    </row>
    <row r="54" spans="1:9" ht="15" x14ac:dyDescent="0.25">
      <c r="A54" s="141"/>
      <c r="B54" s="141"/>
      <c r="C54" s="141"/>
      <c r="D54" s="141"/>
      <c r="E54" s="141"/>
      <c r="F54" s="141"/>
      <c r="G54" s="141"/>
      <c r="H54" s="142"/>
      <c r="I54" s="142"/>
    </row>
    <row r="55" spans="1:9" ht="15" x14ac:dyDescent="0.25">
      <c r="A55" s="141"/>
      <c r="B55" s="141"/>
      <c r="C55" s="141"/>
      <c r="D55" s="141"/>
      <c r="E55" s="141"/>
      <c r="F55" s="141"/>
      <c r="G55" s="141"/>
      <c r="H55" s="142"/>
      <c r="I55" s="142"/>
    </row>
    <row r="56" spans="1:9" ht="15" x14ac:dyDescent="0.25">
      <c r="A56" s="141"/>
      <c r="B56" s="141"/>
      <c r="C56" s="141"/>
      <c r="D56" s="352" t="s">
        <v>273</v>
      </c>
      <c r="E56" s="141"/>
      <c r="F56" s="141"/>
      <c r="G56" s="141"/>
      <c r="H56" s="142"/>
      <c r="I56" s="142"/>
    </row>
    <row r="57" spans="1:9" ht="15" x14ac:dyDescent="0.25">
      <c r="A57" s="141"/>
      <c r="B57" s="141"/>
      <c r="C57" s="141"/>
      <c r="D57" s="352" t="s">
        <v>274</v>
      </c>
      <c r="E57" s="141"/>
      <c r="F57" s="141"/>
      <c r="G57" s="141"/>
      <c r="H57" s="142"/>
      <c r="I57" s="142"/>
    </row>
    <row r="58" spans="1:9" ht="15" x14ac:dyDescent="0.25">
      <c r="A58" s="141"/>
      <c r="B58" s="141"/>
      <c r="C58" s="141"/>
      <c r="D58" s="141"/>
      <c r="E58" s="141"/>
      <c r="F58" s="141"/>
      <c r="G58" s="141"/>
      <c r="H58" s="142"/>
      <c r="I58" s="142"/>
    </row>
    <row r="59" spans="1:9" ht="15" x14ac:dyDescent="0.25">
      <c r="A59" s="141"/>
      <c r="B59" s="141"/>
      <c r="C59" s="141"/>
      <c r="D59" s="141"/>
      <c r="E59" s="141"/>
      <c r="F59" s="141"/>
      <c r="G59" s="141"/>
      <c r="H59" s="142"/>
      <c r="I59" s="142"/>
    </row>
    <row r="60" spans="1:9" ht="15" x14ac:dyDescent="0.25">
      <c r="A60" s="141"/>
      <c r="B60" s="141"/>
      <c r="C60" s="141"/>
      <c r="D60" s="141"/>
      <c r="E60" s="141"/>
      <c r="F60" s="141"/>
      <c r="G60" s="141"/>
      <c r="H60" s="142"/>
      <c r="I60" s="142"/>
    </row>
    <row r="61" spans="1:9" ht="15" x14ac:dyDescent="0.25">
      <c r="A61" s="141"/>
      <c r="B61" s="141"/>
      <c r="C61" s="141"/>
      <c r="D61" s="141"/>
      <c r="E61" s="141"/>
      <c r="F61" s="141"/>
      <c r="G61" s="141"/>
      <c r="H61" s="142"/>
      <c r="I61" s="142"/>
    </row>
    <row r="62" spans="1:9" ht="15.75" x14ac:dyDescent="0.25">
      <c r="A62" s="140"/>
      <c r="B62" s="141"/>
      <c r="C62" s="141"/>
      <c r="D62" s="141"/>
      <c r="E62" s="141"/>
      <c r="F62" s="141"/>
      <c r="G62" s="141"/>
      <c r="H62" s="142"/>
      <c r="I62" s="142"/>
    </row>
    <row r="63" spans="1:9" ht="15.75" x14ac:dyDescent="0.25">
      <c r="A63" s="140"/>
      <c r="B63" s="141"/>
      <c r="C63" s="141"/>
      <c r="D63" s="143" t="s">
        <v>443</v>
      </c>
      <c r="E63" s="141"/>
      <c r="F63" s="141"/>
      <c r="G63" s="141"/>
      <c r="H63" s="142"/>
      <c r="I63" s="142"/>
    </row>
    <row r="64" spans="1:9" ht="15" x14ac:dyDescent="0.25">
      <c r="A64" s="364" t="s">
        <v>444</v>
      </c>
      <c r="B64" s="364"/>
      <c r="C64" s="364"/>
      <c r="D64" s="364"/>
      <c r="E64" s="364"/>
      <c r="F64" s="364"/>
      <c r="G64" s="364"/>
      <c r="H64" s="364"/>
      <c r="I64" s="142"/>
    </row>
    <row r="65" spans="1:9" ht="15.75" x14ac:dyDescent="0.25">
      <c r="A65" s="140"/>
      <c r="B65" s="141"/>
      <c r="C65" s="141"/>
      <c r="D65" s="141"/>
      <c r="E65" s="141"/>
      <c r="F65" s="141"/>
      <c r="G65" s="141"/>
      <c r="H65" s="142"/>
      <c r="I65" s="142"/>
    </row>
    <row r="66" spans="1:9" ht="15.75" x14ac:dyDescent="0.25">
      <c r="A66" s="140"/>
      <c r="B66" s="141"/>
      <c r="C66" s="141"/>
      <c r="D66" s="141"/>
      <c r="E66" s="141"/>
      <c r="F66" s="141"/>
      <c r="G66" s="141"/>
      <c r="H66" s="142"/>
      <c r="I66" s="142"/>
    </row>
    <row r="67" spans="1:9" ht="15.75" x14ac:dyDescent="0.25">
      <c r="A67" s="140"/>
      <c r="B67" s="141"/>
      <c r="C67" s="141"/>
      <c r="D67" s="141"/>
      <c r="E67" s="141"/>
      <c r="F67" s="141"/>
      <c r="G67" s="141"/>
      <c r="H67" s="142"/>
      <c r="I67" s="142"/>
    </row>
    <row r="68" spans="1:9" ht="15.75" x14ac:dyDescent="0.25">
      <c r="A68" s="140"/>
      <c r="B68" s="141"/>
      <c r="C68" s="141"/>
      <c r="D68" s="143" t="s">
        <v>234</v>
      </c>
      <c r="E68" s="141"/>
      <c r="F68" s="141"/>
      <c r="G68" s="141"/>
      <c r="H68" s="142"/>
      <c r="I68" s="142"/>
    </row>
    <row r="69" spans="1:9" ht="15.75" x14ac:dyDescent="0.25">
      <c r="A69" s="140"/>
      <c r="B69" s="141"/>
      <c r="C69" s="141"/>
      <c r="D69" s="141"/>
      <c r="E69" s="141"/>
      <c r="F69" s="141"/>
      <c r="G69" s="141"/>
      <c r="H69" s="142"/>
      <c r="I69" s="142"/>
    </row>
    <row r="70" spans="1:9" ht="15.75" x14ac:dyDescent="0.25">
      <c r="A70" s="140"/>
      <c r="B70" s="141"/>
      <c r="C70" s="141"/>
      <c r="D70" s="141"/>
      <c r="E70" s="141"/>
      <c r="F70" s="141"/>
      <c r="G70" s="141"/>
      <c r="H70" s="142"/>
      <c r="I70" s="142"/>
    </row>
    <row r="71" spans="1:9" ht="15.75" x14ac:dyDescent="0.25">
      <c r="A71" s="140"/>
      <c r="B71" s="141"/>
      <c r="C71" s="141"/>
      <c r="D71" s="141"/>
      <c r="E71" s="141"/>
      <c r="F71" s="141"/>
      <c r="G71" s="141"/>
      <c r="H71" s="142"/>
      <c r="I71" s="142"/>
    </row>
    <row r="72" spans="1:9" ht="15.75" x14ac:dyDescent="0.25">
      <c r="A72" s="140"/>
      <c r="B72" s="141"/>
      <c r="C72" s="141"/>
      <c r="D72" s="141"/>
      <c r="E72" s="141"/>
      <c r="F72" s="141"/>
      <c r="G72" s="141"/>
      <c r="H72" s="142"/>
      <c r="I72" s="142"/>
    </row>
    <row r="73" spans="1:9" ht="15.75" x14ac:dyDescent="0.25">
      <c r="A73" s="140"/>
      <c r="B73" s="141"/>
      <c r="C73" s="141"/>
      <c r="D73" s="141"/>
      <c r="E73" s="141"/>
      <c r="F73" s="141"/>
      <c r="G73" s="141"/>
      <c r="H73" s="142"/>
      <c r="I73" s="142"/>
    </row>
    <row r="74" spans="1:9" ht="15.75" x14ac:dyDescent="0.25">
      <c r="A74" s="140"/>
      <c r="B74" s="141"/>
      <c r="C74" s="141"/>
      <c r="D74" s="141"/>
      <c r="E74" s="141"/>
      <c r="F74" s="141"/>
      <c r="G74" s="141"/>
      <c r="H74" s="142"/>
      <c r="I74" s="142"/>
    </row>
    <row r="75" spans="1:9" ht="15.75" x14ac:dyDescent="0.25">
      <c r="A75" s="140"/>
      <c r="B75" s="141"/>
      <c r="C75" s="141"/>
      <c r="D75" s="141"/>
      <c r="E75" s="141"/>
      <c r="F75" s="141"/>
      <c r="G75" s="141"/>
      <c r="H75" s="142"/>
      <c r="I75" s="142"/>
    </row>
    <row r="76" spans="1:9" ht="15.75" x14ac:dyDescent="0.25">
      <c r="A76" s="140"/>
      <c r="B76" s="141"/>
      <c r="C76" s="141"/>
      <c r="D76" s="141"/>
      <c r="E76" s="141"/>
      <c r="F76" s="141"/>
      <c r="G76" s="141"/>
      <c r="H76" s="142"/>
      <c r="I76" s="142"/>
    </row>
    <row r="77" spans="1:9" ht="15.75" x14ac:dyDescent="0.25">
      <c r="A77" s="140"/>
      <c r="B77" s="141"/>
      <c r="C77" s="141"/>
      <c r="D77" s="141"/>
      <c r="E77" s="141"/>
      <c r="F77" s="141"/>
      <c r="G77" s="141"/>
      <c r="H77" s="142"/>
      <c r="I77" s="142"/>
    </row>
    <row r="78" spans="1:9" ht="15.75" x14ac:dyDescent="0.25">
      <c r="A78" s="140"/>
      <c r="B78" s="141"/>
      <c r="C78" s="141"/>
      <c r="D78" s="141"/>
      <c r="E78" s="141"/>
      <c r="F78" s="141"/>
      <c r="G78" s="141"/>
      <c r="H78" s="142"/>
      <c r="I78" s="142"/>
    </row>
    <row r="79" spans="1:9" ht="15.75" x14ac:dyDescent="0.25">
      <c r="A79" s="140"/>
      <c r="B79" s="141"/>
      <c r="C79" s="141"/>
      <c r="D79" s="141"/>
      <c r="E79" s="141"/>
      <c r="F79" s="141"/>
      <c r="G79" s="141"/>
      <c r="H79" s="142"/>
      <c r="I79" s="142"/>
    </row>
    <row r="80" spans="1:9" ht="11.1" customHeight="1" x14ac:dyDescent="0.25">
      <c r="A80" s="147" t="s">
        <v>371</v>
      </c>
      <c r="B80" s="141"/>
      <c r="C80" s="141"/>
      <c r="D80" s="141"/>
      <c r="E80" s="141"/>
      <c r="F80" s="141"/>
      <c r="G80" s="141"/>
      <c r="H80" s="142"/>
      <c r="I80" s="142"/>
    </row>
    <row r="81" spans="1:9" ht="11.1" customHeight="1" x14ac:dyDescent="0.25">
      <c r="A81" s="147" t="s">
        <v>369</v>
      </c>
      <c r="B81" s="141"/>
      <c r="C81" s="141"/>
      <c r="D81" s="141"/>
      <c r="E81" s="141"/>
      <c r="F81" s="141"/>
      <c r="G81" s="141"/>
      <c r="H81" s="142"/>
      <c r="I81" s="142"/>
    </row>
    <row r="82" spans="1:9" ht="11.1" customHeight="1" x14ac:dyDescent="0.25">
      <c r="A82" s="147" t="s">
        <v>370</v>
      </c>
      <c r="B82" s="141"/>
      <c r="C82" s="147"/>
      <c r="D82" s="148"/>
      <c r="E82" s="141"/>
      <c r="F82" s="141"/>
      <c r="G82" s="141"/>
      <c r="H82" s="142"/>
      <c r="I82" s="142"/>
    </row>
    <row r="83" spans="1:9" ht="11.1" customHeight="1" x14ac:dyDescent="0.25">
      <c r="A83" s="150" t="s">
        <v>275</v>
      </c>
      <c r="B83" s="141"/>
      <c r="C83" s="141"/>
      <c r="D83" s="141"/>
      <c r="E83" s="141"/>
      <c r="F83" s="141"/>
      <c r="G83" s="141"/>
      <c r="H83" s="142"/>
      <c r="I83" s="142"/>
    </row>
    <row r="84" spans="1:9" ht="15" x14ac:dyDescent="0.25">
      <c r="A84" s="141"/>
      <c r="B84" s="141"/>
      <c r="C84" s="141"/>
      <c r="D84" s="141"/>
      <c r="E84" s="141"/>
      <c r="F84" s="141"/>
      <c r="G84" s="141"/>
      <c r="H84" s="142"/>
      <c r="I84" s="142"/>
    </row>
    <row r="85" spans="1:9" ht="15" x14ac:dyDescent="0.25">
      <c r="A85" s="362" t="s">
        <v>276</v>
      </c>
      <c r="B85" s="362"/>
      <c r="C85" s="362"/>
      <c r="D85" s="362"/>
      <c r="E85" s="362"/>
      <c r="F85" s="362"/>
      <c r="G85" s="362"/>
      <c r="H85" s="142"/>
      <c r="I85" s="142"/>
    </row>
    <row r="86" spans="1:9" ht="6.95" customHeight="1" x14ac:dyDescent="0.25">
      <c r="A86" s="151"/>
      <c r="B86" s="151"/>
      <c r="C86" s="151"/>
      <c r="D86" s="151"/>
      <c r="E86" s="151"/>
      <c r="F86" s="151"/>
      <c r="G86" s="151"/>
      <c r="H86" s="142"/>
      <c r="I86" s="142"/>
    </row>
    <row r="87" spans="1:9" ht="15" x14ac:dyDescent="0.25">
      <c r="A87" s="152" t="s">
        <v>41</v>
      </c>
      <c r="B87" s="153" t="s">
        <v>42</v>
      </c>
      <c r="C87" s="153"/>
      <c r="D87" s="153"/>
      <c r="E87" s="153"/>
      <c r="F87" s="153"/>
      <c r="G87" s="154" t="s">
        <v>43</v>
      </c>
      <c r="H87" s="142"/>
      <c r="I87" s="142"/>
    </row>
    <row r="88" spans="1:9" ht="6.95" customHeight="1" x14ac:dyDescent="0.25">
      <c r="A88" s="155"/>
      <c r="B88" s="155"/>
      <c r="C88" s="155"/>
      <c r="D88" s="155"/>
      <c r="E88" s="155"/>
      <c r="F88" s="155"/>
      <c r="G88" s="156"/>
      <c r="H88" s="142"/>
      <c r="I88" s="142"/>
    </row>
    <row r="89" spans="1:9" ht="12.95" customHeight="1" x14ac:dyDescent="0.25">
      <c r="A89" s="157" t="s">
        <v>44</v>
      </c>
      <c r="B89" s="158" t="s">
        <v>432</v>
      </c>
      <c r="C89" s="151"/>
      <c r="D89" s="151"/>
      <c r="E89" s="151"/>
      <c r="F89" s="151"/>
      <c r="G89" s="225">
        <v>4</v>
      </c>
      <c r="H89" s="142"/>
      <c r="I89" s="142"/>
    </row>
    <row r="90" spans="1:9" ht="12.95" customHeight="1" x14ac:dyDescent="0.25">
      <c r="A90" s="157" t="s">
        <v>45</v>
      </c>
      <c r="B90" s="158" t="s">
        <v>442</v>
      </c>
      <c r="C90" s="151"/>
      <c r="D90" s="151"/>
      <c r="E90" s="151"/>
      <c r="F90" s="151"/>
      <c r="G90" s="225">
        <v>5</v>
      </c>
      <c r="H90" s="142"/>
      <c r="I90" s="142"/>
    </row>
    <row r="91" spans="1:9" ht="12.95" customHeight="1" x14ac:dyDescent="0.25">
      <c r="A91" s="157" t="s">
        <v>46</v>
      </c>
      <c r="B91" s="158" t="s">
        <v>428</v>
      </c>
      <c r="C91" s="151"/>
      <c r="D91" s="151"/>
      <c r="E91" s="151"/>
      <c r="F91" s="151"/>
      <c r="G91" s="268">
        <v>6</v>
      </c>
      <c r="H91" s="142"/>
      <c r="I91" s="142"/>
    </row>
    <row r="92" spans="1:9" ht="12.95" customHeight="1" x14ac:dyDescent="0.25">
      <c r="A92" s="157" t="s">
        <v>47</v>
      </c>
      <c r="B92" s="158" t="s">
        <v>244</v>
      </c>
      <c r="C92" s="151"/>
      <c r="D92" s="151"/>
      <c r="E92" s="151"/>
      <c r="F92" s="151"/>
      <c r="G92" s="268">
        <v>7</v>
      </c>
      <c r="H92" s="142"/>
      <c r="I92" s="142"/>
    </row>
    <row r="93" spans="1:9" ht="12.95" customHeight="1" x14ac:dyDescent="0.25">
      <c r="A93" s="157" t="s">
        <v>48</v>
      </c>
      <c r="B93" s="158" t="s">
        <v>217</v>
      </c>
      <c r="C93" s="151"/>
      <c r="D93" s="151"/>
      <c r="E93" s="151"/>
      <c r="F93" s="151"/>
      <c r="G93" s="268">
        <v>8</v>
      </c>
      <c r="H93" s="142"/>
      <c r="I93" s="142"/>
    </row>
    <row r="94" spans="1:9" ht="12.95" customHeight="1" x14ac:dyDescent="0.25">
      <c r="A94" s="157" t="s">
        <v>49</v>
      </c>
      <c r="B94" s="158" t="s">
        <v>230</v>
      </c>
      <c r="C94" s="151"/>
      <c r="D94" s="151"/>
      <c r="E94" s="151"/>
      <c r="F94" s="151"/>
      <c r="G94" s="268">
        <v>10</v>
      </c>
      <c r="H94" s="142"/>
      <c r="I94" s="142"/>
    </row>
    <row r="95" spans="1:9" ht="12.95" customHeight="1" x14ac:dyDescent="0.25">
      <c r="A95" s="157" t="s">
        <v>50</v>
      </c>
      <c r="B95" s="158" t="s">
        <v>228</v>
      </c>
      <c r="C95" s="151"/>
      <c r="D95" s="151"/>
      <c r="E95" s="151"/>
      <c r="F95" s="151"/>
      <c r="G95" s="268">
        <v>12</v>
      </c>
      <c r="H95" s="142"/>
      <c r="I95" s="142"/>
    </row>
    <row r="96" spans="1:9" ht="12.95" customHeight="1" x14ac:dyDescent="0.25">
      <c r="A96" s="157" t="s">
        <v>51</v>
      </c>
      <c r="B96" s="158" t="s">
        <v>229</v>
      </c>
      <c r="C96" s="151"/>
      <c r="D96" s="151"/>
      <c r="E96" s="151"/>
      <c r="F96" s="151"/>
      <c r="G96" s="268">
        <v>13</v>
      </c>
      <c r="H96" s="142"/>
      <c r="I96" s="142"/>
    </row>
    <row r="97" spans="1:9" ht="12.95" hidden="1" customHeight="1" x14ac:dyDescent="0.25">
      <c r="A97" s="157" t="s">
        <v>52</v>
      </c>
      <c r="B97" s="158" t="s">
        <v>218</v>
      </c>
      <c r="C97" s="151"/>
      <c r="D97" s="151"/>
      <c r="E97" s="151"/>
      <c r="F97" s="151"/>
      <c r="G97" s="268">
        <v>14</v>
      </c>
      <c r="H97" s="142"/>
      <c r="I97" s="142"/>
    </row>
    <row r="98" spans="1:9" ht="12.95" hidden="1" customHeight="1" x14ac:dyDescent="0.25">
      <c r="A98" s="157" t="s">
        <v>73</v>
      </c>
      <c r="B98" s="158" t="s">
        <v>150</v>
      </c>
      <c r="C98" s="151"/>
      <c r="D98" s="151"/>
      <c r="E98" s="151"/>
      <c r="F98" s="151"/>
      <c r="G98" s="268">
        <v>15</v>
      </c>
      <c r="H98" s="142"/>
      <c r="I98" s="142"/>
    </row>
    <row r="99" spans="1:9" ht="12.95" customHeight="1" x14ac:dyDescent="0.25">
      <c r="A99" s="157" t="s">
        <v>52</v>
      </c>
      <c r="B99" s="158" t="s">
        <v>250</v>
      </c>
      <c r="C99" s="158"/>
      <c r="D99" s="158"/>
      <c r="E99" s="151"/>
      <c r="F99" s="151"/>
      <c r="G99" s="268">
        <v>14</v>
      </c>
      <c r="H99" s="142"/>
      <c r="I99" s="142"/>
    </row>
    <row r="100" spans="1:9" ht="12.95" customHeight="1" x14ac:dyDescent="0.25">
      <c r="A100" s="157" t="s">
        <v>73</v>
      </c>
      <c r="B100" s="158" t="s">
        <v>461</v>
      </c>
      <c r="C100" s="158"/>
      <c r="D100" s="158"/>
      <c r="E100" s="151"/>
      <c r="F100" s="151"/>
      <c r="G100" s="268">
        <v>15</v>
      </c>
      <c r="H100" s="142"/>
      <c r="I100" s="142"/>
    </row>
    <row r="101" spans="1:9" ht="12.95" customHeight="1" x14ac:dyDescent="0.25">
      <c r="A101" s="157" t="s">
        <v>87</v>
      </c>
      <c r="B101" s="158" t="s">
        <v>219</v>
      </c>
      <c r="C101" s="151"/>
      <c r="D101" s="151"/>
      <c r="E101" s="151"/>
      <c r="F101" s="151"/>
      <c r="G101" s="268">
        <v>16</v>
      </c>
      <c r="H101" s="142"/>
      <c r="I101" s="142"/>
    </row>
    <row r="102" spans="1:9" ht="12.95" customHeight="1" x14ac:dyDescent="0.25">
      <c r="A102" s="157" t="s">
        <v>88</v>
      </c>
      <c r="B102" s="158" t="s">
        <v>277</v>
      </c>
      <c r="C102" s="151"/>
      <c r="D102" s="151"/>
      <c r="E102" s="151"/>
      <c r="F102" s="151"/>
      <c r="G102" s="268">
        <v>18</v>
      </c>
      <c r="H102" s="142"/>
      <c r="I102" s="142"/>
    </row>
    <row r="103" spans="1:9" ht="12.95" customHeight="1" x14ac:dyDescent="0.25">
      <c r="A103" s="157" t="s">
        <v>102</v>
      </c>
      <c r="B103" s="158" t="s">
        <v>220</v>
      </c>
      <c r="C103" s="151"/>
      <c r="D103" s="151"/>
      <c r="E103" s="151"/>
      <c r="F103" s="151"/>
      <c r="G103" s="268">
        <v>19</v>
      </c>
      <c r="H103" s="142"/>
      <c r="I103" s="142"/>
    </row>
    <row r="104" spans="1:9" ht="12.95" customHeight="1" x14ac:dyDescent="0.25">
      <c r="A104" s="157" t="s">
        <v>103</v>
      </c>
      <c r="B104" s="158" t="s">
        <v>231</v>
      </c>
      <c r="C104" s="151"/>
      <c r="D104" s="151"/>
      <c r="E104" s="151"/>
      <c r="F104" s="151"/>
      <c r="G104" s="268">
        <v>20</v>
      </c>
      <c r="H104" s="142"/>
      <c r="I104" s="142"/>
    </row>
    <row r="105" spans="1:9" ht="12.95" customHeight="1" x14ac:dyDescent="0.25">
      <c r="A105" s="157" t="s">
        <v>105</v>
      </c>
      <c r="B105" s="158" t="s">
        <v>221</v>
      </c>
      <c r="C105" s="151"/>
      <c r="D105" s="151"/>
      <c r="E105" s="151"/>
      <c r="F105" s="151"/>
      <c r="G105" s="268">
        <v>21</v>
      </c>
      <c r="H105" s="142"/>
      <c r="I105" s="142"/>
    </row>
    <row r="106" spans="1:9" ht="12.95" customHeight="1" x14ac:dyDescent="0.25">
      <c r="A106" s="157" t="s">
        <v>191</v>
      </c>
      <c r="B106" s="158" t="s">
        <v>222</v>
      </c>
      <c r="C106" s="151"/>
      <c r="D106" s="151"/>
      <c r="E106" s="151"/>
      <c r="F106" s="151"/>
      <c r="G106" s="268">
        <v>22</v>
      </c>
      <c r="H106" s="142"/>
      <c r="I106" s="142"/>
    </row>
    <row r="107" spans="1:9" ht="12.95" customHeight="1" x14ac:dyDescent="0.25">
      <c r="A107" s="157" t="s">
        <v>201</v>
      </c>
      <c r="B107" s="158" t="s">
        <v>223</v>
      </c>
      <c r="C107" s="151"/>
      <c r="D107" s="151"/>
      <c r="E107" s="151"/>
      <c r="F107" s="151"/>
      <c r="G107" s="268">
        <v>23</v>
      </c>
      <c r="H107" s="142"/>
      <c r="I107" s="142"/>
    </row>
    <row r="108" spans="1:9" ht="12.95" customHeight="1" x14ac:dyDescent="0.25">
      <c r="A108" s="157" t="s">
        <v>202</v>
      </c>
      <c r="B108" s="158" t="s">
        <v>280</v>
      </c>
      <c r="C108" s="151"/>
      <c r="D108" s="151"/>
      <c r="E108" s="151"/>
      <c r="F108" s="151"/>
      <c r="G108" s="268">
        <v>24</v>
      </c>
      <c r="H108" s="142"/>
      <c r="I108" s="142"/>
    </row>
    <row r="109" spans="1:9" ht="12.95" customHeight="1" x14ac:dyDescent="0.25">
      <c r="A109" s="157" t="s">
        <v>258</v>
      </c>
      <c r="B109" s="158" t="s">
        <v>224</v>
      </c>
      <c r="C109" s="151"/>
      <c r="D109" s="151"/>
      <c r="E109" s="151"/>
      <c r="F109" s="151"/>
      <c r="G109" s="268">
        <v>25</v>
      </c>
      <c r="H109" s="142"/>
      <c r="I109" s="142"/>
    </row>
    <row r="110" spans="1:9" ht="12.95" customHeight="1" x14ac:dyDescent="0.25">
      <c r="A110" s="157" t="s">
        <v>281</v>
      </c>
      <c r="B110" s="158" t="s">
        <v>225</v>
      </c>
      <c r="C110" s="151"/>
      <c r="D110" s="151"/>
      <c r="E110" s="151"/>
      <c r="F110" s="151"/>
      <c r="G110" s="269">
        <v>27</v>
      </c>
      <c r="H110" s="142"/>
      <c r="I110" s="142"/>
    </row>
    <row r="111" spans="1:9" ht="6.95" customHeight="1" x14ac:dyDescent="0.25">
      <c r="A111" s="157"/>
      <c r="B111" s="151"/>
      <c r="C111" s="151"/>
      <c r="D111" s="151"/>
      <c r="E111" s="151"/>
      <c r="F111" s="151"/>
      <c r="G111" s="159"/>
      <c r="H111" s="142"/>
      <c r="I111" s="142"/>
    </row>
    <row r="112" spans="1:9" ht="15" x14ac:dyDescent="0.25">
      <c r="A112" s="152" t="s">
        <v>53</v>
      </c>
      <c r="B112" s="153" t="s">
        <v>42</v>
      </c>
      <c r="C112" s="153"/>
      <c r="D112" s="153"/>
      <c r="E112" s="153"/>
      <c r="F112" s="153"/>
      <c r="G112" s="154" t="s">
        <v>43</v>
      </c>
      <c r="H112" s="142"/>
      <c r="I112" s="142"/>
    </row>
    <row r="113" spans="1:9" ht="6.95" customHeight="1" x14ac:dyDescent="0.25">
      <c r="A113" s="160"/>
      <c r="B113" s="155"/>
      <c r="C113" s="155"/>
      <c r="D113" s="155"/>
      <c r="E113" s="155"/>
      <c r="F113" s="155"/>
      <c r="G113" s="161"/>
      <c r="H113" s="142"/>
      <c r="I113" s="142"/>
    </row>
    <row r="114" spans="1:9" ht="12.95" customHeight="1" x14ac:dyDescent="0.25">
      <c r="A114" s="157" t="s">
        <v>44</v>
      </c>
      <c r="B114" s="158" t="s">
        <v>432</v>
      </c>
      <c r="C114" s="151"/>
      <c r="D114" s="151"/>
      <c r="E114" s="151"/>
      <c r="F114" s="151"/>
      <c r="G114" s="225">
        <v>4</v>
      </c>
      <c r="H114" s="142"/>
      <c r="I114" s="142"/>
    </row>
    <row r="115" spans="1:9" ht="12.95" customHeight="1" x14ac:dyDescent="0.25">
      <c r="A115" s="157" t="s">
        <v>45</v>
      </c>
      <c r="B115" s="158" t="s">
        <v>431</v>
      </c>
      <c r="C115" s="151"/>
      <c r="D115" s="151"/>
      <c r="E115" s="151"/>
      <c r="F115" s="151"/>
      <c r="G115" s="225">
        <v>5</v>
      </c>
      <c r="H115" s="142"/>
      <c r="I115" s="142"/>
    </row>
    <row r="116" spans="1:9" ht="12.95" customHeight="1" x14ac:dyDescent="0.25">
      <c r="A116" s="157" t="s">
        <v>46</v>
      </c>
      <c r="B116" s="158" t="s">
        <v>429</v>
      </c>
      <c r="C116" s="151"/>
      <c r="D116" s="151"/>
      <c r="E116" s="151"/>
      <c r="F116" s="151"/>
      <c r="G116" s="225">
        <v>6</v>
      </c>
      <c r="H116" s="142"/>
      <c r="I116" s="142"/>
    </row>
    <row r="117" spans="1:9" ht="12.95" customHeight="1" x14ac:dyDescent="0.25">
      <c r="A117" s="157" t="s">
        <v>47</v>
      </c>
      <c r="B117" s="158" t="s">
        <v>430</v>
      </c>
      <c r="C117" s="151"/>
      <c r="D117" s="151"/>
      <c r="E117" s="151"/>
      <c r="F117" s="151"/>
      <c r="G117" s="225">
        <v>7</v>
      </c>
      <c r="H117" s="142"/>
      <c r="I117" s="142"/>
    </row>
    <row r="118" spans="1:9" ht="12.95" customHeight="1" x14ac:dyDescent="0.25">
      <c r="A118" s="157" t="s">
        <v>48</v>
      </c>
      <c r="B118" s="158" t="s">
        <v>226</v>
      </c>
      <c r="C118" s="151"/>
      <c r="D118" s="151"/>
      <c r="E118" s="151"/>
      <c r="F118" s="151"/>
      <c r="G118" s="225">
        <v>9</v>
      </c>
      <c r="H118" s="142"/>
      <c r="I118" s="142"/>
    </row>
    <row r="119" spans="1:9" ht="12.95" customHeight="1" x14ac:dyDescent="0.25">
      <c r="A119" s="157" t="s">
        <v>49</v>
      </c>
      <c r="B119" s="158" t="s">
        <v>227</v>
      </c>
      <c r="C119" s="151"/>
      <c r="D119" s="151"/>
      <c r="E119" s="151"/>
      <c r="F119" s="151"/>
      <c r="G119" s="225">
        <v>9</v>
      </c>
      <c r="H119" s="142"/>
      <c r="I119" s="142"/>
    </row>
    <row r="120" spans="1:9" ht="12.95" customHeight="1" x14ac:dyDescent="0.25">
      <c r="A120" s="157" t="s">
        <v>50</v>
      </c>
      <c r="B120" s="158" t="s">
        <v>232</v>
      </c>
      <c r="C120" s="151"/>
      <c r="D120" s="151"/>
      <c r="E120" s="151"/>
      <c r="F120" s="151"/>
      <c r="G120" s="225">
        <v>11</v>
      </c>
      <c r="H120" s="142"/>
      <c r="I120" s="142"/>
    </row>
    <row r="121" spans="1:9" ht="12.95" customHeight="1" x14ac:dyDescent="0.25">
      <c r="A121" s="157" t="s">
        <v>51</v>
      </c>
      <c r="B121" s="158" t="s">
        <v>233</v>
      </c>
      <c r="C121" s="151"/>
      <c r="D121" s="151"/>
      <c r="E121" s="151"/>
      <c r="F121" s="151"/>
      <c r="G121" s="225">
        <v>11</v>
      </c>
      <c r="H121" s="142"/>
      <c r="I121" s="142"/>
    </row>
    <row r="122" spans="1:9" ht="12.95" customHeight="1" x14ac:dyDescent="0.25">
      <c r="A122" s="157" t="s">
        <v>52</v>
      </c>
      <c r="B122" s="158" t="s">
        <v>228</v>
      </c>
      <c r="C122" s="151"/>
      <c r="D122" s="151"/>
      <c r="E122" s="151"/>
      <c r="F122" s="151"/>
      <c r="G122" s="225">
        <v>12</v>
      </c>
      <c r="H122" s="142"/>
      <c r="I122" s="142"/>
    </row>
    <row r="123" spans="1:9" ht="12.95" customHeight="1" x14ac:dyDescent="0.25">
      <c r="A123" s="157" t="s">
        <v>73</v>
      </c>
      <c r="B123" s="158" t="s">
        <v>229</v>
      </c>
      <c r="C123" s="151"/>
      <c r="D123" s="151"/>
      <c r="E123" s="151"/>
      <c r="F123" s="151"/>
      <c r="G123" s="225">
        <v>13</v>
      </c>
      <c r="H123" s="142"/>
      <c r="I123" s="142"/>
    </row>
    <row r="124" spans="1:9" ht="12.95" customHeight="1" x14ac:dyDescent="0.25">
      <c r="A124" s="157" t="s">
        <v>87</v>
      </c>
      <c r="B124" s="158" t="s">
        <v>218</v>
      </c>
      <c r="C124" s="151"/>
      <c r="D124" s="151"/>
      <c r="E124" s="151"/>
      <c r="F124" s="151"/>
      <c r="G124" s="225">
        <v>14</v>
      </c>
      <c r="H124" s="142"/>
      <c r="I124" s="142"/>
    </row>
    <row r="125" spans="1:9" ht="12.95" customHeight="1" x14ac:dyDescent="0.25">
      <c r="A125" s="157" t="s">
        <v>88</v>
      </c>
      <c r="B125" s="158" t="s">
        <v>150</v>
      </c>
      <c r="C125" s="151"/>
      <c r="D125" s="151"/>
      <c r="E125" s="151"/>
      <c r="F125" s="151"/>
      <c r="G125" s="225">
        <v>15</v>
      </c>
      <c r="H125" s="142"/>
      <c r="I125" s="142"/>
    </row>
    <row r="126" spans="1:9" ht="12.95" customHeight="1" x14ac:dyDescent="0.25">
      <c r="A126" s="157" t="s">
        <v>102</v>
      </c>
      <c r="B126" s="158" t="s">
        <v>250</v>
      </c>
      <c r="C126" s="151"/>
      <c r="D126" s="151"/>
      <c r="E126" s="151"/>
      <c r="F126" s="151"/>
      <c r="G126" s="225">
        <v>16</v>
      </c>
      <c r="H126" s="142"/>
      <c r="I126" s="142"/>
    </row>
    <row r="127" spans="1:9" ht="12.95" customHeight="1" x14ac:dyDescent="0.25">
      <c r="A127" s="157" t="s">
        <v>103</v>
      </c>
      <c r="B127" s="158" t="s">
        <v>461</v>
      </c>
      <c r="C127" s="151"/>
      <c r="D127" s="151"/>
      <c r="E127" s="151"/>
      <c r="F127" s="151"/>
      <c r="G127" s="225">
        <v>16</v>
      </c>
      <c r="H127" s="142"/>
      <c r="I127" s="142"/>
    </row>
    <row r="128" spans="1:9" ht="54.75" customHeight="1" x14ac:dyDescent="0.25">
      <c r="A128" s="363" t="s">
        <v>236</v>
      </c>
      <c r="B128" s="363"/>
      <c r="C128" s="363"/>
      <c r="D128" s="363"/>
      <c r="E128" s="363"/>
      <c r="F128" s="363"/>
      <c r="G128" s="363"/>
      <c r="H128" s="142"/>
      <c r="I128" s="142"/>
    </row>
    <row r="129" spans="1:9" ht="15" customHeight="1" x14ac:dyDescent="0.25">
      <c r="A129" s="158"/>
      <c r="B129" s="158"/>
      <c r="C129" s="158"/>
      <c r="D129" s="158"/>
      <c r="E129" s="158"/>
      <c r="F129" s="158"/>
      <c r="G129" s="158"/>
      <c r="H129" s="142"/>
      <c r="I129" s="142"/>
    </row>
    <row r="130" spans="1:9" ht="11.1" customHeight="1" x14ac:dyDescent="0.25">
      <c r="A130" s="162" t="s">
        <v>371</v>
      </c>
      <c r="B130" s="142"/>
      <c r="C130" s="163"/>
      <c r="D130" s="163"/>
      <c r="E130" s="163"/>
      <c r="F130" s="163"/>
      <c r="G130" s="163"/>
      <c r="H130" s="142"/>
      <c r="I130" s="142"/>
    </row>
    <row r="131" spans="1:9" ht="11.1" customHeight="1" x14ac:dyDescent="0.25">
      <c r="A131" s="162" t="s">
        <v>369</v>
      </c>
      <c r="B131" s="142"/>
      <c r="C131" s="163"/>
      <c r="D131" s="163"/>
      <c r="E131" s="163"/>
      <c r="F131" s="163"/>
      <c r="G131" s="163"/>
      <c r="H131" s="142"/>
      <c r="I131" s="142"/>
    </row>
    <row r="132" spans="1:9" ht="11.1" customHeight="1" x14ac:dyDescent="0.25">
      <c r="A132" s="162" t="s">
        <v>370</v>
      </c>
      <c r="B132" s="142"/>
      <c r="C132" s="163"/>
      <c r="D132" s="163"/>
      <c r="E132" s="163"/>
      <c r="F132" s="163"/>
      <c r="G132" s="163"/>
      <c r="H132" s="142"/>
      <c r="I132" s="142"/>
    </row>
    <row r="133" spans="1:9" ht="11.1" customHeight="1" x14ac:dyDescent="0.25">
      <c r="A133" s="150" t="s">
        <v>275</v>
      </c>
      <c r="B133" s="164"/>
      <c r="C133" s="163"/>
      <c r="D133" s="163"/>
      <c r="E133" s="163"/>
      <c r="F133" s="163"/>
      <c r="G133" s="163"/>
      <c r="H133" s="142"/>
      <c r="I133" s="142"/>
    </row>
    <row r="134" spans="1:9" ht="11.1" customHeight="1" x14ac:dyDescent="0.25">
      <c r="A134" s="142"/>
      <c r="B134" s="142"/>
      <c r="C134" s="142"/>
      <c r="D134" s="142"/>
      <c r="E134" s="142"/>
      <c r="F134" s="142"/>
      <c r="G134" s="142"/>
      <c r="H134" s="142"/>
      <c r="I134" s="142"/>
    </row>
    <row r="135" spans="1:9" ht="15" x14ac:dyDescent="0.25">
      <c r="A135" s="142"/>
      <c r="B135" s="142"/>
      <c r="C135" s="142"/>
      <c r="D135" s="142"/>
      <c r="E135" s="142"/>
      <c r="F135" s="142"/>
      <c r="G135" s="142"/>
      <c r="H135" s="142"/>
      <c r="I135" s="142"/>
    </row>
  </sheetData>
  <mergeCells count="5">
    <mergeCell ref="C13:H13"/>
    <mergeCell ref="C14:H14"/>
    <mergeCell ref="A85:G85"/>
    <mergeCell ref="A128:G128"/>
    <mergeCell ref="A64:H64"/>
  </mergeCells>
  <hyperlinks>
    <hyperlink ref="G89" location="balanza_periodos!A1" display="balanza_periodos!A1" xr:uid="{00000000-0004-0000-0000-000000000000}"/>
    <hyperlink ref="G114" location="balanza_periodos!A23" display="balanza_periodos!A23" xr:uid="{00000000-0004-0000-0000-000001000000}"/>
    <hyperlink ref="G116" location="evolución_comercio!A13" display="evolución_comercio!A13" xr:uid="{00000000-0004-0000-0000-000002000000}"/>
    <hyperlink ref="G117" location="evolución_comercio!A54" display="evolución_comercio!A54" xr:uid="{00000000-0004-0000-0000-000003000000}"/>
    <hyperlink ref="G118" location="'balanza productos_clase_sector'!A38" display="'balanza productos_clase_sector'!A38" xr:uid="{00000000-0004-0000-0000-000004000000}"/>
    <hyperlink ref="G119" location="'balanza productos_clase_sector'!A60" display="'balanza productos_clase_sector'!A60" xr:uid="{00000000-0004-0000-0000-000005000000}"/>
    <hyperlink ref="G120" location="'zona economica'!A42" display="'zona economica'!A42" xr:uid="{00000000-0004-0000-0000-000006000000}"/>
    <hyperlink ref="G121" location="'zona economica'!A64" display="'zona economica'!A64" xr:uid="{00000000-0004-0000-0000-000007000000}"/>
    <hyperlink ref="G122" location="'prin paises exp e imp'!A25" display="'prin paises exp e imp'!A25" xr:uid="{00000000-0004-0000-0000-000008000000}"/>
    <hyperlink ref="G123" location="'prin paises exp e imp'!A73" display="'prin paises exp e imp'!A73" xr:uid="{00000000-0004-0000-0000-000009000000}"/>
    <hyperlink ref="G124" location="'prin prod exp e imp'!A26" display="'prin prod exp e imp'!A26" xr:uid="{00000000-0004-0000-0000-00000A000000}"/>
    <hyperlink ref="G125" location="'prin prod exp e imp'!A76" display="'prin prod exp e imp'!A76" xr:uid="{00000000-0004-0000-0000-00000B000000}"/>
    <hyperlink ref="G126" location="'Principales Rubros'!A30" display="'Principales Rubros'!A30" xr:uid="{00000000-0004-0000-0000-00000C000000}"/>
    <hyperlink ref="G90" location="balanza_anuales!A1" display="balanza_anuales!A1" xr:uid="{00000000-0004-0000-0000-00000D000000}"/>
    <hyperlink ref="G91" location="evolución_comercio!A1" display="evolución_comercio!A1" xr:uid="{00000000-0004-0000-0000-00000E000000}"/>
    <hyperlink ref="G92" location="evolución_comercio!A37" display="evolución_comercio!A37" xr:uid="{00000000-0004-0000-0000-00000F000000}"/>
    <hyperlink ref="G93" location="'balanza productos_clase_sector'!A1" display="'balanza productos_clase_sector'!A1" xr:uid="{00000000-0004-0000-0000-000010000000}"/>
    <hyperlink ref="G94" location="'zona economica'!A1" display="'zona economica'!A1" xr:uid="{00000000-0004-0000-0000-000011000000}"/>
    <hyperlink ref="G95" location="'prin paises exp e imp'!A1" display="'prin paises exp e imp'!A1" xr:uid="{00000000-0004-0000-0000-000012000000}"/>
    <hyperlink ref="G96" location="'prin paises exp e imp'!A49" display="'prin paises exp e imp'!A49" xr:uid="{00000000-0004-0000-0000-000013000000}"/>
    <hyperlink ref="G97" location="'prin prod exp e imp'!A1" display="'prin prod exp e imp'!A1" xr:uid="{00000000-0004-0000-0000-000014000000}"/>
    <hyperlink ref="G98" location="'prin prod exp e imp'!A50" display="'prin prod exp e imp'!A50" xr:uid="{00000000-0004-0000-0000-000015000000}"/>
    <hyperlink ref="G99" location="'Principales Rubros'!A1" display="'Principales Rubros'!A1" xr:uid="{00000000-0004-0000-0000-000016000000}"/>
    <hyperlink ref="G101" location="productos!A1" display="productos!A1" xr:uid="{00000000-0004-0000-0000-000017000000}"/>
    <hyperlink ref="G102" location="productos!A96" display="productos!A96" xr:uid="{00000000-0004-0000-0000-000018000000}"/>
    <hyperlink ref="G103" location="productos!A128" display="productos!A128" xr:uid="{00000000-0004-0000-0000-000019000000}"/>
    <hyperlink ref="G104" location="productos!A158" display="productos!A158" xr:uid="{00000000-0004-0000-0000-00001A000000}"/>
    <hyperlink ref="G105" location="productos!A193" display="productos!A193" xr:uid="{00000000-0004-0000-0000-00001B000000}"/>
    <hyperlink ref="G106" location="productos!A231" display="productos!A231" xr:uid="{00000000-0004-0000-0000-00001C000000}"/>
    <hyperlink ref="G107" location="productos!A271" display="productos!A271" xr:uid="{00000000-0004-0000-0000-00001D000000}"/>
    <hyperlink ref="G108" location="productos!A310" display="productos!A310" xr:uid="{00000000-0004-0000-0000-00001E000000}"/>
    <hyperlink ref="G109" location="productos!A350" display="productos!A350" xr:uid="{00000000-0004-0000-0000-00001F000000}"/>
    <hyperlink ref="G110" location="productos!A390" display="productos!A390" xr:uid="{00000000-0004-0000-0000-000020000000}"/>
    <hyperlink ref="G115" location="balanza_anuales!A23" display="balanza_anuales!A23" xr:uid="{00000000-0004-0000-0000-000021000000}"/>
    <hyperlink ref="G100" location="'Principales Rubros'!Área_de_impresión" display="'Principales Rubros'!Área_de_impresión" xr:uid="{925DD942-FFB0-4346-B909-CC560F31265E}"/>
  </hyperlinks>
  <pageMargins left="1.5354330708661419" right="0.19685039370078741" top="1.7322834645669292" bottom="1.0236220472440944" header="0.31496062992125984" footer="0.31496062992125984"/>
  <pageSetup scale="94" orientation="portrait" r:id="rId1"/>
  <rowBreaks count="2" manualBreakCount="2">
    <brk id="41" max="7" man="1"/>
    <brk id="84"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U85"/>
  <sheetViews>
    <sheetView workbookViewId="0">
      <selection sqref="A1:K1"/>
    </sheetView>
  </sheetViews>
  <sheetFormatPr baseColWidth="10" defaultRowHeight="12.75" x14ac:dyDescent="0.2"/>
  <cols>
    <col min="1" max="1" width="19.85546875" bestFit="1" customWidth="1"/>
    <col min="2" max="4" width="8.5703125" customWidth="1"/>
    <col min="5" max="5" width="8.7109375" bestFit="1" customWidth="1"/>
    <col min="6" max="6" width="2.28515625" customWidth="1"/>
    <col min="7" max="9" width="8.5703125" customWidth="1"/>
    <col min="10" max="10" width="9.7109375" bestFit="1" customWidth="1"/>
    <col min="11" max="11" width="9.28515625" bestFit="1" customWidth="1"/>
    <col min="12" max="12" width="10.140625" bestFit="1" customWidth="1"/>
    <col min="16" max="16" width="13.85546875" bestFit="1" customWidth="1"/>
    <col min="17" max="17" width="12.85546875" bestFit="1" customWidth="1"/>
  </cols>
  <sheetData>
    <row r="1" spans="1:17" s="14" customFormat="1" ht="20.100000000000001" customHeight="1" x14ac:dyDescent="0.2">
      <c r="A1" s="404" t="s">
        <v>152</v>
      </c>
      <c r="B1" s="404"/>
      <c r="C1" s="404"/>
      <c r="D1" s="404"/>
      <c r="E1" s="404"/>
      <c r="F1" s="404"/>
      <c r="G1" s="404"/>
      <c r="H1" s="404"/>
      <c r="I1" s="404"/>
      <c r="J1" s="404"/>
      <c r="K1" s="404"/>
      <c r="L1" s="83"/>
      <c r="M1" s="83"/>
      <c r="N1" s="83"/>
      <c r="O1" s="83"/>
    </row>
    <row r="2" spans="1:17" s="14" customFormat="1" ht="20.100000000000001" customHeight="1" x14ac:dyDescent="0.15">
      <c r="A2" s="405" t="s">
        <v>259</v>
      </c>
      <c r="B2" s="405"/>
      <c r="C2" s="405"/>
      <c r="D2" s="405"/>
      <c r="E2" s="405"/>
      <c r="F2" s="405"/>
      <c r="G2" s="405"/>
      <c r="H2" s="405"/>
      <c r="I2" s="405"/>
      <c r="J2" s="405"/>
      <c r="K2" s="405"/>
      <c r="L2" s="85"/>
      <c r="M2" s="85"/>
      <c r="N2" s="85"/>
      <c r="O2" s="85"/>
    </row>
    <row r="3" spans="1:17" s="20" customFormat="1" ht="11.25" x14ac:dyDescent="0.2">
      <c r="A3" s="17"/>
      <c r="B3" s="406" t="s">
        <v>260</v>
      </c>
      <c r="C3" s="406"/>
      <c r="D3" s="406"/>
      <c r="E3" s="406"/>
      <c r="F3" s="358"/>
      <c r="G3" s="406" t="s">
        <v>420</v>
      </c>
      <c r="H3" s="406"/>
      <c r="I3" s="406"/>
      <c r="J3" s="406"/>
      <c r="K3" s="406"/>
      <c r="L3" s="91"/>
      <c r="M3" s="91"/>
      <c r="N3" s="91"/>
      <c r="O3" s="91"/>
    </row>
    <row r="4" spans="1:17" s="20" customFormat="1" ht="11.25" x14ac:dyDescent="0.2">
      <c r="A4" s="17" t="s">
        <v>263</v>
      </c>
      <c r="B4" s="122">
        <v>2019</v>
      </c>
      <c r="C4" s="407" t="s">
        <v>512</v>
      </c>
      <c r="D4" s="407"/>
      <c r="E4" s="407"/>
      <c r="F4" s="358"/>
      <c r="G4" s="122">
        <v>2019</v>
      </c>
      <c r="H4" s="407" t="s">
        <v>512</v>
      </c>
      <c r="I4" s="407"/>
      <c r="J4" s="407"/>
      <c r="K4" s="407"/>
      <c r="L4" s="91"/>
      <c r="M4" s="91"/>
      <c r="N4" s="91"/>
      <c r="O4" s="91"/>
    </row>
    <row r="5" spans="1:17" s="20" customFormat="1" ht="11.25" x14ac:dyDescent="0.2">
      <c r="A5" s="123"/>
      <c r="B5" s="123"/>
      <c r="C5" s="124">
        <v>2019</v>
      </c>
      <c r="D5" s="124">
        <v>2020</v>
      </c>
      <c r="E5" s="359" t="s">
        <v>524</v>
      </c>
      <c r="F5" s="125"/>
      <c r="G5" s="123"/>
      <c r="H5" s="124">
        <v>2019</v>
      </c>
      <c r="I5" s="124">
        <v>2020</v>
      </c>
      <c r="J5" s="359" t="s">
        <v>524</v>
      </c>
      <c r="K5" s="359" t="s">
        <v>508</v>
      </c>
    </row>
    <row r="7" spans="1:17" x14ac:dyDescent="0.2">
      <c r="A7" s="17" t="s">
        <v>251</v>
      </c>
      <c r="B7" s="126"/>
      <c r="C7" s="126"/>
      <c r="D7" s="126"/>
      <c r="E7" s="127"/>
      <c r="F7" s="2"/>
      <c r="G7" s="126">
        <v>16864161</v>
      </c>
      <c r="H7" s="126">
        <v>13260009</v>
      </c>
      <c r="I7" s="126">
        <v>11998324</v>
      </c>
      <c r="J7" s="128">
        <v>-9.5149633759675445E-2</v>
      </c>
      <c r="L7" s="40"/>
      <c r="M7" s="290"/>
    </row>
    <row r="8" spans="1:17" x14ac:dyDescent="0.2">
      <c r="L8" s="40"/>
    </row>
    <row r="9" spans="1:17" s="107" customFormat="1" x14ac:dyDescent="0.2">
      <c r="A9" s="9" t="s">
        <v>278</v>
      </c>
      <c r="B9" s="116">
        <v>2814494.0042326003</v>
      </c>
      <c r="C9" s="116">
        <v>2535774.5828961004</v>
      </c>
      <c r="D9" s="116">
        <v>2379222.4168175994</v>
      </c>
      <c r="E9" s="119">
        <v>-6.173741433266644E-2</v>
      </c>
      <c r="G9" s="116">
        <v>6088073.2847399991</v>
      </c>
      <c r="H9" s="116">
        <v>4976736.4057100005</v>
      </c>
      <c r="I9" s="116">
        <v>4399399.6827599993</v>
      </c>
      <c r="J9" s="120">
        <v>-0.11600709297916612</v>
      </c>
      <c r="K9" s="120">
        <v>0.3666678515065937</v>
      </c>
      <c r="L9" s="40"/>
      <c r="M9" s="116"/>
    </row>
    <row r="10" spans="1:17" s="107" customFormat="1" x14ac:dyDescent="0.2">
      <c r="A10" s="10" t="s">
        <v>76</v>
      </c>
      <c r="B10" s="116">
        <v>4624643.9049999993</v>
      </c>
      <c r="C10" s="93">
        <v>3495726.6830000002</v>
      </c>
      <c r="D10" s="93">
        <v>3241032.8479999998</v>
      </c>
      <c r="E10" s="119">
        <v>-7.2858623712945603E-2</v>
      </c>
      <c r="F10" s="93"/>
      <c r="G10" s="93">
        <v>2660024.3064300003</v>
      </c>
      <c r="H10" s="93">
        <v>2105742.3412099998</v>
      </c>
      <c r="I10" s="93">
        <v>1552249.18508</v>
      </c>
      <c r="J10" s="120">
        <v>-0.26284942145958468</v>
      </c>
      <c r="K10" s="120">
        <v>0.12937216773609381</v>
      </c>
      <c r="L10" s="40"/>
      <c r="M10" s="337"/>
      <c r="N10" s="15"/>
      <c r="O10" s="14"/>
      <c r="P10" s="14"/>
      <c r="Q10" s="15"/>
    </row>
    <row r="11" spans="1:17" s="107" customFormat="1" x14ac:dyDescent="0.2">
      <c r="A11" s="107" t="s">
        <v>261</v>
      </c>
      <c r="B11" s="116">
        <v>879531.89013200009</v>
      </c>
      <c r="C11" s="116">
        <v>655053.90079989983</v>
      </c>
      <c r="D11" s="116">
        <v>655474.76938989991</v>
      </c>
      <c r="E11" s="119">
        <v>6.4249459393517228E-4</v>
      </c>
      <c r="G11" s="116">
        <v>1948261.5062600004</v>
      </c>
      <c r="H11" s="116">
        <v>1469820.2814400005</v>
      </c>
      <c r="I11" s="116">
        <v>1383264.8551600003</v>
      </c>
      <c r="J11" s="120">
        <v>-5.8888441922437473E-2</v>
      </c>
      <c r="K11" s="120">
        <v>0.11528817317818724</v>
      </c>
      <c r="L11" s="40"/>
    </row>
    <row r="12" spans="1:17" s="107" customFormat="1" x14ac:dyDescent="0.2">
      <c r="A12" s="9" t="s">
        <v>245</v>
      </c>
      <c r="B12" s="116">
        <v>622459.38823979988</v>
      </c>
      <c r="C12" s="116">
        <v>464260.78348679998</v>
      </c>
      <c r="D12" s="116">
        <v>459899.95703819988</v>
      </c>
      <c r="E12" s="119">
        <v>-9.393053653699579E-3</v>
      </c>
      <c r="G12" s="116">
        <v>1247703.44353</v>
      </c>
      <c r="H12" s="116">
        <v>937610.63462999999</v>
      </c>
      <c r="I12" s="116">
        <v>945786.55291000032</v>
      </c>
      <c r="J12" s="120">
        <v>8.7199504549420048E-3</v>
      </c>
      <c r="K12" s="120">
        <v>7.8826555518087385E-2</v>
      </c>
      <c r="L12" s="40"/>
    </row>
    <row r="13" spans="1:17" s="107" customFormat="1" x14ac:dyDescent="0.2">
      <c r="A13" s="107" t="s">
        <v>351</v>
      </c>
      <c r="B13" s="134" t="s">
        <v>119</v>
      </c>
      <c r="C13" s="134" t="s">
        <v>119</v>
      </c>
      <c r="D13" s="134" t="s">
        <v>119</v>
      </c>
      <c r="E13" s="134" t="s">
        <v>119</v>
      </c>
      <c r="G13" s="116">
        <v>1098374.07409</v>
      </c>
      <c r="H13" s="116">
        <v>832354.02835999988</v>
      </c>
      <c r="I13" s="116">
        <v>798649.89565000008</v>
      </c>
      <c r="J13" s="120">
        <v>-4.0492544712503631E-2</v>
      </c>
      <c r="K13" s="120">
        <v>6.6563454666668451E-2</v>
      </c>
      <c r="L13" s="40"/>
    </row>
    <row r="14" spans="1:17" s="107" customFormat="1" x14ac:dyDescent="0.2">
      <c r="A14" s="107" t="s">
        <v>68</v>
      </c>
      <c r="B14" s="116">
        <v>452364.71957770007</v>
      </c>
      <c r="C14" s="116">
        <v>339334.39364439994</v>
      </c>
      <c r="D14" s="116">
        <v>394094.15918000002</v>
      </c>
      <c r="E14" s="119">
        <v>0.16137405037988772</v>
      </c>
      <c r="G14" s="116">
        <v>1171755.3273599998</v>
      </c>
      <c r="H14" s="116">
        <v>848246.57422000007</v>
      </c>
      <c r="I14" s="116">
        <v>1020722.8557600002</v>
      </c>
      <c r="J14" s="120">
        <v>0.20333271808212094</v>
      </c>
      <c r="K14" s="120">
        <v>8.5072119719387496E-2</v>
      </c>
      <c r="L14" s="40"/>
    </row>
    <row r="15" spans="1:17" s="107" customFormat="1" x14ac:dyDescent="0.2">
      <c r="A15" s="107" t="s">
        <v>264</v>
      </c>
      <c r="B15" s="134" t="s">
        <v>119</v>
      </c>
      <c r="C15" s="134" t="s">
        <v>119</v>
      </c>
      <c r="D15" s="134" t="s">
        <v>119</v>
      </c>
      <c r="E15" s="135" t="s">
        <v>119</v>
      </c>
      <c r="G15" s="116">
        <v>790609.00146000006</v>
      </c>
      <c r="H15" s="116">
        <v>626880.20320999995</v>
      </c>
      <c r="I15" s="116">
        <v>533998.91358000005</v>
      </c>
      <c r="J15" s="120">
        <v>-0.14816433690901765</v>
      </c>
      <c r="K15" s="120">
        <v>4.450612548719305E-2</v>
      </c>
      <c r="L15" s="40"/>
      <c r="M15" s="116"/>
    </row>
    <row r="16" spans="1:17" s="107" customFormat="1" x14ac:dyDescent="0.2">
      <c r="A16" s="107" t="s">
        <v>74</v>
      </c>
      <c r="B16" s="116">
        <v>5352731.2822000002</v>
      </c>
      <c r="C16" s="116">
        <v>4093458.0371999997</v>
      </c>
      <c r="D16" s="116">
        <v>3792559.8918499998</v>
      </c>
      <c r="E16" s="119">
        <v>-7.3507079495022665E-2</v>
      </c>
      <c r="G16" s="116">
        <v>395115.52196000004</v>
      </c>
      <c r="H16" s="116">
        <v>304054.77686000004</v>
      </c>
      <c r="I16" s="116">
        <v>276267.03888000001</v>
      </c>
      <c r="J16" s="120">
        <v>-9.1390565433526194E-2</v>
      </c>
      <c r="K16" s="120">
        <v>2.3025469130521895E-2</v>
      </c>
      <c r="L16" s="40"/>
      <c r="M16" s="116"/>
    </row>
    <row r="17" spans="1:17" s="107" customFormat="1" x14ac:dyDescent="0.2">
      <c r="A17" s="107" t="s">
        <v>248</v>
      </c>
      <c r="B17" s="116">
        <v>45385.603295399997</v>
      </c>
      <c r="C17" s="116">
        <v>44549.731595899997</v>
      </c>
      <c r="D17" s="116">
        <v>52160.636244200003</v>
      </c>
      <c r="E17" s="119">
        <v>0.1708406397896336</v>
      </c>
      <c r="G17" s="116">
        <v>338256.30132999993</v>
      </c>
      <c r="H17" s="116">
        <v>318243.95531000011</v>
      </c>
      <c r="I17" s="116">
        <v>294961.00259999989</v>
      </c>
      <c r="J17" s="120">
        <v>-7.3160706814746512E-2</v>
      </c>
      <c r="K17" s="120">
        <v>2.4583517047881011E-2</v>
      </c>
      <c r="L17" s="40"/>
    </row>
    <row r="18" spans="1:17" s="107" customFormat="1" x14ac:dyDescent="0.2">
      <c r="A18" s="107" t="s">
        <v>61</v>
      </c>
      <c r="B18" s="116">
        <v>72595.6836797</v>
      </c>
      <c r="C18" s="116">
        <v>54807.507478</v>
      </c>
      <c r="D18" s="116">
        <v>54539.227476599997</v>
      </c>
      <c r="E18" s="119">
        <v>-4.8949498662694824E-3</v>
      </c>
      <c r="G18" s="116">
        <v>161480.49454000001</v>
      </c>
      <c r="H18" s="116">
        <v>121606.96248999999</v>
      </c>
      <c r="I18" s="116">
        <v>120451.44256</v>
      </c>
      <c r="J18" s="120">
        <v>-9.5020869392656859E-3</v>
      </c>
      <c r="K18" s="120">
        <v>1.0039022330118772E-2</v>
      </c>
      <c r="L18" s="40"/>
    </row>
    <row r="19" spans="1:17" s="107" customFormat="1" x14ac:dyDescent="0.2">
      <c r="A19" s="107" t="s">
        <v>247</v>
      </c>
      <c r="B19" s="116">
        <v>205654.67825200001</v>
      </c>
      <c r="C19" s="116">
        <v>139450.84594199999</v>
      </c>
      <c r="D19" s="116">
        <v>150134.61030000003</v>
      </c>
      <c r="E19" s="119">
        <v>7.6613119740009283E-2</v>
      </c>
      <c r="G19" s="116">
        <v>216615.49762999997</v>
      </c>
      <c r="H19" s="116">
        <v>148957.38175</v>
      </c>
      <c r="I19" s="116">
        <v>157457.39272</v>
      </c>
      <c r="J19" s="120">
        <v>5.7063375242899061E-2</v>
      </c>
      <c r="K19" s="120">
        <v>1.3123282278424887E-2</v>
      </c>
      <c r="L19" s="40"/>
    </row>
    <row r="20" spans="1:17" s="107" customFormat="1" x14ac:dyDescent="0.2">
      <c r="A20" s="107" t="s">
        <v>246</v>
      </c>
      <c r="B20" s="116">
        <v>55314.948950000005</v>
      </c>
      <c r="C20" s="116">
        <v>50959.29767</v>
      </c>
      <c r="D20" s="116">
        <v>60065.671409999995</v>
      </c>
      <c r="E20" s="119">
        <v>0.17869896478893121</v>
      </c>
      <c r="G20" s="116">
        <v>44597.319430000003</v>
      </c>
      <c r="H20" s="116">
        <v>36036.643140000007</v>
      </c>
      <c r="I20" s="116">
        <v>47238.278939999997</v>
      </c>
      <c r="J20" s="120">
        <v>0.31084015668391651</v>
      </c>
      <c r="K20" s="120">
        <v>3.9370731228794949E-3</v>
      </c>
      <c r="L20" s="40"/>
    </row>
    <row r="21" spans="1:17" s="107" customFormat="1" x14ac:dyDescent="0.2">
      <c r="A21" s="194" t="s">
        <v>249</v>
      </c>
      <c r="B21" s="195">
        <v>116749.93915890002</v>
      </c>
      <c r="C21" s="195">
        <v>59616.808699100002</v>
      </c>
      <c r="D21" s="195">
        <v>69810.112761600016</v>
      </c>
      <c r="E21" s="196">
        <v>0.17098037088747908</v>
      </c>
      <c r="F21" s="194"/>
      <c r="G21" s="195">
        <v>35195.893109999997</v>
      </c>
      <c r="H21" s="195">
        <v>15314.901419999998</v>
      </c>
      <c r="I21" s="195">
        <v>13364.581959999998</v>
      </c>
      <c r="J21" s="196">
        <v>-0.12734782983670034</v>
      </c>
      <c r="K21" s="196">
        <v>1.1138707339458408E-3</v>
      </c>
      <c r="L21" s="40"/>
    </row>
    <row r="22" spans="1:17" s="14" customFormat="1" x14ac:dyDescent="0.2">
      <c r="A22" s="117" t="s">
        <v>375</v>
      </c>
      <c r="B22" s="118">
        <v>4249.8386900000005</v>
      </c>
      <c r="C22" s="118">
        <v>3759.5446900000006</v>
      </c>
      <c r="D22" s="118">
        <v>1830.1693999999998</v>
      </c>
      <c r="E22" s="266">
        <v>-0.51319387029284136</v>
      </c>
      <c r="F22" s="117"/>
      <c r="G22" s="118">
        <v>12516.602169999998</v>
      </c>
      <c r="H22" s="118">
        <v>11087.229070000001</v>
      </c>
      <c r="I22" s="118">
        <v>5572.8917899999997</v>
      </c>
      <c r="J22" s="121">
        <v>-0.49735937132576991</v>
      </c>
      <c r="K22" s="121">
        <v>4.6447252049536248E-4</v>
      </c>
      <c r="L22" s="40"/>
      <c r="M22" s="107"/>
      <c r="N22" s="107"/>
      <c r="O22" s="107"/>
      <c r="P22" s="107"/>
      <c r="Q22" s="107"/>
    </row>
    <row r="23" spans="1:17" s="14" customFormat="1" ht="11.25" x14ac:dyDescent="0.2">
      <c r="A23" s="9" t="s">
        <v>410</v>
      </c>
      <c r="B23" s="9"/>
      <c r="C23" s="9"/>
      <c r="D23" s="9"/>
      <c r="E23" s="9"/>
      <c r="F23" s="9"/>
      <c r="G23" s="9"/>
      <c r="H23" s="9"/>
      <c r="I23" s="9"/>
      <c r="J23" s="9"/>
      <c r="K23" s="9"/>
      <c r="L23" s="15"/>
      <c r="M23" s="15"/>
      <c r="N23" s="15"/>
      <c r="Q23" s="15"/>
    </row>
    <row r="24" spans="1:17" s="107" customFormat="1" ht="11.25" x14ac:dyDescent="0.2">
      <c r="A24" s="107" t="s">
        <v>262</v>
      </c>
      <c r="G24" s="116"/>
    </row>
    <row r="25" spans="1:17" s="107" customFormat="1" ht="11.25" x14ac:dyDescent="0.2">
      <c r="G25" s="116"/>
    </row>
    <row r="26" spans="1:17" s="107" customFormat="1" ht="11.25" x14ac:dyDescent="0.2"/>
    <row r="27" spans="1:17" s="107" customFormat="1" ht="11.25" x14ac:dyDescent="0.2"/>
    <row r="28" spans="1:17" s="107" customFormat="1" ht="11.25" x14ac:dyDescent="0.2"/>
    <row r="29" spans="1:17" s="107" customFormat="1" ht="11.25" x14ac:dyDescent="0.2"/>
    <row r="30" spans="1:17" s="107" customFormat="1" ht="11.25" x14ac:dyDescent="0.2"/>
    <row r="31" spans="1:17" s="107" customFormat="1" ht="11.25" x14ac:dyDescent="0.2"/>
    <row r="32" spans="1:17" s="107" customFormat="1" ht="11.25" x14ac:dyDescent="0.2"/>
    <row r="33" spans="9:10" s="107" customFormat="1" ht="11.25" x14ac:dyDescent="0.2"/>
    <row r="34" spans="9:10" s="107" customFormat="1" ht="11.25" x14ac:dyDescent="0.2"/>
    <row r="35" spans="9:10" s="107" customFormat="1" ht="11.25" x14ac:dyDescent="0.2"/>
    <row r="36" spans="9:10" s="107" customFormat="1" ht="11.25" x14ac:dyDescent="0.2">
      <c r="I36" s="120"/>
      <c r="J36" s="120"/>
    </row>
    <row r="37" spans="9:10" s="107" customFormat="1" ht="11.25" x14ac:dyDescent="0.2"/>
    <row r="56" spans="1:21" s="14" customFormat="1" ht="11.25" x14ac:dyDescent="0.2">
      <c r="A56" s="404" t="s">
        <v>252</v>
      </c>
      <c r="B56" s="404"/>
      <c r="C56" s="404"/>
      <c r="D56" s="404"/>
      <c r="E56" s="404"/>
      <c r="F56" s="404"/>
      <c r="G56" s="404"/>
      <c r="H56" s="404"/>
      <c r="I56" s="404"/>
      <c r="J56" s="404"/>
      <c r="K56" s="404"/>
      <c r="L56" s="83"/>
      <c r="M56" s="83"/>
      <c r="N56" s="83"/>
      <c r="O56" s="83"/>
    </row>
    <row r="57" spans="1:21" s="14" customFormat="1" ht="11.25" x14ac:dyDescent="0.15">
      <c r="A57" s="405" t="s">
        <v>461</v>
      </c>
      <c r="B57" s="405"/>
      <c r="C57" s="405"/>
      <c r="D57" s="405"/>
      <c r="E57" s="405"/>
      <c r="F57" s="405"/>
      <c r="G57" s="405"/>
      <c r="H57" s="405"/>
      <c r="I57" s="405"/>
      <c r="J57" s="405"/>
      <c r="K57" s="405"/>
      <c r="L57" s="85"/>
      <c r="M57" s="85"/>
      <c r="N57" s="85"/>
      <c r="O57" s="85"/>
    </row>
    <row r="58" spans="1:21" s="20" customFormat="1" ht="11.25" x14ac:dyDescent="0.2">
      <c r="A58" s="17"/>
      <c r="B58" s="406" t="s">
        <v>260</v>
      </c>
      <c r="C58" s="406"/>
      <c r="D58" s="406"/>
      <c r="E58" s="406"/>
      <c r="F58" s="358"/>
      <c r="G58" s="406" t="s">
        <v>462</v>
      </c>
      <c r="H58" s="406"/>
      <c r="I58" s="406"/>
      <c r="J58" s="406"/>
      <c r="K58" s="406"/>
      <c r="L58" s="91"/>
      <c r="M58" s="91"/>
      <c r="N58" s="91"/>
      <c r="O58" s="91"/>
    </row>
    <row r="59" spans="1:21" s="20" customFormat="1" x14ac:dyDescent="0.2">
      <c r="A59" s="17" t="s">
        <v>263</v>
      </c>
      <c r="B59" s="122">
        <v>2019</v>
      </c>
      <c r="C59" s="407" t="s">
        <v>512</v>
      </c>
      <c r="D59" s="407"/>
      <c r="E59" s="407"/>
      <c r="F59" s="358"/>
      <c r="G59" s="122">
        <v>2019</v>
      </c>
      <c r="H59" s="407" t="s">
        <v>512</v>
      </c>
      <c r="I59" s="407"/>
      <c r="J59" s="407"/>
      <c r="K59" s="407"/>
      <c r="L59" s="91"/>
      <c r="M59" s="91"/>
      <c r="N59" s="91"/>
      <c r="O59" s="91"/>
      <c r="P59"/>
      <c r="Q59"/>
    </row>
    <row r="60" spans="1:21" s="20" customFormat="1" x14ac:dyDescent="0.2">
      <c r="A60" s="123"/>
      <c r="B60" s="123"/>
      <c r="C60" s="124">
        <v>2019</v>
      </c>
      <c r="D60" s="124">
        <v>2020</v>
      </c>
      <c r="E60" s="359" t="s">
        <v>524</v>
      </c>
      <c r="F60" s="125"/>
      <c r="G60" s="123"/>
      <c r="H60" s="124">
        <v>2019</v>
      </c>
      <c r="I60" s="124">
        <v>2020</v>
      </c>
      <c r="J60" s="359" t="s">
        <v>524</v>
      </c>
      <c r="K60" s="359" t="s">
        <v>508</v>
      </c>
      <c r="P60"/>
      <c r="Q60" s="307"/>
    </row>
    <row r="61" spans="1:21" x14ac:dyDescent="0.2">
      <c r="A61" s="17" t="s">
        <v>463</v>
      </c>
      <c r="B61" s="126"/>
      <c r="C61" s="126"/>
      <c r="D61" s="126"/>
      <c r="E61" s="127"/>
      <c r="F61" s="2"/>
      <c r="G61" s="126">
        <v>6345883</v>
      </c>
      <c r="H61" s="126">
        <v>4801447</v>
      </c>
      <c r="I61" s="126">
        <v>4711766</v>
      </c>
      <c r="J61" s="128">
        <v>-1.8677911054729934E-2</v>
      </c>
      <c r="Q61" s="307"/>
    </row>
    <row r="62" spans="1:21" s="295" customFormat="1" x14ac:dyDescent="0.2">
      <c r="A62" s="17" t="s">
        <v>68</v>
      </c>
      <c r="B62" s="126">
        <v>472019.79980430001</v>
      </c>
      <c r="C62" s="126">
        <v>357098.59266039997</v>
      </c>
      <c r="D62" s="126">
        <v>304333.85965140001</v>
      </c>
      <c r="E62" s="127">
        <v>-0.1477595658271863</v>
      </c>
      <c r="G62" s="126">
        <v>1575213.3033800002</v>
      </c>
      <c r="H62" s="126">
        <v>1189813.0829200002</v>
      </c>
      <c r="I62" s="126">
        <v>1023164.6492299999</v>
      </c>
      <c r="J62" s="128">
        <v>-0.14006270067313198</v>
      </c>
      <c r="K62" s="128">
        <v>0.21715098950796791</v>
      </c>
      <c r="M62" s="342"/>
      <c r="N62" s="297"/>
      <c r="P62"/>
      <c r="Q62" s="307"/>
    </row>
    <row r="63" spans="1:21" s="107" customFormat="1" x14ac:dyDescent="0.2">
      <c r="A63" s="10" t="s">
        <v>474</v>
      </c>
      <c r="B63" s="116">
        <v>231051.234062</v>
      </c>
      <c r="C63" s="116">
        <v>173829.51926509998</v>
      </c>
      <c r="D63" s="116">
        <v>154926.94301440002</v>
      </c>
      <c r="E63" s="119">
        <v>-0.10874203835237239</v>
      </c>
      <c r="F63" s="93"/>
      <c r="G63" s="93">
        <v>1071017.13011</v>
      </c>
      <c r="H63" s="93">
        <v>800416.92245000007</v>
      </c>
      <c r="I63" s="93">
        <v>722477.15220999985</v>
      </c>
      <c r="J63" s="120">
        <v>-9.7373966059380646E-2</v>
      </c>
      <c r="K63" s="120">
        <v>0.15333468432218406</v>
      </c>
      <c r="L63" s="15"/>
      <c r="M63" s="342"/>
      <c r="N63" s="15"/>
      <c r="O63" s="14"/>
      <c r="P63"/>
      <c r="Q63" s="307"/>
      <c r="R63"/>
      <c r="S63"/>
      <c r="T63"/>
      <c r="U63"/>
    </row>
    <row r="64" spans="1:21" s="107" customFormat="1" x14ac:dyDescent="0.2">
      <c r="A64" s="107" t="s">
        <v>467</v>
      </c>
      <c r="B64" s="116">
        <v>101422.48714070002</v>
      </c>
      <c r="C64" s="116">
        <v>78965.683403200004</v>
      </c>
      <c r="D64" s="116">
        <v>64907.103404599999</v>
      </c>
      <c r="E64" s="119">
        <v>-0.17803404457119276</v>
      </c>
      <c r="G64" s="116">
        <v>265238.98647</v>
      </c>
      <c r="H64" s="116">
        <v>205836.39546999999</v>
      </c>
      <c r="I64" s="116">
        <v>173847.5534</v>
      </c>
      <c r="J64" s="120">
        <v>-0.15540906649165576</v>
      </c>
      <c r="K64" s="120">
        <v>3.6896474358022027E-2</v>
      </c>
      <c r="M64" s="342"/>
      <c r="P64"/>
      <c r="Q64" s="307"/>
      <c r="R64"/>
      <c r="S64"/>
      <c r="T64"/>
      <c r="U64"/>
    </row>
    <row r="65" spans="1:21" s="107" customFormat="1" x14ac:dyDescent="0.2">
      <c r="A65" s="9" t="s">
        <v>468</v>
      </c>
      <c r="B65" s="116">
        <v>135954.7944633</v>
      </c>
      <c r="C65" s="116">
        <v>101300.21569849997</v>
      </c>
      <c r="D65" s="116">
        <v>81625.855008300001</v>
      </c>
      <c r="E65" s="119">
        <v>-0.19421834943330041</v>
      </c>
      <c r="G65" s="116">
        <v>224564.19569000002</v>
      </c>
      <c r="H65" s="116">
        <v>172140.54745999997</v>
      </c>
      <c r="I65" s="116">
        <v>116261.57059</v>
      </c>
      <c r="J65" s="120">
        <v>-0.32461251979568895</v>
      </c>
      <c r="K65" s="120">
        <v>2.4674733547888416E-2</v>
      </c>
      <c r="M65" s="342"/>
      <c r="P65"/>
      <c r="Q65" s="307"/>
      <c r="R65"/>
      <c r="S65"/>
      <c r="T65"/>
      <c r="U65"/>
    </row>
    <row r="66" spans="1:21" s="295" customFormat="1" x14ac:dyDescent="0.2">
      <c r="A66" s="17" t="s">
        <v>436</v>
      </c>
      <c r="B66" s="126">
        <v>1703580.0518719004</v>
      </c>
      <c r="C66" s="126">
        <v>1252596.8923745009</v>
      </c>
      <c r="D66" s="126">
        <v>1452492.5637494999</v>
      </c>
      <c r="E66" s="127">
        <v>0.15958499705045903</v>
      </c>
      <c r="G66" s="126">
        <v>931693.28332000016</v>
      </c>
      <c r="H66" s="126">
        <v>682276.32821000007</v>
      </c>
      <c r="I66" s="126">
        <v>803648.1626599991</v>
      </c>
      <c r="J66" s="128">
        <v>0.17789248935021185</v>
      </c>
      <c r="K66" s="128">
        <v>0.17056198517922985</v>
      </c>
      <c r="M66" s="342"/>
      <c r="P66" s="2"/>
      <c r="Q66" s="308"/>
      <c r="R66" s="2"/>
      <c r="S66" s="2"/>
      <c r="T66" s="2"/>
      <c r="U66" s="2"/>
    </row>
    <row r="67" spans="1:21" s="107" customFormat="1" x14ac:dyDescent="0.2">
      <c r="A67" s="107" t="s">
        <v>472</v>
      </c>
      <c r="B67" s="134">
        <v>332924.39264699991</v>
      </c>
      <c r="C67" s="134">
        <v>251533.98964370001</v>
      </c>
      <c r="D67" s="134">
        <v>292577.12161839998</v>
      </c>
      <c r="E67" s="119">
        <v>0.16317131546650177</v>
      </c>
      <c r="G67" s="134">
        <v>308072.22581999993</v>
      </c>
      <c r="H67" s="134">
        <v>231735.02924999999</v>
      </c>
      <c r="I67" s="134">
        <v>277191.00694999995</v>
      </c>
      <c r="J67" s="120">
        <v>0.19615496995476334</v>
      </c>
      <c r="K67" s="120">
        <v>5.8829535878903993E-2</v>
      </c>
      <c r="M67" s="342"/>
      <c r="P67"/>
      <c r="Q67" s="307"/>
      <c r="R67"/>
    </row>
    <row r="68" spans="1:21" s="107" customFormat="1" x14ac:dyDescent="0.2">
      <c r="A68" s="107" t="s">
        <v>476</v>
      </c>
      <c r="B68" s="134">
        <v>919206.62967000005</v>
      </c>
      <c r="C68" s="134">
        <v>696297.91537000006</v>
      </c>
      <c r="D68" s="134">
        <v>777782.52032999997</v>
      </c>
      <c r="E68" s="119">
        <v>0.11702549032722653</v>
      </c>
      <c r="G68" s="134">
        <v>327127.29305000004</v>
      </c>
      <c r="H68" s="134">
        <v>248424.46802999996</v>
      </c>
      <c r="I68" s="134">
        <v>279242.50334</v>
      </c>
      <c r="J68" s="120">
        <v>0.12405394506582357</v>
      </c>
      <c r="K68" s="120">
        <v>5.9264934493775796E-2</v>
      </c>
      <c r="M68" s="342"/>
      <c r="P68"/>
      <c r="Q68" s="307"/>
      <c r="R68"/>
    </row>
    <row r="69" spans="1:21" s="295" customFormat="1" x14ac:dyDescent="0.2">
      <c r="A69" s="295" t="s">
        <v>435</v>
      </c>
      <c r="B69" s="302">
        <v>3986690.3288615998</v>
      </c>
      <c r="C69" s="302">
        <v>2972015.0953788012</v>
      </c>
      <c r="D69" s="302">
        <v>3218399.4767831005</v>
      </c>
      <c r="E69" s="127">
        <v>8.2901456923083483E-2</v>
      </c>
      <c r="G69" s="126">
        <v>966393.57306000066</v>
      </c>
      <c r="H69" s="302">
        <v>730816.87626000028</v>
      </c>
      <c r="I69" s="302">
        <v>784631.32677000028</v>
      </c>
      <c r="J69" s="128">
        <v>7.3636026011603128E-2</v>
      </c>
      <c r="K69" s="128">
        <v>0.16652595370186046</v>
      </c>
      <c r="M69" s="342"/>
      <c r="N69" s="297"/>
      <c r="P69" s="2"/>
      <c r="Q69" s="308"/>
      <c r="R69" s="2"/>
    </row>
    <row r="70" spans="1:21" s="107" customFormat="1" x14ac:dyDescent="0.2">
      <c r="A70" s="107" t="s">
        <v>469</v>
      </c>
      <c r="B70" s="116">
        <v>1156278.7390000003</v>
      </c>
      <c r="C70" s="116">
        <v>940589.04900000012</v>
      </c>
      <c r="D70" s="116">
        <v>813637.20171230007</v>
      </c>
      <c r="E70" s="119">
        <v>-0.134970577663721</v>
      </c>
      <c r="G70" s="116">
        <v>288565.03253000003</v>
      </c>
      <c r="H70" s="116">
        <v>238543.58338000005</v>
      </c>
      <c r="I70" s="116">
        <v>199577.20773999998</v>
      </c>
      <c r="J70" s="120">
        <v>-0.16335117921795705</v>
      </c>
      <c r="K70" s="120">
        <v>4.2357198498397412E-2</v>
      </c>
      <c r="M70" s="342"/>
      <c r="P70"/>
      <c r="Q70" s="307"/>
      <c r="R70"/>
    </row>
    <row r="71" spans="1:21" s="107" customFormat="1" x14ac:dyDescent="0.2">
      <c r="A71" s="107" t="s">
        <v>470</v>
      </c>
      <c r="B71" s="116">
        <v>2409228.0258109001</v>
      </c>
      <c r="C71" s="116">
        <v>1694717.8589381999</v>
      </c>
      <c r="D71" s="116">
        <v>2035509.8860234004</v>
      </c>
      <c r="E71" s="119">
        <v>0.20109071565382486</v>
      </c>
      <c r="G71" s="116">
        <v>457854.84879999998</v>
      </c>
      <c r="H71" s="116">
        <v>325779.75680999993</v>
      </c>
      <c r="I71" s="116">
        <v>387066.33836000005</v>
      </c>
      <c r="J71" s="120">
        <v>0.18812274326100464</v>
      </c>
      <c r="K71" s="120">
        <v>8.2148888200305373E-2</v>
      </c>
      <c r="M71" s="342"/>
      <c r="P71"/>
      <c r="Q71" s="307"/>
      <c r="R71"/>
    </row>
    <row r="72" spans="1:21" s="107" customFormat="1" x14ac:dyDescent="0.2">
      <c r="A72" s="107" t="s">
        <v>471</v>
      </c>
      <c r="B72" s="116">
        <v>153736.1718066</v>
      </c>
      <c r="C72" s="116">
        <v>114765.17394180002</v>
      </c>
      <c r="D72" s="116">
        <v>157572.28545869997</v>
      </c>
      <c r="E72" s="119">
        <v>0.37299740022707928</v>
      </c>
      <c r="G72" s="116">
        <v>69557.35325</v>
      </c>
      <c r="H72" s="116">
        <v>51547.028910000001</v>
      </c>
      <c r="I72" s="116">
        <v>78154.788019999978</v>
      </c>
      <c r="J72" s="120">
        <v>0.5161841462571306</v>
      </c>
      <c r="K72" s="120">
        <v>1.6587153950344727E-2</v>
      </c>
      <c r="M72" s="342"/>
      <c r="P72"/>
      <c r="Q72" s="307"/>
    </row>
    <row r="73" spans="1:21" s="295" customFormat="1" x14ac:dyDescent="0.2">
      <c r="A73" s="295" t="s">
        <v>434</v>
      </c>
      <c r="B73" s="126">
        <v>474033.89148340025</v>
      </c>
      <c r="C73" s="126">
        <v>360146.90442369995</v>
      </c>
      <c r="D73" s="126">
        <v>379679.81814240006</v>
      </c>
      <c r="E73" s="127">
        <v>5.4235961711114333E-2</v>
      </c>
      <c r="G73" s="126">
        <v>377230.84266999993</v>
      </c>
      <c r="H73" s="126">
        <v>286521.83646999969</v>
      </c>
      <c r="I73" s="126">
        <v>311482.96232000011</v>
      </c>
      <c r="J73" s="128">
        <v>8.7117708575115804E-2</v>
      </c>
      <c r="K73" s="128">
        <v>6.6107476967234818E-2</v>
      </c>
      <c r="M73" s="342"/>
      <c r="N73" s="297"/>
      <c r="P73"/>
      <c r="Q73" s="307"/>
    </row>
    <row r="74" spans="1:21" s="295" customFormat="1" x14ac:dyDescent="0.2">
      <c r="A74" s="295" t="s">
        <v>61</v>
      </c>
      <c r="B74" s="126">
        <v>99351.257172399986</v>
      </c>
      <c r="C74" s="126">
        <v>77525.143172900003</v>
      </c>
      <c r="D74" s="126">
        <v>84109.926252500038</v>
      </c>
      <c r="E74" s="127">
        <v>8.4937386892848021E-2</v>
      </c>
      <c r="G74" s="126">
        <v>302836.81108000001</v>
      </c>
      <c r="H74" s="126">
        <v>238836.99022999994</v>
      </c>
      <c r="I74" s="126">
        <v>259071.39895</v>
      </c>
      <c r="J74" s="128">
        <v>8.4720581600506328E-2</v>
      </c>
      <c r="K74" s="128">
        <v>5.4983927247235963E-2</v>
      </c>
      <c r="M74" s="342"/>
      <c r="N74" s="297"/>
      <c r="P74"/>
      <c r="Q74" s="307"/>
    </row>
    <row r="75" spans="1:21" s="295" customFormat="1" x14ac:dyDescent="0.2">
      <c r="A75" s="295" t="s">
        <v>10</v>
      </c>
      <c r="B75" s="126"/>
      <c r="C75" s="126"/>
      <c r="D75" s="126"/>
      <c r="E75" s="127"/>
      <c r="G75" s="126">
        <v>260080</v>
      </c>
      <c r="H75" s="126">
        <v>202106</v>
      </c>
      <c r="I75" s="126">
        <v>146442</v>
      </c>
      <c r="J75" s="128">
        <v>-0.27541982919853936</v>
      </c>
      <c r="K75" s="128">
        <v>3.1080066370019224E-2</v>
      </c>
      <c r="M75" s="342"/>
      <c r="N75" s="297"/>
      <c r="P75"/>
      <c r="Q75" s="307"/>
    </row>
    <row r="76" spans="1:21" s="107" customFormat="1" x14ac:dyDescent="0.2">
      <c r="A76" s="107" t="s">
        <v>473</v>
      </c>
      <c r="B76" s="116"/>
      <c r="C76" s="116"/>
      <c r="D76" s="116"/>
      <c r="E76" s="119"/>
      <c r="G76" s="116">
        <v>212312.35863000003</v>
      </c>
      <c r="H76" s="116">
        <v>165778.63347999999</v>
      </c>
      <c r="I76" s="116">
        <v>112978.47571000001</v>
      </c>
      <c r="J76" s="120">
        <v>-0.31849796720860257</v>
      </c>
      <c r="K76" s="120">
        <v>2.3977947060613795E-2</v>
      </c>
      <c r="M76" s="342"/>
      <c r="N76" s="298"/>
      <c r="P76"/>
      <c r="Q76" s="307"/>
    </row>
    <row r="77" spans="1:21" s="295" customFormat="1" x14ac:dyDescent="0.2">
      <c r="A77" s="295" t="s">
        <v>261</v>
      </c>
      <c r="B77" s="302">
        <v>287499.77309680003</v>
      </c>
      <c r="C77" s="302">
        <v>233117.0276303</v>
      </c>
      <c r="D77" s="302">
        <v>197981.04229060016</v>
      </c>
      <c r="E77" s="127">
        <v>-0.15072251777086809</v>
      </c>
      <c r="G77" s="302">
        <v>356340.20281999989</v>
      </c>
      <c r="H77" s="302">
        <v>281925.12185999978</v>
      </c>
      <c r="I77" s="302">
        <v>197805.21762999997</v>
      </c>
      <c r="J77" s="128">
        <v>-0.29837675931473973</v>
      </c>
      <c r="K77" s="128">
        <v>4.1981120800566069E-2</v>
      </c>
      <c r="M77" s="342"/>
      <c r="N77" s="297"/>
      <c r="P77"/>
      <c r="Q77" s="307"/>
    </row>
    <row r="78" spans="1:21" s="295" customFormat="1" x14ac:dyDescent="0.2">
      <c r="A78" s="303" t="s">
        <v>437</v>
      </c>
      <c r="B78" s="304">
        <v>250268.91406360021</v>
      </c>
      <c r="C78" s="304">
        <v>166482.78566109997</v>
      </c>
      <c r="D78" s="304">
        <v>163926.74339330004</v>
      </c>
      <c r="E78" s="305">
        <v>-1.535319256972989E-2</v>
      </c>
      <c r="F78" s="303"/>
      <c r="G78" s="309">
        <v>249672.56713999991</v>
      </c>
      <c r="H78" s="304">
        <v>181107.22801999972</v>
      </c>
      <c r="I78" s="304">
        <v>169407.14079000009</v>
      </c>
      <c r="J78" s="305">
        <v>-6.4603093746802731E-2</v>
      </c>
      <c r="K78" s="128">
        <v>3.5954064949320505E-2</v>
      </c>
      <c r="M78" s="342"/>
      <c r="N78" s="297"/>
      <c r="P78"/>
      <c r="Q78" s="307"/>
    </row>
    <row r="79" spans="1:21" s="295" customFormat="1" x14ac:dyDescent="0.2">
      <c r="A79" s="310" t="s">
        <v>3</v>
      </c>
      <c r="B79" s="311">
        <v>484287.04432229995</v>
      </c>
      <c r="C79" s="311">
        <v>303769.62745609996</v>
      </c>
      <c r="D79" s="311">
        <v>312355.69395379996</v>
      </c>
      <c r="E79" s="312">
        <v>2.8265059181865837E-2</v>
      </c>
      <c r="F79" s="310"/>
      <c r="G79" s="311">
        <v>142156.13679000005</v>
      </c>
      <c r="H79" s="311">
        <v>109933.38133999999</v>
      </c>
      <c r="I79" s="311">
        <v>123722.80356999999</v>
      </c>
      <c r="J79" s="313">
        <v>0.12543434998467218</v>
      </c>
      <c r="K79" s="313">
        <v>2.6258265705470091E-2</v>
      </c>
      <c r="M79" s="342"/>
      <c r="N79" s="297"/>
      <c r="P79" s="2"/>
      <c r="Q79" s="308"/>
    </row>
    <row r="80" spans="1:21" s="14" customFormat="1" x14ac:dyDescent="0.2">
      <c r="A80" s="9" t="s">
        <v>413</v>
      </c>
      <c r="B80" s="9"/>
      <c r="C80" s="9"/>
      <c r="D80" s="9"/>
      <c r="E80" s="9"/>
      <c r="F80" s="9"/>
      <c r="G80" s="9"/>
      <c r="H80" s="9"/>
      <c r="I80" s="9"/>
      <c r="J80" s="9"/>
      <c r="K80" s="9"/>
      <c r="L80" s="15"/>
      <c r="M80" s="15"/>
      <c r="N80" s="299"/>
      <c r="P80"/>
      <c r="Q80"/>
    </row>
    <row r="81" spans="1:10" s="107" customFormat="1" ht="11.25" x14ac:dyDescent="0.2">
      <c r="A81" s="107" t="s">
        <v>262</v>
      </c>
      <c r="G81" s="116"/>
    </row>
    <row r="82" spans="1:10" x14ac:dyDescent="0.2">
      <c r="E82" s="306"/>
      <c r="F82" s="306"/>
      <c r="G82" s="116"/>
      <c r="H82" s="306"/>
      <c r="I82" s="306"/>
      <c r="J82" s="306"/>
    </row>
    <row r="83" spans="1:10" x14ac:dyDescent="0.2">
      <c r="A83" s="105"/>
      <c r="E83" s="306"/>
      <c r="F83" s="306"/>
      <c r="G83" s="116"/>
      <c r="H83" s="306"/>
      <c r="I83" s="306"/>
      <c r="J83" s="306"/>
    </row>
    <row r="84" spans="1:10" x14ac:dyDescent="0.2">
      <c r="G84" s="296"/>
    </row>
    <row r="85" spans="1:10" x14ac:dyDescent="0.2">
      <c r="G85" s="296"/>
    </row>
  </sheetData>
  <sortState xmlns:xlrd2="http://schemas.microsoft.com/office/spreadsheetml/2017/richdata2" ref="A9:I22">
    <sortCondition descending="1" ref="I9:I22"/>
  </sortState>
  <mergeCells count="12">
    <mergeCell ref="A1:K1"/>
    <mergeCell ref="A2:K2"/>
    <mergeCell ref="B3:E3"/>
    <mergeCell ref="G3:K3"/>
    <mergeCell ref="C4:E4"/>
    <mergeCell ref="H4:K4"/>
    <mergeCell ref="A56:K56"/>
    <mergeCell ref="A57:K57"/>
    <mergeCell ref="B58:E58"/>
    <mergeCell ref="G58:K58"/>
    <mergeCell ref="C59:E59"/>
    <mergeCell ref="H59:K59"/>
  </mergeCells>
  <pageMargins left="0.70866141732283472" right="0.70866141732283472" top="0.74803149606299213" bottom="0.74803149606299213" header="0.31496062992125984" footer="0.31496062992125984"/>
  <pageSetup scale="74" orientation="portrait" r:id="rId1"/>
  <headerFooter>
    <oddFooter>&amp;C&amp;P</oddFooter>
  </headerFooter>
  <rowBreaks count="1" manualBreakCount="1">
    <brk id="54" max="1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tabColor rgb="FFFFC000"/>
  </sheetPr>
  <dimension ref="A1:X493"/>
  <sheetViews>
    <sheetView zoomScale="96" zoomScaleNormal="96" workbookViewId="0">
      <selection sqref="A1:J1"/>
    </sheetView>
  </sheetViews>
  <sheetFormatPr baseColWidth="10" defaultColWidth="11.42578125" defaultRowHeight="11.25" x14ac:dyDescent="0.2"/>
  <cols>
    <col min="1" max="1" width="36.5703125" style="14" customWidth="1"/>
    <col min="2" max="5" width="11.7109375" style="14" customWidth="1"/>
    <col min="6" max="6" width="2.7109375" style="14" customWidth="1"/>
    <col min="7" max="13" width="11.7109375" style="14" customWidth="1"/>
    <col min="14" max="14" width="5.7109375" style="14" bestFit="1" customWidth="1"/>
    <col min="15" max="15" width="15.5703125" style="172" customWidth="1"/>
    <col min="16" max="16" width="20.140625" style="172" customWidth="1"/>
    <col min="17" max="17" width="15.5703125" style="172" customWidth="1"/>
    <col min="18" max="18" width="15.42578125" style="14" customWidth="1"/>
    <col min="19" max="19" width="12" style="14" customWidth="1"/>
    <col min="20" max="20" width="14" style="14" customWidth="1"/>
    <col min="21" max="21" width="12" style="14" customWidth="1"/>
    <col min="22" max="23" width="15.140625" style="14" bestFit="1" customWidth="1"/>
    <col min="24" max="16384" width="11.42578125" style="14"/>
  </cols>
  <sheetData>
    <row r="1" spans="1:18" ht="20.100000000000001" customHeight="1" x14ac:dyDescent="0.2">
      <c r="A1" s="404" t="s">
        <v>253</v>
      </c>
      <c r="B1" s="404"/>
      <c r="C1" s="404"/>
      <c r="D1" s="404"/>
      <c r="E1" s="404"/>
      <c r="F1" s="404"/>
      <c r="G1" s="404"/>
      <c r="H1" s="404"/>
      <c r="I1" s="404"/>
      <c r="J1" s="404"/>
      <c r="K1" s="357"/>
      <c r="L1" s="357"/>
      <c r="M1" s="357"/>
      <c r="N1" s="83"/>
      <c r="O1" s="169"/>
      <c r="P1" s="169"/>
      <c r="Q1" s="169"/>
      <c r="R1" s="83"/>
    </row>
    <row r="2" spans="1:18" ht="20.100000000000001" customHeight="1" x14ac:dyDescent="0.15">
      <c r="A2" s="405" t="s">
        <v>151</v>
      </c>
      <c r="B2" s="405"/>
      <c r="C2" s="405"/>
      <c r="D2" s="405"/>
      <c r="E2" s="405"/>
      <c r="F2" s="405"/>
      <c r="G2" s="405"/>
      <c r="H2" s="405"/>
      <c r="I2" s="405"/>
      <c r="J2" s="405"/>
      <c r="K2" s="357"/>
      <c r="L2" s="357"/>
      <c r="M2" s="357"/>
      <c r="N2" s="257"/>
      <c r="O2" s="257"/>
      <c r="P2" s="257"/>
      <c r="Q2" s="257"/>
      <c r="R2" s="257"/>
    </row>
    <row r="3" spans="1:18" s="20" customFormat="1" x14ac:dyDescent="0.2">
      <c r="A3" s="17"/>
      <c r="B3" s="406" t="s">
        <v>100</v>
      </c>
      <c r="C3" s="406"/>
      <c r="D3" s="406"/>
      <c r="E3" s="406"/>
      <c r="F3" s="358"/>
      <c r="G3" s="406" t="s">
        <v>421</v>
      </c>
      <c r="H3" s="406"/>
      <c r="I3" s="406"/>
      <c r="J3" s="406"/>
      <c r="K3" s="358"/>
      <c r="L3" s="358"/>
      <c r="M3" s="358"/>
      <c r="N3" s="91"/>
      <c r="O3" s="170"/>
      <c r="P3" s="170"/>
      <c r="Q3" s="170"/>
      <c r="R3" s="91"/>
    </row>
    <row r="4" spans="1:18" s="20" customFormat="1" x14ac:dyDescent="0.2">
      <c r="A4" s="17" t="s">
        <v>257</v>
      </c>
      <c r="B4" s="409">
        <v>2019</v>
      </c>
      <c r="C4" s="407" t="s">
        <v>512</v>
      </c>
      <c r="D4" s="407"/>
      <c r="E4" s="407"/>
      <c r="F4" s="358"/>
      <c r="G4" s="409">
        <v>2019</v>
      </c>
      <c r="H4" s="407" t="s">
        <v>525</v>
      </c>
      <c r="I4" s="407"/>
      <c r="J4" s="407"/>
      <c r="K4" s="358"/>
      <c r="L4" s="358"/>
      <c r="M4" s="358"/>
      <c r="N4" s="91"/>
      <c r="O4" s="170"/>
      <c r="P4" s="170"/>
      <c r="Q4" s="170"/>
      <c r="R4" s="91"/>
    </row>
    <row r="5" spans="1:18" s="20" customFormat="1" x14ac:dyDescent="0.2">
      <c r="A5" s="123"/>
      <c r="B5" s="410"/>
      <c r="C5" s="256">
        <v>2019</v>
      </c>
      <c r="D5" s="256">
        <v>2020</v>
      </c>
      <c r="E5" s="359" t="s">
        <v>524</v>
      </c>
      <c r="F5" s="125"/>
      <c r="G5" s="410"/>
      <c r="H5" s="256">
        <v>2019</v>
      </c>
      <c r="I5" s="256">
        <v>2020</v>
      </c>
      <c r="J5" s="359" t="s">
        <v>524</v>
      </c>
      <c r="K5" s="358"/>
      <c r="L5" s="358"/>
      <c r="M5" s="358"/>
      <c r="O5" s="171"/>
      <c r="P5" s="171"/>
      <c r="Q5" s="171"/>
    </row>
    <row r="6" spans="1:18" x14ac:dyDescent="0.2">
      <c r="A6" s="9"/>
      <c r="B6" s="9"/>
      <c r="C6" s="9"/>
      <c r="D6" s="9"/>
      <c r="E6" s="9"/>
      <c r="F6" s="9"/>
      <c r="G6" s="9"/>
      <c r="H6" s="9"/>
      <c r="I6" s="9"/>
      <c r="J6" s="9"/>
      <c r="K6" s="9"/>
      <c r="L6" s="9"/>
      <c r="M6" s="9"/>
    </row>
    <row r="7" spans="1:18" s="21" customFormat="1" x14ac:dyDescent="0.2">
      <c r="A7" s="86" t="s">
        <v>287</v>
      </c>
      <c r="B7" s="86">
        <v>3436953.3924724003</v>
      </c>
      <c r="C7" s="86">
        <v>3000035.3663829002</v>
      </c>
      <c r="D7" s="86">
        <v>2839122.3738557994</v>
      </c>
      <c r="E7" s="87">
        <v>-5.3637031859764761</v>
      </c>
      <c r="F7" s="86"/>
      <c r="G7" s="86">
        <v>7335776.7282699989</v>
      </c>
      <c r="H7" s="86">
        <v>5914347.0403400008</v>
      </c>
      <c r="I7" s="86">
        <v>5345186.2356699994</v>
      </c>
      <c r="J7" s="16">
        <v>-9.6233920801049493</v>
      </c>
      <c r="K7" s="16"/>
      <c r="L7" s="16"/>
      <c r="M7" s="16"/>
      <c r="O7" s="173"/>
      <c r="P7" s="201"/>
      <c r="Q7" s="201"/>
    </row>
    <row r="8" spans="1:18" s="20" customFormat="1" ht="11.25" customHeight="1" x14ac:dyDescent="0.2">
      <c r="A8" s="17"/>
      <c r="B8" s="18"/>
      <c r="C8" s="18"/>
      <c r="D8" s="18"/>
      <c r="E8" s="16"/>
      <c r="F8" s="16"/>
      <c r="G8" s="18"/>
      <c r="H8" s="18"/>
      <c r="I8" s="18"/>
      <c r="J8" s="16"/>
      <c r="K8" s="16"/>
      <c r="L8" s="16"/>
      <c r="M8" s="16"/>
      <c r="O8" s="173"/>
      <c r="P8" s="178"/>
      <c r="Q8" s="178"/>
    </row>
    <row r="9" spans="1:18" s="20" customFormat="1" ht="11.25" customHeight="1" x14ac:dyDescent="0.2">
      <c r="A9" s="17" t="s">
        <v>254</v>
      </c>
      <c r="B9" s="18">
        <v>2814494.0042326003</v>
      </c>
      <c r="C9" s="18">
        <v>2535774.5828961004</v>
      </c>
      <c r="D9" s="18">
        <v>2379222.4168175994</v>
      </c>
      <c r="E9" s="16">
        <v>-6.1737414332666418</v>
      </c>
      <c r="F9" s="16"/>
      <c r="G9" s="18">
        <v>6088073.2847399991</v>
      </c>
      <c r="H9" s="18">
        <v>4976736.4057100005</v>
      </c>
      <c r="I9" s="18">
        <v>4399399.6827599993</v>
      </c>
      <c r="J9" s="16">
        <v>-11.600709297916609</v>
      </c>
      <c r="K9" s="16"/>
      <c r="L9" s="16"/>
      <c r="M9" s="16"/>
      <c r="O9" s="173"/>
      <c r="P9" s="171"/>
      <c r="Q9" s="171"/>
    </row>
    <row r="10" spans="1:18" s="20" customFormat="1" ht="11.25" customHeight="1" x14ac:dyDescent="0.2">
      <c r="A10" s="17"/>
      <c r="B10" s="18"/>
      <c r="C10" s="18"/>
      <c r="D10" s="18"/>
      <c r="E10" s="16"/>
      <c r="F10" s="16"/>
      <c r="G10" s="18"/>
      <c r="H10" s="18"/>
      <c r="I10" s="18"/>
      <c r="J10" s="16"/>
      <c r="K10" s="16"/>
      <c r="L10" s="16"/>
      <c r="M10" s="16"/>
      <c r="O10" s="173"/>
      <c r="P10" s="171"/>
      <c r="Q10" s="171"/>
    </row>
    <row r="11" spans="1:18" s="20" customFormat="1" ht="11.25" customHeight="1" x14ac:dyDescent="0.2">
      <c r="A11" s="17" t="s">
        <v>173</v>
      </c>
      <c r="B11" s="18">
        <v>2683699.7753726002</v>
      </c>
      <c r="C11" s="18">
        <v>2418297.7969461004</v>
      </c>
      <c r="D11" s="18">
        <v>2285151.2510575997</v>
      </c>
      <c r="E11" s="16">
        <v>-5.505796104046496</v>
      </c>
      <c r="F11" s="16"/>
      <c r="G11" s="18">
        <v>5493590.4248699993</v>
      </c>
      <c r="H11" s="18">
        <v>4469411.2686700001</v>
      </c>
      <c r="I11" s="18">
        <v>3978791.4265999994</v>
      </c>
      <c r="J11" s="16">
        <v>-10.977281180391316</v>
      </c>
      <c r="K11" s="127"/>
      <c r="L11" s="16"/>
      <c r="M11" s="16"/>
      <c r="O11" s="173"/>
      <c r="P11" s="178"/>
      <c r="Q11" s="171"/>
    </row>
    <row r="12" spans="1:18" ht="10.9" customHeight="1" x14ac:dyDescent="0.2">
      <c r="A12" s="10" t="s">
        <v>169</v>
      </c>
      <c r="B12" s="11">
        <v>652522.52222640009</v>
      </c>
      <c r="C12" s="11">
        <v>648464.63662640029</v>
      </c>
      <c r="D12" s="11">
        <v>600657.03157999984</v>
      </c>
      <c r="E12" s="12">
        <v>-7.3724305607653093</v>
      </c>
      <c r="F12" s="12"/>
      <c r="G12" s="11">
        <v>1251496.8338600004</v>
      </c>
      <c r="H12" s="11">
        <v>1241384.5564700004</v>
      </c>
      <c r="I12" s="11">
        <v>1011698.3977599996</v>
      </c>
      <c r="J12" s="12">
        <v>-18.50241792624972</v>
      </c>
      <c r="K12" s="351"/>
      <c r="L12" s="12"/>
      <c r="M12" s="12"/>
      <c r="O12" s="174"/>
    </row>
    <row r="13" spans="1:18" ht="10.9" customHeight="1" x14ac:dyDescent="0.2">
      <c r="A13" s="10" t="s">
        <v>92</v>
      </c>
      <c r="B13" s="11">
        <v>673611.96866810007</v>
      </c>
      <c r="C13" s="11">
        <v>645893.02698810014</v>
      </c>
      <c r="D13" s="11">
        <v>608795.28640810016</v>
      </c>
      <c r="E13" s="12">
        <v>-5.7436354055396066</v>
      </c>
      <c r="F13" s="12"/>
      <c r="G13" s="11">
        <v>619353.37725999986</v>
      </c>
      <c r="H13" s="11">
        <v>596910.27921999991</v>
      </c>
      <c r="I13" s="11">
        <v>529696.68000999989</v>
      </c>
      <c r="J13" s="12">
        <v>-11.260251590545565</v>
      </c>
      <c r="K13" s="351"/>
      <c r="L13" s="12"/>
      <c r="M13" s="12"/>
      <c r="O13" s="174"/>
    </row>
    <row r="14" spans="1:18" ht="11.25" customHeight="1" x14ac:dyDescent="0.2">
      <c r="A14" s="10" t="s">
        <v>93</v>
      </c>
      <c r="B14" s="11">
        <v>153364.13709989996</v>
      </c>
      <c r="C14" s="11">
        <v>150095.0832999</v>
      </c>
      <c r="D14" s="11">
        <v>143962.86267939996</v>
      </c>
      <c r="E14" s="12">
        <v>-4.0855572918717371</v>
      </c>
      <c r="F14" s="12"/>
      <c r="G14" s="11">
        <v>188672.34896</v>
      </c>
      <c r="H14" s="11">
        <v>183652.97278000001</v>
      </c>
      <c r="I14" s="11">
        <v>181629.86525000006</v>
      </c>
      <c r="J14" s="12">
        <v>-1.101592584849385</v>
      </c>
      <c r="K14" s="351"/>
      <c r="L14" s="12"/>
      <c r="M14" s="12"/>
      <c r="O14" s="174"/>
    </row>
    <row r="15" spans="1:18" ht="11.25" customHeight="1" x14ac:dyDescent="0.2">
      <c r="A15" s="10" t="s">
        <v>423</v>
      </c>
      <c r="B15" s="11">
        <v>144642.4711</v>
      </c>
      <c r="C15" s="11">
        <v>73474.336599999995</v>
      </c>
      <c r="D15" s="11">
        <v>39562.988699299996</v>
      </c>
      <c r="E15" s="12">
        <v>-46.154003520053557</v>
      </c>
      <c r="F15" s="12"/>
      <c r="G15" s="11">
        <v>378697.63640000002</v>
      </c>
      <c r="H15" s="11">
        <v>190924.48197000002</v>
      </c>
      <c r="I15" s="11">
        <v>101533.63778999999</v>
      </c>
      <c r="J15" s="12">
        <v>-46.820000901741885</v>
      </c>
      <c r="K15" s="351"/>
      <c r="L15" s="12"/>
      <c r="M15" s="12"/>
      <c r="O15" s="174"/>
    </row>
    <row r="16" spans="1:18" ht="11.25" customHeight="1" x14ac:dyDescent="0.2">
      <c r="A16" s="10" t="s">
        <v>94</v>
      </c>
      <c r="B16" s="11">
        <v>155286.99638140001</v>
      </c>
      <c r="C16" s="11">
        <v>154802.13738140001</v>
      </c>
      <c r="D16" s="11">
        <v>125236.03529340001</v>
      </c>
      <c r="E16" s="12">
        <v>-19.0992854414893</v>
      </c>
      <c r="F16" s="12"/>
      <c r="G16" s="11">
        <v>213474.98610000018</v>
      </c>
      <c r="H16" s="11">
        <v>212640.44583000019</v>
      </c>
      <c r="I16" s="11">
        <v>194137.16261000006</v>
      </c>
      <c r="J16" s="12">
        <v>-8.7016762722520724</v>
      </c>
      <c r="K16" s="351"/>
      <c r="L16" s="12"/>
      <c r="M16" s="12"/>
      <c r="O16" s="174"/>
    </row>
    <row r="17" spans="1:22" ht="11.25" customHeight="1" x14ac:dyDescent="0.2">
      <c r="A17" s="10" t="s">
        <v>312</v>
      </c>
      <c r="B17" s="11">
        <v>131507.57788</v>
      </c>
      <c r="C17" s="11">
        <v>128127.72928000001</v>
      </c>
      <c r="D17" s="11">
        <v>110888.47887999998</v>
      </c>
      <c r="E17" s="12">
        <v>-13.45473809367742</v>
      </c>
      <c r="F17" s="12"/>
      <c r="G17" s="11">
        <v>129114.18233999997</v>
      </c>
      <c r="H17" s="11">
        <v>125904.15910999996</v>
      </c>
      <c r="I17" s="11">
        <v>112128.64522999998</v>
      </c>
      <c r="J17" s="12">
        <v>-10.941269913065057</v>
      </c>
      <c r="K17" s="351"/>
      <c r="L17" s="12"/>
      <c r="M17" s="12"/>
      <c r="O17" s="174"/>
    </row>
    <row r="18" spans="1:22" ht="11.25" customHeight="1" x14ac:dyDescent="0.2">
      <c r="A18" s="10" t="s">
        <v>382</v>
      </c>
      <c r="B18" s="11">
        <v>111865.68983050005</v>
      </c>
      <c r="C18" s="11">
        <v>87177.54536600002</v>
      </c>
      <c r="D18" s="11">
        <v>84484.866530000043</v>
      </c>
      <c r="E18" s="12">
        <v>-3.0887298153385956</v>
      </c>
      <c r="F18" s="12"/>
      <c r="G18" s="11">
        <v>552350.40003000025</v>
      </c>
      <c r="H18" s="11">
        <v>423559.26370000019</v>
      </c>
      <c r="I18" s="11">
        <v>423942.98758999974</v>
      </c>
      <c r="J18" s="12">
        <v>9.0595088547360092E-2</v>
      </c>
      <c r="K18" s="351"/>
      <c r="L18" s="12"/>
      <c r="M18" s="12"/>
      <c r="O18" s="174"/>
    </row>
    <row r="19" spans="1:22" ht="11.25" customHeight="1" x14ac:dyDescent="0.2">
      <c r="A19" s="10" t="s">
        <v>333</v>
      </c>
      <c r="B19" s="11">
        <v>67796.033710000003</v>
      </c>
      <c r="C19" s="11">
        <v>64549.928719999996</v>
      </c>
      <c r="D19" s="11">
        <v>69870.12786600001</v>
      </c>
      <c r="E19" s="12">
        <v>8.2419907372440093</v>
      </c>
      <c r="F19" s="12"/>
      <c r="G19" s="11">
        <v>104270.42532000002</v>
      </c>
      <c r="H19" s="11">
        <v>98182.037140000015</v>
      </c>
      <c r="I19" s="11">
        <v>92150.311529999963</v>
      </c>
      <c r="J19" s="12">
        <v>-6.1434105318055998</v>
      </c>
      <c r="K19" s="351"/>
      <c r="L19" s="12"/>
      <c r="M19" s="12"/>
      <c r="O19" s="174"/>
    </row>
    <row r="20" spans="1:22" ht="11.25" customHeight="1" x14ac:dyDescent="0.2">
      <c r="A20" s="10" t="s">
        <v>95</v>
      </c>
      <c r="B20" s="11">
        <v>29902.00318</v>
      </c>
      <c r="C20" s="11">
        <v>26343.461010000003</v>
      </c>
      <c r="D20" s="11">
        <v>25424.336038199999</v>
      </c>
      <c r="E20" s="12">
        <v>-3.4890061387571762</v>
      </c>
      <c r="F20" s="12"/>
      <c r="G20" s="11">
        <v>41837.820849999996</v>
      </c>
      <c r="H20" s="11">
        <v>35414.866889999998</v>
      </c>
      <c r="I20" s="11">
        <v>35047.880519999999</v>
      </c>
      <c r="J20" s="12">
        <v>-1.0362494687326489</v>
      </c>
      <c r="K20" s="351"/>
      <c r="L20" s="12"/>
      <c r="M20" s="12"/>
      <c r="O20" s="174"/>
    </row>
    <row r="21" spans="1:22" ht="11.25" customHeight="1" x14ac:dyDescent="0.2">
      <c r="A21" s="10" t="s">
        <v>170</v>
      </c>
      <c r="B21" s="11">
        <v>86489.630463999987</v>
      </c>
      <c r="C21" s="11">
        <v>85849.123263999994</v>
      </c>
      <c r="D21" s="11">
        <v>87952.918749999968</v>
      </c>
      <c r="E21" s="12">
        <v>2.4505730588889776</v>
      </c>
      <c r="F21" s="12"/>
      <c r="G21" s="11">
        <v>86587.696880000003</v>
      </c>
      <c r="H21" s="11">
        <v>86038.377779999995</v>
      </c>
      <c r="I21" s="11">
        <v>84471.58054000001</v>
      </c>
      <c r="J21" s="12">
        <v>-1.8210446087283003</v>
      </c>
      <c r="K21" s="351"/>
      <c r="L21" s="12"/>
      <c r="M21" s="12"/>
      <c r="O21" s="174"/>
    </row>
    <row r="22" spans="1:22" ht="11.25" customHeight="1" x14ac:dyDescent="0.2">
      <c r="A22" s="10" t="s">
        <v>388</v>
      </c>
      <c r="B22" s="11">
        <v>144303.1982899</v>
      </c>
      <c r="C22" s="11">
        <v>117489.5671399</v>
      </c>
      <c r="D22" s="11">
        <v>152230.77779019999</v>
      </c>
      <c r="E22" s="12">
        <v>29.569613282285815</v>
      </c>
      <c r="F22" s="12"/>
      <c r="G22" s="11">
        <v>198659.96270999999</v>
      </c>
      <c r="H22" s="11">
        <v>161971.74185999995</v>
      </c>
      <c r="I22" s="11">
        <v>166838.56313000002</v>
      </c>
      <c r="J22" s="12">
        <v>3.004734785285379</v>
      </c>
      <c r="K22" s="351"/>
      <c r="L22" s="12"/>
      <c r="M22" s="12"/>
      <c r="O22" s="174"/>
    </row>
    <row r="23" spans="1:22" ht="11.25" customHeight="1" x14ac:dyDescent="0.2">
      <c r="A23" s="10" t="s">
        <v>96</v>
      </c>
      <c r="B23" s="11">
        <v>220455.55709239992</v>
      </c>
      <c r="C23" s="11">
        <v>136687.38619040002</v>
      </c>
      <c r="D23" s="11">
        <v>145180.7857399999</v>
      </c>
      <c r="E23" s="12">
        <v>6.2137405552322917</v>
      </c>
      <c r="F23" s="12"/>
      <c r="G23" s="11">
        <v>1625609.9489499987</v>
      </c>
      <c r="H23" s="11">
        <v>1021578.9356899998</v>
      </c>
      <c r="I23" s="11">
        <v>953467.23202000011</v>
      </c>
      <c r="J23" s="12">
        <v>-6.6672971897169617</v>
      </c>
      <c r="K23" s="351"/>
      <c r="L23" s="12"/>
      <c r="M23" s="12"/>
      <c r="O23" s="174"/>
    </row>
    <row r="24" spans="1:22" ht="11.25" customHeight="1" x14ac:dyDescent="0.2">
      <c r="A24" s="10" t="s">
        <v>98</v>
      </c>
      <c r="B24" s="11">
        <v>100111.51416999999</v>
      </c>
      <c r="C24" s="11">
        <v>88665.563620000001</v>
      </c>
      <c r="D24" s="11">
        <v>80991.000800000009</v>
      </c>
      <c r="E24" s="12">
        <v>-8.6556296567305253</v>
      </c>
      <c r="F24" s="12"/>
      <c r="G24" s="11">
        <v>78719.548919999987</v>
      </c>
      <c r="H24" s="11">
        <v>69327.712470000013</v>
      </c>
      <c r="I24" s="11">
        <v>72110.637900000002</v>
      </c>
      <c r="J24" s="12">
        <v>4.0141601833527005</v>
      </c>
      <c r="K24" s="351"/>
      <c r="L24" s="12"/>
      <c r="M24" s="12"/>
      <c r="O24" s="174"/>
    </row>
    <row r="25" spans="1:22" ht="11.25" customHeight="1" x14ac:dyDescent="0.2">
      <c r="A25" s="10" t="s">
        <v>0</v>
      </c>
      <c r="B25" s="11">
        <v>11840.475280000001</v>
      </c>
      <c r="C25" s="11">
        <v>10678.271459999998</v>
      </c>
      <c r="D25" s="11">
        <v>9913.754003</v>
      </c>
      <c r="E25" s="12">
        <v>-7.1595619184605255</v>
      </c>
      <c r="F25" s="12"/>
      <c r="G25" s="11">
        <v>24745.256290000001</v>
      </c>
      <c r="H25" s="11">
        <v>21921.437760000001</v>
      </c>
      <c r="I25" s="11">
        <v>19937.844720000005</v>
      </c>
      <c r="J25" s="12">
        <v>-9.048644809326575</v>
      </c>
      <c r="K25" s="351"/>
      <c r="L25" s="12"/>
      <c r="M25" s="12"/>
      <c r="O25" s="174"/>
    </row>
    <row r="26" spans="1:22" ht="11.25" customHeight="1" x14ac:dyDescent="0.2">
      <c r="A26" s="9"/>
      <c r="B26" s="11"/>
      <c r="C26" s="11"/>
      <c r="D26" s="11"/>
      <c r="E26" s="12"/>
      <c r="F26" s="12"/>
      <c r="G26" s="11"/>
      <c r="H26" s="11"/>
      <c r="I26" s="11"/>
      <c r="J26" s="12"/>
      <c r="K26" s="351"/>
      <c r="L26" s="12"/>
      <c r="M26" s="12"/>
      <c r="O26" s="174"/>
    </row>
    <row r="27" spans="1:22" s="20" customFormat="1" ht="11.25" customHeight="1" x14ac:dyDescent="0.2">
      <c r="A27" s="89" t="s">
        <v>172</v>
      </c>
      <c r="B27" s="18">
        <v>130794.22886</v>
      </c>
      <c r="C27" s="18">
        <v>117476.78595</v>
      </c>
      <c r="D27" s="18">
        <v>94071.165759999989</v>
      </c>
      <c r="E27" s="16">
        <v>-19.923612993601836</v>
      </c>
      <c r="F27" s="16"/>
      <c r="G27" s="18">
        <v>594482.85987000016</v>
      </c>
      <c r="H27" s="18">
        <v>507325.13704</v>
      </c>
      <c r="I27" s="18">
        <v>420608.25615999993</v>
      </c>
      <c r="J27" s="16">
        <v>-17.092959632544861</v>
      </c>
      <c r="K27" s="351"/>
      <c r="L27" s="16"/>
      <c r="M27" s="16"/>
      <c r="O27" s="173"/>
      <c r="P27" s="171"/>
      <c r="Q27" s="171"/>
    </row>
    <row r="28" spans="1:22" ht="11.25" customHeight="1" x14ac:dyDescent="0.2">
      <c r="A28" s="10" t="s">
        <v>319</v>
      </c>
      <c r="B28" s="11">
        <v>177.07499999999999</v>
      </c>
      <c r="C28" s="11">
        <v>175.5</v>
      </c>
      <c r="D28" s="11">
        <v>29.1</v>
      </c>
      <c r="E28" s="12">
        <v>-83.418803418803421</v>
      </c>
      <c r="F28" s="12"/>
      <c r="G28" s="11">
        <v>884.16592999999989</v>
      </c>
      <c r="H28" s="11">
        <v>873.29842999999994</v>
      </c>
      <c r="I28" s="11">
        <v>34.770000000000003</v>
      </c>
      <c r="J28" s="12">
        <v>-96.018543168570673</v>
      </c>
      <c r="K28" s="351"/>
      <c r="L28" s="12"/>
      <c r="M28" s="12"/>
      <c r="O28" s="200"/>
    </row>
    <row r="29" spans="1:22" ht="11.25" customHeight="1" x14ac:dyDescent="0.2">
      <c r="A29" s="10" t="s">
        <v>368</v>
      </c>
      <c r="B29" s="11">
        <v>10124.289640000001</v>
      </c>
      <c r="C29" s="11">
        <v>7736.4566400000003</v>
      </c>
      <c r="D29" s="11">
        <v>4481.8418200000006</v>
      </c>
      <c r="E29" s="12">
        <v>-42.068545995237429</v>
      </c>
      <c r="F29" s="12"/>
      <c r="G29" s="11">
        <v>73412.902680000014</v>
      </c>
      <c r="H29" s="11">
        <v>55505.089439999996</v>
      </c>
      <c r="I29" s="11">
        <v>30828.656369999993</v>
      </c>
      <c r="J29" s="12">
        <v>-44.457964700110573</v>
      </c>
      <c r="K29" s="351"/>
      <c r="L29" s="12"/>
      <c r="M29" s="12"/>
      <c r="O29" s="200"/>
    </row>
    <row r="30" spans="1:22" ht="11.25" customHeight="1" x14ac:dyDescent="0.2">
      <c r="A30" s="10" t="s">
        <v>171</v>
      </c>
      <c r="B30" s="11">
        <v>52.6</v>
      </c>
      <c r="C30" s="11">
        <v>1</v>
      </c>
      <c r="D30" s="11">
        <v>867.82799999999997</v>
      </c>
      <c r="E30" s="12">
        <v>86682.8</v>
      </c>
      <c r="F30" s="12"/>
      <c r="G30" s="11">
        <v>191.47499999999999</v>
      </c>
      <c r="H30" s="11">
        <v>3.3</v>
      </c>
      <c r="I30" s="11">
        <v>3184.3462999999997</v>
      </c>
      <c r="J30" s="12">
        <v>96395.342424242408</v>
      </c>
      <c r="K30" s="351"/>
      <c r="L30" s="12"/>
      <c r="M30" s="12"/>
      <c r="O30" s="200"/>
    </row>
    <row r="31" spans="1:22" ht="11.25" customHeight="1" x14ac:dyDescent="0.2">
      <c r="A31" s="10" t="s">
        <v>334</v>
      </c>
      <c r="B31" s="11">
        <v>11948.18636</v>
      </c>
      <c r="C31" s="11">
        <v>10821.746999999999</v>
      </c>
      <c r="D31" s="11">
        <v>10588.567300000001</v>
      </c>
      <c r="E31" s="12">
        <v>-2.1547325029868034</v>
      </c>
      <c r="F31" s="12"/>
      <c r="G31" s="11">
        <v>87143.653470000005</v>
      </c>
      <c r="H31" s="11">
        <v>78461.390300000014</v>
      </c>
      <c r="I31" s="11">
        <v>91622.746889999995</v>
      </c>
      <c r="J31" s="12">
        <v>16.774309682350832</v>
      </c>
      <c r="K31" s="351"/>
      <c r="L31" s="12"/>
      <c r="M31" s="12"/>
      <c r="O31" s="200"/>
      <c r="P31" s="218"/>
      <c r="Q31" s="175"/>
      <c r="R31" s="13"/>
      <c r="S31" s="13"/>
      <c r="T31" s="13"/>
      <c r="U31" s="13"/>
      <c r="V31" s="13"/>
    </row>
    <row r="32" spans="1:22" ht="11.25" customHeight="1" x14ac:dyDescent="0.2">
      <c r="A32" s="10" t="s">
        <v>363</v>
      </c>
      <c r="B32" s="11">
        <v>2970.5678799999996</v>
      </c>
      <c r="C32" s="11">
        <v>2970.5678799999996</v>
      </c>
      <c r="D32" s="11">
        <v>3179.6347999999998</v>
      </c>
      <c r="E32" s="12">
        <v>7.037944542778817</v>
      </c>
      <c r="F32" s="12"/>
      <c r="G32" s="11">
        <v>5227.1856799999996</v>
      </c>
      <c r="H32" s="11">
        <v>5227.1856799999996</v>
      </c>
      <c r="I32" s="11">
        <v>5119.0757700000013</v>
      </c>
      <c r="J32" s="12">
        <v>-2.0682240237541833</v>
      </c>
      <c r="K32" s="351"/>
      <c r="L32" s="12"/>
      <c r="M32" s="12"/>
      <c r="O32" s="200"/>
      <c r="Q32" s="175"/>
      <c r="R32" s="13"/>
      <c r="S32" s="13"/>
      <c r="T32" s="13"/>
      <c r="U32" s="13"/>
      <c r="V32" s="13"/>
    </row>
    <row r="33" spans="1:18" ht="11.25" customHeight="1" x14ac:dyDescent="0.2">
      <c r="A33" s="10" t="s">
        <v>424</v>
      </c>
      <c r="B33" s="11">
        <v>20.137999999999998</v>
      </c>
      <c r="C33" s="11">
        <v>18.137999999999998</v>
      </c>
      <c r="D33" s="11">
        <v>9.375</v>
      </c>
      <c r="E33" s="12">
        <v>-48.31293417135295</v>
      </c>
      <c r="F33" s="12"/>
      <c r="G33" s="11">
        <v>113.17010000000001</v>
      </c>
      <c r="H33" s="11">
        <v>105.26010000000001</v>
      </c>
      <c r="I33" s="11">
        <v>35.97</v>
      </c>
      <c r="J33" s="12">
        <v>-65.827507289086753</v>
      </c>
      <c r="K33" s="351"/>
      <c r="L33" s="12"/>
      <c r="M33" s="12"/>
      <c r="O33" s="200"/>
    </row>
    <row r="34" spans="1:18" ht="11.25" customHeight="1" x14ac:dyDescent="0.2">
      <c r="A34" s="10" t="s">
        <v>97</v>
      </c>
      <c r="B34" s="11">
        <v>73772.273220000003</v>
      </c>
      <c r="C34" s="11">
        <v>71030.632500000007</v>
      </c>
      <c r="D34" s="11">
        <v>56615.497799999997</v>
      </c>
      <c r="E34" s="12">
        <v>-20.294250793838856</v>
      </c>
      <c r="F34" s="12"/>
      <c r="G34" s="11">
        <v>202221.81667000009</v>
      </c>
      <c r="H34" s="11">
        <v>193825.89492000005</v>
      </c>
      <c r="I34" s="11">
        <v>154661.35704999996</v>
      </c>
      <c r="J34" s="12">
        <v>-20.206040006246283</v>
      </c>
      <c r="K34" s="351"/>
      <c r="L34" s="12"/>
      <c r="M34" s="12"/>
      <c r="O34" s="200"/>
    </row>
    <row r="35" spans="1:18" ht="11.25" customHeight="1" x14ac:dyDescent="0.2">
      <c r="A35" s="10" t="s">
        <v>335</v>
      </c>
      <c r="B35" s="11">
        <v>31656.492760000001</v>
      </c>
      <c r="C35" s="11">
        <v>24651.95793</v>
      </c>
      <c r="D35" s="11">
        <v>18290.79104</v>
      </c>
      <c r="E35" s="12">
        <v>-25.803901288744413</v>
      </c>
      <c r="F35" s="12"/>
      <c r="G35" s="11">
        <v>224972.83253000007</v>
      </c>
      <c r="H35" s="11">
        <v>173021.16663999998</v>
      </c>
      <c r="I35" s="11">
        <v>135049.91378</v>
      </c>
      <c r="J35" s="12">
        <v>-21.94601596867372</v>
      </c>
      <c r="K35" s="351"/>
      <c r="L35" s="12"/>
      <c r="M35" s="12"/>
      <c r="O35" s="200"/>
    </row>
    <row r="36" spans="1:18" ht="11.25" customHeight="1" x14ac:dyDescent="0.2">
      <c r="A36" s="10" t="s">
        <v>332</v>
      </c>
      <c r="B36" s="11">
        <v>0.3</v>
      </c>
      <c r="C36" s="11">
        <v>0</v>
      </c>
      <c r="D36" s="11">
        <v>1.42</v>
      </c>
      <c r="E36" s="12" t="s">
        <v>526</v>
      </c>
      <c r="F36" s="12"/>
      <c r="G36" s="11">
        <v>4.2300000000000004</v>
      </c>
      <c r="H36" s="11">
        <v>0</v>
      </c>
      <c r="I36" s="11">
        <v>21.5</v>
      </c>
      <c r="J36" s="12" t="s">
        <v>526</v>
      </c>
      <c r="K36" s="351"/>
      <c r="L36" s="12"/>
      <c r="M36" s="12"/>
      <c r="O36" s="200"/>
    </row>
    <row r="37" spans="1:18" ht="11.25" customHeight="1" x14ac:dyDescent="0.2">
      <c r="A37" s="10" t="s">
        <v>235</v>
      </c>
      <c r="B37" s="11">
        <v>72.305999999999997</v>
      </c>
      <c r="C37" s="11">
        <v>70.786000000000001</v>
      </c>
      <c r="D37" s="11">
        <v>7.11</v>
      </c>
      <c r="E37" s="12">
        <v>-89.955640945949767</v>
      </c>
      <c r="F37" s="12"/>
      <c r="G37" s="11">
        <v>311.42781000000002</v>
      </c>
      <c r="H37" s="11">
        <v>302.55153000000001</v>
      </c>
      <c r="I37" s="11">
        <v>49.92</v>
      </c>
      <c r="J37" s="12">
        <v>-83.500331331988306</v>
      </c>
      <c r="K37" s="127"/>
      <c r="L37" s="12"/>
      <c r="M37" s="12"/>
      <c r="O37" s="200"/>
    </row>
    <row r="38" spans="1:18" ht="11.25" customHeight="1" x14ac:dyDescent="0.2">
      <c r="B38" s="11"/>
      <c r="C38" s="11"/>
      <c r="D38" s="11"/>
      <c r="E38" s="12"/>
      <c r="F38" s="12"/>
      <c r="G38" s="11"/>
      <c r="H38" s="11"/>
      <c r="I38" s="11"/>
      <c r="J38" s="12"/>
      <c r="K38" s="127"/>
      <c r="L38" s="12"/>
      <c r="M38" s="12"/>
      <c r="O38" s="174"/>
    </row>
    <row r="39" spans="1:18" x14ac:dyDescent="0.2">
      <c r="A39" s="84"/>
      <c r="B39" s="90"/>
      <c r="C39" s="90"/>
      <c r="D39" s="90"/>
      <c r="E39" s="90"/>
      <c r="F39" s="90"/>
      <c r="G39" s="90"/>
      <c r="H39" s="90"/>
      <c r="I39" s="90"/>
      <c r="J39" s="90"/>
      <c r="K39" s="127"/>
      <c r="L39" s="11"/>
      <c r="M39" s="11"/>
      <c r="O39" s="174"/>
    </row>
    <row r="40" spans="1:18" x14ac:dyDescent="0.2">
      <c r="A40" s="9" t="s">
        <v>455</v>
      </c>
      <c r="B40" s="9"/>
      <c r="C40" s="9"/>
      <c r="D40" s="9"/>
      <c r="E40" s="9"/>
      <c r="F40" s="9"/>
      <c r="G40" s="9"/>
      <c r="H40" s="9"/>
      <c r="I40" s="9"/>
      <c r="J40" s="9"/>
      <c r="K40" s="127"/>
      <c r="L40" s="9"/>
      <c r="M40" s="9"/>
      <c r="O40" s="174"/>
    </row>
    <row r="41" spans="1:18" ht="47.45" customHeight="1" x14ac:dyDescent="0.25">
      <c r="A41" s="414" t="s">
        <v>507</v>
      </c>
      <c r="B41" s="414"/>
      <c r="C41" s="414"/>
      <c r="D41" s="414"/>
      <c r="E41" s="414"/>
      <c r="F41" s="414"/>
      <c r="G41" s="414"/>
      <c r="H41" s="414"/>
      <c r="I41" s="414"/>
      <c r="J41" s="414"/>
      <c r="K41" s="127"/>
      <c r="L41" s="344"/>
      <c r="M41" s="344"/>
      <c r="O41" s="174"/>
    </row>
    <row r="42" spans="1:18" ht="20.100000000000001" customHeight="1" x14ac:dyDescent="0.2">
      <c r="A42" s="404" t="s">
        <v>479</v>
      </c>
      <c r="B42" s="404"/>
      <c r="C42" s="404"/>
      <c r="D42" s="404"/>
      <c r="E42" s="404"/>
      <c r="F42" s="404"/>
      <c r="G42" s="404"/>
      <c r="H42" s="404"/>
      <c r="I42" s="404"/>
      <c r="J42" s="404"/>
      <c r="K42" s="127"/>
      <c r="L42" s="357"/>
      <c r="M42" s="357"/>
      <c r="N42" s="83"/>
      <c r="O42" s="169"/>
      <c r="P42" s="169"/>
      <c r="Q42" s="169"/>
      <c r="R42" s="83"/>
    </row>
    <row r="43" spans="1:18" ht="20.100000000000001" customHeight="1" x14ac:dyDescent="0.2">
      <c r="A43" s="405" t="s">
        <v>151</v>
      </c>
      <c r="B43" s="405"/>
      <c r="C43" s="405"/>
      <c r="D43" s="405"/>
      <c r="E43" s="405"/>
      <c r="F43" s="405"/>
      <c r="G43" s="405"/>
      <c r="H43" s="405"/>
      <c r="I43" s="405"/>
      <c r="J43" s="405"/>
      <c r="K43" s="127"/>
      <c r="L43" s="357"/>
      <c r="M43" s="357"/>
      <c r="N43" s="257"/>
      <c r="O43" s="257"/>
      <c r="P43" s="257"/>
      <c r="Q43" s="257"/>
      <c r="R43" s="257"/>
    </row>
    <row r="44" spans="1:18" s="20" customFormat="1" x14ac:dyDescent="0.2">
      <c r="A44" s="17"/>
      <c r="B44" s="406" t="s">
        <v>100</v>
      </c>
      <c r="C44" s="406"/>
      <c r="D44" s="406"/>
      <c r="E44" s="406"/>
      <c r="F44" s="358"/>
      <c r="G44" s="406" t="s">
        <v>421</v>
      </c>
      <c r="H44" s="406"/>
      <c r="I44" s="406"/>
      <c r="J44" s="406"/>
      <c r="K44" s="127"/>
      <c r="L44" s="358"/>
      <c r="M44" s="358"/>
      <c r="N44" s="91"/>
      <c r="O44" s="170"/>
      <c r="P44" s="170"/>
      <c r="Q44" s="170"/>
      <c r="R44" s="91"/>
    </row>
    <row r="45" spans="1:18" s="20" customFormat="1" x14ac:dyDescent="0.2">
      <c r="A45" s="17" t="s">
        <v>257</v>
      </c>
      <c r="B45" s="409">
        <v>2019</v>
      </c>
      <c r="C45" s="407" t="s">
        <v>512</v>
      </c>
      <c r="D45" s="407"/>
      <c r="E45" s="407"/>
      <c r="F45" s="358"/>
      <c r="G45" s="409">
        <v>2019</v>
      </c>
      <c r="H45" s="407" t="s">
        <v>512</v>
      </c>
      <c r="I45" s="407"/>
      <c r="J45" s="407"/>
      <c r="K45" s="127"/>
      <c r="L45" s="358"/>
      <c r="M45" s="358"/>
      <c r="N45" s="91"/>
      <c r="O45" s="170"/>
      <c r="P45" s="170"/>
      <c r="Q45" s="170"/>
      <c r="R45" s="91"/>
    </row>
    <row r="46" spans="1:18" s="20" customFormat="1" x14ac:dyDescent="0.2">
      <c r="A46" s="123"/>
      <c r="B46" s="412"/>
      <c r="C46" s="256">
        <v>2019</v>
      </c>
      <c r="D46" s="256">
        <v>2020</v>
      </c>
      <c r="E46" s="359" t="s">
        <v>524</v>
      </c>
      <c r="F46" s="125"/>
      <c r="G46" s="412"/>
      <c r="H46" s="256">
        <v>2019</v>
      </c>
      <c r="I46" s="256">
        <v>2020</v>
      </c>
      <c r="J46" s="359" t="s">
        <v>524</v>
      </c>
      <c r="K46" s="127"/>
      <c r="L46" s="358"/>
      <c r="M46" s="358"/>
      <c r="O46" s="171"/>
      <c r="P46" s="171"/>
      <c r="Q46" s="171"/>
    </row>
    <row r="47" spans="1:18" s="20" customFormat="1" ht="11.25" customHeight="1" x14ac:dyDescent="0.2">
      <c r="A47" s="17" t="s">
        <v>255</v>
      </c>
      <c r="B47" s="18">
        <v>622459.38823979988</v>
      </c>
      <c r="C47" s="18">
        <v>464260.78348679998</v>
      </c>
      <c r="D47" s="18">
        <v>459899.95703819988</v>
      </c>
      <c r="E47" s="16">
        <v>-0.93930536536996101</v>
      </c>
      <c r="F47" s="16"/>
      <c r="G47" s="18">
        <v>1247703.44353</v>
      </c>
      <c r="H47" s="18">
        <v>937610.63462999999</v>
      </c>
      <c r="I47" s="18">
        <v>945786.55291000032</v>
      </c>
      <c r="J47" s="16">
        <v>0.87199504549420226</v>
      </c>
      <c r="K47" s="127"/>
      <c r="L47" s="16"/>
      <c r="M47" s="16"/>
      <c r="N47" s="19"/>
      <c r="O47" s="173"/>
      <c r="P47" s="171"/>
      <c r="Q47" s="171"/>
    </row>
    <row r="48" spans="1:18" ht="11.25" customHeight="1" x14ac:dyDescent="0.2">
      <c r="A48" s="9"/>
      <c r="B48" s="11"/>
      <c r="C48" s="11"/>
      <c r="D48" s="11"/>
      <c r="E48" s="12"/>
      <c r="F48" s="12"/>
      <c r="G48" s="11"/>
      <c r="H48" s="11"/>
      <c r="I48" s="11"/>
      <c r="J48" s="12"/>
      <c r="K48" s="127"/>
      <c r="L48" s="12"/>
      <c r="M48" s="12"/>
      <c r="O48" s="174"/>
    </row>
    <row r="49" spans="1:20" s="20" customFormat="1" ht="11.25" customHeight="1" x14ac:dyDescent="0.2">
      <c r="A49" s="17" t="s">
        <v>310</v>
      </c>
      <c r="B49" s="18">
        <v>144161.37855499994</v>
      </c>
      <c r="C49" s="18">
        <v>107118.467995</v>
      </c>
      <c r="D49" s="18">
        <v>88466.921675499994</v>
      </c>
      <c r="E49" s="16">
        <v>-17.412073444114796</v>
      </c>
      <c r="F49" s="16"/>
      <c r="G49" s="18">
        <v>166476.05872</v>
      </c>
      <c r="H49" s="18">
        <v>122620.82180000001</v>
      </c>
      <c r="I49" s="18">
        <v>104706.04289000001</v>
      </c>
      <c r="J49" s="16">
        <v>-14.609899564382133</v>
      </c>
      <c r="K49" s="127"/>
      <c r="L49" s="16"/>
      <c r="M49" s="16"/>
      <c r="O49" s="173"/>
      <c r="P49" s="171"/>
      <c r="Q49" s="171"/>
    </row>
    <row r="50" spans="1:20" ht="11.25" customHeight="1" x14ac:dyDescent="0.2">
      <c r="A50" s="9" t="s">
        <v>308</v>
      </c>
      <c r="B50" s="11">
        <v>613.28228999999999</v>
      </c>
      <c r="C50" s="11">
        <v>463.99429000000003</v>
      </c>
      <c r="D50" s="11">
        <v>438.96884999999997</v>
      </c>
      <c r="E50" s="12">
        <v>-5.3934801654563529</v>
      </c>
      <c r="F50" s="12"/>
      <c r="G50" s="11">
        <v>716.20889999999997</v>
      </c>
      <c r="H50" s="11">
        <v>534.84590000000003</v>
      </c>
      <c r="I50" s="11">
        <v>523.8889200000001</v>
      </c>
      <c r="J50" s="12">
        <v>-2.0486237250766806</v>
      </c>
      <c r="K50" s="127"/>
      <c r="L50" s="12"/>
      <c r="M50" s="12"/>
      <c r="O50" s="174"/>
    </row>
    <row r="51" spans="1:20" ht="11.25" customHeight="1" x14ac:dyDescent="0.2">
      <c r="A51" s="9" t="s">
        <v>309</v>
      </c>
      <c r="B51" s="11">
        <v>30450.274253</v>
      </c>
      <c r="C51" s="11">
        <v>23969.316393000001</v>
      </c>
      <c r="D51" s="11">
        <v>19218.544534099998</v>
      </c>
      <c r="E51" s="12">
        <v>-19.820222575423216</v>
      </c>
      <c r="F51" s="12"/>
      <c r="G51" s="11">
        <v>28000.949350000003</v>
      </c>
      <c r="H51" s="11">
        <v>22156.395469999999</v>
      </c>
      <c r="I51" s="11">
        <v>17456.243690000007</v>
      </c>
      <c r="J51" s="12">
        <v>-21.213521785906238</v>
      </c>
      <c r="K51" s="127"/>
      <c r="L51" s="12"/>
      <c r="M51" s="12"/>
      <c r="O51" s="174"/>
      <c r="P51" s="174"/>
      <c r="Q51" s="174"/>
      <c r="R51" s="13"/>
      <c r="S51" s="13"/>
      <c r="T51" s="13"/>
    </row>
    <row r="52" spans="1:20" ht="11.25" customHeight="1" x14ac:dyDescent="0.2">
      <c r="A52" s="9" t="s">
        <v>147</v>
      </c>
      <c r="B52" s="11">
        <v>113097.82201199996</v>
      </c>
      <c r="C52" s="11">
        <v>82685.157311999996</v>
      </c>
      <c r="D52" s="11">
        <v>68809.408291400003</v>
      </c>
      <c r="E52" s="12">
        <v>-16.781426644980485</v>
      </c>
      <c r="F52" s="12"/>
      <c r="G52" s="11">
        <v>137758.90046999999</v>
      </c>
      <c r="H52" s="11">
        <v>99929.580430000002</v>
      </c>
      <c r="I52" s="11">
        <v>86725.910279999996</v>
      </c>
      <c r="J52" s="12">
        <v>-13.212974669946789</v>
      </c>
      <c r="K52" s="127"/>
      <c r="L52" s="12"/>
      <c r="M52" s="12"/>
      <c r="O52" s="174"/>
    </row>
    <row r="53" spans="1:20" ht="11.25" customHeight="1" x14ac:dyDescent="0.2">
      <c r="A53" s="9"/>
      <c r="B53" s="11"/>
      <c r="C53" s="11"/>
      <c r="D53" s="11"/>
      <c r="E53" s="12"/>
      <c r="F53" s="12"/>
      <c r="G53" s="11"/>
      <c r="H53" s="11"/>
      <c r="I53" s="11"/>
      <c r="J53" s="12"/>
      <c r="K53" s="127"/>
      <c r="L53" s="12"/>
      <c r="M53" s="12"/>
      <c r="O53" s="174"/>
    </row>
    <row r="54" spans="1:20" s="20" customFormat="1" ht="11.25" customHeight="1" x14ac:dyDescent="0.2">
      <c r="A54" s="17" t="s">
        <v>104</v>
      </c>
      <c r="B54" s="18">
        <v>90932.773907199997</v>
      </c>
      <c r="C54" s="18">
        <v>67772.568007199996</v>
      </c>
      <c r="D54" s="18">
        <v>66826.241590000005</v>
      </c>
      <c r="E54" s="16">
        <v>-1.3963266333650779</v>
      </c>
      <c r="F54" s="16"/>
      <c r="G54" s="18">
        <v>126131.08303999998</v>
      </c>
      <c r="H54" s="18">
        <v>94712.919230000014</v>
      </c>
      <c r="I54" s="18">
        <v>90511.672169999991</v>
      </c>
      <c r="J54" s="16">
        <v>-4.435769791656142</v>
      </c>
      <c r="K54" s="127"/>
      <c r="L54" s="16"/>
      <c r="M54" s="16"/>
      <c r="O54" s="173"/>
      <c r="P54" s="171"/>
      <c r="Q54" s="171"/>
    </row>
    <row r="55" spans="1:20" ht="11.25" customHeight="1" x14ac:dyDescent="0.2">
      <c r="A55" s="9" t="s">
        <v>311</v>
      </c>
      <c r="B55" s="11">
        <v>1347.7681600000001</v>
      </c>
      <c r="C55" s="11">
        <v>1184.75856</v>
      </c>
      <c r="D55" s="11">
        <v>266.58607000000001</v>
      </c>
      <c r="E55" s="12">
        <v>-77.49870066353435</v>
      </c>
      <c r="F55" s="12"/>
      <c r="G55" s="11">
        <v>2656.6632300000001</v>
      </c>
      <c r="H55" s="11">
        <v>2398.2979300000002</v>
      </c>
      <c r="I55" s="11">
        <v>521.73217999999997</v>
      </c>
      <c r="J55" s="12">
        <v>-78.245731129826737</v>
      </c>
      <c r="K55" s="127"/>
      <c r="L55" s="12"/>
      <c r="M55" s="12"/>
      <c r="O55" s="174"/>
    </row>
    <row r="56" spans="1:20" ht="11.25" customHeight="1" x14ac:dyDescent="0.2">
      <c r="A56" s="9" t="s">
        <v>96</v>
      </c>
      <c r="B56" s="11">
        <v>4070.8174999999997</v>
      </c>
      <c r="C56" s="11">
        <v>2906.5625</v>
      </c>
      <c r="D56" s="11">
        <v>2450.3274000000001</v>
      </c>
      <c r="E56" s="12">
        <v>-15.696724223201798</v>
      </c>
      <c r="F56" s="12"/>
      <c r="G56" s="11">
        <v>10624.247740000001</v>
      </c>
      <c r="H56" s="11">
        <v>7707.7428799999998</v>
      </c>
      <c r="I56" s="11">
        <v>6088.9407700000002</v>
      </c>
      <c r="J56" s="12">
        <v>-21.002284783012897</v>
      </c>
      <c r="K56" s="127"/>
      <c r="L56" s="12"/>
      <c r="M56" s="12"/>
      <c r="O56" s="174"/>
    </row>
    <row r="57" spans="1:20" ht="11.25" customHeight="1" x14ac:dyDescent="0.2">
      <c r="A57" s="9" t="s">
        <v>308</v>
      </c>
      <c r="B57" s="11">
        <v>73.531199999999998</v>
      </c>
      <c r="C57" s="11">
        <v>52.965600000000002</v>
      </c>
      <c r="D57" s="11">
        <v>41.101680000000002</v>
      </c>
      <c r="E57" s="12">
        <v>-22.399293126104496</v>
      </c>
      <c r="F57" s="12"/>
      <c r="G57" s="11">
        <v>117.89395</v>
      </c>
      <c r="H57" s="11">
        <v>81.318950000000001</v>
      </c>
      <c r="I57" s="11">
        <v>73.097499999999997</v>
      </c>
      <c r="J57" s="12">
        <v>-10.110128082076812</v>
      </c>
      <c r="K57" s="127"/>
      <c r="L57" s="12"/>
      <c r="M57" s="12"/>
      <c r="O57" s="174"/>
    </row>
    <row r="58" spans="1:20" ht="11.25" customHeight="1" x14ac:dyDescent="0.2">
      <c r="A58" s="9" t="s">
        <v>309</v>
      </c>
      <c r="B58" s="11">
        <v>53058.040448000007</v>
      </c>
      <c r="C58" s="11">
        <v>39463.386657999996</v>
      </c>
      <c r="D58" s="11">
        <v>37419.239099999999</v>
      </c>
      <c r="E58" s="12">
        <v>-5.1798584234929166</v>
      </c>
      <c r="F58" s="12"/>
      <c r="G58" s="11">
        <v>67794.953049999996</v>
      </c>
      <c r="H58" s="11">
        <v>50960.548980000007</v>
      </c>
      <c r="I58" s="11">
        <v>45803.926819999993</v>
      </c>
      <c r="J58" s="12">
        <v>-10.118851274588465</v>
      </c>
      <c r="K58" s="127"/>
      <c r="L58" s="12"/>
      <c r="M58" s="12"/>
      <c r="O58" s="174"/>
    </row>
    <row r="59" spans="1:20" ht="11.25" customHeight="1" x14ac:dyDescent="0.2">
      <c r="A59" s="9" t="s">
        <v>336</v>
      </c>
      <c r="B59" s="11">
        <v>2462.5670492000008</v>
      </c>
      <c r="C59" s="11">
        <v>1639.5640891999999</v>
      </c>
      <c r="D59" s="11">
        <v>5112.6665700000021</v>
      </c>
      <c r="E59" s="12">
        <v>211.83084599606286</v>
      </c>
      <c r="F59" s="12"/>
      <c r="G59" s="11">
        <v>10161.68434</v>
      </c>
      <c r="H59" s="11">
        <v>6780.596950000001</v>
      </c>
      <c r="I59" s="11">
        <v>11984.721680000002</v>
      </c>
      <c r="J59" s="12">
        <v>76.750244386668641</v>
      </c>
      <c r="K59" s="127"/>
      <c r="L59" s="12"/>
      <c r="M59" s="12"/>
      <c r="O59" s="174"/>
    </row>
    <row r="60" spans="1:20" ht="11.25" customHeight="1" x14ac:dyDescent="0.2">
      <c r="A60" s="9" t="s">
        <v>337</v>
      </c>
      <c r="B60" s="11">
        <v>1125.8294900000001</v>
      </c>
      <c r="C60" s="11">
        <v>885.11263000000008</v>
      </c>
      <c r="D60" s="11">
        <v>712.49204999999995</v>
      </c>
      <c r="E60" s="12">
        <v>-19.502668264941619</v>
      </c>
      <c r="F60" s="12"/>
      <c r="G60" s="11">
        <v>9537.6261099999992</v>
      </c>
      <c r="H60" s="11">
        <v>7438.0782499999987</v>
      </c>
      <c r="I60" s="11">
        <v>5870.1857400000008</v>
      </c>
      <c r="J60" s="12">
        <v>-21.079268828611717</v>
      </c>
      <c r="K60" s="127"/>
      <c r="L60" s="12"/>
      <c r="M60" s="12"/>
      <c r="O60" s="174"/>
    </row>
    <row r="61" spans="1:20" ht="11.25" customHeight="1" x14ac:dyDescent="0.2">
      <c r="A61" s="9" t="s">
        <v>389</v>
      </c>
      <c r="B61" s="11">
        <v>0</v>
      </c>
      <c r="C61" s="11">
        <v>0</v>
      </c>
      <c r="D61" s="11">
        <v>0</v>
      </c>
      <c r="E61" s="12" t="s">
        <v>526</v>
      </c>
      <c r="F61" s="12"/>
      <c r="G61" s="11">
        <v>0</v>
      </c>
      <c r="H61" s="11">
        <v>0</v>
      </c>
      <c r="I61" s="11">
        <v>0</v>
      </c>
      <c r="J61" s="12" t="s">
        <v>526</v>
      </c>
      <c r="K61" s="127"/>
      <c r="L61" s="12"/>
      <c r="M61" s="12"/>
      <c r="O61" s="174"/>
    </row>
    <row r="62" spans="1:20" ht="11.25" customHeight="1" x14ac:dyDescent="0.2">
      <c r="A62" s="9" t="s">
        <v>312</v>
      </c>
      <c r="B62" s="11">
        <v>1939.9350200000001</v>
      </c>
      <c r="C62" s="11">
        <v>1756.8673399999998</v>
      </c>
      <c r="D62" s="11">
        <v>1758.4845600000001</v>
      </c>
      <c r="E62" s="12">
        <v>9.2051344070199548E-2</v>
      </c>
      <c r="F62" s="12"/>
      <c r="G62" s="11">
        <v>2217.48738</v>
      </c>
      <c r="H62" s="11">
        <v>1961.1036200000003</v>
      </c>
      <c r="I62" s="11">
        <v>2156.76811</v>
      </c>
      <c r="J62" s="12">
        <v>9.9772642304336614</v>
      </c>
      <c r="K62" s="127"/>
      <c r="L62" s="12"/>
      <c r="M62" s="12"/>
      <c r="O62" s="174"/>
    </row>
    <row r="63" spans="1:20" ht="11.25" customHeight="1" x14ac:dyDescent="0.2">
      <c r="A63" s="9" t="s">
        <v>207</v>
      </c>
      <c r="B63" s="11">
        <v>26854.285039999995</v>
      </c>
      <c r="C63" s="11">
        <v>19883.350629999997</v>
      </c>
      <c r="D63" s="11">
        <v>19065.344160000004</v>
      </c>
      <c r="E63" s="12">
        <v>-4.1140272845452159</v>
      </c>
      <c r="F63" s="12"/>
      <c r="G63" s="11">
        <v>23020.527239999996</v>
      </c>
      <c r="H63" s="11">
        <v>17385.231670000008</v>
      </c>
      <c r="I63" s="11">
        <v>18012.299369999997</v>
      </c>
      <c r="J63" s="12">
        <v>3.6068987282007754</v>
      </c>
      <c r="K63" s="127"/>
      <c r="L63" s="12"/>
      <c r="M63" s="12"/>
      <c r="O63" s="174"/>
    </row>
    <row r="64" spans="1:20" ht="11.25" customHeight="1" x14ac:dyDescent="0.2">
      <c r="A64" s="9"/>
      <c r="B64" s="11"/>
      <c r="C64" s="11"/>
      <c r="D64" s="11"/>
      <c r="E64" s="12"/>
      <c r="F64" s="12"/>
      <c r="G64" s="11"/>
      <c r="H64" s="11"/>
      <c r="I64" s="11"/>
      <c r="J64" s="12"/>
      <c r="K64" s="127"/>
      <c r="L64" s="12"/>
      <c r="M64" s="12"/>
      <c r="O64" s="174"/>
    </row>
    <row r="65" spans="1:22" s="20" customFormat="1" ht="11.25" customHeight="1" x14ac:dyDescent="0.2">
      <c r="A65" s="17" t="s">
        <v>215</v>
      </c>
      <c r="B65" s="18">
        <v>151515.81271000003</v>
      </c>
      <c r="C65" s="18">
        <v>123853.86321000001</v>
      </c>
      <c r="D65" s="18">
        <v>143572.8042098</v>
      </c>
      <c r="E65" s="16">
        <v>15.921135190079298</v>
      </c>
      <c r="F65" s="16"/>
      <c r="G65" s="18">
        <v>384102.04600000003</v>
      </c>
      <c r="H65" s="18">
        <v>315252.57159000001</v>
      </c>
      <c r="I65" s="18">
        <v>363825.7021600001</v>
      </c>
      <c r="J65" s="16">
        <v>15.407687342570384</v>
      </c>
      <c r="K65" s="127"/>
      <c r="L65" s="16"/>
      <c r="M65" s="16"/>
      <c r="O65" s="173"/>
      <c r="P65" s="171"/>
      <c r="Q65" s="171"/>
    </row>
    <row r="66" spans="1:22" s="20" customFormat="1" ht="11.25" customHeight="1" x14ac:dyDescent="0.2">
      <c r="A66" s="9" t="s">
        <v>382</v>
      </c>
      <c r="B66" s="11">
        <v>44184.057729999993</v>
      </c>
      <c r="C66" s="11">
        <v>35714.236689999998</v>
      </c>
      <c r="D66" s="11">
        <v>37742.845069999988</v>
      </c>
      <c r="E66" s="12">
        <v>5.6801112609750959</v>
      </c>
      <c r="F66" s="12"/>
      <c r="G66" s="11">
        <v>128419.81691000002</v>
      </c>
      <c r="H66" s="11">
        <v>104622.72198999999</v>
      </c>
      <c r="I66" s="11">
        <v>103764.47812999999</v>
      </c>
      <c r="J66" s="12">
        <v>-0.82032262559755509</v>
      </c>
      <c r="K66" s="127"/>
      <c r="L66" s="12"/>
      <c r="M66" s="12"/>
      <c r="O66" s="173"/>
      <c r="P66" s="171"/>
      <c r="Q66" s="171"/>
    </row>
    <row r="67" spans="1:22" ht="11.25" customHeight="1" x14ac:dyDescent="0.2">
      <c r="A67" s="9" t="s">
        <v>203</v>
      </c>
      <c r="B67" s="11">
        <v>23713.976550000003</v>
      </c>
      <c r="C67" s="11">
        <v>20265.614860000005</v>
      </c>
      <c r="D67" s="11">
        <v>18495.631660000003</v>
      </c>
      <c r="E67" s="12">
        <v>-8.733923013081494</v>
      </c>
      <c r="F67" s="12"/>
      <c r="G67" s="11">
        <v>68829.042219999988</v>
      </c>
      <c r="H67" s="11">
        <v>58686.195969999993</v>
      </c>
      <c r="I67" s="11">
        <v>62435.05356</v>
      </c>
      <c r="J67" s="12">
        <v>6.3879716993693165</v>
      </c>
      <c r="K67" s="127"/>
      <c r="L67" s="12"/>
      <c r="M67" s="12"/>
      <c r="O67" s="174"/>
    </row>
    <row r="68" spans="1:22" ht="11.25" customHeight="1" x14ac:dyDescent="0.2">
      <c r="A68" s="9" t="s">
        <v>204</v>
      </c>
      <c r="B68" s="11">
        <v>41926.991540000025</v>
      </c>
      <c r="C68" s="11">
        <v>32041.065129999999</v>
      </c>
      <c r="D68" s="11">
        <v>44096.16210999999</v>
      </c>
      <c r="E68" s="12">
        <v>37.623895869531566</v>
      </c>
      <c r="F68" s="12"/>
      <c r="G68" s="11">
        <v>89214.875170000014</v>
      </c>
      <c r="H68" s="11">
        <v>69283.980379999994</v>
      </c>
      <c r="I68" s="11">
        <v>94303.40253000005</v>
      </c>
      <c r="J68" s="12">
        <v>36.111409899917277</v>
      </c>
      <c r="K68" s="127"/>
      <c r="L68" s="12"/>
      <c r="M68" s="12"/>
      <c r="O68" s="174"/>
    </row>
    <row r="69" spans="1:22" ht="11.25" customHeight="1" x14ac:dyDescent="0.2">
      <c r="A69" s="9" t="s">
        <v>205</v>
      </c>
      <c r="B69" s="11">
        <v>17812.021189999996</v>
      </c>
      <c r="C69" s="11">
        <v>16147.3079</v>
      </c>
      <c r="D69" s="11">
        <v>16728.889050000005</v>
      </c>
      <c r="E69" s="12">
        <v>3.6017220554765288</v>
      </c>
      <c r="F69" s="12"/>
      <c r="G69" s="11">
        <v>36083.616569999998</v>
      </c>
      <c r="H69" s="11">
        <v>32562.133389999988</v>
      </c>
      <c r="I69" s="11">
        <v>33986.851979999999</v>
      </c>
      <c r="J69" s="12">
        <v>4.3753846621043238</v>
      </c>
      <c r="K69" s="127"/>
      <c r="L69" s="12"/>
      <c r="M69" s="12"/>
      <c r="N69"/>
      <c r="O69"/>
      <c r="P69"/>
      <c r="Q69"/>
      <c r="R69"/>
      <c r="S69"/>
      <c r="T69"/>
      <c r="U69"/>
      <c r="V69"/>
    </row>
    <row r="70" spans="1:22" ht="11.25" customHeight="1" x14ac:dyDescent="0.2">
      <c r="A70" s="9" t="s">
        <v>390</v>
      </c>
      <c r="B70" s="11">
        <v>649.73102000000006</v>
      </c>
      <c r="C70" s="11">
        <v>589.67701999999997</v>
      </c>
      <c r="D70" s="11">
        <v>418.11803999999995</v>
      </c>
      <c r="E70" s="12">
        <v>-29.093719812924036</v>
      </c>
      <c r="F70" s="12"/>
      <c r="G70" s="11">
        <v>2006.85312</v>
      </c>
      <c r="H70" s="11">
        <v>1839.1584499999997</v>
      </c>
      <c r="I70" s="11">
        <v>1436.0531699999999</v>
      </c>
      <c r="J70" s="12">
        <v>-21.917920122651736</v>
      </c>
      <c r="K70" s="127"/>
      <c r="L70" s="12"/>
      <c r="M70" s="12"/>
      <c r="N70"/>
      <c r="O70"/>
      <c r="P70"/>
      <c r="Q70"/>
      <c r="R70"/>
      <c r="S70"/>
      <c r="T70"/>
      <c r="U70"/>
      <c r="V70"/>
    </row>
    <row r="71" spans="1:22" ht="11.25" customHeight="1" x14ac:dyDescent="0.2">
      <c r="A71" s="9" t="s">
        <v>206</v>
      </c>
      <c r="B71" s="11">
        <v>23229.034679999997</v>
      </c>
      <c r="C71" s="11">
        <v>19095.961609999998</v>
      </c>
      <c r="D71" s="11">
        <v>26091.158279800002</v>
      </c>
      <c r="E71" s="12">
        <v>36.631811545624515</v>
      </c>
      <c r="F71" s="12"/>
      <c r="G71" s="11">
        <v>59547.84201</v>
      </c>
      <c r="H71" s="11">
        <v>48258.381410000016</v>
      </c>
      <c r="I71" s="11">
        <v>67899.862790000014</v>
      </c>
      <c r="J71" s="12">
        <v>40.700663400057437</v>
      </c>
      <c r="K71" s="127"/>
      <c r="L71" s="12"/>
      <c r="M71" s="12"/>
      <c r="N71"/>
      <c r="O71"/>
      <c r="P71"/>
      <c r="Q71"/>
      <c r="R71"/>
      <c r="S71"/>
      <c r="T71"/>
      <c r="U71"/>
      <c r="V71"/>
    </row>
    <row r="72" spans="1:22" ht="11.25" customHeight="1" x14ac:dyDescent="0.2">
      <c r="A72" s="9"/>
      <c r="B72" s="11"/>
      <c r="C72" s="11"/>
      <c r="D72" s="11"/>
      <c r="E72" s="12"/>
      <c r="F72" s="12"/>
      <c r="G72" s="11"/>
      <c r="H72" s="11"/>
      <c r="I72" s="11"/>
      <c r="J72" s="12"/>
      <c r="K72" s="127"/>
      <c r="L72" s="12"/>
      <c r="M72" s="12"/>
      <c r="N72"/>
      <c r="O72"/>
      <c r="P72"/>
      <c r="Q72"/>
      <c r="R72"/>
      <c r="S72"/>
      <c r="T72"/>
      <c r="U72"/>
      <c r="V72"/>
    </row>
    <row r="73" spans="1:22" s="20" customFormat="1" ht="11.25" customHeight="1" x14ac:dyDescent="0.2">
      <c r="A73" s="17" t="s">
        <v>1</v>
      </c>
      <c r="B73" s="18">
        <v>142406.24793999997</v>
      </c>
      <c r="C73" s="18">
        <v>101300.5052</v>
      </c>
      <c r="D73" s="18">
        <v>89900.776063900004</v>
      </c>
      <c r="E73" s="16">
        <v>-11.253378365283808</v>
      </c>
      <c r="F73" s="16"/>
      <c r="G73" s="18">
        <v>353856.09329000005</v>
      </c>
      <c r="H73" s="18">
        <v>253640.04741999999</v>
      </c>
      <c r="I73" s="18">
        <v>234317.24769000008</v>
      </c>
      <c r="J73" s="16">
        <v>-7.6181974915039632</v>
      </c>
      <c r="K73" s="127"/>
      <c r="L73" s="16"/>
      <c r="M73" s="16"/>
      <c r="N73"/>
      <c r="O73"/>
      <c r="P73"/>
      <c r="Q73"/>
      <c r="R73"/>
      <c r="S73"/>
      <c r="T73"/>
      <c r="U73"/>
      <c r="V73"/>
    </row>
    <row r="74" spans="1:22" ht="11.25" customHeight="1" x14ac:dyDescent="0.2">
      <c r="A74" s="9" t="s">
        <v>208</v>
      </c>
      <c r="B74" s="11">
        <v>65249.04950999999</v>
      </c>
      <c r="C74" s="11">
        <v>45178.795140000002</v>
      </c>
      <c r="D74" s="11">
        <v>43561.652660000007</v>
      </c>
      <c r="E74" s="12">
        <v>-3.5794280812243784</v>
      </c>
      <c r="F74" s="12"/>
      <c r="G74" s="11">
        <v>145419.84162999998</v>
      </c>
      <c r="H74" s="11">
        <v>100371.34680000004</v>
      </c>
      <c r="I74" s="11">
        <v>106432.22414000002</v>
      </c>
      <c r="J74" s="12">
        <v>6.0384537352845058</v>
      </c>
      <c r="K74" s="127"/>
      <c r="L74" s="12"/>
      <c r="M74" s="12"/>
      <c r="N74"/>
      <c r="O74"/>
      <c r="P74"/>
      <c r="Q74"/>
      <c r="R74"/>
      <c r="S74"/>
      <c r="T74"/>
      <c r="U74"/>
      <c r="V74"/>
    </row>
    <row r="75" spans="1:22" ht="11.25" customHeight="1" x14ac:dyDescent="0.2">
      <c r="A75" s="9" t="s">
        <v>92</v>
      </c>
      <c r="B75" s="11">
        <v>4453.7959099999998</v>
      </c>
      <c r="C75" s="11">
        <v>3089.6161700000002</v>
      </c>
      <c r="D75" s="11">
        <v>3142.0112999999992</v>
      </c>
      <c r="E75" s="12">
        <v>1.6958459276835924</v>
      </c>
      <c r="F75" s="12"/>
      <c r="G75" s="11">
        <v>27807.495369999986</v>
      </c>
      <c r="H75" s="11">
        <v>19630.951720000005</v>
      </c>
      <c r="I75" s="11">
        <v>19827.894659999998</v>
      </c>
      <c r="J75" s="12">
        <v>1.0032266535470598</v>
      </c>
      <c r="K75" s="127"/>
      <c r="L75" s="12"/>
      <c r="M75" s="12"/>
      <c r="N75"/>
      <c r="O75"/>
      <c r="P75"/>
      <c r="Q75"/>
      <c r="R75"/>
      <c r="S75"/>
      <c r="T75"/>
      <c r="U75"/>
      <c r="V75"/>
    </row>
    <row r="76" spans="1:22" ht="11.25" customHeight="1" x14ac:dyDescent="0.2">
      <c r="A76" s="9" t="s">
        <v>209</v>
      </c>
      <c r="B76" s="11">
        <v>5945.4429999999993</v>
      </c>
      <c r="C76" s="11">
        <v>4402.7870000000003</v>
      </c>
      <c r="D76" s="11">
        <v>3756.9840000000004</v>
      </c>
      <c r="E76" s="12">
        <v>-14.668050032854183</v>
      </c>
      <c r="F76" s="12"/>
      <c r="G76" s="11">
        <v>20388.40425</v>
      </c>
      <c r="H76" s="11">
        <v>15138.198350000001</v>
      </c>
      <c r="I76" s="11">
        <v>15308.411169999999</v>
      </c>
      <c r="J76" s="12">
        <v>1.1243928508837229</v>
      </c>
      <c r="K76" s="127"/>
      <c r="L76" s="12"/>
      <c r="M76" s="12"/>
      <c r="N76"/>
      <c r="O76"/>
      <c r="P76"/>
      <c r="Q76"/>
      <c r="R76"/>
      <c r="S76"/>
      <c r="T76"/>
      <c r="U76"/>
      <c r="V76"/>
    </row>
    <row r="77" spans="1:22" ht="11.25" customHeight="1" x14ac:dyDescent="0.2">
      <c r="A77" s="9" t="s">
        <v>210</v>
      </c>
      <c r="B77" s="11">
        <v>66364.452869999994</v>
      </c>
      <c r="C77" s="11">
        <v>48322.767519999994</v>
      </c>
      <c r="D77" s="11">
        <v>39088.48459</v>
      </c>
      <c r="E77" s="12">
        <v>-19.109590373063952</v>
      </c>
      <c r="F77" s="12"/>
      <c r="G77" s="11">
        <v>154988.02528000009</v>
      </c>
      <c r="H77" s="11">
        <v>114070.35232999997</v>
      </c>
      <c r="I77" s="11">
        <v>87023.938880000031</v>
      </c>
      <c r="J77" s="12">
        <v>-23.710291848451533</v>
      </c>
      <c r="K77" s="127"/>
      <c r="L77" s="12"/>
      <c r="M77" s="12"/>
      <c r="N77"/>
      <c r="O77"/>
      <c r="P77"/>
      <c r="Q77"/>
      <c r="R77"/>
      <c r="S77"/>
      <c r="T77"/>
      <c r="U77"/>
      <c r="V77"/>
    </row>
    <row r="78" spans="1:22" ht="11.25" customHeight="1" x14ac:dyDescent="0.2">
      <c r="A78" s="9" t="s">
        <v>211</v>
      </c>
      <c r="B78" s="11">
        <v>393.50665000000004</v>
      </c>
      <c r="C78" s="11">
        <v>306.53937000000002</v>
      </c>
      <c r="D78" s="11">
        <v>351.64351389999996</v>
      </c>
      <c r="E78" s="12">
        <v>14.713980752292912</v>
      </c>
      <c r="F78" s="12"/>
      <c r="G78" s="11">
        <v>5252.3267599999999</v>
      </c>
      <c r="H78" s="11">
        <v>4429.1982199999993</v>
      </c>
      <c r="I78" s="11">
        <v>5724.7788400000009</v>
      </c>
      <c r="J78" s="12">
        <v>29.250906273506132</v>
      </c>
      <c r="K78" s="127"/>
      <c r="L78" s="12"/>
      <c r="M78" s="12"/>
      <c r="N78"/>
      <c r="O78"/>
      <c r="P78"/>
      <c r="Q78"/>
      <c r="R78"/>
      <c r="S78"/>
      <c r="T78"/>
      <c r="U78"/>
      <c r="V78"/>
    </row>
    <row r="79" spans="1:22" ht="11.25" customHeight="1" x14ac:dyDescent="0.2">
      <c r="A79" s="9"/>
      <c r="B79" s="11"/>
      <c r="C79" s="11"/>
      <c r="D79" s="11"/>
      <c r="E79" s="12"/>
      <c r="F79" s="12"/>
      <c r="G79" s="11"/>
      <c r="H79" s="11"/>
      <c r="I79" s="11"/>
      <c r="J79" s="12"/>
      <c r="K79" s="127"/>
      <c r="L79" s="12"/>
      <c r="M79" s="12"/>
      <c r="N79"/>
      <c r="O79"/>
      <c r="P79"/>
      <c r="Q79"/>
      <c r="R79"/>
      <c r="S79"/>
      <c r="T79"/>
      <c r="U79"/>
      <c r="V79"/>
    </row>
    <row r="80" spans="1:22" s="20" customFormat="1" ht="11.25" customHeight="1" x14ac:dyDescent="0.2">
      <c r="A80" s="17" t="s">
        <v>282</v>
      </c>
      <c r="B80" s="18">
        <v>11941.404829599998</v>
      </c>
      <c r="C80" s="18">
        <v>7296.7062996000004</v>
      </c>
      <c r="D80" s="18">
        <v>12914.9311898</v>
      </c>
      <c r="E80" s="16">
        <v>76.996725090990509</v>
      </c>
      <c r="F80" s="16"/>
      <c r="G80" s="18">
        <v>60532.97088999999</v>
      </c>
      <c r="H80" s="18">
        <v>41330.82635000001</v>
      </c>
      <c r="I80" s="18">
        <v>47944.496859999999</v>
      </c>
      <c r="J80" s="16">
        <v>16.001786303505611</v>
      </c>
      <c r="K80" s="127"/>
      <c r="L80" s="16"/>
      <c r="M80" s="16"/>
      <c r="N80"/>
      <c r="O80"/>
      <c r="P80"/>
      <c r="Q80"/>
      <c r="R80"/>
      <c r="S80"/>
      <c r="T80"/>
      <c r="U80"/>
      <c r="V80"/>
    </row>
    <row r="81" spans="1:22" ht="11.25" customHeight="1" x14ac:dyDescent="0.2">
      <c r="A81" s="9" t="s">
        <v>212</v>
      </c>
      <c r="B81" s="11">
        <v>11474.279413299999</v>
      </c>
      <c r="C81" s="11">
        <v>6907.6186433000003</v>
      </c>
      <c r="D81" s="11">
        <v>10848.774309799999</v>
      </c>
      <c r="E81" s="12">
        <v>57.055200496957042</v>
      </c>
      <c r="F81" s="12"/>
      <c r="G81" s="11">
        <v>52119.655349999994</v>
      </c>
      <c r="H81" s="11">
        <v>34287.497500000005</v>
      </c>
      <c r="I81" s="11">
        <v>38775.830709999995</v>
      </c>
      <c r="J81" s="12">
        <v>13.090291031009158</v>
      </c>
      <c r="K81" s="127"/>
      <c r="L81" s="12"/>
      <c r="M81" s="12"/>
      <c r="N81"/>
      <c r="O81"/>
      <c r="P81"/>
      <c r="Q81"/>
      <c r="R81"/>
      <c r="S81"/>
      <c r="T81"/>
      <c r="U81"/>
      <c r="V81"/>
    </row>
    <row r="82" spans="1:22" ht="11.25" customHeight="1" x14ac:dyDescent="0.2">
      <c r="A82" s="9" t="s">
        <v>213</v>
      </c>
      <c r="B82" s="11">
        <v>120.00916999999998</v>
      </c>
      <c r="C82" s="11">
        <v>97.651170000000008</v>
      </c>
      <c r="D82" s="11">
        <v>108.06399999999999</v>
      </c>
      <c r="E82" s="12">
        <v>10.663292615951221</v>
      </c>
      <c r="F82" s="12"/>
      <c r="G82" s="11">
        <v>6400.7530299999999</v>
      </c>
      <c r="H82" s="11">
        <v>5438.3083799999995</v>
      </c>
      <c r="I82" s="11">
        <v>5420.1092800000006</v>
      </c>
      <c r="J82" s="12">
        <v>-0.33464634089025935</v>
      </c>
      <c r="K82" s="127"/>
      <c r="L82" s="12"/>
      <c r="M82" s="12"/>
      <c r="N82"/>
      <c r="O82"/>
      <c r="P82"/>
      <c r="Q82"/>
      <c r="R82"/>
      <c r="S82"/>
      <c r="T82"/>
      <c r="U82"/>
      <c r="V82"/>
    </row>
    <row r="83" spans="1:22" ht="11.25" customHeight="1" x14ac:dyDescent="0.2">
      <c r="A83" s="9" t="s">
        <v>292</v>
      </c>
      <c r="B83" s="11">
        <v>24.0116923</v>
      </c>
      <c r="C83" s="11">
        <v>16.5696923</v>
      </c>
      <c r="D83" s="11">
        <v>14.048</v>
      </c>
      <c r="E83" s="12">
        <v>-15.218703246529202</v>
      </c>
      <c r="F83" s="12"/>
      <c r="G83" s="11">
        <v>372.74160999999998</v>
      </c>
      <c r="H83" s="11">
        <v>258.65674999999999</v>
      </c>
      <c r="I83" s="11">
        <v>230.08967999999999</v>
      </c>
      <c r="J83" s="12">
        <v>-11.044393776694406</v>
      </c>
      <c r="K83" s="127"/>
      <c r="L83" s="12"/>
      <c r="M83" s="12"/>
      <c r="N83"/>
      <c r="O83"/>
      <c r="P83"/>
      <c r="Q83"/>
      <c r="R83"/>
      <c r="S83"/>
      <c r="T83"/>
      <c r="U83"/>
      <c r="V83"/>
    </row>
    <row r="84" spans="1:22" ht="11.25" customHeight="1" x14ac:dyDescent="0.2">
      <c r="A84" s="9" t="s">
        <v>0</v>
      </c>
      <c r="B84" s="11">
        <v>323.10455400000001</v>
      </c>
      <c r="C84" s="11">
        <v>274.86679400000003</v>
      </c>
      <c r="D84" s="11">
        <v>1944.0448799999997</v>
      </c>
      <c r="E84" s="12">
        <v>607.26800124135752</v>
      </c>
      <c r="F84" s="12"/>
      <c r="G84" s="11">
        <v>1639.8208999999999</v>
      </c>
      <c r="H84" s="11">
        <v>1346.3637199999998</v>
      </c>
      <c r="I84" s="11">
        <v>3518.4671900000003</v>
      </c>
      <c r="J84" s="12">
        <v>161.33110523804078</v>
      </c>
      <c r="K84" s="127"/>
      <c r="L84" s="12"/>
      <c r="M84" s="12"/>
      <c r="N84"/>
      <c r="O84"/>
      <c r="P84"/>
      <c r="Q84"/>
      <c r="R84"/>
      <c r="S84"/>
      <c r="T84"/>
      <c r="U84"/>
      <c r="V84"/>
    </row>
    <row r="85" spans="1:22" ht="11.25" customHeight="1" x14ac:dyDescent="0.2">
      <c r="A85" s="9"/>
      <c r="B85" s="11"/>
      <c r="C85" s="11"/>
      <c r="D85" s="11"/>
      <c r="E85" s="12"/>
      <c r="F85" s="12"/>
      <c r="G85" s="11"/>
      <c r="H85" s="11"/>
      <c r="I85" s="11"/>
      <c r="J85" s="12"/>
      <c r="K85" s="127"/>
      <c r="L85" s="12"/>
      <c r="M85" s="12"/>
      <c r="N85"/>
      <c r="O85"/>
      <c r="P85"/>
      <c r="Q85"/>
      <c r="R85"/>
      <c r="S85"/>
      <c r="T85"/>
      <c r="U85"/>
      <c r="V85"/>
    </row>
    <row r="86" spans="1:22" s="20" customFormat="1" ht="11.25" customHeight="1" x14ac:dyDescent="0.2">
      <c r="A86" s="17" t="s">
        <v>2</v>
      </c>
      <c r="B86" s="18">
        <v>79909.413538000008</v>
      </c>
      <c r="C86" s="18">
        <v>55816.797525000002</v>
      </c>
      <c r="D86" s="18">
        <v>57152.400569200006</v>
      </c>
      <c r="E86" s="16">
        <v>2.3928335257890723</v>
      </c>
      <c r="F86" s="16"/>
      <c r="G86" s="18">
        <v>148467.68457999997</v>
      </c>
      <c r="H86" s="18">
        <v>104777.42182</v>
      </c>
      <c r="I86" s="18">
        <v>98077.756730000023</v>
      </c>
      <c r="J86" s="16">
        <v>-6.3941877683433717</v>
      </c>
      <c r="K86" s="127"/>
      <c r="L86" s="16"/>
      <c r="M86" s="16"/>
      <c r="N86"/>
      <c r="O86"/>
      <c r="P86"/>
      <c r="Q86"/>
      <c r="R86"/>
      <c r="S86"/>
      <c r="T86"/>
      <c r="U86"/>
      <c r="V86"/>
    </row>
    <row r="87" spans="1:22" ht="11.25" customHeight="1" x14ac:dyDescent="0.2">
      <c r="A87" s="9" t="s">
        <v>92</v>
      </c>
      <c r="B87" s="11">
        <v>41532.008009999998</v>
      </c>
      <c r="C87" s="11">
        <v>28560.037909999995</v>
      </c>
      <c r="D87" s="11">
        <v>25554.165499999999</v>
      </c>
      <c r="E87" s="12">
        <v>-10.524749369984278</v>
      </c>
      <c r="F87" s="12"/>
      <c r="G87" s="11">
        <v>60313.811359999985</v>
      </c>
      <c r="H87" s="11">
        <v>41650.464570000004</v>
      </c>
      <c r="I87" s="11">
        <v>34757.349840000003</v>
      </c>
      <c r="J87" s="12">
        <v>-16.549910790106708</v>
      </c>
      <c r="K87" s="127"/>
      <c r="L87" s="12"/>
      <c r="M87" s="12"/>
      <c r="N87"/>
      <c r="O87"/>
      <c r="P87"/>
      <c r="Q87"/>
      <c r="R87"/>
      <c r="S87"/>
      <c r="T87"/>
      <c r="U87"/>
      <c r="V87"/>
    </row>
    <row r="88" spans="1:22" ht="11.25" customHeight="1" x14ac:dyDescent="0.2">
      <c r="A88" s="9" t="s">
        <v>214</v>
      </c>
      <c r="B88" s="11">
        <v>24475.320013000004</v>
      </c>
      <c r="C88" s="11">
        <v>17268.13</v>
      </c>
      <c r="D88" s="11">
        <v>22184.300869200004</v>
      </c>
      <c r="E88" s="12">
        <v>28.469619288249504</v>
      </c>
      <c r="F88" s="12"/>
      <c r="G88" s="11">
        <v>52404.272370000006</v>
      </c>
      <c r="H88" s="11">
        <v>37944.727659999997</v>
      </c>
      <c r="I88" s="11">
        <v>40310.228200000012</v>
      </c>
      <c r="J88" s="12">
        <v>6.2340690943834147</v>
      </c>
      <c r="K88" s="127"/>
      <c r="L88" s="12"/>
      <c r="M88" s="12"/>
      <c r="N88"/>
      <c r="O88"/>
      <c r="P88"/>
      <c r="Q88"/>
      <c r="R88"/>
      <c r="S88"/>
      <c r="T88"/>
      <c r="U88"/>
      <c r="V88"/>
    </row>
    <row r="89" spans="1:22" ht="11.25" customHeight="1" x14ac:dyDescent="0.2">
      <c r="A89" s="9" t="s">
        <v>293</v>
      </c>
      <c r="B89" s="11">
        <v>85.589999999999989</v>
      </c>
      <c r="C89" s="11">
        <v>67.475999999999999</v>
      </c>
      <c r="D89" s="11">
        <v>24.766000000000002</v>
      </c>
      <c r="E89" s="12">
        <v>-63.296579524571698</v>
      </c>
      <c r="F89" s="12"/>
      <c r="G89" s="11">
        <v>98.761859999999984</v>
      </c>
      <c r="H89" s="11">
        <v>78.825569999999999</v>
      </c>
      <c r="I89" s="11">
        <v>36.117620000000002</v>
      </c>
      <c r="J89" s="12">
        <v>-54.180324988452348</v>
      </c>
      <c r="K89" s="127"/>
      <c r="L89" s="12"/>
      <c r="M89" s="12"/>
      <c r="N89"/>
      <c r="O89"/>
      <c r="P89"/>
      <c r="Q89"/>
      <c r="R89"/>
      <c r="S89"/>
      <c r="T89"/>
      <c r="U89"/>
      <c r="V89"/>
    </row>
    <row r="90" spans="1:22" ht="11.25" customHeight="1" x14ac:dyDescent="0.2">
      <c r="A90" s="9" t="s">
        <v>364</v>
      </c>
      <c r="B90" s="11">
        <v>13816.495515000001</v>
      </c>
      <c r="C90" s="11">
        <v>9921.1536150000011</v>
      </c>
      <c r="D90" s="11">
        <v>9389.1682000000001</v>
      </c>
      <c r="E90" s="12">
        <v>-5.3621326273557628</v>
      </c>
      <c r="F90" s="12"/>
      <c r="G90" s="11">
        <v>35650.838989999997</v>
      </c>
      <c r="H90" s="11">
        <v>25103.404020000002</v>
      </c>
      <c r="I90" s="11">
        <v>22974.061070000003</v>
      </c>
      <c r="J90" s="12">
        <v>-8.4822876941451568</v>
      </c>
      <c r="K90" s="127"/>
      <c r="L90" s="12"/>
      <c r="M90" s="12"/>
      <c r="N90"/>
      <c r="O90"/>
      <c r="P90"/>
      <c r="Q90"/>
      <c r="R90"/>
      <c r="S90"/>
      <c r="T90"/>
      <c r="U90"/>
      <c r="V90"/>
    </row>
    <row r="91" spans="1:22" s="20" customFormat="1" ht="11.25" customHeight="1" x14ac:dyDescent="0.2">
      <c r="A91" s="17"/>
      <c r="B91" s="18"/>
      <c r="C91" s="18"/>
      <c r="D91" s="18"/>
      <c r="E91" s="16"/>
      <c r="F91" s="16"/>
      <c r="G91" s="18"/>
      <c r="H91" s="18"/>
      <c r="I91" s="18"/>
      <c r="J91" s="12"/>
      <c r="K91" s="127"/>
      <c r="L91" s="12"/>
      <c r="M91" s="12"/>
      <c r="N91"/>
      <c r="O91"/>
      <c r="P91"/>
      <c r="Q91"/>
      <c r="R91"/>
      <c r="S91"/>
      <c r="T91"/>
      <c r="U91"/>
      <c r="V91"/>
    </row>
    <row r="92" spans="1:22" s="20" customFormat="1" ht="11.25" customHeight="1" x14ac:dyDescent="0.2">
      <c r="A92" s="17" t="s">
        <v>313</v>
      </c>
      <c r="B92" s="18">
        <v>1592.3567600000001</v>
      </c>
      <c r="C92" s="18">
        <v>1101.8752500000003</v>
      </c>
      <c r="D92" s="18">
        <v>1065.8817399999998</v>
      </c>
      <c r="E92" s="16">
        <v>-3.2665685158097943</v>
      </c>
      <c r="F92" s="16"/>
      <c r="G92" s="18">
        <v>8137.5070100000003</v>
      </c>
      <c r="H92" s="18">
        <v>5276.0264200000011</v>
      </c>
      <c r="I92" s="18">
        <v>6403.6344099999997</v>
      </c>
      <c r="J92" s="16">
        <v>21.372296122808237</v>
      </c>
      <c r="K92" s="127"/>
      <c r="L92" s="16"/>
      <c r="M92" s="16"/>
      <c r="N92"/>
      <c r="O92"/>
      <c r="P92"/>
      <c r="Q92"/>
      <c r="R92"/>
      <c r="S92"/>
      <c r="T92"/>
      <c r="U92"/>
      <c r="V92"/>
    </row>
    <row r="93" spans="1:22" ht="12.75" x14ac:dyDescent="0.2">
      <c r="A93" s="84"/>
      <c r="B93" s="90"/>
      <c r="C93" s="90"/>
      <c r="D93" s="90"/>
      <c r="E93" s="90"/>
      <c r="F93" s="90"/>
      <c r="G93" s="90"/>
      <c r="H93" s="90"/>
      <c r="I93" s="90"/>
      <c r="J93" s="84"/>
      <c r="K93" s="9"/>
      <c r="L93" s="9"/>
      <c r="M93" s="9"/>
      <c r="N93"/>
      <c r="O93"/>
      <c r="P93"/>
      <c r="Q93"/>
      <c r="R93"/>
      <c r="S93"/>
      <c r="T93"/>
      <c r="U93"/>
      <c r="V93"/>
    </row>
    <row r="94" spans="1:22" ht="12.75" x14ac:dyDescent="0.2">
      <c r="A94" s="9" t="s">
        <v>410</v>
      </c>
      <c r="B94" s="9"/>
      <c r="C94" s="9"/>
      <c r="D94" s="9"/>
      <c r="E94" s="9"/>
      <c r="F94" s="9"/>
      <c r="G94" s="9"/>
      <c r="H94" s="9"/>
      <c r="I94" s="9"/>
      <c r="J94" s="9"/>
      <c r="K94" s="9"/>
      <c r="L94" s="9"/>
      <c r="M94" s="9"/>
      <c r="N94"/>
      <c r="O94"/>
      <c r="P94"/>
      <c r="Q94"/>
      <c r="R94"/>
      <c r="S94"/>
      <c r="T94"/>
      <c r="U94"/>
      <c r="V94"/>
    </row>
    <row r="95" spans="1:22" ht="20.100000000000001" customHeight="1" x14ac:dyDescent="0.2">
      <c r="A95" s="404" t="s">
        <v>156</v>
      </c>
      <c r="B95" s="404"/>
      <c r="C95" s="404"/>
      <c r="D95" s="404"/>
      <c r="E95" s="404"/>
      <c r="F95" s="404"/>
      <c r="G95" s="404"/>
      <c r="H95" s="404"/>
      <c r="I95" s="404"/>
      <c r="J95" s="404"/>
      <c r="K95" s="357"/>
      <c r="L95" s="357"/>
      <c r="M95" s="357"/>
      <c r="O95" s="174"/>
    </row>
    <row r="96" spans="1:22" ht="20.100000000000001" customHeight="1" x14ac:dyDescent="0.2">
      <c r="A96" s="405" t="s">
        <v>153</v>
      </c>
      <c r="B96" s="405"/>
      <c r="C96" s="405"/>
      <c r="D96" s="405"/>
      <c r="E96" s="405"/>
      <c r="F96" s="405"/>
      <c r="G96" s="405"/>
      <c r="H96" s="405"/>
      <c r="I96" s="405"/>
      <c r="J96" s="405"/>
      <c r="K96" s="357"/>
      <c r="L96" s="357"/>
      <c r="M96" s="357"/>
      <c r="O96" s="174"/>
    </row>
    <row r="97" spans="1:24" s="20" customFormat="1" x14ac:dyDescent="0.2">
      <c r="A97" s="17"/>
      <c r="B97" s="406" t="s">
        <v>100</v>
      </c>
      <c r="C97" s="406"/>
      <c r="D97" s="406"/>
      <c r="E97" s="406"/>
      <c r="F97" s="358"/>
      <c r="G97" s="406" t="s">
        <v>421</v>
      </c>
      <c r="H97" s="406"/>
      <c r="I97" s="406"/>
      <c r="J97" s="406"/>
      <c r="K97" s="358"/>
      <c r="L97" s="358"/>
      <c r="M97" s="358"/>
      <c r="N97" s="91"/>
      <c r="O97" s="170"/>
      <c r="P97" s="170"/>
      <c r="Q97" s="170"/>
      <c r="R97" s="91"/>
    </row>
    <row r="98" spans="1:24" s="20" customFormat="1" x14ac:dyDescent="0.2">
      <c r="A98" s="17" t="s">
        <v>257</v>
      </c>
      <c r="B98" s="409">
        <v>2019</v>
      </c>
      <c r="C98" s="407" t="s">
        <v>512</v>
      </c>
      <c r="D98" s="407"/>
      <c r="E98" s="407"/>
      <c r="F98" s="358"/>
      <c r="G98" s="409">
        <v>2019</v>
      </c>
      <c r="H98" s="407" t="s">
        <v>512</v>
      </c>
      <c r="I98" s="407"/>
      <c r="J98" s="407"/>
      <c r="K98" s="358"/>
      <c r="L98" s="358"/>
      <c r="M98" s="358"/>
      <c r="N98" s="91"/>
      <c r="O98" s="170"/>
      <c r="P98" s="170"/>
      <c r="Q98" s="170"/>
      <c r="R98" s="91"/>
    </row>
    <row r="99" spans="1:24" s="20" customFormat="1" x14ac:dyDescent="0.2">
      <c r="A99" s="123"/>
      <c r="B99" s="412"/>
      <c r="C99" s="256">
        <v>2019</v>
      </c>
      <c r="D99" s="256">
        <v>2020</v>
      </c>
      <c r="E99" s="359" t="s">
        <v>524</v>
      </c>
      <c r="F99" s="125"/>
      <c r="G99" s="412"/>
      <c r="H99" s="256">
        <v>2019</v>
      </c>
      <c r="I99" s="256">
        <v>2020</v>
      </c>
      <c r="J99" s="359" t="s">
        <v>524</v>
      </c>
      <c r="K99" s="358"/>
      <c r="L99" s="358"/>
      <c r="M99" s="358"/>
      <c r="O99" s="171"/>
      <c r="P99" s="171"/>
      <c r="Q99" s="171"/>
    </row>
    <row r="100" spans="1:24" x14ac:dyDescent="0.2">
      <c r="A100" s="9"/>
      <c r="B100" s="9"/>
      <c r="C100" s="9"/>
      <c r="D100" s="9"/>
      <c r="E100" s="9"/>
      <c r="F100" s="9"/>
      <c r="G100" s="9"/>
      <c r="H100" s="9"/>
      <c r="I100" s="9"/>
      <c r="J100" s="11"/>
      <c r="K100" s="11"/>
      <c r="L100" s="11"/>
      <c r="M100" s="11"/>
      <c r="O100" s="174"/>
    </row>
    <row r="101" spans="1:24" s="21" customFormat="1" x14ac:dyDescent="0.2">
      <c r="A101" s="86" t="s">
        <v>288</v>
      </c>
      <c r="B101" s="86">
        <v>45385.603295399997</v>
      </c>
      <c r="C101" s="86">
        <v>44549.731595899997</v>
      </c>
      <c r="D101" s="86">
        <v>52160.636244200003</v>
      </c>
      <c r="E101" s="16">
        <v>17.084063978963357</v>
      </c>
      <c r="F101" s="86"/>
      <c r="G101" s="86">
        <v>338256.30132999993</v>
      </c>
      <c r="H101" s="86">
        <v>318243.95531000011</v>
      </c>
      <c r="I101" s="86">
        <v>294961.00259999989</v>
      </c>
      <c r="J101" s="16">
        <v>-7.3160706814746561</v>
      </c>
      <c r="K101" s="16"/>
      <c r="L101" s="16"/>
      <c r="M101" s="16"/>
      <c r="O101" s="173"/>
      <c r="P101" s="201"/>
      <c r="Q101" s="201"/>
    </row>
    <row r="102" spans="1:24" ht="11.25" customHeight="1" x14ac:dyDescent="0.2">
      <c r="A102" s="17"/>
      <c r="B102" s="18"/>
      <c r="C102" s="18"/>
      <c r="D102" s="18"/>
      <c r="E102" s="16"/>
      <c r="F102" s="16"/>
      <c r="G102" s="18"/>
      <c r="H102" s="18"/>
      <c r="I102" s="18"/>
      <c r="J102" s="12"/>
      <c r="K102" s="12"/>
      <c r="L102" s="12"/>
      <c r="M102" s="12"/>
      <c r="N102" s="83"/>
      <c r="O102" s="176"/>
      <c r="P102" s="169"/>
      <c r="Q102" s="169"/>
      <c r="R102" s="83"/>
      <c r="S102" s="83"/>
      <c r="T102" s="83"/>
      <c r="U102" s="83"/>
      <c r="V102" s="83"/>
      <c r="W102" s="83"/>
      <c r="X102" s="83"/>
    </row>
    <row r="103" spans="1:24" s="20" customFormat="1" ht="11.25" customHeight="1" x14ac:dyDescent="0.2">
      <c r="A103" s="17" t="s">
        <v>298</v>
      </c>
      <c r="B103" s="18">
        <v>2410.4301944999997</v>
      </c>
      <c r="C103" s="18">
        <v>2147.7030614999994</v>
      </c>
      <c r="D103" s="18">
        <v>1488.8864300999999</v>
      </c>
      <c r="E103" s="16">
        <v>-30.67540588873905</v>
      </c>
      <c r="F103" s="16"/>
      <c r="G103" s="18">
        <v>195661.91336999999</v>
      </c>
      <c r="H103" s="18">
        <v>182787.24305000002</v>
      </c>
      <c r="I103" s="18">
        <v>144937.34393</v>
      </c>
      <c r="J103" s="16">
        <v>-20.707079163969041</v>
      </c>
      <c r="K103" s="16"/>
      <c r="L103" s="16"/>
      <c r="M103" s="16"/>
      <c r="O103" s="173"/>
      <c r="P103" s="171"/>
      <c r="Q103" s="171"/>
    </row>
    <row r="104" spans="1:24" ht="11.25" customHeight="1" x14ac:dyDescent="0.2">
      <c r="A104" s="9" t="s">
        <v>497</v>
      </c>
      <c r="B104" s="11">
        <v>94.149475999999979</v>
      </c>
      <c r="C104" s="11">
        <v>89.02780199999998</v>
      </c>
      <c r="D104" s="11">
        <v>66.839540999999997</v>
      </c>
      <c r="E104" s="12">
        <v>-24.922844888386649</v>
      </c>
      <c r="F104" s="12"/>
      <c r="G104" s="11">
        <v>19776.046589999991</v>
      </c>
      <c r="H104" s="11">
        <v>18653.385919999993</v>
      </c>
      <c r="I104" s="11">
        <v>14348.168180000001</v>
      </c>
      <c r="J104" s="12">
        <v>-23.080087220969233</v>
      </c>
      <c r="K104" s="12"/>
      <c r="L104" s="12"/>
      <c r="M104" s="12"/>
      <c r="O104" s="174"/>
    </row>
    <row r="105" spans="1:24" ht="11.25" customHeight="1" x14ac:dyDescent="0.2">
      <c r="A105" s="9" t="s">
        <v>504</v>
      </c>
      <c r="B105" s="11">
        <v>22.611725999999997</v>
      </c>
      <c r="C105" s="11">
        <v>22.077631</v>
      </c>
      <c r="D105" s="11">
        <v>20.656123000000001</v>
      </c>
      <c r="E105" s="12">
        <v>-6.4386799471374445</v>
      </c>
      <c r="F105" s="12"/>
      <c r="G105" s="11">
        <v>21573.6283</v>
      </c>
      <c r="H105" s="11">
        <v>21125.255430000005</v>
      </c>
      <c r="I105" s="11">
        <v>19955.160359999994</v>
      </c>
      <c r="J105" s="12">
        <v>-5.5388446017952333</v>
      </c>
      <c r="K105" s="12"/>
      <c r="L105" s="12"/>
      <c r="M105" s="12"/>
      <c r="O105" s="174"/>
    </row>
    <row r="106" spans="1:24" ht="11.25" customHeight="1" x14ac:dyDescent="0.2">
      <c r="A106" s="9" t="s">
        <v>498</v>
      </c>
      <c r="B106" s="11">
        <v>23.420995999999999</v>
      </c>
      <c r="C106" s="11">
        <v>11.026128999999999</v>
      </c>
      <c r="D106" s="11">
        <v>6.4817469000000001</v>
      </c>
      <c r="E106" s="12">
        <v>-41.214664729570991</v>
      </c>
      <c r="F106" s="12"/>
      <c r="G106" s="11">
        <v>20508.74368</v>
      </c>
      <c r="H106" s="11">
        <v>19713.325499999995</v>
      </c>
      <c r="I106" s="11">
        <v>13729.801600000001</v>
      </c>
      <c r="J106" s="12">
        <v>-30.352686562193668</v>
      </c>
      <c r="K106" s="12"/>
      <c r="L106" s="12"/>
      <c r="M106" s="12"/>
      <c r="O106" s="174"/>
    </row>
    <row r="107" spans="1:24" ht="11.25" customHeight="1" x14ac:dyDescent="0.2">
      <c r="A107" s="9" t="s">
        <v>499</v>
      </c>
      <c r="B107" s="11">
        <v>238.30597299999999</v>
      </c>
      <c r="C107" s="11">
        <v>230.43477300000001</v>
      </c>
      <c r="D107" s="11">
        <v>156.95802399999997</v>
      </c>
      <c r="E107" s="12">
        <v>-31.886137688082357</v>
      </c>
      <c r="F107" s="12"/>
      <c r="G107" s="11">
        <v>16404.944500000001</v>
      </c>
      <c r="H107" s="11">
        <v>15312.691940000001</v>
      </c>
      <c r="I107" s="11">
        <v>11173.564060000001</v>
      </c>
      <c r="J107" s="12">
        <v>-27.03070039035866</v>
      </c>
      <c r="K107" s="12"/>
      <c r="L107" s="12"/>
      <c r="M107" s="12"/>
      <c r="O107" s="174"/>
    </row>
    <row r="108" spans="1:24" ht="11.25" customHeight="1" x14ac:dyDescent="0.2">
      <c r="A108" s="9" t="s">
        <v>500</v>
      </c>
      <c r="B108" s="11">
        <v>77.763483599999986</v>
      </c>
      <c r="C108" s="11">
        <v>76.264238599999999</v>
      </c>
      <c r="D108" s="11">
        <v>52.882745199999995</v>
      </c>
      <c r="E108" s="12">
        <v>-30.658528596389871</v>
      </c>
      <c r="F108" s="12"/>
      <c r="G108" s="11">
        <v>17742.364399999999</v>
      </c>
      <c r="H108" s="11">
        <v>17234.951489999999</v>
      </c>
      <c r="I108" s="11">
        <v>9560.876040000001</v>
      </c>
      <c r="J108" s="12">
        <v>-44.526237596042108</v>
      </c>
      <c r="K108" s="12"/>
      <c r="L108" s="12"/>
      <c r="M108" s="12"/>
      <c r="O108" s="174"/>
    </row>
    <row r="109" spans="1:24" ht="11.25" customHeight="1" x14ac:dyDescent="0.2">
      <c r="A109" s="9" t="s">
        <v>501</v>
      </c>
      <c r="B109" s="11">
        <v>367.29117199999996</v>
      </c>
      <c r="C109" s="11">
        <v>291.352892</v>
      </c>
      <c r="D109" s="11">
        <v>217.42410400000003</v>
      </c>
      <c r="E109" s="12">
        <v>-25.374310683004992</v>
      </c>
      <c r="F109" s="12"/>
      <c r="G109" s="11">
        <v>24334.22623</v>
      </c>
      <c r="H109" s="11">
        <v>19816.290510000003</v>
      </c>
      <c r="I109" s="11">
        <v>18813.728159999999</v>
      </c>
      <c r="J109" s="12">
        <v>-5.059283671149629</v>
      </c>
      <c r="K109" s="12"/>
      <c r="L109" s="12"/>
      <c r="M109" s="12"/>
      <c r="O109" s="174"/>
    </row>
    <row r="110" spans="1:24" ht="11.25" customHeight="1" x14ac:dyDescent="0.2">
      <c r="A110" s="9" t="s">
        <v>502</v>
      </c>
      <c r="B110" s="11">
        <v>155.69792299999997</v>
      </c>
      <c r="C110" s="11">
        <v>150.67771599999998</v>
      </c>
      <c r="D110" s="11">
        <v>100.55212900000001</v>
      </c>
      <c r="E110" s="12">
        <v>-33.266755251320618</v>
      </c>
      <c r="F110" s="12"/>
      <c r="G110" s="11">
        <v>9648.3473400000003</v>
      </c>
      <c r="H110" s="11">
        <v>9354.1557099999991</v>
      </c>
      <c r="I110" s="11">
        <v>5945.5731299999998</v>
      </c>
      <c r="J110" s="12">
        <v>-36.439232846595402</v>
      </c>
      <c r="K110" s="12"/>
      <c r="L110" s="12"/>
      <c r="M110" s="12"/>
      <c r="O110" s="174"/>
    </row>
    <row r="111" spans="1:24" ht="11.25" customHeight="1" x14ac:dyDescent="0.2">
      <c r="A111" s="9" t="s">
        <v>503</v>
      </c>
      <c r="B111" s="11">
        <v>114.50959199999998</v>
      </c>
      <c r="C111" s="11">
        <v>114.50959199999998</v>
      </c>
      <c r="D111" s="11">
        <v>103.03897500000001</v>
      </c>
      <c r="E111" s="12">
        <v>-10.017166946154148</v>
      </c>
      <c r="F111" s="12"/>
      <c r="G111" s="11">
        <v>10577.150589999997</v>
      </c>
      <c r="H111" s="11">
        <v>10577.150589999997</v>
      </c>
      <c r="I111" s="11">
        <v>9161.1937799999996</v>
      </c>
      <c r="J111" s="12">
        <v>-13.386940064356196</v>
      </c>
      <c r="K111" s="12"/>
      <c r="L111" s="12"/>
      <c r="M111" s="12"/>
      <c r="O111" s="174"/>
    </row>
    <row r="112" spans="1:24" ht="11.25" customHeight="1" x14ac:dyDescent="0.2">
      <c r="A112" s="9" t="s">
        <v>505</v>
      </c>
      <c r="B112" s="11">
        <v>1316.6798528999998</v>
      </c>
      <c r="C112" s="11">
        <v>1162.3322878999995</v>
      </c>
      <c r="D112" s="11">
        <v>764.05304199999966</v>
      </c>
      <c r="E112" s="12">
        <v>-34.265523727261851</v>
      </c>
      <c r="F112" s="12"/>
      <c r="G112" s="11">
        <v>55096.461740000006</v>
      </c>
      <c r="H112" s="11">
        <v>51000.035960000001</v>
      </c>
      <c r="I112" s="11">
        <v>42249.278620000005</v>
      </c>
      <c r="J112" s="12">
        <v>-17.158335627181387</v>
      </c>
      <c r="K112" s="12"/>
      <c r="L112" s="12"/>
      <c r="M112" s="12"/>
      <c r="O112" s="174"/>
    </row>
    <row r="113" spans="1:24" ht="11.25" customHeight="1" x14ac:dyDescent="0.2">
      <c r="A113" s="9"/>
      <c r="B113" s="11"/>
      <c r="C113" s="11"/>
      <c r="D113" s="11"/>
      <c r="E113" s="12"/>
      <c r="F113" s="12"/>
      <c r="G113" s="11"/>
      <c r="H113" s="11"/>
      <c r="I113" s="11"/>
      <c r="J113" s="12"/>
      <c r="K113" s="12"/>
      <c r="L113" s="12"/>
      <c r="M113" s="12"/>
      <c r="O113" s="174"/>
    </row>
    <row r="114" spans="1:24" ht="11.25" customHeight="1" x14ac:dyDescent="0.2">
      <c r="A114" s="9" t="s">
        <v>355</v>
      </c>
      <c r="B114" s="11">
        <v>22493.058200999996</v>
      </c>
      <c r="C114" s="11">
        <v>22345.141425000002</v>
      </c>
      <c r="D114" s="11">
        <v>30150.810053999998</v>
      </c>
      <c r="E114" s="12">
        <v>34.932285638912646</v>
      </c>
      <c r="F114" s="16"/>
      <c r="G114" s="11">
        <v>64849.321429999967</v>
      </c>
      <c r="H114" s="11">
        <v>63913.773129999972</v>
      </c>
      <c r="I114" s="11">
        <v>92348.586340000009</v>
      </c>
      <c r="J114" s="12">
        <v>44.489335893476209</v>
      </c>
      <c r="K114" s="12"/>
      <c r="L114" s="12"/>
      <c r="M114" s="12"/>
      <c r="N114" s="88"/>
      <c r="O114" s="176"/>
      <c r="P114" s="169"/>
      <c r="Q114" s="169"/>
      <c r="R114" s="83"/>
      <c r="S114" s="83"/>
      <c r="T114" s="83"/>
      <c r="U114" s="83"/>
      <c r="V114" s="83"/>
      <c r="W114" s="83"/>
      <c r="X114" s="83"/>
    </row>
    <row r="115" spans="1:24" ht="11.25" customHeight="1" x14ac:dyDescent="0.2">
      <c r="A115" s="9" t="s">
        <v>296</v>
      </c>
      <c r="B115" s="11">
        <v>3934.8192969999986</v>
      </c>
      <c r="C115" s="11">
        <v>3881.064206999999</v>
      </c>
      <c r="D115" s="11">
        <v>4296.7039100000002</v>
      </c>
      <c r="E115" s="12">
        <v>10.709426096335676</v>
      </c>
      <c r="F115" s="16"/>
      <c r="G115" s="11">
        <v>17414.972969999999</v>
      </c>
      <c r="H115" s="11">
        <v>15997.035379999999</v>
      </c>
      <c r="I115" s="11">
        <v>16802.004940000003</v>
      </c>
      <c r="J115" s="12">
        <v>5.031992121530223</v>
      </c>
      <c r="K115" s="346"/>
      <c r="L115" s="346"/>
      <c r="M115" s="12"/>
      <c r="N115" s="83"/>
      <c r="O115" s="176"/>
      <c r="P115" s="169"/>
      <c r="Q115" s="169"/>
      <c r="R115" s="83"/>
      <c r="S115" s="83"/>
      <c r="T115" s="83"/>
      <c r="U115" s="83"/>
      <c r="V115" s="83"/>
      <c r="W115" s="83"/>
      <c r="X115" s="83"/>
    </row>
    <row r="116" spans="1:24" ht="11.25" customHeight="1" x14ac:dyDescent="0.2">
      <c r="A116" s="9" t="s">
        <v>492</v>
      </c>
      <c r="B116" s="11">
        <v>6825.0497489999989</v>
      </c>
      <c r="C116" s="11">
        <v>6816.3197489999993</v>
      </c>
      <c r="D116" s="11">
        <v>4472.6288538999997</v>
      </c>
      <c r="E116" s="12">
        <v>-34.383523388025267</v>
      </c>
      <c r="F116" s="16"/>
      <c r="G116" s="11">
        <v>21840.207129999999</v>
      </c>
      <c r="H116" s="11">
        <v>21799.591050000003</v>
      </c>
      <c r="I116" s="11">
        <v>14427.563900000001</v>
      </c>
      <c r="J116" s="12">
        <v>-33.81727268686538</v>
      </c>
      <c r="L116" s="12"/>
      <c r="M116" s="12"/>
      <c r="N116" s="83"/>
      <c r="O116" s="176"/>
      <c r="P116" s="169"/>
      <c r="Q116" s="169"/>
      <c r="R116" s="83"/>
      <c r="S116" s="83"/>
      <c r="T116" s="83"/>
      <c r="U116" s="83"/>
      <c r="V116" s="83"/>
      <c r="W116" s="83"/>
      <c r="X116" s="83"/>
    </row>
    <row r="117" spans="1:24" x14ac:dyDescent="0.2">
      <c r="A117" s="9" t="s">
        <v>493</v>
      </c>
      <c r="B117" s="11">
        <v>14.208785899999999</v>
      </c>
      <c r="C117" s="11">
        <v>12.911035400000003</v>
      </c>
      <c r="D117" s="11">
        <v>6.9562561999999994</v>
      </c>
      <c r="E117" s="12">
        <v>-46.121623986872521</v>
      </c>
      <c r="F117" s="12"/>
      <c r="G117" s="11">
        <v>14202.160030000001</v>
      </c>
      <c r="H117" s="11">
        <v>11011.042380000001</v>
      </c>
      <c r="I117" s="11">
        <v>7893.5828700000002</v>
      </c>
      <c r="J117" s="12">
        <v>-28.312119801322581</v>
      </c>
      <c r="K117" s="12"/>
      <c r="L117" s="12"/>
      <c r="M117" s="12"/>
      <c r="O117" s="174"/>
    </row>
    <row r="118" spans="1:24" ht="11.25" customHeight="1" x14ac:dyDescent="0.2">
      <c r="A118" s="9" t="s">
        <v>495</v>
      </c>
      <c r="B118" s="11">
        <v>5118.4376049999992</v>
      </c>
      <c r="C118" s="11">
        <v>5118.4376049999992</v>
      </c>
      <c r="D118" s="11">
        <v>7703.6387100000011</v>
      </c>
      <c r="E118" s="12">
        <v>50.50762174915684</v>
      </c>
      <c r="F118" s="16"/>
      <c r="G118" s="11">
        <v>13695.001829999999</v>
      </c>
      <c r="H118" s="11">
        <v>13695.001829999999</v>
      </c>
      <c r="I118" s="11">
        <v>12096.449410000003</v>
      </c>
      <c r="J118" s="12">
        <v>-11.672524325613736</v>
      </c>
      <c r="K118" s="12"/>
      <c r="L118" s="12"/>
      <c r="M118" s="12"/>
      <c r="N118" s="83"/>
      <c r="O118" s="176"/>
      <c r="P118" s="169"/>
      <c r="Q118" s="169"/>
      <c r="R118" s="83"/>
      <c r="S118" s="83"/>
      <c r="T118" s="83"/>
      <c r="U118" s="83"/>
      <c r="V118" s="83"/>
      <c r="W118" s="83"/>
      <c r="X118" s="83"/>
    </row>
    <row r="119" spans="1:24" ht="11.25" customHeight="1" x14ac:dyDescent="0.2">
      <c r="A119" s="9" t="s">
        <v>356</v>
      </c>
      <c r="B119" s="11">
        <v>515.96599999999989</v>
      </c>
      <c r="C119" s="11">
        <v>333.96600000000001</v>
      </c>
      <c r="D119" s="11">
        <v>222.51960000000003</v>
      </c>
      <c r="E119" s="12">
        <v>-33.370582634160357</v>
      </c>
      <c r="F119" s="12"/>
      <c r="G119" s="11">
        <v>1995.98523</v>
      </c>
      <c r="H119" s="11">
        <v>993.47759999999994</v>
      </c>
      <c r="I119" s="11">
        <v>844.05786999999998</v>
      </c>
      <c r="J119" s="12">
        <v>-15.040070354882687</v>
      </c>
      <c r="K119" s="12"/>
      <c r="L119" s="12"/>
      <c r="M119" s="12"/>
      <c r="N119" s="258"/>
      <c r="O119" s="258"/>
      <c r="P119" s="258"/>
      <c r="Q119" s="258"/>
      <c r="R119" s="258"/>
      <c r="S119" s="83"/>
      <c r="T119" s="83"/>
      <c r="U119" s="83"/>
      <c r="V119" s="83"/>
      <c r="W119" s="83"/>
      <c r="X119" s="83"/>
    </row>
    <row r="120" spans="1:24" ht="11.25" customHeight="1" x14ac:dyDescent="0.2">
      <c r="A120" s="9" t="s">
        <v>354</v>
      </c>
      <c r="B120" s="11">
        <v>465.03590000000003</v>
      </c>
      <c r="C120" s="11">
        <v>414.75799999999998</v>
      </c>
      <c r="D120" s="11">
        <v>611.43736999999999</v>
      </c>
      <c r="E120" s="12">
        <v>47.420271580053907</v>
      </c>
      <c r="F120" s="16"/>
      <c r="G120" s="11">
        <v>1524.7972299999999</v>
      </c>
      <c r="H120" s="11">
        <v>1377.6556799999998</v>
      </c>
      <c r="I120" s="11">
        <v>1694.6688900000006</v>
      </c>
      <c r="J120" s="12">
        <v>23.011062531967411</v>
      </c>
      <c r="K120" s="12"/>
      <c r="L120" s="12"/>
      <c r="M120" s="12"/>
      <c r="N120" s="83"/>
      <c r="O120" s="176"/>
      <c r="P120" s="169"/>
      <c r="Q120" s="169"/>
      <c r="R120" s="83"/>
      <c r="S120" s="83"/>
      <c r="T120" s="83"/>
      <c r="U120" s="83"/>
      <c r="V120" s="83"/>
      <c r="W120" s="83"/>
      <c r="X120" s="83"/>
    </row>
    <row r="121" spans="1:24" ht="11.25" customHeight="1" x14ac:dyDescent="0.2">
      <c r="A121" s="9" t="s">
        <v>348</v>
      </c>
      <c r="B121" s="11">
        <v>1563.84</v>
      </c>
      <c r="C121" s="11">
        <v>1563.84</v>
      </c>
      <c r="D121" s="11">
        <v>2143</v>
      </c>
      <c r="E121" s="12">
        <v>37.034479230611822</v>
      </c>
      <c r="F121" s="16"/>
      <c r="G121" s="11">
        <v>1169.36375</v>
      </c>
      <c r="H121" s="11">
        <v>1169.36375</v>
      </c>
      <c r="I121" s="11">
        <v>1616.7344900000001</v>
      </c>
      <c r="J121" s="12">
        <v>38.25762000917166</v>
      </c>
      <c r="K121" s="12"/>
      <c r="L121" s="12"/>
      <c r="M121" s="12"/>
      <c r="N121" s="83"/>
      <c r="O121" s="176"/>
      <c r="P121" s="169"/>
      <c r="Q121" s="169"/>
      <c r="R121" s="83"/>
      <c r="S121" s="83"/>
      <c r="T121" s="83"/>
      <c r="U121" s="83"/>
      <c r="V121" s="83"/>
      <c r="W121" s="83"/>
      <c r="X121" s="83"/>
    </row>
    <row r="122" spans="1:24" ht="11.25" customHeight="1" x14ac:dyDescent="0.2">
      <c r="A122" s="9" t="s">
        <v>297</v>
      </c>
      <c r="B122" s="11">
        <v>88.328530000000001</v>
      </c>
      <c r="C122" s="11">
        <v>88.328530000000001</v>
      </c>
      <c r="D122" s="11">
        <v>0.97189000000000003</v>
      </c>
      <c r="E122" s="12">
        <v>-98.899687337715235</v>
      </c>
      <c r="F122" s="16"/>
      <c r="G122" s="11">
        <v>206.30219</v>
      </c>
      <c r="H122" s="11">
        <v>206.30219</v>
      </c>
      <c r="I122" s="11">
        <v>19.43778</v>
      </c>
      <c r="J122" s="12">
        <v>-90.578005982389229</v>
      </c>
      <c r="K122" s="12"/>
      <c r="L122" s="12"/>
      <c r="M122" s="12"/>
      <c r="N122" s="83"/>
      <c r="O122" s="176"/>
      <c r="P122" s="169"/>
      <c r="Q122" s="169"/>
      <c r="R122" s="83"/>
      <c r="S122" s="83"/>
      <c r="T122" s="83"/>
      <c r="U122" s="83"/>
      <c r="V122" s="83"/>
      <c r="W122" s="83"/>
      <c r="X122" s="83"/>
    </row>
    <row r="123" spans="1:24" ht="11.25" customHeight="1" x14ac:dyDescent="0.2">
      <c r="A123" s="9" t="s">
        <v>294</v>
      </c>
      <c r="B123" s="11">
        <v>926.97500000000002</v>
      </c>
      <c r="C123" s="11">
        <v>901.97500000000002</v>
      </c>
      <c r="D123" s="11">
        <v>656.05</v>
      </c>
      <c r="E123" s="12">
        <v>-27.265168103328818</v>
      </c>
      <c r="F123" s="16"/>
      <c r="G123" s="11">
        <v>1022.6660000000001</v>
      </c>
      <c r="H123" s="11">
        <v>1002.6660000000001</v>
      </c>
      <c r="I123" s="11">
        <v>661.22249999999997</v>
      </c>
      <c r="J123" s="12">
        <v>-34.053563200507455</v>
      </c>
      <c r="K123" s="12"/>
      <c r="L123" s="12"/>
      <c r="M123" s="12"/>
      <c r="N123" s="83"/>
      <c r="O123" s="176"/>
      <c r="P123" s="169"/>
      <c r="Q123" s="169"/>
      <c r="R123" s="83"/>
      <c r="S123" s="83"/>
      <c r="T123" s="83"/>
      <c r="U123" s="83"/>
      <c r="V123" s="83"/>
      <c r="W123" s="83"/>
      <c r="X123" s="83"/>
    </row>
    <row r="124" spans="1:24" ht="11.25" customHeight="1" x14ac:dyDescent="0.2">
      <c r="A124" s="9" t="s">
        <v>314</v>
      </c>
      <c r="B124" s="11">
        <v>146.9144</v>
      </c>
      <c r="C124" s="11">
        <v>146.9144</v>
      </c>
      <c r="D124" s="11">
        <v>110.116</v>
      </c>
      <c r="E124" s="12">
        <v>-25.047510659268255</v>
      </c>
      <c r="F124" s="16"/>
      <c r="G124" s="11">
        <v>198.72601</v>
      </c>
      <c r="H124" s="11">
        <v>198.72601</v>
      </c>
      <c r="I124" s="11">
        <v>168.65793999999997</v>
      </c>
      <c r="J124" s="12">
        <v>-15.130414986946121</v>
      </c>
      <c r="K124" s="12"/>
      <c r="L124" s="12"/>
      <c r="M124" s="12"/>
      <c r="N124" s="83"/>
      <c r="O124" s="176"/>
      <c r="P124" s="169"/>
      <c r="Q124" s="169"/>
      <c r="R124" s="83"/>
      <c r="S124" s="83"/>
      <c r="T124" s="83"/>
      <c r="U124" s="83"/>
      <c r="V124" s="83"/>
      <c r="W124" s="83"/>
      <c r="X124" s="83"/>
    </row>
    <row r="125" spans="1:24" ht="11.25" customHeight="1" x14ac:dyDescent="0.2">
      <c r="A125" s="9" t="s">
        <v>494</v>
      </c>
      <c r="B125" s="11">
        <v>4.6517400000000002</v>
      </c>
      <c r="C125" s="11">
        <v>4.6517400000000002</v>
      </c>
      <c r="D125" s="11">
        <v>6.1360000000000001</v>
      </c>
      <c r="E125" s="12">
        <v>31.907630263084343</v>
      </c>
      <c r="F125" s="16"/>
      <c r="G125" s="11">
        <v>27.23113</v>
      </c>
      <c r="H125" s="11">
        <v>27.23113</v>
      </c>
      <c r="I125" s="11">
        <v>33.379169999999995</v>
      </c>
      <c r="J125" s="12">
        <v>22.577248905939612</v>
      </c>
      <c r="K125" s="12"/>
      <c r="L125" s="12"/>
      <c r="M125" s="12"/>
      <c r="N125" s="83"/>
      <c r="O125" s="176"/>
      <c r="P125" s="169"/>
      <c r="Q125" s="169"/>
      <c r="R125" s="83"/>
      <c r="S125" s="83"/>
      <c r="T125" s="83"/>
      <c r="U125" s="83"/>
      <c r="V125" s="83"/>
      <c r="W125" s="83"/>
      <c r="X125" s="83"/>
    </row>
    <row r="126" spans="1:24" ht="11.25" customHeight="1" x14ac:dyDescent="0.2">
      <c r="A126" s="9" t="s">
        <v>496</v>
      </c>
      <c r="B126" s="11">
        <v>1.081</v>
      </c>
      <c r="C126" s="11">
        <v>1.081</v>
      </c>
      <c r="D126" s="11">
        <v>0</v>
      </c>
      <c r="E126" s="12" t="s">
        <v>526</v>
      </c>
      <c r="F126" s="16"/>
      <c r="G126" s="11">
        <v>0.36174000000000001</v>
      </c>
      <c r="H126" s="11">
        <v>0.36174000000000001</v>
      </c>
      <c r="I126" s="11">
        <v>0</v>
      </c>
      <c r="J126" s="12" t="s">
        <v>526</v>
      </c>
      <c r="K126" s="12"/>
      <c r="L126" s="12"/>
      <c r="M126" s="12"/>
      <c r="N126" s="83"/>
      <c r="O126" s="176"/>
      <c r="P126" s="169"/>
      <c r="Q126" s="169"/>
      <c r="R126" s="83"/>
      <c r="S126" s="83"/>
      <c r="T126" s="83"/>
      <c r="U126" s="83"/>
      <c r="V126" s="83"/>
      <c r="W126" s="83"/>
      <c r="X126" s="83"/>
    </row>
    <row r="127" spans="1:24" ht="11.25" customHeight="1" x14ac:dyDescent="0.2">
      <c r="A127" s="9" t="s">
        <v>78</v>
      </c>
      <c r="B127" s="11">
        <v>0</v>
      </c>
      <c r="C127" s="11">
        <v>0</v>
      </c>
      <c r="D127" s="11">
        <v>0</v>
      </c>
      <c r="E127" s="12" t="s">
        <v>526</v>
      </c>
      <c r="F127" s="16"/>
      <c r="G127" s="11">
        <v>0</v>
      </c>
      <c r="H127" s="11">
        <v>0</v>
      </c>
      <c r="I127" s="11">
        <v>0</v>
      </c>
      <c r="J127" s="12" t="s">
        <v>526</v>
      </c>
      <c r="K127" s="12"/>
      <c r="L127" s="12"/>
      <c r="M127" s="12"/>
      <c r="N127" s="83"/>
      <c r="O127" s="176"/>
      <c r="P127" s="169"/>
      <c r="Q127" s="169"/>
      <c r="R127" s="83"/>
      <c r="S127" s="83"/>
      <c r="T127" s="83"/>
      <c r="U127" s="83"/>
      <c r="V127" s="83"/>
      <c r="W127" s="83"/>
      <c r="X127" s="83"/>
    </row>
    <row r="128" spans="1:24" x14ac:dyDescent="0.2">
      <c r="A128" s="9"/>
      <c r="B128" s="11"/>
      <c r="C128" s="11"/>
      <c r="D128" s="11"/>
      <c r="E128" s="12"/>
      <c r="F128" s="12"/>
      <c r="G128" s="11"/>
      <c r="H128" s="11"/>
      <c r="I128" s="11"/>
      <c r="J128" s="12"/>
      <c r="K128" s="12"/>
      <c r="L128" s="12"/>
      <c r="M128" s="12"/>
      <c r="O128" s="174"/>
    </row>
    <row r="129" spans="1:23" x14ac:dyDescent="0.2">
      <c r="A129" s="17" t="s">
        <v>506</v>
      </c>
      <c r="B129" s="18">
        <v>876.80689299999995</v>
      </c>
      <c r="C129" s="18">
        <v>772.63984300000004</v>
      </c>
      <c r="D129" s="18">
        <v>290.78116999999992</v>
      </c>
      <c r="E129" s="16">
        <v>-62.365237486206112</v>
      </c>
      <c r="F129" s="16"/>
      <c r="G129" s="18">
        <v>4447.2912899999992</v>
      </c>
      <c r="H129" s="18">
        <v>4064.4843900000001</v>
      </c>
      <c r="I129" s="18">
        <v>1417.3125700000001</v>
      </c>
      <c r="J129" s="16">
        <v>-65.129339074666746</v>
      </c>
      <c r="K129" s="16"/>
      <c r="L129" s="16"/>
      <c r="M129" s="16"/>
      <c r="O129" s="174"/>
    </row>
    <row r="130" spans="1:23" x14ac:dyDescent="0.2">
      <c r="A130" s="84"/>
      <c r="B130" s="90"/>
      <c r="C130" s="90"/>
      <c r="D130" s="90"/>
      <c r="E130" s="90"/>
      <c r="F130" s="90"/>
      <c r="G130" s="90"/>
      <c r="H130" s="90"/>
      <c r="I130" s="90"/>
      <c r="J130" s="84"/>
      <c r="K130" s="9"/>
      <c r="L130" s="9"/>
      <c r="M130" s="9"/>
      <c r="O130" s="174"/>
    </row>
    <row r="131" spans="1:23" x14ac:dyDescent="0.2">
      <c r="A131" s="9" t="s">
        <v>410</v>
      </c>
      <c r="B131" s="9"/>
      <c r="C131" s="9"/>
      <c r="D131" s="9"/>
      <c r="E131" s="9"/>
      <c r="F131" s="9"/>
      <c r="G131" s="9"/>
      <c r="H131" s="9"/>
      <c r="I131" s="9"/>
      <c r="J131" s="9"/>
      <c r="K131" s="9"/>
      <c r="L131" s="9"/>
      <c r="M131" s="9"/>
      <c r="O131" s="174"/>
    </row>
    <row r="132" spans="1:23" ht="20.100000000000001" customHeight="1" x14ac:dyDescent="0.2">
      <c r="A132" s="404" t="s">
        <v>158</v>
      </c>
      <c r="B132" s="404"/>
      <c r="C132" s="404"/>
      <c r="D132" s="404"/>
      <c r="E132" s="404"/>
      <c r="F132" s="404"/>
      <c r="G132" s="404"/>
      <c r="H132" s="404"/>
      <c r="I132" s="404"/>
      <c r="J132" s="404"/>
      <c r="K132" s="357"/>
      <c r="L132" s="357"/>
      <c r="M132" s="357"/>
      <c r="O132" s="174"/>
    </row>
    <row r="133" spans="1:23" ht="20.100000000000001" customHeight="1" x14ac:dyDescent="0.2">
      <c r="A133" s="405" t="s">
        <v>154</v>
      </c>
      <c r="B133" s="405"/>
      <c r="C133" s="405"/>
      <c r="D133" s="405"/>
      <c r="E133" s="405"/>
      <c r="F133" s="405"/>
      <c r="G133" s="405"/>
      <c r="H133" s="405"/>
      <c r="I133" s="405"/>
      <c r="J133" s="405"/>
      <c r="K133" s="357"/>
      <c r="L133" s="357"/>
      <c r="M133" s="357"/>
      <c r="O133" s="174"/>
    </row>
    <row r="134" spans="1:23" s="20" customFormat="1" x14ac:dyDescent="0.2">
      <c r="A134" s="17"/>
      <c r="B134" s="406" t="s">
        <v>299</v>
      </c>
      <c r="C134" s="406"/>
      <c r="D134" s="406"/>
      <c r="E134" s="406"/>
      <c r="F134" s="358"/>
      <c r="G134" s="406" t="s">
        <v>421</v>
      </c>
      <c r="H134" s="406"/>
      <c r="I134" s="406"/>
      <c r="J134" s="406"/>
      <c r="K134" s="358"/>
      <c r="L134" s="358"/>
      <c r="M134" s="358"/>
      <c r="N134" s="91"/>
      <c r="O134" s="170"/>
      <c r="P134" s="170"/>
      <c r="Q134" s="170"/>
      <c r="R134" s="91"/>
    </row>
    <row r="135" spans="1:23" s="20" customFormat="1" x14ac:dyDescent="0.2">
      <c r="A135" s="17" t="s">
        <v>257</v>
      </c>
      <c r="B135" s="409">
        <v>2019</v>
      </c>
      <c r="C135" s="407" t="s">
        <v>512</v>
      </c>
      <c r="D135" s="407"/>
      <c r="E135" s="407"/>
      <c r="F135" s="358"/>
      <c r="G135" s="409">
        <v>2019</v>
      </c>
      <c r="H135" s="407" t="s">
        <v>512</v>
      </c>
      <c r="I135" s="407"/>
      <c r="J135" s="407"/>
      <c r="K135" s="358"/>
      <c r="L135" s="358"/>
      <c r="M135" s="358"/>
      <c r="N135" s="91"/>
      <c r="O135" s="170"/>
      <c r="P135" s="170"/>
      <c r="Q135" s="170"/>
      <c r="R135" s="91"/>
    </row>
    <row r="136" spans="1:23" s="20" customFormat="1" x14ac:dyDescent="0.2">
      <c r="A136" s="123"/>
      <c r="B136" s="412"/>
      <c r="C136" s="256">
        <v>2019</v>
      </c>
      <c r="D136" s="256">
        <v>2020</v>
      </c>
      <c r="E136" s="359" t="s">
        <v>524</v>
      </c>
      <c r="F136" s="125"/>
      <c r="G136" s="412"/>
      <c r="H136" s="256">
        <v>2019</v>
      </c>
      <c r="I136" s="256">
        <v>2020</v>
      </c>
      <c r="J136" s="359" t="s">
        <v>524</v>
      </c>
      <c r="K136" s="358"/>
      <c r="L136" s="358"/>
      <c r="M136" s="358"/>
      <c r="O136" s="171"/>
      <c r="P136" s="171"/>
      <c r="Q136" s="171"/>
    </row>
    <row r="137" spans="1:23" ht="11.25" customHeight="1" x14ac:dyDescent="0.2">
      <c r="A137" s="9"/>
      <c r="B137" s="11"/>
      <c r="C137" s="11"/>
      <c r="D137" s="11"/>
      <c r="E137" s="12"/>
      <c r="F137" s="12"/>
      <c r="G137" s="11"/>
      <c r="H137" s="11"/>
      <c r="I137" s="11"/>
      <c r="J137" s="12"/>
      <c r="K137" s="12"/>
      <c r="L137" s="12"/>
      <c r="M137" s="12"/>
      <c r="O137" s="174"/>
    </row>
    <row r="138" spans="1:23" s="21" customFormat="1" x14ac:dyDescent="0.2">
      <c r="A138" s="86" t="s">
        <v>289</v>
      </c>
      <c r="B138" s="86">
        <v>116749.93915890002</v>
      </c>
      <c r="C138" s="86">
        <v>59616.808699100002</v>
      </c>
      <c r="D138" s="86">
        <v>69810.112761600016</v>
      </c>
      <c r="E138" s="16">
        <v>17.098037088747901</v>
      </c>
      <c r="F138" s="86"/>
      <c r="G138" s="86">
        <v>35195.893109999997</v>
      </c>
      <c r="H138" s="86">
        <v>15314.901419999998</v>
      </c>
      <c r="I138" s="86">
        <v>13364.581959999998</v>
      </c>
      <c r="J138" s="16">
        <v>-12.73478298367003</v>
      </c>
      <c r="K138" s="16"/>
      <c r="L138" s="16"/>
      <c r="M138" s="16"/>
      <c r="O138" s="202"/>
      <c r="P138" s="201"/>
      <c r="Q138" s="201"/>
    </row>
    <row r="139" spans="1:23" ht="11.25" customHeight="1" x14ac:dyDescent="0.2">
      <c r="A139" s="17"/>
      <c r="B139" s="18"/>
      <c r="C139" s="18"/>
      <c r="D139" s="18"/>
      <c r="E139" s="16"/>
      <c r="F139" s="16"/>
      <c r="G139" s="18"/>
      <c r="H139" s="18"/>
      <c r="I139" s="18"/>
      <c r="J139" s="12"/>
      <c r="K139" s="12"/>
      <c r="L139" s="12"/>
      <c r="M139" s="12"/>
      <c r="N139" s="83"/>
      <c r="O139" s="176"/>
      <c r="P139" s="169"/>
      <c r="Q139" s="169"/>
      <c r="R139" s="83"/>
      <c r="S139" s="83"/>
      <c r="T139" s="83"/>
      <c r="U139" s="83"/>
      <c r="V139" s="83"/>
      <c r="W139" s="83"/>
    </row>
    <row r="140" spans="1:23" s="20" customFormat="1" ht="11.25" customHeight="1" x14ac:dyDescent="0.2">
      <c r="A140" s="210" t="s">
        <v>300</v>
      </c>
      <c r="B140" s="18">
        <v>116164.97570000001</v>
      </c>
      <c r="C140" s="18">
        <v>59313.399700000002</v>
      </c>
      <c r="D140" s="18">
        <v>69469.128000000012</v>
      </c>
      <c r="E140" s="16">
        <v>17.12214837012624</v>
      </c>
      <c r="F140" s="16"/>
      <c r="G140" s="18">
        <v>25311.504519999999</v>
      </c>
      <c r="H140" s="18">
        <v>11324.263719999999</v>
      </c>
      <c r="I140" s="18">
        <v>10355.391569999998</v>
      </c>
      <c r="J140" s="16">
        <v>-8.5557187112205639</v>
      </c>
      <c r="K140" s="16"/>
      <c r="L140" s="16"/>
      <c r="M140" s="16"/>
      <c r="N140" s="259"/>
      <c r="O140" s="259"/>
      <c r="P140" s="257"/>
      <c r="Q140" s="257"/>
      <c r="R140" s="257"/>
      <c r="S140" s="91"/>
      <c r="T140" s="91"/>
      <c r="U140" s="91"/>
      <c r="V140" s="91"/>
      <c r="W140" s="91"/>
    </row>
    <row r="141" spans="1:23" ht="11.25" customHeight="1" x14ac:dyDescent="0.2">
      <c r="A141" s="211" t="s">
        <v>117</v>
      </c>
      <c r="B141" s="11">
        <v>85122.368000000002</v>
      </c>
      <c r="C141" s="11">
        <v>28270.792000000001</v>
      </c>
      <c r="D141" s="11">
        <v>34774.849000000002</v>
      </c>
      <c r="E141" s="12">
        <v>23.006277998861862</v>
      </c>
      <c r="F141" s="16"/>
      <c r="G141" s="11">
        <v>21803.578839999998</v>
      </c>
      <c r="H141" s="11">
        <v>7816.3380399999987</v>
      </c>
      <c r="I141" s="11">
        <v>7489.9830199999988</v>
      </c>
      <c r="J141" s="12">
        <v>-4.1752930634509795</v>
      </c>
      <c r="K141" s="12"/>
      <c r="L141" s="12"/>
      <c r="M141" s="12"/>
      <c r="N141" s="83"/>
      <c r="O141" s="176"/>
      <c r="P141" s="169"/>
      <c r="Q141" s="169"/>
      <c r="R141" s="83"/>
      <c r="S141" s="83"/>
      <c r="T141" s="83"/>
      <c r="U141" s="83"/>
      <c r="V141" s="83"/>
      <c r="W141" s="83"/>
    </row>
    <row r="142" spans="1:23" ht="11.25" customHeight="1" x14ac:dyDescent="0.2">
      <c r="A142" s="211" t="s">
        <v>118</v>
      </c>
      <c r="B142" s="11">
        <v>29461.708700000003</v>
      </c>
      <c r="C142" s="11">
        <v>29461.708700000003</v>
      </c>
      <c r="D142" s="11">
        <v>33084.5</v>
      </c>
      <c r="E142" s="12">
        <v>12.29660959888588</v>
      </c>
      <c r="F142" s="16"/>
      <c r="G142" s="11">
        <v>3315.61834</v>
      </c>
      <c r="H142" s="11">
        <v>3315.61834</v>
      </c>
      <c r="I142" s="11">
        <v>2655.5250099999998</v>
      </c>
      <c r="J142" s="12">
        <v>-19.908604136868178</v>
      </c>
      <c r="K142" s="12"/>
      <c r="L142" s="12"/>
      <c r="M142" s="12"/>
      <c r="O142" s="174"/>
    </row>
    <row r="143" spans="1:23" ht="11.25" customHeight="1" x14ac:dyDescent="0.2">
      <c r="A143" s="211" t="s">
        <v>327</v>
      </c>
      <c r="B143" s="11">
        <v>281.988</v>
      </c>
      <c r="C143" s="11">
        <v>281.988</v>
      </c>
      <c r="D143" s="11">
        <v>148.524</v>
      </c>
      <c r="E143" s="12">
        <v>-47.329673603132051</v>
      </c>
      <c r="F143" s="16"/>
      <c r="G143" s="11">
        <v>74.70514</v>
      </c>
      <c r="H143" s="11">
        <v>74.70514</v>
      </c>
      <c r="I143" s="11">
        <v>26.949549999999999</v>
      </c>
      <c r="J143" s="12">
        <v>-63.925440739419003</v>
      </c>
      <c r="K143" s="12"/>
      <c r="L143" s="12"/>
      <c r="M143" s="12"/>
      <c r="O143" s="174"/>
    </row>
    <row r="144" spans="1:23" ht="11.25" customHeight="1" x14ac:dyDescent="0.2">
      <c r="A144" s="211" t="s">
        <v>328</v>
      </c>
      <c r="B144" s="11">
        <v>1298.9110000000001</v>
      </c>
      <c r="C144" s="11">
        <v>1298.9110000000001</v>
      </c>
      <c r="D144" s="11">
        <v>1461.2549999999999</v>
      </c>
      <c r="E144" s="12">
        <v>12.498469872069748</v>
      </c>
      <c r="F144" s="16"/>
      <c r="G144" s="11">
        <v>117.6022</v>
      </c>
      <c r="H144" s="11">
        <v>117.6022</v>
      </c>
      <c r="I144" s="11">
        <v>182.93398999999999</v>
      </c>
      <c r="J144" s="12">
        <v>55.553203936661049</v>
      </c>
      <c r="K144" s="12"/>
      <c r="L144" s="12"/>
      <c r="M144" s="12"/>
      <c r="O144" s="174"/>
    </row>
    <row r="145" spans="1:17" ht="11.25" customHeight="1" x14ac:dyDescent="0.2">
      <c r="A145" s="211"/>
      <c r="B145" s="11"/>
      <c r="C145" s="11"/>
      <c r="D145" s="11"/>
      <c r="E145" s="12"/>
      <c r="F145" s="16"/>
      <c r="G145" s="11"/>
      <c r="H145" s="11"/>
      <c r="I145" s="11"/>
      <c r="J145" s="12"/>
      <c r="K145" s="12"/>
      <c r="L145" s="12"/>
      <c r="M145" s="12"/>
      <c r="O145" s="174"/>
    </row>
    <row r="146" spans="1:17" s="20" customFormat="1" ht="11.25" customHeight="1" x14ac:dyDescent="0.2">
      <c r="A146" s="210" t="s">
        <v>301</v>
      </c>
      <c r="B146" s="18">
        <v>0</v>
      </c>
      <c r="C146" s="18">
        <v>0</v>
      </c>
      <c r="D146" s="18">
        <v>1.34</v>
      </c>
      <c r="E146" s="16" t="s">
        <v>526</v>
      </c>
      <c r="F146" s="16"/>
      <c r="G146" s="18">
        <v>0</v>
      </c>
      <c r="H146" s="18">
        <v>0</v>
      </c>
      <c r="I146" s="18">
        <v>3.1179999999999999</v>
      </c>
      <c r="J146" s="16" t="s">
        <v>526</v>
      </c>
      <c r="K146" s="16"/>
      <c r="L146" s="16"/>
      <c r="M146" s="16"/>
      <c r="O146" s="173"/>
      <c r="P146" s="171"/>
      <c r="Q146" s="171"/>
    </row>
    <row r="147" spans="1:17" ht="11.25" customHeight="1" x14ac:dyDescent="0.2">
      <c r="A147" s="211" t="s">
        <v>117</v>
      </c>
      <c r="B147" s="11">
        <v>0</v>
      </c>
      <c r="C147" s="11">
        <v>0</v>
      </c>
      <c r="D147" s="11">
        <v>0</v>
      </c>
      <c r="E147" s="12" t="s">
        <v>526</v>
      </c>
      <c r="F147" s="16"/>
      <c r="G147" s="11">
        <v>0</v>
      </c>
      <c r="H147" s="11">
        <v>0</v>
      </c>
      <c r="I147" s="11">
        <v>0</v>
      </c>
      <c r="J147" s="12" t="s">
        <v>526</v>
      </c>
      <c r="K147" s="12"/>
      <c r="L147" s="12"/>
      <c r="M147" s="12"/>
      <c r="O147" s="174"/>
    </row>
    <row r="148" spans="1:17" ht="11.25" customHeight="1" x14ac:dyDescent="0.2">
      <c r="A148" s="211" t="s">
        <v>118</v>
      </c>
      <c r="B148" s="11">
        <v>0</v>
      </c>
      <c r="C148" s="11">
        <v>0</v>
      </c>
      <c r="D148" s="11">
        <v>0</v>
      </c>
      <c r="E148" s="12" t="s">
        <v>526</v>
      </c>
      <c r="F148" s="16"/>
      <c r="G148" s="11">
        <v>0</v>
      </c>
      <c r="H148" s="11">
        <v>0</v>
      </c>
      <c r="I148" s="11">
        <v>0</v>
      </c>
      <c r="J148" s="12" t="s">
        <v>526</v>
      </c>
      <c r="K148" s="12"/>
      <c r="L148" s="12"/>
      <c r="M148" s="12"/>
      <c r="O148" s="174"/>
    </row>
    <row r="149" spans="1:17" ht="11.25" customHeight="1" x14ac:dyDescent="0.2">
      <c r="A149" s="211" t="s">
        <v>360</v>
      </c>
      <c r="B149" s="11">
        <v>0</v>
      </c>
      <c r="C149" s="11">
        <v>0</v>
      </c>
      <c r="D149" s="11">
        <v>1.34</v>
      </c>
      <c r="E149" s="12" t="s">
        <v>526</v>
      </c>
      <c r="F149" s="16"/>
      <c r="G149" s="11">
        <v>0</v>
      </c>
      <c r="H149" s="11">
        <v>0</v>
      </c>
      <c r="I149" s="11">
        <v>3.1179999999999999</v>
      </c>
      <c r="J149" s="12" t="s">
        <v>526</v>
      </c>
      <c r="K149" s="12"/>
      <c r="L149" s="12"/>
      <c r="M149" s="12"/>
      <c r="O149" s="174"/>
    </row>
    <row r="150" spans="1:17" ht="11.25" customHeight="1" x14ac:dyDescent="0.2">
      <c r="A150" s="211"/>
      <c r="B150" s="11"/>
      <c r="C150" s="11"/>
      <c r="D150" s="11"/>
      <c r="E150" s="12"/>
      <c r="F150" s="16"/>
      <c r="G150" s="11"/>
      <c r="H150" s="11"/>
      <c r="I150" s="11"/>
      <c r="J150" s="12"/>
      <c r="K150" s="12"/>
      <c r="L150" s="12"/>
      <c r="M150" s="12"/>
      <c r="O150" s="174"/>
    </row>
    <row r="151" spans="1:17" s="20" customFormat="1" ht="11.25" customHeight="1" x14ac:dyDescent="0.2">
      <c r="A151" s="210" t="s">
        <v>357</v>
      </c>
      <c r="B151" s="18">
        <v>385.02145889999997</v>
      </c>
      <c r="C151" s="18">
        <v>141.43799910000001</v>
      </c>
      <c r="D151" s="18">
        <v>140.8097616</v>
      </c>
      <c r="E151" s="16">
        <v>-0.44417872424497773</v>
      </c>
      <c r="F151" s="18"/>
      <c r="G151" s="18">
        <v>8933.5367800000022</v>
      </c>
      <c r="H151" s="18">
        <v>3220.3094099999998</v>
      </c>
      <c r="I151" s="18">
        <v>2076.82375</v>
      </c>
      <c r="J151" s="16">
        <v>-35.508564998417341</v>
      </c>
      <c r="K151" s="16"/>
      <c r="L151" s="16"/>
      <c r="M151" s="16"/>
      <c r="O151" s="173"/>
      <c r="P151" s="171"/>
      <c r="Q151" s="171"/>
    </row>
    <row r="152" spans="1:17" ht="11.25" customHeight="1" x14ac:dyDescent="0.2">
      <c r="A152" s="211" t="s">
        <v>302</v>
      </c>
      <c r="B152" s="11">
        <v>0</v>
      </c>
      <c r="C152" s="11">
        <v>0</v>
      </c>
      <c r="D152" s="11">
        <v>0.16800000000000001</v>
      </c>
      <c r="E152" s="12" t="s">
        <v>526</v>
      </c>
      <c r="F152" s="16"/>
      <c r="G152" s="11">
        <v>0</v>
      </c>
      <c r="H152" s="11">
        <v>0</v>
      </c>
      <c r="I152" s="11">
        <v>0.96439999999999992</v>
      </c>
      <c r="J152" s="12" t="s">
        <v>526</v>
      </c>
      <c r="K152" s="12"/>
      <c r="L152" s="12"/>
      <c r="M152" s="12"/>
      <c r="O152" s="174"/>
    </row>
    <row r="153" spans="1:17" ht="11.25" customHeight="1" x14ac:dyDescent="0.2">
      <c r="A153" s="211" t="s">
        <v>338</v>
      </c>
      <c r="B153" s="11">
        <v>0.79700000000000004</v>
      </c>
      <c r="C153" s="11">
        <v>0.58699999999999997</v>
      </c>
      <c r="D153" s="11">
        <v>1.62076</v>
      </c>
      <c r="E153" s="12">
        <v>176.10902896081774</v>
      </c>
      <c r="F153" s="16"/>
      <c r="G153" s="11">
        <v>12.855599999999999</v>
      </c>
      <c r="H153" s="11">
        <v>10.456599999999998</v>
      </c>
      <c r="I153" s="11">
        <v>13.42</v>
      </c>
      <c r="J153" s="12">
        <v>28.339995792131305</v>
      </c>
      <c r="K153" s="12"/>
      <c r="L153" s="12"/>
      <c r="M153" s="12"/>
      <c r="O153" s="174"/>
    </row>
    <row r="154" spans="1:17" ht="11.25" customHeight="1" x14ac:dyDescent="0.2">
      <c r="A154" s="211" t="s">
        <v>391</v>
      </c>
      <c r="B154" s="11">
        <v>234.5094589</v>
      </c>
      <c r="C154" s="11">
        <v>43.551999100000003</v>
      </c>
      <c r="D154" s="11">
        <v>41.132001600000002</v>
      </c>
      <c r="E154" s="12">
        <v>-5.5565704215860023</v>
      </c>
      <c r="F154" s="16"/>
      <c r="G154" s="11">
        <v>5227.2743200000004</v>
      </c>
      <c r="H154" s="11">
        <v>944.78270999999995</v>
      </c>
      <c r="I154" s="11">
        <v>510.32826</v>
      </c>
      <c r="J154" s="12">
        <v>-45.984589408923448</v>
      </c>
      <c r="K154" s="12"/>
      <c r="L154" s="12"/>
      <c r="M154" s="12"/>
      <c r="O154" s="174"/>
    </row>
    <row r="155" spans="1:17" ht="11.25" customHeight="1" x14ac:dyDescent="0.2">
      <c r="A155" s="211" t="s">
        <v>339</v>
      </c>
      <c r="B155" s="11">
        <v>0</v>
      </c>
      <c r="C155" s="11">
        <v>0</v>
      </c>
      <c r="D155" s="11">
        <v>7.4999999999999997E-2</v>
      </c>
      <c r="E155" s="12" t="s">
        <v>526</v>
      </c>
      <c r="F155" s="16"/>
      <c r="G155" s="11">
        <v>0</v>
      </c>
      <c r="H155" s="11">
        <v>0</v>
      </c>
      <c r="I155" s="11">
        <v>1.89</v>
      </c>
      <c r="J155" s="12" t="s">
        <v>526</v>
      </c>
      <c r="K155" s="12"/>
      <c r="L155" s="12"/>
      <c r="M155" s="12"/>
      <c r="O155" s="174"/>
    </row>
    <row r="156" spans="1:17" ht="11.25" customHeight="1" x14ac:dyDescent="0.2">
      <c r="A156" s="211" t="s">
        <v>303</v>
      </c>
      <c r="B156" s="11">
        <v>149.715</v>
      </c>
      <c r="C156" s="11">
        <v>97.299000000000007</v>
      </c>
      <c r="D156" s="11">
        <v>97.813999999999993</v>
      </c>
      <c r="E156" s="12">
        <v>0.5292962928704128</v>
      </c>
      <c r="F156" s="16"/>
      <c r="G156" s="11">
        <v>3693.406860000001</v>
      </c>
      <c r="H156" s="11">
        <v>2265.0700999999999</v>
      </c>
      <c r="I156" s="11">
        <v>1550.22109</v>
      </c>
      <c r="J156" s="12">
        <v>-31.559685945260583</v>
      </c>
      <c r="K156" s="12"/>
      <c r="L156" s="12"/>
      <c r="M156" s="12"/>
      <c r="O156" s="174"/>
    </row>
    <row r="157" spans="1:17" ht="11.25" customHeight="1" x14ac:dyDescent="0.2">
      <c r="A157" s="211"/>
      <c r="B157" s="11"/>
      <c r="C157" s="11"/>
      <c r="D157" s="11"/>
      <c r="E157" s="12"/>
      <c r="F157" s="16"/>
      <c r="G157" s="11"/>
      <c r="H157" s="11"/>
      <c r="I157" s="11"/>
      <c r="J157" s="12"/>
      <c r="K157" s="12"/>
      <c r="L157" s="12"/>
      <c r="M157" s="12"/>
      <c r="O157" s="174"/>
    </row>
    <row r="158" spans="1:17" s="20" customFormat="1" ht="11.25" customHeight="1" x14ac:dyDescent="0.2">
      <c r="A158" s="210" t="s">
        <v>329</v>
      </c>
      <c r="B158" s="18">
        <v>198.60300000000001</v>
      </c>
      <c r="C158" s="18">
        <v>161.971</v>
      </c>
      <c r="D158" s="18">
        <v>198.83500000000001</v>
      </c>
      <c r="E158" s="16">
        <v>22.759629810274689</v>
      </c>
      <c r="F158" s="16"/>
      <c r="G158" s="18">
        <v>931.19280999999989</v>
      </c>
      <c r="H158" s="18">
        <v>770.32828999999992</v>
      </c>
      <c r="I158" s="18">
        <v>929.24864000000002</v>
      </c>
      <c r="J158" s="16">
        <v>20.630210789740062</v>
      </c>
      <c r="K158" s="16"/>
      <c r="L158" s="16"/>
      <c r="M158" s="16"/>
      <c r="O158" s="173"/>
      <c r="P158" s="171"/>
      <c r="Q158" s="171"/>
    </row>
    <row r="159" spans="1:17" s="20" customFormat="1" ht="11.25" customHeight="1" x14ac:dyDescent="0.2">
      <c r="A159" s="210" t="s">
        <v>358</v>
      </c>
      <c r="B159" s="18">
        <v>1.339</v>
      </c>
      <c r="C159" s="18">
        <v>0</v>
      </c>
      <c r="D159" s="18">
        <v>0</v>
      </c>
      <c r="E159" s="16" t="s">
        <v>526</v>
      </c>
      <c r="F159" s="16"/>
      <c r="G159" s="18">
        <v>19.658999999999999</v>
      </c>
      <c r="H159" s="18">
        <v>0</v>
      </c>
      <c r="I159" s="18">
        <v>0</v>
      </c>
      <c r="J159" s="16" t="s">
        <v>526</v>
      </c>
      <c r="K159" s="16"/>
      <c r="L159" s="16"/>
      <c r="M159" s="16"/>
      <c r="O159" s="173"/>
      <c r="P159" s="171"/>
      <c r="Q159" s="171"/>
    </row>
    <row r="160" spans="1:17" x14ac:dyDescent="0.2">
      <c r="A160" s="83"/>
      <c r="B160" s="90"/>
      <c r="C160" s="90"/>
      <c r="D160" s="90"/>
      <c r="E160" s="90"/>
      <c r="F160" s="90"/>
      <c r="G160" s="90"/>
      <c r="H160" s="90"/>
      <c r="I160" s="90"/>
      <c r="J160" s="84"/>
      <c r="K160" s="9"/>
      <c r="L160" s="9"/>
      <c r="M160" s="9"/>
      <c r="O160" s="174"/>
    </row>
    <row r="161" spans="1:18" x14ac:dyDescent="0.2">
      <c r="A161" s="9" t="s">
        <v>411</v>
      </c>
      <c r="B161" s="9"/>
      <c r="C161" s="9"/>
      <c r="D161" s="9"/>
      <c r="E161" s="9"/>
      <c r="F161" s="9"/>
      <c r="G161" s="9"/>
      <c r="H161" s="9"/>
      <c r="I161" s="9"/>
      <c r="J161" s="9"/>
      <c r="K161" s="9"/>
      <c r="L161" s="9"/>
      <c r="M161" s="9"/>
      <c r="O161" s="174"/>
    </row>
    <row r="162" spans="1:18" ht="20.100000000000001" customHeight="1" x14ac:dyDescent="0.2">
      <c r="A162" s="404" t="s">
        <v>161</v>
      </c>
      <c r="B162" s="404"/>
      <c r="C162" s="404"/>
      <c r="D162" s="404"/>
      <c r="E162" s="404"/>
      <c r="F162" s="404"/>
      <c r="G162" s="404"/>
      <c r="H162" s="404"/>
      <c r="I162" s="404"/>
      <c r="J162" s="404"/>
      <c r="K162" s="357"/>
      <c r="L162" s="357"/>
      <c r="M162" s="357"/>
      <c r="O162" s="174"/>
    </row>
    <row r="163" spans="1:18" ht="19.5" customHeight="1" x14ac:dyDescent="0.2">
      <c r="A163" s="405" t="s">
        <v>155</v>
      </c>
      <c r="B163" s="405"/>
      <c r="C163" s="405"/>
      <c r="D163" s="405"/>
      <c r="E163" s="405"/>
      <c r="F163" s="405"/>
      <c r="G163" s="405"/>
      <c r="H163" s="405"/>
      <c r="I163" s="405"/>
      <c r="J163" s="405"/>
      <c r="K163" s="357"/>
      <c r="L163" s="357"/>
      <c r="M163" s="357"/>
      <c r="O163" s="174"/>
    </row>
    <row r="164" spans="1:18" s="20" customFormat="1" x14ac:dyDescent="0.2">
      <c r="A164" s="17"/>
      <c r="B164" s="406" t="s">
        <v>100</v>
      </c>
      <c r="C164" s="406"/>
      <c r="D164" s="406"/>
      <c r="E164" s="406"/>
      <c r="F164" s="358"/>
      <c r="G164" s="406" t="s">
        <v>421</v>
      </c>
      <c r="H164" s="406"/>
      <c r="I164" s="406"/>
      <c r="J164" s="406"/>
      <c r="K164" s="358"/>
      <c r="L164" s="358"/>
      <c r="M164" s="358"/>
      <c r="N164" s="91"/>
      <c r="O164" s="170"/>
      <c r="P164" s="170"/>
      <c r="Q164" s="170"/>
      <c r="R164" s="91"/>
    </row>
    <row r="165" spans="1:18" s="20" customFormat="1" x14ac:dyDescent="0.2">
      <c r="A165" s="17" t="s">
        <v>257</v>
      </c>
      <c r="B165" s="409">
        <v>2019</v>
      </c>
      <c r="C165" s="407" t="s">
        <v>512</v>
      </c>
      <c r="D165" s="407"/>
      <c r="E165" s="407"/>
      <c r="F165" s="358"/>
      <c r="G165" s="409">
        <v>2019</v>
      </c>
      <c r="H165" s="407" t="s">
        <v>512</v>
      </c>
      <c r="I165" s="407"/>
      <c r="J165" s="407"/>
      <c r="K165" s="358"/>
      <c r="L165" s="358"/>
      <c r="M165" s="358"/>
      <c r="N165" s="91"/>
      <c r="O165" s="170"/>
      <c r="P165" s="170"/>
      <c r="Q165" s="170"/>
      <c r="R165" s="91"/>
    </row>
    <row r="166" spans="1:18" s="20" customFormat="1" x14ac:dyDescent="0.2">
      <c r="A166" s="123"/>
      <c r="B166" s="412"/>
      <c r="C166" s="256">
        <v>2019</v>
      </c>
      <c r="D166" s="256">
        <v>2020</v>
      </c>
      <c r="E166" s="359" t="s">
        <v>524</v>
      </c>
      <c r="F166" s="125"/>
      <c r="G166" s="412"/>
      <c r="H166" s="256">
        <v>2019</v>
      </c>
      <c r="I166" s="256">
        <v>2020</v>
      </c>
      <c r="J166" s="359" t="s">
        <v>524</v>
      </c>
      <c r="K166" s="358"/>
      <c r="L166" s="358"/>
      <c r="M166" s="358"/>
      <c r="O166" s="171"/>
      <c r="P166" s="171"/>
      <c r="Q166" s="171"/>
    </row>
    <row r="167" spans="1:18" x14ac:dyDescent="0.2">
      <c r="A167" s="9"/>
      <c r="B167" s="9"/>
      <c r="C167" s="9"/>
      <c r="D167" s="9"/>
      <c r="E167" s="9"/>
      <c r="F167" s="9"/>
      <c r="G167" s="9"/>
      <c r="H167" s="9"/>
      <c r="I167" s="9"/>
      <c r="J167" s="9"/>
      <c r="K167" s="9"/>
      <c r="L167" s="9"/>
      <c r="M167" s="9"/>
      <c r="O167" s="174"/>
    </row>
    <row r="168" spans="1:18" s="21" customFormat="1" x14ac:dyDescent="0.2">
      <c r="A168" s="86" t="s">
        <v>290</v>
      </c>
      <c r="B168" s="86">
        <v>260969.627202</v>
      </c>
      <c r="C168" s="86">
        <v>190410.14361199999</v>
      </c>
      <c r="D168" s="86">
        <v>210200.28171000001</v>
      </c>
      <c r="E168" s="16">
        <v>10.393426380858429</v>
      </c>
      <c r="F168" s="86"/>
      <c r="G168" s="86">
        <v>261212.81705999997</v>
      </c>
      <c r="H168" s="86">
        <v>184994.02489</v>
      </c>
      <c r="I168" s="86">
        <v>204695.67165999999</v>
      </c>
      <c r="J168" s="16">
        <v>10.649882763356743</v>
      </c>
      <c r="K168" s="16"/>
      <c r="L168" s="16"/>
      <c r="M168" s="16"/>
      <c r="O168" s="173"/>
      <c r="P168" s="201"/>
      <c r="Q168" s="201"/>
    </row>
    <row r="169" spans="1:18" ht="11.25" customHeight="1" x14ac:dyDescent="0.2">
      <c r="A169" s="17"/>
      <c r="B169" s="11"/>
      <c r="C169" s="11"/>
      <c r="D169" s="11"/>
      <c r="E169" s="12"/>
      <c r="F169" s="12"/>
      <c r="G169" s="11"/>
      <c r="H169" s="11"/>
      <c r="I169" s="11"/>
      <c r="J169" s="12"/>
      <c r="K169" s="12"/>
      <c r="L169" s="12"/>
      <c r="M169" s="12"/>
      <c r="O169" s="174"/>
    </row>
    <row r="170" spans="1:18" s="20" customFormat="1" ht="11.25" customHeight="1" x14ac:dyDescent="0.2">
      <c r="A170" s="17" t="s">
        <v>254</v>
      </c>
      <c r="B170" s="18">
        <v>55314.948950000005</v>
      </c>
      <c r="C170" s="18">
        <v>50959.29767</v>
      </c>
      <c r="D170" s="18">
        <v>60065.671409999995</v>
      </c>
      <c r="E170" s="16">
        <v>17.869896478893125</v>
      </c>
      <c r="F170" s="16"/>
      <c r="G170" s="18">
        <v>44597.319430000003</v>
      </c>
      <c r="H170" s="18">
        <v>36036.643140000007</v>
      </c>
      <c r="I170" s="18">
        <v>47238.278939999997</v>
      </c>
      <c r="J170" s="16">
        <v>31.084015668391658</v>
      </c>
      <c r="K170" s="16"/>
      <c r="L170" s="16"/>
      <c r="M170" s="16"/>
      <c r="O170" s="173"/>
      <c r="P170" s="171"/>
      <c r="Q170" s="171"/>
    </row>
    <row r="171" spans="1:18" ht="11.25" customHeight="1" x14ac:dyDescent="0.2">
      <c r="A171" s="17"/>
      <c r="B171" s="18"/>
      <c r="C171" s="18"/>
      <c r="D171" s="18"/>
      <c r="E171" s="16"/>
      <c r="F171" s="16"/>
      <c r="G171" s="18"/>
      <c r="H171" s="18"/>
      <c r="I171" s="18"/>
      <c r="J171" s="12"/>
      <c r="K171" s="12"/>
      <c r="L171" s="12"/>
      <c r="M171" s="12"/>
      <c r="O171" s="174"/>
    </row>
    <row r="172" spans="1:18" ht="11.25" customHeight="1" x14ac:dyDescent="0.2">
      <c r="A172" s="10" t="s">
        <v>115</v>
      </c>
      <c r="B172" s="11">
        <v>0.12</v>
      </c>
      <c r="C172" s="11">
        <v>0.12</v>
      </c>
      <c r="D172" s="11">
        <v>1.08</v>
      </c>
      <c r="E172" s="12">
        <v>800.00000000000023</v>
      </c>
      <c r="F172" s="12"/>
      <c r="G172" s="11">
        <v>0.1</v>
      </c>
      <c r="H172" s="11">
        <v>0.1</v>
      </c>
      <c r="I172" s="11">
        <v>2.08392</v>
      </c>
      <c r="J172" s="12">
        <v>1983.9199999999996</v>
      </c>
      <c r="K172" s="12"/>
      <c r="L172" s="12"/>
      <c r="M172" s="12"/>
      <c r="O172" s="174"/>
    </row>
    <row r="173" spans="1:18" ht="11.25" customHeight="1" x14ac:dyDescent="0.2">
      <c r="A173" s="10" t="s">
        <v>106</v>
      </c>
      <c r="B173" s="11">
        <v>13268.58908</v>
      </c>
      <c r="C173" s="11">
        <v>8978.5790799999995</v>
      </c>
      <c r="D173" s="11">
        <v>10843.490599999999</v>
      </c>
      <c r="E173" s="12">
        <v>20.770675441887391</v>
      </c>
      <c r="F173" s="12"/>
      <c r="G173" s="11">
        <v>21857.153170000001</v>
      </c>
      <c r="H173" s="11">
        <v>13487.68922</v>
      </c>
      <c r="I173" s="11">
        <v>25667.865019999997</v>
      </c>
      <c r="J173" s="12">
        <v>90.305875241689449</v>
      </c>
      <c r="K173" s="12"/>
      <c r="L173" s="12"/>
      <c r="M173" s="12"/>
      <c r="O173" s="174"/>
    </row>
    <row r="174" spans="1:18" ht="11.25" customHeight="1" x14ac:dyDescent="0.2">
      <c r="A174" s="10" t="s">
        <v>321</v>
      </c>
      <c r="B174" s="11">
        <v>0.48</v>
      </c>
      <c r="C174" s="11">
        <v>0.48</v>
      </c>
      <c r="D174" s="11">
        <v>49.344000000000001</v>
      </c>
      <c r="E174" s="12">
        <v>10180.000000000002</v>
      </c>
      <c r="F174" s="12"/>
      <c r="G174" s="11">
        <v>0.42</v>
      </c>
      <c r="H174" s="11">
        <v>0.42</v>
      </c>
      <c r="I174" s="11">
        <v>92.225999999999999</v>
      </c>
      <c r="J174" s="12">
        <v>21858.571428571428</v>
      </c>
      <c r="K174" s="12"/>
      <c r="L174" s="12"/>
      <c r="M174" s="12"/>
      <c r="O174" s="174"/>
    </row>
    <row r="175" spans="1:18" ht="11.25" customHeight="1" x14ac:dyDescent="0.2">
      <c r="A175" s="10" t="s">
        <v>107</v>
      </c>
      <c r="B175" s="11">
        <v>38443.315999999999</v>
      </c>
      <c r="C175" s="11">
        <v>38417.970999999998</v>
      </c>
      <c r="D175" s="11">
        <v>45584.756600000001</v>
      </c>
      <c r="E175" s="12">
        <v>18.654773829674667</v>
      </c>
      <c r="F175" s="12"/>
      <c r="G175" s="11">
        <v>20070.86505</v>
      </c>
      <c r="H175" s="11">
        <v>20063.625050000002</v>
      </c>
      <c r="I175" s="11">
        <v>19109.758170000001</v>
      </c>
      <c r="J175" s="12">
        <v>-4.7542100573694768</v>
      </c>
      <c r="K175" s="12"/>
      <c r="L175" s="12"/>
      <c r="M175" s="12"/>
      <c r="O175" s="174"/>
    </row>
    <row r="176" spans="1:18" ht="11.25" customHeight="1" x14ac:dyDescent="0.2">
      <c r="A176" s="10" t="s">
        <v>108</v>
      </c>
      <c r="B176" s="11">
        <v>0</v>
      </c>
      <c r="C176" s="11">
        <v>0</v>
      </c>
      <c r="D176" s="11">
        <v>6.2E-2</v>
      </c>
      <c r="E176" s="12" t="s">
        <v>526</v>
      </c>
      <c r="F176" s="12"/>
      <c r="G176" s="11">
        <v>0</v>
      </c>
      <c r="H176" s="11">
        <v>0</v>
      </c>
      <c r="I176" s="11">
        <v>0.434</v>
      </c>
      <c r="J176" s="12" t="s">
        <v>526</v>
      </c>
      <c r="K176" s="12"/>
      <c r="L176" s="12"/>
      <c r="M176" s="12"/>
      <c r="O176" s="174"/>
    </row>
    <row r="177" spans="1:17" ht="11.25" customHeight="1" x14ac:dyDescent="0.2">
      <c r="A177" s="10" t="s">
        <v>109</v>
      </c>
      <c r="B177" s="11">
        <v>29.015999999999998</v>
      </c>
      <c r="C177" s="11">
        <v>28.925000000000001</v>
      </c>
      <c r="D177" s="11">
        <v>0.13</v>
      </c>
      <c r="E177" s="12">
        <v>-99.550561797752806</v>
      </c>
      <c r="F177" s="12"/>
      <c r="G177" s="11">
        <v>150.26503</v>
      </c>
      <c r="H177" s="11">
        <v>149.30002999999999</v>
      </c>
      <c r="I177" s="11">
        <v>0.65998000000000001</v>
      </c>
      <c r="J177" s="12">
        <v>-99.557950524189451</v>
      </c>
      <c r="K177" s="12"/>
      <c r="L177" s="12"/>
      <c r="M177" s="12"/>
      <c r="O177" s="174"/>
    </row>
    <row r="178" spans="1:17" ht="11.25" customHeight="1" x14ac:dyDescent="0.2">
      <c r="A178" s="10" t="s">
        <v>392</v>
      </c>
      <c r="B178" s="11">
        <v>0</v>
      </c>
      <c r="C178" s="11">
        <v>0</v>
      </c>
      <c r="D178" s="11">
        <v>0</v>
      </c>
      <c r="E178" s="12" t="s">
        <v>526</v>
      </c>
      <c r="F178" s="12"/>
      <c r="G178" s="11">
        <v>0</v>
      </c>
      <c r="H178" s="11">
        <v>0</v>
      </c>
      <c r="I178" s="11">
        <v>0</v>
      </c>
      <c r="J178" s="12" t="s">
        <v>526</v>
      </c>
      <c r="K178" s="12"/>
      <c r="L178" s="12"/>
      <c r="M178" s="12"/>
      <c r="O178" s="174"/>
    </row>
    <row r="179" spans="1:17" ht="11.25" customHeight="1" x14ac:dyDescent="0.2">
      <c r="A179" s="10" t="s">
        <v>110</v>
      </c>
      <c r="B179" s="11">
        <v>2.9249999999999998</v>
      </c>
      <c r="C179" s="11">
        <v>2.5099999999999998</v>
      </c>
      <c r="D179" s="11">
        <v>0.47</v>
      </c>
      <c r="E179" s="12">
        <v>-81.274900398406373</v>
      </c>
      <c r="F179" s="12"/>
      <c r="G179" s="11">
        <v>9.7469999999999999</v>
      </c>
      <c r="H179" s="11">
        <v>8.9499999999999993</v>
      </c>
      <c r="I179" s="11">
        <v>1.04</v>
      </c>
      <c r="J179" s="12">
        <v>-88.379888268156421</v>
      </c>
      <c r="K179" s="12"/>
      <c r="L179" s="12"/>
      <c r="M179" s="12"/>
      <c r="O179" s="174"/>
    </row>
    <row r="180" spans="1:17" ht="11.25" customHeight="1" x14ac:dyDescent="0.2">
      <c r="A180" s="10" t="s">
        <v>111</v>
      </c>
      <c r="B180" s="11">
        <v>0.18</v>
      </c>
      <c r="C180" s="11">
        <v>0.125</v>
      </c>
      <c r="D180" s="11">
        <v>4.8000000000000001E-2</v>
      </c>
      <c r="E180" s="12">
        <v>-61.6</v>
      </c>
      <c r="F180" s="12"/>
      <c r="G180" s="11">
        <v>0.63624999999999998</v>
      </c>
      <c r="H180" s="11">
        <v>0.44374999999999998</v>
      </c>
      <c r="I180" s="11">
        <v>0.108</v>
      </c>
      <c r="J180" s="12">
        <v>-75.661971830985919</v>
      </c>
      <c r="K180" s="12"/>
      <c r="L180" s="12"/>
      <c r="M180" s="12"/>
      <c r="O180" s="174"/>
    </row>
    <row r="181" spans="1:17" ht="11.25" customHeight="1" x14ac:dyDescent="0.2">
      <c r="A181" s="10" t="s">
        <v>112</v>
      </c>
      <c r="B181" s="11">
        <v>183.13271000000003</v>
      </c>
      <c r="C181" s="11">
        <v>152.06843000000001</v>
      </c>
      <c r="D181" s="11">
        <v>172.00926000000001</v>
      </c>
      <c r="E181" s="12">
        <v>13.113063638521155</v>
      </c>
      <c r="F181" s="12"/>
      <c r="G181" s="11">
        <v>808.23437000000013</v>
      </c>
      <c r="H181" s="11">
        <v>666.92778999999996</v>
      </c>
      <c r="I181" s="11">
        <v>817.00549000000001</v>
      </c>
      <c r="J181" s="12">
        <v>22.502840974732834</v>
      </c>
      <c r="K181" s="12"/>
      <c r="L181" s="12"/>
      <c r="M181" s="12"/>
      <c r="O181" s="174"/>
    </row>
    <row r="182" spans="1:17" ht="11.25" customHeight="1" x14ac:dyDescent="0.2">
      <c r="A182" s="10" t="s">
        <v>116</v>
      </c>
      <c r="B182" s="11">
        <v>734.5</v>
      </c>
      <c r="C182" s="11">
        <v>734.5</v>
      </c>
      <c r="D182" s="11">
        <v>2222.87</v>
      </c>
      <c r="E182" s="12">
        <v>202.63716814159289</v>
      </c>
      <c r="F182" s="12"/>
      <c r="G182" s="11">
        <v>278.07</v>
      </c>
      <c r="H182" s="11">
        <v>278.07</v>
      </c>
      <c r="I182" s="11">
        <v>863.09165000000007</v>
      </c>
      <c r="J182" s="12">
        <v>210.38646743625708</v>
      </c>
      <c r="K182" s="12"/>
      <c r="L182" s="12"/>
      <c r="M182" s="12"/>
      <c r="O182" s="174"/>
    </row>
    <row r="183" spans="1:17" ht="11.25" customHeight="1" x14ac:dyDescent="0.2">
      <c r="A183" s="10" t="s">
        <v>340</v>
      </c>
      <c r="B183" s="11">
        <v>1.5720000000000001</v>
      </c>
      <c r="C183" s="11">
        <v>1.1890000000000001</v>
      </c>
      <c r="D183" s="11">
        <v>0.23400000000000001</v>
      </c>
      <c r="E183" s="12">
        <v>-80.319596299411273</v>
      </c>
      <c r="F183" s="12"/>
      <c r="G183" s="11">
        <v>8.0540000000000003</v>
      </c>
      <c r="H183" s="11">
        <v>5.76</v>
      </c>
      <c r="I183" s="11">
        <v>1.1319999999999999</v>
      </c>
      <c r="J183" s="12">
        <v>-80.347222222222229</v>
      </c>
      <c r="K183" s="12"/>
      <c r="L183" s="12"/>
      <c r="M183" s="12"/>
      <c r="O183" s="174"/>
    </row>
    <row r="184" spans="1:17" x14ac:dyDescent="0.2">
      <c r="A184" s="209" t="s">
        <v>113</v>
      </c>
      <c r="B184" s="11">
        <v>6.0149999999999997</v>
      </c>
      <c r="C184" s="11">
        <v>4.09</v>
      </c>
      <c r="D184" s="11">
        <v>1</v>
      </c>
      <c r="E184" s="12">
        <v>-75.55012224938875</v>
      </c>
      <c r="F184" s="12"/>
      <c r="G184" s="11">
        <v>13.717499999999999</v>
      </c>
      <c r="H184" s="11">
        <v>9.9350000000000005</v>
      </c>
      <c r="I184" s="11">
        <v>1.915</v>
      </c>
      <c r="J184" s="12">
        <v>-80.724710619023654</v>
      </c>
      <c r="K184" s="12"/>
      <c r="L184" s="12"/>
      <c r="M184" s="12"/>
      <c r="O184" s="174"/>
    </row>
    <row r="185" spans="1:17" ht="11.25" customHeight="1" x14ac:dyDescent="0.2">
      <c r="A185" s="10" t="s">
        <v>114</v>
      </c>
      <c r="B185" s="11">
        <v>0.41499999999999998</v>
      </c>
      <c r="C185" s="11">
        <v>0.30499999999999999</v>
      </c>
      <c r="D185" s="11">
        <v>1041.5</v>
      </c>
      <c r="E185" s="12">
        <v>341375.40983606561</v>
      </c>
      <c r="F185" s="12"/>
      <c r="G185" s="11">
        <v>0.71399999999999997</v>
      </c>
      <c r="H185" s="11">
        <v>0.58199999999999996</v>
      </c>
      <c r="I185" s="11">
        <v>320.97300000000001</v>
      </c>
      <c r="J185" s="12">
        <v>55050.000000000015</v>
      </c>
      <c r="K185" s="12"/>
      <c r="L185" s="12"/>
      <c r="M185" s="12"/>
      <c r="O185" s="174"/>
    </row>
    <row r="186" spans="1:17" ht="11.25" customHeight="1" x14ac:dyDescent="0.2">
      <c r="A186" s="10" t="s">
        <v>315</v>
      </c>
      <c r="B186" s="11">
        <v>2598.3669999999997</v>
      </c>
      <c r="C186" s="11">
        <v>2598.2629999999999</v>
      </c>
      <c r="D186" s="11">
        <v>105.39</v>
      </c>
      <c r="E186" s="12">
        <v>-95.943828627048148</v>
      </c>
      <c r="F186" s="12"/>
      <c r="G186" s="11">
        <v>1212.2874999999999</v>
      </c>
      <c r="H186" s="11">
        <v>1211.6634999999999</v>
      </c>
      <c r="I186" s="11">
        <v>71.28</v>
      </c>
      <c r="J186" s="12">
        <v>-94.117178573093938</v>
      </c>
      <c r="K186" s="12"/>
      <c r="L186" s="12"/>
      <c r="M186" s="12"/>
      <c r="O186" s="174"/>
    </row>
    <row r="187" spans="1:17" ht="11.25" customHeight="1" x14ac:dyDescent="0.2">
      <c r="A187" s="10" t="s">
        <v>120</v>
      </c>
      <c r="B187" s="11">
        <v>46.321160000000006</v>
      </c>
      <c r="C187" s="11">
        <v>40.172159999999998</v>
      </c>
      <c r="D187" s="11">
        <v>43.286949999999997</v>
      </c>
      <c r="E187" s="12">
        <v>7.7536034905765661</v>
      </c>
      <c r="F187" s="12"/>
      <c r="G187" s="11">
        <v>187.05555999999999</v>
      </c>
      <c r="H187" s="11">
        <v>153.17680000000001</v>
      </c>
      <c r="I187" s="11">
        <v>288.70671000000004</v>
      </c>
      <c r="J187" s="12">
        <v>88.479397663353723</v>
      </c>
      <c r="K187" s="12"/>
      <c r="L187" s="12"/>
      <c r="M187" s="12"/>
      <c r="O187" s="174"/>
    </row>
    <row r="188" spans="1:17" ht="11.25" customHeight="1" x14ac:dyDescent="0.2">
      <c r="A188" s="10"/>
      <c r="B188" s="11"/>
      <c r="C188" s="11"/>
      <c r="D188" s="11"/>
      <c r="E188" s="12"/>
      <c r="F188" s="11"/>
      <c r="G188" s="11"/>
      <c r="H188" s="11"/>
      <c r="I188" s="11"/>
      <c r="J188" s="12"/>
      <c r="K188" s="12"/>
      <c r="L188" s="12"/>
      <c r="M188" s="12"/>
      <c r="O188" s="174"/>
    </row>
    <row r="189" spans="1:17" s="20" customFormat="1" ht="11.25" customHeight="1" x14ac:dyDescent="0.2">
      <c r="A189" s="89" t="s">
        <v>255</v>
      </c>
      <c r="B189" s="18">
        <v>205654.67825200001</v>
      </c>
      <c r="C189" s="18">
        <v>139450.84594199999</v>
      </c>
      <c r="D189" s="18">
        <v>150134.61030000003</v>
      </c>
      <c r="E189" s="16">
        <v>7.6613119740009239</v>
      </c>
      <c r="F189" s="16"/>
      <c r="G189" s="18">
        <v>216615.49762999997</v>
      </c>
      <c r="H189" s="18">
        <v>148957.38175</v>
      </c>
      <c r="I189" s="18">
        <v>157457.39272</v>
      </c>
      <c r="J189" s="16">
        <v>5.706337524289907</v>
      </c>
      <c r="K189" s="16"/>
      <c r="L189" s="16"/>
      <c r="M189" s="16"/>
      <c r="O189" s="173"/>
      <c r="P189" s="171"/>
      <c r="Q189" s="171"/>
    </row>
    <row r="190" spans="1:17" ht="11.25" customHeight="1" x14ac:dyDescent="0.2">
      <c r="A190" s="17"/>
      <c r="B190" s="18"/>
      <c r="C190" s="18"/>
      <c r="D190" s="18"/>
      <c r="E190" s="12"/>
      <c r="F190" s="16"/>
      <c r="G190" s="18"/>
      <c r="H190" s="18"/>
      <c r="I190" s="18"/>
      <c r="J190" s="12"/>
      <c r="K190" s="12"/>
      <c r="L190" s="12"/>
      <c r="M190" s="12"/>
      <c r="O190" s="174"/>
    </row>
    <row r="191" spans="1:17" ht="11.25" customHeight="1" x14ac:dyDescent="0.2">
      <c r="A191" s="9" t="s">
        <v>215</v>
      </c>
      <c r="B191" s="11">
        <v>15515.532345999996</v>
      </c>
      <c r="C191" s="11">
        <v>10642.446395999999</v>
      </c>
      <c r="D191" s="11">
        <v>9535.9846600000001</v>
      </c>
      <c r="E191" s="12">
        <v>-10.39668601399643</v>
      </c>
      <c r="G191" s="11">
        <v>48850.906900000016</v>
      </c>
      <c r="H191" s="11">
        <v>33260.956159999994</v>
      </c>
      <c r="I191" s="11">
        <v>28703.954960000006</v>
      </c>
      <c r="J191" s="12">
        <v>-13.700752251615327</v>
      </c>
      <c r="K191" s="12"/>
      <c r="L191" s="12"/>
      <c r="M191" s="12"/>
      <c r="O191" s="174"/>
    </row>
    <row r="192" spans="1:17" ht="11.25" customHeight="1" x14ac:dyDescent="0.2">
      <c r="A192" s="9" t="s">
        <v>104</v>
      </c>
      <c r="B192" s="11">
        <v>2278.0884100000003</v>
      </c>
      <c r="C192" s="11">
        <v>1963.0148299999996</v>
      </c>
      <c r="D192" s="11">
        <v>606.64243999999997</v>
      </c>
      <c r="E192" s="12">
        <v>-69.096390372150154</v>
      </c>
      <c r="G192" s="11">
        <v>6226.5953399999999</v>
      </c>
      <c r="H192" s="11">
        <v>5166.97469</v>
      </c>
      <c r="I192" s="11">
        <v>1804.9937099999997</v>
      </c>
      <c r="J192" s="12">
        <v>-65.066720502940967</v>
      </c>
      <c r="K192" s="12"/>
      <c r="L192" s="12"/>
      <c r="M192" s="12"/>
      <c r="O192" s="174"/>
    </row>
    <row r="193" spans="1:18" ht="11.25" customHeight="1" x14ac:dyDescent="0.2">
      <c r="A193" s="9" t="s">
        <v>1</v>
      </c>
      <c r="B193" s="11">
        <v>1546.7440200000001</v>
      </c>
      <c r="C193" s="11">
        <v>1260.1334400000001</v>
      </c>
      <c r="D193" s="11">
        <v>1159.0467400000002</v>
      </c>
      <c r="E193" s="12">
        <v>-8.0219044103773598</v>
      </c>
      <c r="G193" s="11">
        <v>7365.2097700000004</v>
      </c>
      <c r="H193" s="11">
        <v>5989.3353400000005</v>
      </c>
      <c r="I193" s="11">
        <v>4738.5332899999994</v>
      </c>
      <c r="J193" s="12">
        <v>-20.883820641106411</v>
      </c>
      <c r="K193" s="12"/>
      <c r="L193" s="12"/>
      <c r="M193" s="12"/>
      <c r="O193" s="174"/>
    </row>
    <row r="194" spans="1:18" ht="11.25" customHeight="1" x14ac:dyDescent="0.2">
      <c r="A194" s="9" t="s">
        <v>121</v>
      </c>
      <c r="B194" s="11">
        <v>186314.31347600001</v>
      </c>
      <c r="C194" s="11">
        <v>125585.25127599998</v>
      </c>
      <c r="D194" s="11">
        <v>138832.93646000003</v>
      </c>
      <c r="E194" s="12">
        <v>10.548758751045909</v>
      </c>
      <c r="G194" s="11">
        <v>154172.78561999995</v>
      </c>
      <c r="H194" s="11">
        <v>104540.11555999999</v>
      </c>
      <c r="I194" s="11">
        <v>122209.91075999998</v>
      </c>
      <c r="J194" s="12">
        <v>16.90240641628003</v>
      </c>
      <c r="K194" s="12"/>
      <c r="L194" s="12"/>
      <c r="M194" s="12"/>
      <c r="O194" s="174"/>
    </row>
    <row r="195" spans="1:18" x14ac:dyDescent="0.2">
      <c r="A195" s="84"/>
      <c r="B195" s="90"/>
      <c r="C195" s="90"/>
      <c r="D195" s="90"/>
      <c r="E195" s="90"/>
      <c r="F195" s="90"/>
      <c r="G195" s="90"/>
      <c r="H195" s="90"/>
      <c r="I195" s="90"/>
      <c r="J195" s="84"/>
      <c r="K195" s="9"/>
      <c r="L195" s="9"/>
      <c r="M195" s="9"/>
      <c r="O195" s="174"/>
    </row>
    <row r="196" spans="1:18" x14ac:dyDescent="0.2">
      <c r="A196" s="9" t="s">
        <v>410</v>
      </c>
      <c r="B196" s="9"/>
      <c r="C196" s="9"/>
      <c r="D196" s="9"/>
      <c r="E196" s="9"/>
      <c r="F196" s="9"/>
      <c r="G196" s="9"/>
      <c r="H196" s="9"/>
      <c r="I196" s="9"/>
      <c r="J196" s="9"/>
      <c r="K196" s="9"/>
      <c r="L196" s="9"/>
      <c r="M196" s="9"/>
      <c r="O196" s="174"/>
    </row>
    <row r="197" spans="1:18" ht="20.100000000000001" customHeight="1" x14ac:dyDescent="0.2">
      <c r="A197" s="404" t="s">
        <v>162</v>
      </c>
      <c r="B197" s="404"/>
      <c r="C197" s="404"/>
      <c r="D197" s="404"/>
      <c r="E197" s="404"/>
      <c r="F197" s="404"/>
      <c r="G197" s="404"/>
      <c r="H197" s="404"/>
      <c r="I197" s="404"/>
      <c r="J197" s="404"/>
      <c r="K197" s="357"/>
      <c r="L197" s="357"/>
      <c r="M197" s="357"/>
      <c r="O197" s="174"/>
    </row>
    <row r="198" spans="1:18" ht="20.100000000000001" customHeight="1" x14ac:dyDescent="0.2">
      <c r="A198" s="405" t="s">
        <v>157</v>
      </c>
      <c r="B198" s="405"/>
      <c r="C198" s="405"/>
      <c r="D198" s="405"/>
      <c r="E198" s="405"/>
      <c r="F198" s="405"/>
      <c r="G198" s="405"/>
      <c r="H198" s="405"/>
      <c r="I198" s="405"/>
      <c r="J198" s="405"/>
      <c r="K198" s="357"/>
      <c r="L198" s="357"/>
      <c r="M198" s="357"/>
      <c r="O198" s="174"/>
    </row>
    <row r="199" spans="1:18" s="20" customFormat="1" x14ac:dyDescent="0.2">
      <c r="A199" s="17"/>
      <c r="B199" s="406" t="s">
        <v>124</v>
      </c>
      <c r="C199" s="406"/>
      <c r="D199" s="406"/>
      <c r="E199" s="406"/>
      <c r="F199" s="358"/>
      <c r="G199" s="406" t="s">
        <v>421</v>
      </c>
      <c r="H199" s="406"/>
      <c r="I199" s="406"/>
      <c r="J199" s="406"/>
      <c r="K199" s="358"/>
      <c r="L199" s="358"/>
      <c r="M199" s="358"/>
      <c r="N199" s="91"/>
      <c r="O199" s="170"/>
      <c r="P199" s="170"/>
      <c r="Q199" s="170"/>
      <c r="R199" s="91"/>
    </row>
    <row r="200" spans="1:18" s="20" customFormat="1" x14ac:dyDescent="0.2">
      <c r="A200" s="17" t="s">
        <v>257</v>
      </c>
      <c r="B200" s="409">
        <v>2019</v>
      </c>
      <c r="C200" s="407" t="s">
        <v>512</v>
      </c>
      <c r="D200" s="407"/>
      <c r="E200" s="407"/>
      <c r="F200" s="358"/>
      <c r="G200" s="409">
        <v>2019</v>
      </c>
      <c r="H200" s="407" t="s">
        <v>512</v>
      </c>
      <c r="I200" s="407"/>
      <c r="J200" s="407"/>
      <c r="K200" s="358"/>
      <c r="L200" s="358"/>
      <c r="M200" s="358"/>
      <c r="N200" s="91"/>
      <c r="O200" s="170"/>
      <c r="P200" s="170"/>
      <c r="Q200" s="170"/>
      <c r="R200" s="91"/>
    </row>
    <row r="201" spans="1:18" s="20" customFormat="1" x14ac:dyDescent="0.2">
      <c r="A201" s="123"/>
      <c r="B201" s="412"/>
      <c r="C201" s="256">
        <v>2019</v>
      </c>
      <c r="D201" s="256">
        <v>2020</v>
      </c>
      <c r="E201" s="359" t="s">
        <v>524</v>
      </c>
      <c r="F201" s="125"/>
      <c r="G201" s="412"/>
      <c r="H201" s="256">
        <v>2019</v>
      </c>
      <c r="I201" s="256">
        <v>2020</v>
      </c>
      <c r="J201" s="359" t="s">
        <v>524</v>
      </c>
      <c r="K201" s="358"/>
      <c r="L201" s="358"/>
      <c r="M201" s="358"/>
      <c r="O201" s="171"/>
      <c r="P201" s="171"/>
      <c r="Q201" s="171"/>
    </row>
    <row r="202" spans="1:18" ht="11.25" customHeight="1" x14ac:dyDescent="0.2">
      <c r="A202" s="9"/>
      <c r="B202" s="9"/>
      <c r="C202" s="9"/>
      <c r="D202" s="9"/>
      <c r="E202" s="9"/>
      <c r="F202" s="9"/>
      <c r="G202" s="9"/>
      <c r="H202" s="9"/>
      <c r="I202" s="9"/>
      <c r="J202" s="9"/>
      <c r="K202" s="9"/>
      <c r="L202" s="9"/>
      <c r="M202" s="9"/>
      <c r="O202" s="174"/>
    </row>
    <row r="203" spans="1:18" s="21" customFormat="1" x14ac:dyDescent="0.2">
      <c r="A203" s="86" t="s">
        <v>291</v>
      </c>
      <c r="B203" s="86">
        <v>879531.89013200009</v>
      </c>
      <c r="C203" s="86">
        <v>655053.90079989983</v>
      </c>
      <c r="D203" s="86">
        <v>655474.76938989991</v>
      </c>
      <c r="E203" s="16">
        <v>6.4249459393522557E-2</v>
      </c>
      <c r="F203" s="86"/>
      <c r="G203" s="86">
        <v>1948261.5062600004</v>
      </c>
      <c r="H203" s="86">
        <v>1469820.2814400005</v>
      </c>
      <c r="I203" s="86">
        <v>1383264.8551600003</v>
      </c>
      <c r="J203" s="16">
        <v>-5.8888441922437522</v>
      </c>
      <c r="K203" s="16"/>
      <c r="L203" s="16"/>
      <c r="M203" s="16"/>
      <c r="O203" s="173"/>
      <c r="P203" s="201"/>
      <c r="Q203" s="201"/>
    </row>
    <row r="204" spans="1:18" s="21" customFormat="1" x14ac:dyDescent="0.2">
      <c r="A204" s="86"/>
      <c r="B204" s="86"/>
      <c r="C204" s="86"/>
      <c r="D204" s="86"/>
      <c r="E204" s="16"/>
      <c r="F204" s="86"/>
      <c r="G204" s="86"/>
      <c r="H204" s="86"/>
      <c r="I204" s="86"/>
      <c r="J204" s="16"/>
      <c r="K204" s="16"/>
      <c r="L204" s="16"/>
      <c r="M204" s="16"/>
      <c r="O204" s="173"/>
      <c r="P204" s="201"/>
      <c r="Q204" s="201"/>
    </row>
    <row r="205" spans="1:18" s="21" customFormat="1" x14ac:dyDescent="0.2">
      <c r="A205" s="86" t="s">
        <v>376</v>
      </c>
      <c r="B205" s="86">
        <v>868811.34736380004</v>
      </c>
      <c r="C205" s="86">
        <v>647354.40209079988</v>
      </c>
      <c r="D205" s="86">
        <v>647725.15449209989</v>
      </c>
      <c r="E205" s="16">
        <v>5.7271936377119914E-2</v>
      </c>
      <c r="F205" s="86"/>
      <c r="G205" s="86">
        <v>1925011.9212500004</v>
      </c>
      <c r="H205" s="86">
        <v>1452466.4950700004</v>
      </c>
      <c r="I205" s="86">
        <v>1371849.3218700003</v>
      </c>
      <c r="J205" s="16">
        <v>-5.5503637070894882</v>
      </c>
      <c r="K205" s="16"/>
      <c r="L205" s="16"/>
      <c r="M205" s="16"/>
      <c r="O205" s="173"/>
      <c r="P205" s="201"/>
      <c r="Q205" s="201"/>
    </row>
    <row r="206" spans="1:18" s="21" customFormat="1" x14ac:dyDescent="0.2">
      <c r="A206" s="86"/>
      <c r="B206" s="86"/>
      <c r="C206" s="86"/>
      <c r="D206" s="86"/>
      <c r="E206" s="16"/>
      <c r="F206" s="86"/>
      <c r="G206" s="86"/>
      <c r="H206" s="86"/>
      <c r="I206" s="86"/>
      <c r="J206" s="16"/>
      <c r="K206" s="16"/>
      <c r="L206" s="16"/>
      <c r="M206" s="16"/>
      <c r="O206" s="173"/>
      <c r="P206" s="201"/>
      <c r="Q206" s="201"/>
    </row>
    <row r="207" spans="1:18" s="20" customFormat="1" ht="11.25" customHeight="1" x14ac:dyDescent="0.2">
      <c r="A207" s="208" t="s">
        <v>491</v>
      </c>
      <c r="B207" s="18">
        <v>508764.46541380003</v>
      </c>
      <c r="C207" s="18">
        <v>380694.26589079993</v>
      </c>
      <c r="D207" s="18">
        <v>385997.95049209992</v>
      </c>
      <c r="E207" s="16">
        <v>1.393161147013771</v>
      </c>
      <c r="F207" s="16"/>
      <c r="G207" s="18">
        <v>1588956.6541500003</v>
      </c>
      <c r="H207" s="18">
        <v>1197840.7132100004</v>
      </c>
      <c r="I207" s="18">
        <v>1154637.4058900003</v>
      </c>
      <c r="J207" s="16">
        <v>-3.606765644509025</v>
      </c>
      <c r="K207" s="16"/>
      <c r="L207" s="16"/>
      <c r="M207" s="16"/>
      <c r="O207" s="173"/>
      <c r="P207" s="171"/>
      <c r="Q207" s="171"/>
    </row>
    <row r="208" spans="1:18" ht="11.25" customHeight="1" x14ac:dyDescent="0.2">
      <c r="A208" s="9"/>
      <c r="B208" s="11"/>
      <c r="C208" s="11"/>
      <c r="D208" s="315"/>
      <c r="E208" s="16"/>
      <c r="F208" s="12"/>
      <c r="G208" s="11"/>
      <c r="H208" s="11"/>
      <c r="I208" s="11"/>
      <c r="J208" s="16"/>
      <c r="K208" s="16"/>
      <c r="L208" s="16"/>
      <c r="M208" s="16"/>
      <c r="O208" s="174"/>
    </row>
    <row r="209" spans="1:22" s="20" customFormat="1" ht="22.5" x14ac:dyDescent="0.2">
      <c r="A209" s="208" t="s">
        <v>490</v>
      </c>
      <c r="B209" s="18">
        <v>444001.64039120002</v>
      </c>
      <c r="C209" s="18">
        <v>332899.44616819994</v>
      </c>
      <c r="D209" s="18">
        <v>336192.71079209994</v>
      </c>
      <c r="E209" s="16">
        <v>0.98926707803414615</v>
      </c>
      <c r="F209" s="16"/>
      <c r="G209" s="18">
        <v>1445040.2041700003</v>
      </c>
      <c r="H209" s="18">
        <v>1090573.2584900004</v>
      </c>
      <c r="I209" s="18">
        <v>1049398.2131800002</v>
      </c>
      <c r="J209" s="16">
        <v>-3.7755414401973155</v>
      </c>
      <c r="K209" s="16"/>
      <c r="L209" s="16"/>
      <c r="M209" s="16"/>
      <c r="O209" s="203"/>
      <c r="P209" s="203"/>
      <c r="Q209" s="204"/>
      <c r="R209" s="113"/>
      <c r="S209" s="113"/>
      <c r="T209" s="113"/>
    </row>
    <row r="210" spans="1:22" s="20" customFormat="1" ht="11.25" customHeight="1" x14ac:dyDescent="0.2">
      <c r="A210" s="17"/>
      <c r="B210" s="18"/>
      <c r="C210" s="18"/>
      <c r="D210" s="18"/>
      <c r="E210" s="16"/>
      <c r="F210" s="16"/>
      <c r="G210" s="18"/>
      <c r="H210" s="18"/>
      <c r="I210" s="18"/>
      <c r="J210" s="12"/>
      <c r="K210" s="12"/>
      <c r="L210" s="12"/>
      <c r="M210" s="12"/>
      <c r="O210" s="260"/>
      <c r="P210" s="260"/>
      <c r="Q210" s="261"/>
      <c r="R210" s="262"/>
      <c r="S210" s="262"/>
      <c r="T210" s="262"/>
    </row>
    <row r="211" spans="1:22" s="20" customFormat="1" ht="15" customHeight="1" x14ac:dyDescent="0.2">
      <c r="A211" s="209" t="s">
        <v>344</v>
      </c>
      <c r="B211" s="11">
        <v>32796.679317999995</v>
      </c>
      <c r="C211" s="11">
        <v>24553.276805999998</v>
      </c>
      <c r="D211" s="11">
        <v>28238.711962900001</v>
      </c>
      <c r="E211" s="12">
        <v>15.00995238240219</v>
      </c>
      <c r="F211" s="16"/>
      <c r="G211" s="11">
        <v>103951.68497999998</v>
      </c>
      <c r="H211" s="11">
        <v>78781.911980000063</v>
      </c>
      <c r="I211" s="11">
        <v>84635.355170000024</v>
      </c>
      <c r="J211" s="12">
        <v>7.4299328905421191</v>
      </c>
      <c r="K211" s="12"/>
      <c r="L211" s="12"/>
      <c r="M211" s="12"/>
      <c r="O211" s="260"/>
      <c r="P211" s="260"/>
      <c r="Q211" s="261"/>
      <c r="R211" s="262"/>
      <c r="S211" s="262"/>
      <c r="T211" s="262"/>
    </row>
    <row r="212" spans="1:22" s="20" customFormat="1" ht="11.25" customHeight="1" x14ac:dyDescent="0.2">
      <c r="A212" s="209" t="s">
        <v>393</v>
      </c>
      <c r="B212" s="11">
        <v>4.8285</v>
      </c>
      <c r="C212" s="11">
        <v>2.1105</v>
      </c>
      <c r="D212" s="11">
        <v>0.09</v>
      </c>
      <c r="E212" s="12">
        <v>-95.735607675906181</v>
      </c>
      <c r="F212" s="18"/>
      <c r="G212" s="11">
        <v>35.277860000000004</v>
      </c>
      <c r="H212" s="11">
        <v>15.688439999999998</v>
      </c>
      <c r="I212" s="11">
        <v>0.69162000000000001</v>
      </c>
      <c r="J212" s="12">
        <v>-95.591531089133142</v>
      </c>
      <c r="K212" s="12"/>
      <c r="L212" s="12"/>
      <c r="M212" s="12"/>
      <c r="O212" s="260"/>
      <c r="P212" s="260"/>
      <c r="Q212" s="261"/>
      <c r="R212" s="262"/>
      <c r="S212" s="262"/>
      <c r="T212" s="262"/>
    </row>
    <row r="213" spans="1:22" s="20" customFormat="1" ht="11.25" customHeight="1" x14ac:dyDescent="0.2">
      <c r="A213" s="209" t="s">
        <v>394</v>
      </c>
      <c r="B213" s="11">
        <v>691.79549999999995</v>
      </c>
      <c r="C213" s="11">
        <v>687.048</v>
      </c>
      <c r="D213" s="11">
        <v>280.48950000000002</v>
      </c>
      <c r="E213" s="12">
        <v>-59.174686484787088</v>
      </c>
      <c r="F213" s="16"/>
      <c r="G213" s="11">
        <v>697.22969999999998</v>
      </c>
      <c r="H213" s="11">
        <v>679.43388000000004</v>
      </c>
      <c r="I213" s="11">
        <v>453.21244000000002</v>
      </c>
      <c r="J213" s="12">
        <v>-33.295578371805661</v>
      </c>
      <c r="K213" s="12"/>
      <c r="L213" s="12"/>
      <c r="M213" s="12"/>
      <c r="O213" s="260"/>
      <c r="P213" s="260"/>
      <c r="Q213" s="261"/>
      <c r="R213" s="262"/>
      <c r="S213" s="262"/>
      <c r="T213" s="262"/>
    </row>
    <row r="214" spans="1:22" s="20" customFormat="1" ht="11.25" customHeight="1" x14ac:dyDescent="0.2">
      <c r="A214" s="209" t="s">
        <v>395</v>
      </c>
      <c r="B214" s="11">
        <v>178.79400000000001</v>
      </c>
      <c r="C214" s="11">
        <v>143.18100000000001</v>
      </c>
      <c r="D214" s="11">
        <v>65.641499999999994</v>
      </c>
      <c r="E214" s="12">
        <v>-54.154880885033634</v>
      </c>
      <c r="F214" s="16"/>
      <c r="G214" s="11">
        <v>728.48215000000005</v>
      </c>
      <c r="H214" s="11">
        <v>586.14164999999991</v>
      </c>
      <c r="I214" s="11">
        <v>221.50197</v>
      </c>
      <c r="J214" s="12">
        <v>-62.210163703603037</v>
      </c>
      <c r="K214" s="12"/>
      <c r="L214" s="12"/>
      <c r="M214" s="12"/>
      <c r="O214" s="260"/>
      <c r="P214" s="260"/>
      <c r="Q214" s="261"/>
      <c r="R214" s="262"/>
      <c r="S214" s="262"/>
      <c r="T214" s="262"/>
    </row>
    <row r="215" spans="1:22" s="20" customFormat="1" ht="11.25" customHeight="1" x14ac:dyDescent="0.2">
      <c r="A215" s="209" t="s">
        <v>396</v>
      </c>
      <c r="B215" s="11">
        <v>1537.3179</v>
      </c>
      <c r="C215" s="11">
        <v>1256.2568999999999</v>
      </c>
      <c r="D215" s="11">
        <v>1386.367</v>
      </c>
      <c r="E215" s="12">
        <v>10.356965999549942</v>
      </c>
      <c r="F215" s="16"/>
      <c r="G215" s="11">
        <v>4851.1858000000011</v>
      </c>
      <c r="H215" s="11">
        <v>3844.4425800000008</v>
      </c>
      <c r="I215" s="11">
        <v>4711.5092800000011</v>
      </c>
      <c r="J215" s="12">
        <v>22.553769030411686</v>
      </c>
      <c r="K215" s="12"/>
      <c r="L215" s="12"/>
      <c r="M215" s="12"/>
      <c r="O215" s="260"/>
      <c r="P215" s="260"/>
      <c r="Q215" s="261"/>
      <c r="R215" s="262"/>
      <c r="S215" s="262"/>
      <c r="T215" s="262"/>
    </row>
    <row r="216" spans="1:22" s="20" customFormat="1" ht="11.25" customHeight="1" x14ac:dyDescent="0.2">
      <c r="A216" s="209" t="s">
        <v>397</v>
      </c>
      <c r="B216" s="11">
        <v>40815.580836999994</v>
      </c>
      <c r="C216" s="11">
        <v>30737.463181999996</v>
      </c>
      <c r="D216" s="11">
        <v>33612.789951600003</v>
      </c>
      <c r="E216" s="12">
        <v>9.3544699917975436</v>
      </c>
      <c r="F216" s="16"/>
      <c r="G216" s="11">
        <v>116216.83513000001</v>
      </c>
      <c r="H216" s="11">
        <v>87857.945450000043</v>
      </c>
      <c r="I216" s="11">
        <v>92781.589419999989</v>
      </c>
      <c r="J216" s="12">
        <v>5.6040964135702325</v>
      </c>
      <c r="K216" s="12"/>
      <c r="L216" s="12"/>
      <c r="M216" s="12"/>
      <c r="O216" s="260"/>
      <c r="P216" s="260"/>
      <c r="Q216" s="261"/>
      <c r="R216" s="262"/>
      <c r="S216" s="262"/>
      <c r="T216" s="262"/>
    </row>
    <row r="217" spans="1:22" s="20" customFormat="1" ht="11.25" customHeight="1" x14ac:dyDescent="0.2">
      <c r="A217" s="209" t="s">
        <v>345</v>
      </c>
      <c r="B217" s="11">
        <v>4223.8457500000004</v>
      </c>
      <c r="C217" s="11">
        <v>3033.9567499999998</v>
      </c>
      <c r="D217" s="11">
        <v>4440.7852760000005</v>
      </c>
      <c r="E217" s="12">
        <v>46.369432458125885</v>
      </c>
      <c r="F217" s="16"/>
      <c r="G217" s="11">
        <v>12610.332469999999</v>
      </c>
      <c r="H217" s="11">
        <v>9216.1580300000005</v>
      </c>
      <c r="I217" s="11">
        <v>13230.44037</v>
      </c>
      <c r="J217" s="12">
        <v>43.55700419776764</v>
      </c>
      <c r="K217" s="12"/>
      <c r="L217" s="12"/>
      <c r="M217" s="12"/>
      <c r="O217" s="260"/>
      <c r="P217" s="260"/>
      <c r="Q217" s="261"/>
      <c r="R217" s="262"/>
      <c r="S217" s="262"/>
      <c r="T217" s="262"/>
    </row>
    <row r="218" spans="1:22" s="20" customFormat="1" ht="11.25" customHeight="1" x14ac:dyDescent="0.2">
      <c r="A218" s="209" t="s">
        <v>304</v>
      </c>
      <c r="B218" s="11">
        <v>43691.104656500007</v>
      </c>
      <c r="C218" s="11">
        <v>31893.084086499999</v>
      </c>
      <c r="D218" s="11">
        <v>30356.361079999991</v>
      </c>
      <c r="E218" s="12">
        <v>-4.8183581190584448</v>
      </c>
      <c r="F218" s="16"/>
      <c r="G218" s="11">
        <v>117382.17109000006</v>
      </c>
      <c r="H218" s="11">
        <v>86308.952090000006</v>
      </c>
      <c r="I218" s="11">
        <v>81538.120770000009</v>
      </c>
      <c r="J218" s="12">
        <v>-5.5276204895004781</v>
      </c>
      <c r="K218" s="12"/>
      <c r="L218" s="12"/>
      <c r="M218" s="12"/>
      <c r="O218" s="260"/>
      <c r="P218" s="260"/>
      <c r="Q218" s="261"/>
      <c r="R218" s="262"/>
      <c r="S218" s="262"/>
      <c r="T218" s="262"/>
    </row>
    <row r="219" spans="1:22" s="20" customFormat="1" ht="11.25" customHeight="1" x14ac:dyDescent="0.2">
      <c r="A219" s="209" t="s">
        <v>398</v>
      </c>
      <c r="B219" s="11">
        <v>129.16225</v>
      </c>
      <c r="C219" s="11">
        <v>94.024500000000003</v>
      </c>
      <c r="D219" s="11">
        <v>134.90100000000001</v>
      </c>
      <c r="E219" s="12">
        <v>43.474307228435151</v>
      </c>
      <c r="F219" s="16"/>
      <c r="G219" s="11">
        <v>888.55829000000006</v>
      </c>
      <c r="H219" s="11">
        <v>654.45177999999999</v>
      </c>
      <c r="I219" s="11">
        <v>826.71206999999993</v>
      </c>
      <c r="J219" s="12">
        <v>26.321311250769313</v>
      </c>
      <c r="K219" s="12"/>
      <c r="L219" s="12"/>
      <c r="M219" s="12"/>
      <c r="O219" s="260"/>
      <c r="P219" s="260"/>
      <c r="Q219" s="261"/>
      <c r="R219" s="262"/>
      <c r="S219" s="262"/>
      <c r="T219" s="262"/>
    </row>
    <row r="220" spans="1:22" s="20" customFormat="1" ht="11.25" customHeight="1" x14ac:dyDescent="0.2">
      <c r="A220" s="209" t="s">
        <v>399</v>
      </c>
      <c r="B220" s="11">
        <v>80359.330487400017</v>
      </c>
      <c r="C220" s="11">
        <v>60164.782122399985</v>
      </c>
      <c r="D220" s="11">
        <v>60473.384545999972</v>
      </c>
      <c r="E220" s="12">
        <v>0.51292868138732217</v>
      </c>
      <c r="F220" s="16"/>
      <c r="G220" s="11">
        <v>276383.31130000012</v>
      </c>
      <c r="H220" s="11">
        <v>207099.87248000002</v>
      </c>
      <c r="I220" s="11">
        <v>200219.42515999981</v>
      </c>
      <c r="J220" s="12">
        <v>-3.3222846724179789</v>
      </c>
      <c r="K220" s="12"/>
      <c r="L220" s="12"/>
      <c r="M220" s="12"/>
      <c r="O220" s="260"/>
      <c r="P220" s="260"/>
      <c r="Q220" s="261"/>
      <c r="R220" s="262"/>
      <c r="S220" s="262"/>
      <c r="T220" s="262"/>
    </row>
    <row r="221" spans="1:22" s="20" customFormat="1" ht="11.25" customHeight="1" x14ac:dyDescent="0.2">
      <c r="A221" s="209" t="s">
        <v>400</v>
      </c>
      <c r="B221" s="11">
        <v>29492.770469999999</v>
      </c>
      <c r="C221" s="11">
        <v>22016.75734</v>
      </c>
      <c r="D221" s="11">
        <v>20334.750448000003</v>
      </c>
      <c r="E221" s="12">
        <v>-7.6396667593920853</v>
      </c>
      <c r="F221" s="16"/>
      <c r="G221" s="11">
        <v>102862.20537000001</v>
      </c>
      <c r="H221" s="11">
        <v>76693.899740000008</v>
      </c>
      <c r="I221" s="11">
        <v>66415.551719999974</v>
      </c>
      <c r="J221" s="12">
        <v>-13.401780395630752</v>
      </c>
      <c r="K221" s="12"/>
      <c r="L221" s="12"/>
      <c r="M221" s="12"/>
      <c r="O221" s="173"/>
      <c r="P221" s="265"/>
      <c r="Q221" s="178"/>
      <c r="R221" s="179"/>
      <c r="S221" s="179"/>
      <c r="T221" s="179"/>
    </row>
    <row r="222" spans="1:22" ht="11.25" customHeight="1" x14ac:dyDescent="0.2">
      <c r="A222" s="209" t="s">
        <v>401</v>
      </c>
      <c r="B222" s="11">
        <v>5275.91165</v>
      </c>
      <c r="C222" s="11">
        <v>3928.7272499999999</v>
      </c>
      <c r="D222" s="11">
        <v>4354.6869699999997</v>
      </c>
      <c r="E222" s="12">
        <v>10.842181014220316</v>
      </c>
      <c r="F222" s="12"/>
      <c r="G222" s="11">
        <v>17004.070090000016</v>
      </c>
      <c r="H222" s="11">
        <v>12477.888119999998</v>
      </c>
      <c r="I222" s="11">
        <v>13383.968190000003</v>
      </c>
      <c r="J222" s="12">
        <v>7.2614857681542162</v>
      </c>
      <c r="K222" s="12"/>
      <c r="L222" s="12"/>
      <c r="M222" s="12"/>
      <c r="O222" s="261"/>
      <c r="P222" s="264"/>
      <c r="Q222" s="261"/>
      <c r="R222" s="262"/>
      <c r="S222" s="262"/>
      <c r="T222" s="262"/>
    </row>
    <row r="223" spans="1:22" ht="11.25" customHeight="1" x14ac:dyDescent="0.2">
      <c r="A223" s="209" t="s">
        <v>305</v>
      </c>
      <c r="B223" s="11">
        <v>32268.657618000001</v>
      </c>
      <c r="C223" s="11">
        <v>24593.468601999997</v>
      </c>
      <c r="D223" s="11">
        <v>23185.009428000001</v>
      </c>
      <c r="E223" s="12">
        <v>-5.7269643285919329</v>
      </c>
      <c r="F223" s="12"/>
      <c r="G223" s="11">
        <v>89027.096370000028</v>
      </c>
      <c r="H223" s="11">
        <v>68052.674869999988</v>
      </c>
      <c r="I223" s="11">
        <v>62566.16094999999</v>
      </c>
      <c r="J223" s="12">
        <v>-8.0621576308070217</v>
      </c>
      <c r="K223" s="12"/>
      <c r="L223" s="12"/>
      <c r="M223" s="12"/>
      <c r="O223" s="174"/>
    </row>
    <row r="224" spans="1:22" ht="11.25" customHeight="1" x14ac:dyDescent="0.2">
      <c r="A224" s="209" t="s">
        <v>342</v>
      </c>
      <c r="B224" s="11">
        <v>7519.0720999999994</v>
      </c>
      <c r="C224" s="11">
        <v>5710.7565200000008</v>
      </c>
      <c r="D224" s="11">
        <v>6710.1383770000002</v>
      </c>
      <c r="E224" s="12">
        <v>17.49999064922487</v>
      </c>
      <c r="F224" s="12"/>
      <c r="G224" s="11">
        <v>32948.962229999997</v>
      </c>
      <c r="H224" s="11">
        <v>25068.872190000002</v>
      </c>
      <c r="I224" s="11">
        <v>26693.106870000014</v>
      </c>
      <c r="J224" s="12">
        <v>6.479089556521501</v>
      </c>
      <c r="K224" s="12"/>
      <c r="L224" s="12"/>
      <c r="M224" s="12"/>
      <c r="O224" s="174"/>
      <c r="P224" s="175"/>
      <c r="Q224" s="261"/>
      <c r="R224" s="262"/>
      <c r="S224" s="262"/>
      <c r="T224" s="262"/>
      <c r="U224" s="262"/>
      <c r="V224" s="262"/>
    </row>
    <row r="225" spans="1:22" ht="11.25" customHeight="1" x14ac:dyDescent="0.2">
      <c r="A225" s="209" t="s">
        <v>306</v>
      </c>
      <c r="B225" s="11">
        <v>7079.1099600000007</v>
      </c>
      <c r="C225" s="11">
        <v>5238.4591399999999</v>
      </c>
      <c r="D225" s="11">
        <v>5451.2791100000004</v>
      </c>
      <c r="E225" s="12">
        <v>4.0626444592254813</v>
      </c>
      <c r="F225" s="12"/>
      <c r="G225" s="11">
        <v>30918.044360000004</v>
      </c>
      <c r="H225" s="11">
        <v>22958.420349999997</v>
      </c>
      <c r="I225" s="11">
        <v>21128.553980000012</v>
      </c>
      <c r="J225" s="12">
        <v>-7.9703496238145419</v>
      </c>
      <c r="K225" s="12"/>
      <c r="L225" s="12"/>
      <c r="M225" s="12"/>
      <c r="O225" s="174"/>
      <c r="Q225" s="180"/>
      <c r="R225" s="181"/>
      <c r="S225" s="181"/>
      <c r="T225" s="181"/>
      <c r="U225" s="181"/>
      <c r="V225" s="181"/>
    </row>
    <row r="226" spans="1:22" ht="11.25" customHeight="1" x14ac:dyDescent="0.2">
      <c r="A226" s="209" t="s">
        <v>307</v>
      </c>
      <c r="B226" s="11">
        <v>3414.9612800000009</v>
      </c>
      <c r="C226" s="11">
        <v>2556.7835799999998</v>
      </c>
      <c r="D226" s="11">
        <v>2981.1751899999999</v>
      </c>
      <c r="E226" s="12">
        <v>16.598652045473486</v>
      </c>
      <c r="F226" s="12"/>
      <c r="G226" s="11">
        <v>15603.146169999998</v>
      </c>
      <c r="H226" s="11">
        <v>12141.529029999996</v>
      </c>
      <c r="I226" s="11">
        <v>11457.88168</v>
      </c>
      <c r="J226" s="12">
        <v>-5.6306528470244501</v>
      </c>
      <c r="K226" s="12"/>
      <c r="L226" s="12"/>
      <c r="M226" s="12"/>
      <c r="O226" s="174"/>
      <c r="Q226" s="175"/>
      <c r="R226" s="13"/>
      <c r="S226" s="13"/>
      <c r="T226" s="13"/>
    </row>
    <row r="227" spans="1:22" ht="11.25" customHeight="1" x14ac:dyDescent="0.2">
      <c r="A227" s="209" t="s">
        <v>343</v>
      </c>
      <c r="B227" s="11">
        <v>144936.70627170001</v>
      </c>
      <c r="C227" s="11">
        <v>108793.21372669998</v>
      </c>
      <c r="D227" s="11">
        <v>105392.86470659998</v>
      </c>
      <c r="E227" s="12">
        <v>-3.1255157409376864</v>
      </c>
      <c r="F227" s="12"/>
      <c r="G227" s="11">
        <v>496438.17277</v>
      </c>
      <c r="H227" s="11">
        <v>377134.22479000024</v>
      </c>
      <c r="I227" s="11">
        <v>345739.2656800003</v>
      </c>
      <c r="J227" s="12">
        <v>-8.3246115166242447</v>
      </c>
      <c r="K227" s="12"/>
      <c r="L227" s="12"/>
      <c r="M227" s="12"/>
      <c r="O227" s="174"/>
    </row>
    <row r="228" spans="1:22" ht="11.25" customHeight="1" x14ac:dyDescent="0.2">
      <c r="A228" s="209" t="s">
        <v>359</v>
      </c>
      <c r="B228" s="11">
        <v>9586.0118426000008</v>
      </c>
      <c r="C228" s="11">
        <v>7496.0961626000008</v>
      </c>
      <c r="D228" s="11">
        <v>8793.2847459999994</v>
      </c>
      <c r="E228" s="12">
        <v>17.304855157435341</v>
      </c>
      <c r="F228" s="12"/>
      <c r="G228" s="11">
        <v>26493.438039999994</v>
      </c>
      <c r="H228" s="11">
        <v>21000.751040000003</v>
      </c>
      <c r="I228" s="11">
        <v>23395.165839999998</v>
      </c>
      <c r="J228" s="12">
        <v>11.401567474607788</v>
      </c>
      <c r="K228" s="12"/>
      <c r="L228" s="12"/>
      <c r="M228" s="12"/>
      <c r="O228" s="174"/>
    </row>
    <row r="229" spans="1:22" ht="11.25" customHeight="1" x14ac:dyDescent="0.2">
      <c r="A229" s="9"/>
      <c r="B229" s="11"/>
      <c r="C229" s="11"/>
      <c r="D229" s="11"/>
      <c r="E229" s="12"/>
      <c r="F229" s="12"/>
      <c r="G229" s="11"/>
      <c r="H229" s="11"/>
      <c r="I229" s="11"/>
      <c r="J229" s="12"/>
      <c r="K229" s="12"/>
      <c r="L229" s="12"/>
      <c r="M229" s="12"/>
      <c r="O229" s="174"/>
      <c r="P229" s="175"/>
      <c r="Q229" s="175"/>
      <c r="R229" s="13"/>
      <c r="S229" s="13"/>
      <c r="T229" s="13"/>
    </row>
    <row r="230" spans="1:22" s="20" customFormat="1" ht="11.25" customHeight="1" x14ac:dyDescent="0.2">
      <c r="A230" s="17" t="s">
        <v>489</v>
      </c>
      <c r="B230" s="18">
        <v>64762.825022600002</v>
      </c>
      <c r="C230" s="18">
        <v>47794.819722599997</v>
      </c>
      <c r="D230" s="18">
        <v>49805.239699999998</v>
      </c>
      <c r="E230" s="16">
        <v>4.2063553938866676</v>
      </c>
      <c r="F230" s="16"/>
      <c r="G230" s="18">
        <v>143916.44997999998</v>
      </c>
      <c r="H230" s="18">
        <v>107267.45471999999</v>
      </c>
      <c r="I230" s="18">
        <v>105239.19271</v>
      </c>
      <c r="J230" s="16">
        <v>-1.8908456579811173</v>
      </c>
      <c r="K230" s="16"/>
      <c r="L230" s="16"/>
      <c r="M230" s="16"/>
      <c r="O230" s="173"/>
      <c r="P230" s="171"/>
      <c r="Q230" s="171"/>
    </row>
    <row r="231" spans="1:22" ht="11.25" customHeight="1" x14ac:dyDescent="0.2">
      <c r="A231" s="9" t="s">
        <v>486</v>
      </c>
      <c r="B231" s="11">
        <v>18007.542859599998</v>
      </c>
      <c r="C231" s="11">
        <v>13660.679859600001</v>
      </c>
      <c r="D231" s="11">
        <v>18783.351999999999</v>
      </c>
      <c r="E231" s="12">
        <v>37.499393829949526</v>
      </c>
      <c r="F231" s="12"/>
      <c r="G231" s="11">
        <v>33819.719470000004</v>
      </c>
      <c r="H231" s="11">
        <v>25804.595099999999</v>
      </c>
      <c r="I231" s="11">
        <v>34654.69212</v>
      </c>
      <c r="J231" s="12">
        <v>34.296593245130992</v>
      </c>
      <c r="K231" s="12"/>
      <c r="L231" s="12"/>
      <c r="M231" s="12"/>
      <c r="O231" s="314"/>
      <c r="P231" s="175"/>
      <c r="Q231" s="175"/>
    </row>
    <row r="232" spans="1:22" ht="11.25" customHeight="1" x14ac:dyDescent="0.2">
      <c r="A232" s="9" t="s">
        <v>487</v>
      </c>
      <c r="B232" s="11">
        <v>41055.895760000007</v>
      </c>
      <c r="C232" s="11">
        <v>29951.170260000003</v>
      </c>
      <c r="D232" s="11">
        <v>27909.308499999999</v>
      </c>
      <c r="E232" s="12">
        <v>-6.8173021029730023</v>
      </c>
      <c r="F232" s="12"/>
      <c r="G232" s="11">
        <v>87754.960499999972</v>
      </c>
      <c r="H232" s="11">
        <v>64921.674139999996</v>
      </c>
      <c r="I232" s="11">
        <v>58053.068370000008</v>
      </c>
      <c r="J232" s="12">
        <v>-10.579834640721401</v>
      </c>
      <c r="K232" s="12"/>
      <c r="L232" s="12"/>
      <c r="M232" s="12"/>
      <c r="O232" s="174"/>
      <c r="P232" s="175"/>
      <c r="Q232" s="175"/>
    </row>
    <row r="233" spans="1:22" ht="11.25" customHeight="1" x14ac:dyDescent="0.2">
      <c r="A233" s="9" t="s">
        <v>484</v>
      </c>
      <c r="B233" s="11">
        <v>1090.5083999999999</v>
      </c>
      <c r="C233" s="11">
        <v>820.82010000000014</v>
      </c>
      <c r="D233" s="11">
        <v>747.52470000000005</v>
      </c>
      <c r="E233" s="12">
        <v>-8.9295327928738573</v>
      </c>
      <c r="F233" s="12"/>
      <c r="G233" s="11">
        <v>3804.7596800000001</v>
      </c>
      <c r="H233" s="11">
        <v>3025.9444200000003</v>
      </c>
      <c r="I233" s="11">
        <v>2379.7711399999998</v>
      </c>
      <c r="J233" s="12">
        <v>-21.354433205352805</v>
      </c>
      <c r="K233" s="12"/>
      <c r="L233" s="12"/>
      <c r="M233" s="12"/>
      <c r="O233" s="174"/>
      <c r="P233" s="175"/>
      <c r="Q233" s="175"/>
    </row>
    <row r="234" spans="1:22" ht="11.25" customHeight="1" x14ac:dyDescent="0.2">
      <c r="A234" s="9" t="s">
        <v>54</v>
      </c>
      <c r="B234" s="11">
        <v>4608.8780030000007</v>
      </c>
      <c r="C234" s="11">
        <v>3362.1495030000001</v>
      </c>
      <c r="D234" s="11">
        <v>2365.0545000000002</v>
      </c>
      <c r="E234" s="12">
        <v>-29.656474291530031</v>
      </c>
      <c r="F234" s="12"/>
      <c r="G234" s="11">
        <v>18537.010329999997</v>
      </c>
      <c r="H234" s="11">
        <v>13515.24106</v>
      </c>
      <c r="I234" s="11">
        <v>10151.661079999993</v>
      </c>
      <c r="J234" s="12">
        <v>-24.887310297075885</v>
      </c>
      <c r="K234" s="12"/>
      <c r="L234" s="12"/>
      <c r="M234" s="12"/>
      <c r="O234" s="314"/>
    </row>
    <row r="235" spans="1:22" ht="11.25" customHeight="1" x14ac:dyDescent="0.2">
      <c r="A235" s="9"/>
      <c r="B235" s="11"/>
      <c r="C235" s="11"/>
      <c r="D235" s="11"/>
      <c r="E235" s="12"/>
      <c r="F235" s="12"/>
      <c r="G235" s="11"/>
      <c r="H235" s="11"/>
      <c r="I235" s="11"/>
      <c r="J235" s="12"/>
      <c r="K235" s="12"/>
      <c r="L235" s="12"/>
      <c r="M235" s="12"/>
      <c r="O235" s="314"/>
    </row>
    <row r="236" spans="1:22" s="20" customFormat="1" ht="11.25" customHeight="1" x14ac:dyDescent="0.2">
      <c r="A236" s="17" t="s">
        <v>481</v>
      </c>
      <c r="B236" s="18">
        <v>360046.88195000001</v>
      </c>
      <c r="C236" s="18">
        <v>266660.13619999995</v>
      </c>
      <c r="D236" s="18">
        <v>261727.204</v>
      </c>
      <c r="E236" s="16">
        <v>-1.8498948775381194</v>
      </c>
      <c r="F236" s="16"/>
      <c r="G236" s="18">
        <v>336055.2671</v>
      </c>
      <c r="H236" s="18">
        <v>254625.78186000005</v>
      </c>
      <c r="I236" s="18">
        <v>217211.91598000005</v>
      </c>
      <c r="J236" s="16">
        <v>-14.69366754878385</v>
      </c>
      <c r="K236" s="16"/>
      <c r="L236" s="16"/>
      <c r="M236" s="16"/>
      <c r="O236" s="314"/>
      <c r="P236" s="178"/>
      <c r="Q236" s="178"/>
    </row>
    <row r="237" spans="1:22" ht="11.25" customHeight="1" x14ac:dyDescent="0.2">
      <c r="A237" s="9"/>
      <c r="B237" s="11"/>
      <c r="C237" s="11"/>
      <c r="D237" s="11"/>
      <c r="E237" s="12"/>
      <c r="F237" s="12"/>
      <c r="G237" s="11"/>
      <c r="H237" s="11"/>
      <c r="I237" s="11"/>
      <c r="J237" s="12"/>
      <c r="K237" s="12"/>
      <c r="L237" s="12"/>
      <c r="M237" s="12"/>
      <c r="O237" s="314"/>
      <c r="P237" s="175"/>
      <c r="Q237" s="175"/>
    </row>
    <row r="238" spans="1:22" ht="11.25" customHeight="1" x14ac:dyDescent="0.2">
      <c r="A238" s="17" t="s">
        <v>485</v>
      </c>
      <c r="B238" s="18">
        <v>10720.542768199999</v>
      </c>
      <c r="C238" s="18">
        <v>7699.4987090999994</v>
      </c>
      <c r="D238" s="18">
        <v>7749.6148978000001</v>
      </c>
      <c r="E238" s="16">
        <v>0.65090196899141972</v>
      </c>
      <c r="F238" s="12"/>
      <c r="G238" s="18">
        <v>23249.585010000003</v>
      </c>
      <c r="H238" s="18">
        <v>17353.786370000002</v>
      </c>
      <c r="I238" s="18">
        <v>11415.533290000001</v>
      </c>
      <c r="J238" s="16">
        <v>-34.218774815999993</v>
      </c>
      <c r="K238" s="16"/>
      <c r="L238" s="16"/>
      <c r="M238" s="16"/>
      <c r="O238" s="314"/>
      <c r="P238" s="175"/>
      <c r="Q238" s="175"/>
    </row>
    <row r="239" spans="1:22" ht="11.25" customHeight="1" x14ac:dyDescent="0.2">
      <c r="A239" s="9" t="s">
        <v>482</v>
      </c>
      <c r="B239" s="11">
        <v>3688.4546581999998</v>
      </c>
      <c r="C239" s="11">
        <v>2924.3811790999998</v>
      </c>
      <c r="D239" s="11">
        <v>2096.1315978000002</v>
      </c>
      <c r="E239" s="12">
        <v>-28.32221692641653</v>
      </c>
      <c r="F239" s="12"/>
      <c r="G239" s="11">
        <v>8592.7412299999996</v>
      </c>
      <c r="H239" s="11">
        <v>6749.3761299999996</v>
      </c>
      <c r="I239" s="11">
        <v>4484.9141999999993</v>
      </c>
      <c r="J239" s="12">
        <v>-33.550685076429431</v>
      </c>
      <c r="K239" s="12"/>
      <c r="L239" s="12"/>
      <c r="M239" s="12"/>
      <c r="O239" s="314"/>
    </row>
    <row r="240" spans="1:22" ht="11.25" customHeight="1" x14ac:dyDescent="0.2">
      <c r="A240" s="9" t="s">
        <v>55</v>
      </c>
      <c r="B240" s="11">
        <v>344.73165999999992</v>
      </c>
      <c r="C240" s="11">
        <v>261.73146999999994</v>
      </c>
      <c r="D240" s="11">
        <v>191.81809000000001</v>
      </c>
      <c r="E240" s="12">
        <v>-26.711873814791915</v>
      </c>
      <c r="F240" s="12"/>
      <c r="G240" s="11">
        <v>2337.7751100000005</v>
      </c>
      <c r="H240" s="11">
        <v>1768.4889199999998</v>
      </c>
      <c r="I240" s="11">
        <v>1334.4352300000005</v>
      </c>
      <c r="J240" s="12">
        <v>-24.543760783075726</v>
      </c>
      <c r="K240" s="12"/>
      <c r="L240" s="12"/>
      <c r="M240" s="12"/>
      <c r="O240" s="174"/>
    </row>
    <row r="241" spans="1:19" ht="11.25" customHeight="1" x14ac:dyDescent="0.2">
      <c r="A241" s="9" t="s">
        <v>0</v>
      </c>
      <c r="B241" s="11">
        <v>6687.3564499999993</v>
      </c>
      <c r="C241" s="11">
        <v>4513.3860599999998</v>
      </c>
      <c r="D241" s="11">
        <v>5461.6652100000001</v>
      </c>
      <c r="E241" s="12">
        <v>21.010370869980505</v>
      </c>
      <c r="F241" s="12"/>
      <c r="G241" s="11">
        <v>12319.068670000001</v>
      </c>
      <c r="H241" s="11">
        <v>8835.9213199999995</v>
      </c>
      <c r="I241" s="11">
        <v>5596.183860000001</v>
      </c>
      <c r="J241" s="12">
        <v>-36.665530878674666</v>
      </c>
      <c r="K241" s="12"/>
      <c r="L241" s="12"/>
      <c r="M241" s="12"/>
      <c r="O241" s="173"/>
    </row>
    <row r="242" spans="1:19" x14ac:dyDescent="0.2">
      <c r="A242" s="84"/>
      <c r="B242" s="90"/>
      <c r="C242" s="90"/>
      <c r="D242" s="90"/>
      <c r="E242" s="90"/>
      <c r="F242" s="90"/>
      <c r="G242" s="90"/>
      <c r="H242" s="90"/>
      <c r="I242" s="90"/>
      <c r="J242" s="84"/>
      <c r="K242" s="9"/>
      <c r="L242" s="9"/>
      <c r="M242" s="9"/>
      <c r="O242" s="174"/>
    </row>
    <row r="243" spans="1:19" ht="21.6" customHeight="1" x14ac:dyDescent="0.2">
      <c r="A243" s="413" t="s">
        <v>488</v>
      </c>
      <c r="B243" s="413"/>
      <c r="C243" s="413"/>
      <c r="D243" s="413"/>
      <c r="E243" s="413"/>
      <c r="F243" s="413"/>
      <c r="G243" s="413"/>
      <c r="H243" s="413"/>
      <c r="I243" s="413"/>
      <c r="J243" s="413"/>
      <c r="K243" s="345"/>
      <c r="L243" s="345"/>
      <c r="M243" s="345"/>
      <c r="O243" s="174"/>
    </row>
    <row r="244" spans="1:19" ht="20.100000000000001" customHeight="1" x14ac:dyDescent="0.2">
      <c r="A244" s="404" t="s">
        <v>197</v>
      </c>
      <c r="B244" s="404"/>
      <c r="C244" s="404"/>
      <c r="D244" s="404"/>
      <c r="E244" s="404"/>
      <c r="F244" s="404"/>
      <c r="G244" s="404"/>
      <c r="H244" s="404"/>
      <c r="I244" s="404"/>
      <c r="J244" s="404"/>
      <c r="K244" s="357"/>
      <c r="L244" s="357"/>
      <c r="M244" s="357"/>
      <c r="O244" s="174"/>
      <c r="P244"/>
    </row>
    <row r="245" spans="1:19" ht="20.100000000000001" customHeight="1" x14ac:dyDescent="0.2">
      <c r="A245" s="405" t="s">
        <v>159</v>
      </c>
      <c r="B245" s="405"/>
      <c r="C245" s="405"/>
      <c r="D245" s="405"/>
      <c r="E245" s="405"/>
      <c r="F245" s="405"/>
      <c r="G245" s="405"/>
      <c r="H245" s="405"/>
      <c r="I245" s="405"/>
      <c r="J245" s="405"/>
      <c r="K245" s="357"/>
      <c r="L245" s="357"/>
      <c r="M245" s="357"/>
      <c r="O245" s="246"/>
      <c r="P245" s="246"/>
      <c r="Q245" s="246"/>
    </row>
    <row r="246" spans="1:19" s="20" customFormat="1" x14ac:dyDescent="0.2">
      <c r="A246" s="17"/>
      <c r="B246" s="406" t="s">
        <v>100</v>
      </c>
      <c r="C246" s="406"/>
      <c r="D246" s="406"/>
      <c r="E246" s="406"/>
      <c r="F246" s="358"/>
      <c r="G246" s="406" t="s">
        <v>421</v>
      </c>
      <c r="H246" s="406"/>
      <c r="I246" s="406"/>
      <c r="J246" s="406"/>
      <c r="K246" s="358"/>
      <c r="L246" s="358"/>
      <c r="M246" s="358"/>
      <c r="N246" s="91"/>
    </row>
    <row r="247" spans="1:19" s="20" customFormat="1" x14ac:dyDescent="0.2">
      <c r="A247" s="17" t="s">
        <v>257</v>
      </c>
      <c r="B247" s="409">
        <v>2019</v>
      </c>
      <c r="C247" s="407" t="s">
        <v>512</v>
      </c>
      <c r="D247" s="407"/>
      <c r="E247" s="407"/>
      <c r="F247" s="358"/>
      <c r="G247" s="409">
        <v>2019</v>
      </c>
      <c r="H247" s="407" t="s">
        <v>512</v>
      </c>
      <c r="I247" s="407"/>
      <c r="J247" s="407"/>
      <c r="K247" s="358"/>
      <c r="L247" s="358"/>
      <c r="M247" s="358"/>
      <c r="N247" s="91"/>
    </row>
    <row r="248" spans="1:19" s="20" customFormat="1" x14ac:dyDescent="0.2">
      <c r="A248" s="123"/>
      <c r="B248" s="412"/>
      <c r="C248" s="256">
        <v>2019</v>
      </c>
      <c r="D248" s="256">
        <v>2020</v>
      </c>
      <c r="E248" s="359" t="s">
        <v>524</v>
      </c>
      <c r="F248" s="125"/>
      <c r="G248" s="412"/>
      <c r="H248" s="256">
        <v>2019</v>
      </c>
      <c r="I248" s="256">
        <v>2020</v>
      </c>
      <c r="J248" s="359" t="s">
        <v>524</v>
      </c>
      <c r="K248" s="358"/>
      <c r="L248" s="358"/>
      <c r="M248" s="358"/>
    </row>
    <row r="249" spans="1:19" x14ac:dyDescent="0.2">
      <c r="A249" s="9"/>
      <c r="B249" s="9"/>
      <c r="C249" s="9"/>
      <c r="D249" s="9"/>
      <c r="E249" s="9"/>
      <c r="F249" s="9"/>
      <c r="G249" s="9"/>
      <c r="H249" s="9"/>
      <c r="I249" s="9"/>
      <c r="J249" s="9"/>
      <c r="K249" s="9"/>
      <c r="L249" s="9"/>
      <c r="M249" s="9"/>
    </row>
    <row r="250" spans="1:19" s="20" customFormat="1" ht="11.25" customHeight="1" x14ac:dyDescent="0.2">
      <c r="A250" s="17" t="s">
        <v>254</v>
      </c>
      <c r="B250" s="18"/>
      <c r="C250" s="18"/>
      <c r="D250" s="18"/>
      <c r="E250" s="12" t="s">
        <v>526</v>
      </c>
      <c r="F250" s="16"/>
      <c r="G250" s="18">
        <v>80502</v>
      </c>
      <c r="H250" s="18">
        <v>67742</v>
      </c>
      <c r="I250" s="18">
        <v>46146</v>
      </c>
      <c r="J250" s="16">
        <v>-31.879779162115085</v>
      </c>
      <c r="K250" s="16"/>
      <c r="L250" s="16"/>
      <c r="M250" s="16"/>
      <c r="O250" s="171"/>
      <c r="P250" s="171"/>
      <c r="Q250" s="171"/>
    </row>
    <row r="251" spans="1:19" ht="11.25" customHeight="1" x14ac:dyDescent="0.2">
      <c r="A251" s="17"/>
      <c r="B251" s="11"/>
      <c r="C251" s="11"/>
      <c r="D251" s="11"/>
      <c r="E251" s="12"/>
      <c r="F251" s="12"/>
      <c r="G251" s="11"/>
      <c r="H251" s="11"/>
      <c r="I251" s="11"/>
      <c r="J251" s="12"/>
      <c r="K251" s="12"/>
      <c r="L251" s="12"/>
      <c r="M251" s="12"/>
    </row>
    <row r="252" spans="1:19" ht="11.25" customHeight="1" x14ac:dyDescent="0.2">
      <c r="A252" s="9" t="s">
        <v>438</v>
      </c>
      <c r="B252" s="11">
        <v>135</v>
      </c>
      <c r="C252" s="11">
        <v>135</v>
      </c>
      <c r="D252" s="11">
        <v>4884</v>
      </c>
      <c r="E252" s="12">
        <v>3517.7777777777778</v>
      </c>
      <c r="F252" s="12"/>
      <c r="G252" s="11">
        <v>80.05</v>
      </c>
      <c r="H252" s="11">
        <v>80.05</v>
      </c>
      <c r="I252" s="11">
        <v>3418.8</v>
      </c>
      <c r="J252" s="12">
        <v>4170.8307307932546</v>
      </c>
      <c r="K252" s="12"/>
      <c r="L252" s="12"/>
      <c r="M252" s="12"/>
    </row>
    <row r="253" spans="1:19" ht="11.25" customHeight="1" x14ac:dyDescent="0.2">
      <c r="A253" s="9" t="s">
        <v>56</v>
      </c>
      <c r="B253" s="11">
        <v>576.00000000000011</v>
      </c>
      <c r="C253" s="11">
        <v>569.00000000000011</v>
      </c>
      <c r="D253" s="11">
        <v>71.000000000000014</v>
      </c>
      <c r="E253" s="12">
        <v>-87.521968365553604</v>
      </c>
      <c r="F253" s="12"/>
      <c r="G253" s="11">
        <v>5976.00684</v>
      </c>
      <c r="H253" s="11">
        <v>4810.8068399999993</v>
      </c>
      <c r="I253" s="11">
        <v>2634.9910300000001</v>
      </c>
      <c r="J253" s="12">
        <v>-45.227669336231337</v>
      </c>
      <c r="K253" s="12"/>
      <c r="L253" s="12"/>
      <c r="M253" s="12"/>
    </row>
    <row r="254" spans="1:19" ht="11.25" customHeight="1" x14ac:dyDescent="0.2">
      <c r="A254" s="9" t="s">
        <v>57</v>
      </c>
      <c r="B254" s="11">
        <v>0</v>
      </c>
      <c r="C254" s="11">
        <v>0</v>
      </c>
      <c r="D254" s="11">
        <v>0</v>
      </c>
      <c r="E254" s="12" t="s">
        <v>526</v>
      </c>
      <c r="F254" s="12"/>
      <c r="G254" s="11">
        <v>0</v>
      </c>
      <c r="H254" s="11">
        <v>0</v>
      </c>
      <c r="I254" s="11">
        <v>0</v>
      </c>
      <c r="J254" s="12" t="s">
        <v>526</v>
      </c>
      <c r="K254" s="12"/>
      <c r="L254" s="12"/>
      <c r="M254" s="12"/>
    </row>
    <row r="255" spans="1:19" ht="11.25" customHeight="1" x14ac:dyDescent="0.2">
      <c r="A255" s="9" t="s">
        <v>58</v>
      </c>
      <c r="B255" s="11">
        <v>3119.627</v>
      </c>
      <c r="C255" s="11">
        <v>2955.4349999999999</v>
      </c>
      <c r="D255" s="11">
        <v>1169.1334999999999</v>
      </c>
      <c r="E255" s="12">
        <v>-60.441237922674667</v>
      </c>
      <c r="F255" s="12"/>
      <c r="G255" s="11">
        <v>14946.60282</v>
      </c>
      <c r="H255" s="11">
        <v>14472.310650000001</v>
      </c>
      <c r="I255" s="11">
        <v>4155.2750599999999</v>
      </c>
      <c r="J255" s="12">
        <v>-71.288102083408504</v>
      </c>
      <c r="K255" s="12"/>
      <c r="L255" s="12"/>
      <c r="M255" s="12"/>
      <c r="P255" s="246"/>
      <c r="Q255" s="246"/>
      <c r="R255" s="246"/>
      <c r="S255" s="13"/>
    </row>
    <row r="256" spans="1:19" ht="11.25" customHeight="1" x14ac:dyDescent="0.2">
      <c r="A256" s="9" t="s">
        <v>59</v>
      </c>
      <c r="B256" s="11">
        <v>4249.8386900000005</v>
      </c>
      <c r="C256" s="11">
        <v>3759.5446900000006</v>
      </c>
      <c r="D256" s="11">
        <v>1830.1693999999998</v>
      </c>
      <c r="E256" s="12">
        <v>-51.319387029284137</v>
      </c>
      <c r="F256" s="12"/>
      <c r="G256" s="11">
        <v>12516.602169999998</v>
      </c>
      <c r="H256" s="11">
        <v>11087.229070000001</v>
      </c>
      <c r="I256" s="11">
        <v>5572.8917899999997</v>
      </c>
      <c r="J256" s="12">
        <v>-49.735937132576993</v>
      </c>
      <c r="K256" s="12"/>
      <c r="L256" s="12"/>
      <c r="M256" s="12"/>
      <c r="P256" s="175"/>
      <c r="Q256" s="175"/>
      <c r="R256" s="13"/>
      <c r="S256" s="13"/>
    </row>
    <row r="257" spans="1:23" ht="11.25" customHeight="1" x14ac:dyDescent="0.2">
      <c r="A257" s="9" t="s">
        <v>60</v>
      </c>
      <c r="B257" s="11"/>
      <c r="C257" s="11"/>
      <c r="D257" s="11"/>
      <c r="E257" s="12"/>
      <c r="F257" s="12"/>
      <c r="G257" s="11">
        <v>46982.738169999997</v>
      </c>
      <c r="H257" s="11">
        <v>37291.603439999999</v>
      </c>
      <c r="I257" s="11">
        <v>30364.042119999998</v>
      </c>
      <c r="J257" s="12">
        <v>-18.576732242543656</v>
      </c>
      <c r="K257" s="12"/>
      <c r="L257" s="12"/>
      <c r="M257" s="12"/>
    </row>
    <row r="258" spans="1:23" ht="11.25" customHeight="1" x14ac:dyDescent="0.2">
      <c r="A258" s="9"/>
      <c r="B258" s="11"/>
      <c r="C258" s="11"/>
      <c r="D258" s="11"/>
      <c r="E258" s="12"/>
      <c r="F258" s="12"/>
      <c r="G258" s="11"/>
      <c r="H258" s="11"/>
      <c r="I258" s="11"/>
      <c r="J258" s="12"/>
      <c r="K258" s="12"/>
      <c r="L258" s="12"/>
      <c r="M258" s="12"/>
    </row>
    <row r="259" spans="1:23" s="20" customFormat="1" ht="11.25" customHeight="1" x14ac:dyDescent="0.2">
      <c r="A259" s="17" t="s">
        <v>255</v>
      </c>
      <c r="B259" s="18"/>
      <c r="C259" s="18"/>
      <c r="D259" s="18"/>
      <c r="E259" s="12"/>
      <c r="F259" s="16"/>
      <c r="G259" s="18">
        <v>1378124</v>
      </c>
      <c r="H259" s="18">
        <v>1004760</v>
      </c>
      <c r="I259" s="18">
        <v>1161339</v>
      </c>
      <c r="J259" s="16">
        <v>15.583721485727935</v>
      </c>
      <c r="K259" s="16"/>
      <c r="L259" s="16"/>
      <c r="M259" s="16"/>
      <c r="O259" s="171"/>
      <c r="P259" s="171"/>
    </row>
    <row r="260" spans="1:23" ht="11.25" customHeight="1" x14ac:dyDescent="0.2">
      <c r="A260" s="17"/>
      <c r="B260" s="11"/>
      <c r="C260" s="11"/>
      <c r="D260" s="11"/>
      <c r="E260" s="12"/>
      <c r="F260" s="12"/>
      <c r="G260" s="11"/>
      <c r="H260" s="11"/>
      <c r="I260" s="11"/>
      <c r="J260" s="12"/>
      <c r="K260" s="12"/>
      <c r="L260" s="12"/>
      <c r="M260" s="12"/>
    </row>
    <row r="261" spans="1:23" s="20" customFormat="1" ht="11.25" customHeight="1" x14ac:dyDescent="0.2">
      <c r="A261" s="17" t="s">
        <v>61</v>
      </c>
      <c r="B261" s="18">
        <v>72595.6836797</v>
      </c>
      <c r="C261" s="18">
        <v>54807.507478</v>
      </c>
      <c r="D261" s="18">
        <v>54539.227476599997</v>
      </c>
      <c r="E261" s="16">
        <v>-0.48949498662695134</v>
      </c>
      <c r="F261" s="16"/>
      <c r="G261" s="18">
        <v>161480.49454000001</v>
      </c>
      <c r="H261" s="18">
        <v>121606.96248999999</v>
      </c>
      <c r="I261" s="18">
        <v>120451.44256</v>
      </c>
      <c r="J261" s="16">
        <v>-0.95020869392656948</v>
      </c>
      <c r="K261" s="16"/>
      <c r="L261" s="16"/>
      <c r="M261" s="16"/>
      <c r="O261" s="291"/>
      <c r="P261" s="291"/>
      <c r="Q261" s="291"/>
    </row>
    <row r="262" spans="1:23" ht="11.25" customHeight="1" x14ac:dyDescent="0.2">
      <c r="A262" s="9" t="s">
        <v>62</v>
      </c>
      <c r="B262" s="11">
        <v>1284.02665</v>
      </c>
      <c r="C262" s="11">
        <v>1189.52665</v>
      </c>
      <c r="D262" s="11">
        <v>44.048349999999999</v>
      </c>
      <c r="E262" s="12">
        <v>-96.296985023412461</v>
      </c>
      <c r="F262" s="12"/>
      <c r="G262" s="11">
        <v>883.37909000000002</v>
      </c>
      <c r="H262" s="11">
        <v>825.3777</v>
      </c>
      <c r="I262" s="11">
        <v>29.577579999999998</v>
      </c>
      <c r="J262" s="12">
        <v>-96.416479388769531</v>
      </c>
      <c r="K262" s="12"/>
      <c r="L262" s="12"/>
      <c r="M262" s="12"/>
      <c r="O262" s="291"/>
      <c r="P262" s="291"/>
      <c r="Q262" s="291"/>
    </row>
    <row r="263" spans="1:23" ht="11.25" customHeight="1" x14ac:dyDescent="0.2">
      <c r="A263" s="9" t="s">
        <v>63</v>
      </c>
      <c r="B263" s="11">
        <v>490.39579800000001</v>
      </c>
      <c r="C263" s="11">
        <v>464.61267800000002</v>
      </c>
      <c r="D263" s="11">
        <v>620.94808</v>
      </c>
      <c r="E263" s="12">
        <v>33.648544132065183</v>
      </c>
      <c r="F263" s="12"/>
      <c r="G263" s="11">
        <v>1556.1082699999999</v>
      </c>
      <c r="H263" s="11">
        <v>1465.0139100000001</v>
      </c>
      <c r="I263" s="11">
        <v>2032.33536</v>
      </c>
      <c r="J263" s="12">
        <v>38.724645965989481</v>
      </c>
      <c r="K263" s="12"/>
      <c r="L263" s="12"/>
      <c r="M263" s="12"/>
      <c r="O263" s="291"/>
      <c r="P263" s="291"/>
      <c r="Q263" s="291"/>
      <c r="R263" s="13"/>
      <c r="S263" s="13"/>
    </row>
    <row r="264" spans="1:23" ht="11.25" customHeight="1" x14ac:dyDescent="0.2">
      <c r="A264" s="9" t="s">
        <v>64</v>
      </c>
      <c r="B264" s="11">
        <v>3288.0032000000001</v>
      </c>
      <c r="C264" s="11">
        <v>2577.8235999999997</v>
      </c>
      <c r="D264" s="11">
        <v>1318.2511999999999</v>
      </c>
      <c r="E264" s="12">
        <v>-48.861853852218587</v>
      </c>
      <c r="F264" s="12"/>
      <c r="G264" s="11">
        <v>10589.003540000002</v>
      </c>
      <c r="H264" s="11">
        <v>8227.9244400000007</v>
      </c>
      <c r="I264" s="11">
        <v>4542.7989800000005</v>
      </c>
      <c r="J264" s="12">
        <v>-44.7880323509631</v>
      </c>
      <c r="K264" s="12"/>
      <c r="L264" s="12"/>
      <c r="M264" s="12"/>
      <c r="O264" s="291"/>
      <c r="P264" s="291"/>
      <c r="Q264" s="291"/>
      <c r="R264" s="13"/>
      <c r="S264" s="13"/>
    </row>
    <row r="265" spans="1:23" ht="11.25" customHeight="1" x14ac:dyDescent="0.2">
      <c r="A265" s="9" t="s">
        <v>65</v>
      </c>
      <c r="B265" s="11">
        <v>797.69141999999999</v>
      </c>
      <c r="C265" s="11">
        <v>546.91099999999994</v>
      </c>
      <c r="D265" s="11">
        <v>909.84933999999998</v>
      </c>
      <c r="E265" s="12">
        <v>66.361499403010754</v>
      </c>
      <c r="F265" s="12"/>
      <c r="G265" s="11">
        <v>2722.2888399999997</v>
      </c>
      <c r="H265" s="11">
        <v>1834.0327</v>
      </c>
      <c r="I265" s="11">
        <v>3234.9874099999997</v>
      </c>
      <c r="J265" s="12">
        <v>76.38657206057448</v>
      </c>
      <c r="K265" s="12"/>
      <c r="L265" s="12"/>
      <c r="M265" s="12"/>
      <c r="O265" s="291"/>
      <c r="P265" s="291"/>
      <c r="Q265" s="291"/>
    </row>
    <row r="266" spans="1:23" ht="11.25" customHeight="1" x14ac:dyDescent="0.2">
      <c r="A266" s="9" t="s">
        <v>66</v>
      </c>
      <c r="B266" s="11">
        <v>9161.4177657</v>
      </c>
      <c r="C266" s="11">
        <v>6434.839750000001</v>
      </c>
      <c r="D266" s="11">
        <v>6238.8405899999989</v>
      </c>
      <c r="E266" s="12">
        <v>-3.045905844042224</v>
      </c>
      <c r="F266" s="12"/>
      <c r="G266" s="11">
        <v>39860.118150000009</v>
      </c>
      <c r="H266" s="11">
        <v>28209.664439999997</v>
      </c>
      <c r="I266" s="11">
        <v>26185.024510000003</v>
      </c>
      <c r="J266" s="12">
        <v>-7.1771145463508219</v>
      </c>
      <c r="K266" s="12"/>
      <c r="L266" s="12"/>
      <c r="M266" s="12"/>
      <c r="O266" s="291"/>
      <c r="P266" s="291"/>
      <c r="Q266" s="291"/>
    </row>
    <row r="267" spans="1:23" ht="11.25" customHeight="1" x14ac:dyDescent="0.2">
      <c r="A267" s="9" t="s">
        <v>99</v>
      </c>
      <c r="B267" s="11">
        <v>25331.770957999997</v>
      </c>
      <c r="C267" s="11">
        <v>18923.066726000001</v>
      </c>
      <c r="D267" s="11">
        <v>21831.1345086</v>
      </c>
      <c r="E267" s="12">
        <v>15.367846156798464</v>
      </c>
      <c r="F267" s="12"/>
      <c r="G267" s="11">
        <v>41904.231860000007</v>
      </c>
      <c r="H267" s="11">
        <v>31474.392079999991</v>
      </c>
      <c r="I267" s="11">
        <v>36465.592200000006</v>
      </c>
      <c r="J267" s="12">
        <v>15.857971481430482</v>
      </c>
      <c r="K267" s="12"/>
      <c r="L267" s="12"/>
      <c r="M267" s="12"/>
      <c r="O267" s="291"/>
      <c r="P267" s="291"/>
      <c r="Q267" s="291"/>
    </row>
    <row r="268" spans="1:23" ht="11.25" customHeight="1" x14ac:dyDescent="0.2">
      <c r="A268" s="9" t="s">
        <v>67</v>
      </c>
      <c r="B268" s="11">
        <v>6015.0314599999992</v>
      </c>
      <c r="C268" s="11">
        <v>4387.8989900000006</v>
      </c>
      <c r="D268" s="11">
        <v>3840.6016599999998</v>
      </c>
      <c r="E268" s="12">
        <v>-12.472878962056527</v>
      </c>
      <c r="F268" s="12"/>
      <c r="G268" s="11">
        <v>10473.87327</v>
      </c>
      <c r="H268" s="11">
        <v>7620.95345</v>
      </c>
      <c r="I268" s="11">
        <v>6706.8032799999992</v>
      </c>
      <c r="J268" s="12">
        <v>-11.99522049304737</v>
      </c>
      <c r="K268" s="12"/>
      <c r="L268" s="12"/>
      <c r="M268" s="12"/>
      <c r="O268" s="291"/>
      <c r="P268" s="291"/>
      <c r="Q268" s="291"/>
    </row>
    <row r="269" spans="1:23" ht="11.25" customHeight="1" x14ac:dyDescent="0.2">
      <c r="A269" s="9" t="s">
        <v>341</v>
      </c>
      <c r="B269" s="11">
        <v>26227.346428000001</v>
      </c>
      <c r="C269" s="11">
        <v>20282.828084000001</v>
      </c>
      <c r="D269" s="11">
        <v>19735.553747999998</v>
      </c>
      <c r="E269" s="12">
        <v>-2.6982151292388892</v>
      </c>
      <c r="F269" s="12"/>
      <c r="G269" s="11">
        <v>53491.491519999996</v>
      </c>
      <c r="H269" s="11">
        <v>41949.603770000002</v>
      </c>
      <c r="I269" s="11">
        <v>41254.323239999998</v>
      </c>
      <c r="J269" s="12">
        <v>-1.6574185868645372</v>
      </c>
      <c r="K269" s="12"/>
      <c r="L269" s="12"/>
      <c r="M269" s="12"/>
      <c r="O269" s="291"/>
      <c r="P269" s="291"/>
      <c r="Q269" s="291"/>
    </row>
    <row r="270" spans="1:23" ht="11.25" customHeight="1" x14ac:dyDescent="0.2">
      <c r="A270" s="9"/>
      <c r="B270" s="11"/>
      <c r="C270" s="11"/>
      <c r="D270" s="11"/>
      <c r="E270" s="12"/>
      <c r="F270" s="12"/>
      <c r="G270" s="11"/>
      <c r="H270" s="11"/>
      <c r="I270" s="11"/>
      <c r="J270" s="12"/>
      <c r="K270" s="12"/>
      <c r="L270" s="12"/>
      <c r="M270" s="12"/>
      <c r="O270" s="291"/>
      <c r="P270" s="291"/>
      <c r="Q270" s="291"/>
    </row>
    <row r="271" spans="1:23" s="20" customFormat="1" ht="11.25" customHeight="1" x14ac:dyDescent="0.2">
      <c r="A271" s="17" t="s">
        <v>68</v>
      </c>
      <c r="B271" s="18">
        <v>452364.71957770007</v>
      </c>
      <c r="C271" s="18">
        <v>339334.39364439994</v>
      </c>
      <c r="D271" s="18">
        <v>394094.15918000002</v>
      </c>
      <c r="E271" s="16">
        <v>16.137405037988771</v>
      </c>
      <c r="F271" s="16"/>
      <c r="G271" s="18">
        <v>1171755.3273599998</v>
      </c>
      <c r="H271" s="18">
        <v>848246.57422000007</v>
      </c>
      <c r="I271" s="18">
        <v>1020722.8557600002</v>
      </c>
      <c r="J271" s="16">
        <v>20.333271808212089</v>
      </c>
      <c r="K271" s="16"/>
      <c r="L271" s="16"/>
      <c r="M271" s="16"/>
      <c r="O271" s="291"/>
      <c r="P271" s="291"/>
      <c r="Q271" s="291"/>
      <c r="R271" s="179"/>
      <c r="S271" s="19"/>
      <c r="T271" s="19"/>
      <c r="U271" s="179"/>
      <c r="V271" s="179"/>
      <c r="W271" s="179"/>
    </row>
    <row r="272" spans="1:23" s="20" customFormat="1" ht="11.25" customHeight="1" x14ac:dyDescent="0.2">
      <c r="A272" s="17" t="s">
        <v>451</v>
      </c>
      <c r="B272" s="18">
        <v>226182.40223099999</v>
      </c>
      <c r="C272" s="18">
        <v>167930.85657099995</v>
      </c>
      <c r="D272" s="18">
        <v>214196.907813</v>
      </c>
      <c r="E272" s="16">
        <v>27.550655184349097</v>
      </c>
      <c r="F272" s="16"/>
      <c r="G272" s="18">
        <v>597455.28281999985</v>
      </c>
      <c r="H272" s="18">
        <v>421003.72733000002</v>
      </c>
      <c r="I272" s="18">
        <v>587010.25351000007</v>
      </c>
      <c r="J272" s="16">
        <v>39.431129798496357</v>
      </c>
      <c r="K272" s="343"/>
      <c r="L272" s="16"/>
      <c r="M272" s="16"/>
      <c r="O272" s="291"/>
      <c r="P272" s="291"/>
      <c r="Q272" s="291"/>
    </row>
    <row r="273" spans="1:24" ht="11.25" customHeight="1" x14ac:dyDescent="0.2">
      <c r="A273" s="9" t="s">
        <v>452</v>
      </c>
      <c r="B273" s="11">
        <v>220260.48752099997</v>
      </c>
      <c r="C273" s="11">
        <v>163642.22476099996</v>
      </c>
      <c r="D273" s="11">
        <v>210397.42366299999</v>
      </c>
      <c r="E273" s="12">
        <v>28.571598174179144</v>
      </c>
      <c r="F273" s="12"/>
      <c r="G273" s="11">
        <v>582339.29837999982</v>
      </c>
      <c r="H273" s="11">
        <v>410233.78690000001</v>
      </c>
      <c r="I273" s="11">
        <v>576643.25927000004</v>
      </c>
      <c r="J273" s="12">
        <v>40.564545798994516</v>
      </c>
      <c r="K273" s="343"/>
      <c r="L273" s="12"/>
      <c r="M273" s="12"/>
      <c r="O273" s="291"/>
      <c r="P273" s="291"/>
      <c r="Q273" s="291"/>
      <c r="R273" s="246"/>
    </row>
    <row r="274" spans="1:24" ht="11.25" customHeight="1" x14ac:dyDescent="0.2">
      <c r="A274" s="341" t="s">
        <v>453</v>
      </c>
      <c r="B274" s="11">
        <v>172531.07964099996</v>
      </c>
      <c r="C274" s="11">
        <v>127098.54649099997</v>
      </c>
      <c r="D274" s="11">
        <v>172771.14378300001</v>
      </c>
      <c r="E274" s="12">
        <v>35.93479119388212</v>
      </c>
      <c r="F274" s="12"/>
      <c r="G274" s="11">
        <v>515478.49913999985</v>
      </c>
      <c r="H274" s="11">
        <v>363477.66948000004</v>
      </c>
      <c r="I274" s="11">
        <v>516344.02364000003</v>
      </c>
      <c r="J274" s="12">
        <v>42.056601270359806</v>
      </c>
      <c r="K274" s="343"/>
      <c r="L274" s="12"/>
      <c r="M274" s="12"/>
      <c r="O274" s="291"/>
      <c r="P274" s="291"/>
      <c r="Q274" s="291"/>
      <c r="R274" s="246"/>
    </row>
    <row r="275" spans="1:24" ht="11.25" customHeight="1" x14ac:dyDescent="0.2">
      <c r="A275" s="341" t="s">
        <v>460</v>
      </c>
      <c r="B275" s="11">
        <v>47729.407880000006</v>
      </c>
      <c r="C275" s="11">
        <v>36543.678270000004</v>
      </c>
      <c r="D275" s="11">
        <v>37626.279880000002</v>
      </c>
      <c r="E275" s="12">
        <v>2.9624867042701055</v>
      </c>
      <c r="F275" s="12"/>
      <c r="G275" s="11">
        <v>66860.799239999993</v>
      </c>
      <c r="H275" s="11">
        <v>46756.117419999988</v>
      </c>
      <c r="I275" s="11">
        <v>60299.235629999974</v>
      </c>
      <c r="J275" s="12">
        <v>28.965446571076711</v>
      </c>
      <c r="K275" s="343"/>
      <c r="L275" s="12"/>
      <c r="M275" s="12"/>
      <c r="O275" s="291"/>
      <c r="P275" s="291"/>
      <c r="Q275" s="291"/>
      <c r="R275" s="246"/>
    </row>
    <row r="276" spans="1:24" ht="11.25" customHeight="1" x14ac:dyDescent="0.2">
      <c r="A276" s="9" t="s">
        <v>454</v>
      </c>
      <c r="B276" s="11">
        <v>5921.91471</v>
      </c>
      <c r="C276" s="11">
        <v>4288.6318099999999</v>
      </c>
      <c r="D276" s="11">
        <v>3799.4841499999998</v>
      </c>
      <c r="E276" s="12">
        <v>-11.405680918082822</v>
      </c>
      <c r="F276" s="12"/>
      <c r="G276" s="11">
        <v>15115.98444</v>
      </c>
      <c r="H276" s="11">
        <v>10769.940430000001</v>
      </c>
      <c r="I276" s="11">
        <v>10366.994240000002</v>
      </c>
      <c r="J276" s="12">
        <v>-3.7413966457751258</v>
      </c>
      <c r="K276" s="343"/>
      <c r="L276" s="12"/>
      <c r="M276" s="12"/>
      <c r="O276" s="291"/>
      <c r="P276" s="291"/>
      <c r="Q276" s="291"/>
      <c r="R276" s="246"/>
    </row>
    <row r="277" spans="1:24" s="20" customFormat="1" ht="11.25" customHeight="1" x14ac:dyDescent="0.2">
      <c r="A277" s="17" t="s">
        <v>450</v>
      </c>
      <c r="B277" s="18">
        <v>170012.20908830001</v>
      </c>
      <c r="C277" s="18">
        <v>128360.35534499999</v>
      </c>
      <c r="D277" s="18">
        <v>135108.26518600003</v>
      </c>
      <c r="E277" s="16">
        <v>5.2570046435781421</v>
      </c>
      <c r="F277" s="16"/>
      <c r="G277" s="18">
        <v>416096.04480000003</v>
      </c>
      <c r="H277" s="18">
        <v>309457.89418</v>
      </c>
      <c r="I277" s="18">
        <v>299970.7623200001</v>
      </c>
      <c r="J277" s="16">
        <v>-3.0657262388276934</v>
      </c>
      <c r="K277" s="343"/>
      <c r="L277" s="16"/>
      <c r="M277" s="16"/>
      <c r="O277" s="291"/>
      <c r="P277" s="291"/>
      <c r="Q277" s="291"/>
      <c r="R277" s="22"/>
    </row>
    <row r="278" spans="1:24" ht="11.25" customHeight="1" x14ac:dyDescent="0.2">
      <c r="A278" s="9" t="s">
        <v>447</v>
      </c>
      <c r="B278" s="11">
        <v>147925.93548330001</v>
      </c>
      <c r="C278" s="11">
        <v>112624.52936499999</v>
      </c>
      <c r="D278" s="11">
        <v>120037.47138600002</v>
      </c>
      <c r="E278" s="12">
        <v>6.5819960028207873</v>
      </c>
      <c r="F278" s="12"/>
      <c r="G278" s="11">
        <v>394723.55494</v>
      </c>
      <c r="H278" s="11">
        <v>292310.79421999998</v>
      </c>
      <c r="I278" s="11">
        <v>288732.62893000012</v>
      </c>
      <c r="J278" s="12">
        <v>-1.2240961882874757</v>
      </c>
      <c r="K278" s="343"/>
      <c r="L278" s="12"/>
      <c r="M278" s="12"/>
      <c r="O278" s="291"/>
      <c r="P278" s="291"/>
      <c r="Q278" s="291"/>
    </row>
    <row r="279" spans="1:24" ht="11.25" customHeight="1" x14ac:dyDescent="0.2">
      <c r="A279" s="341" t="s">
        <v>458</v>
      </c>
      <c r="B279" s="11">
        <v>1387.8040974999999</v>
      </c>
      <c r="C279" s="11">
        <v>1222.5252974999999</v>
      </c>
      <c r="D279" s="11">
        <v>1719.2175199999999</v>
      </c>
      <c r="E279" s="12">
        <v>40.628379921111616</v>
      </c>
      <c r="F279" s="12"/>
      <c r="G279" s="11">
        <v>2040.2931699999999</v>
      </c>
      <c r="H279" s="11">
        <v>1664.1023399999999</v>
      </c>
      <c r="I279" s="11">
        <v>1764.7216699999999</v>
      </c>
      <c r="J279" s="12">
        <v>6.0464628635760391</v>
      </c>
      <c r="K279" s="343"/>
      <c r="L279" s="12"/>
      <c r="M279" s="12"/>
      <c r="O279" s="291"/>
      <c r="P279" s="291"/>
      <c r="Q279" s="291"/>
    </row>
    <row r="280" spans="1:24" ht="11.25" customHeight="1" x14ac:dyDescent="0.2">
      <c r="A280" s="341" t="s">
        <v>459</v>
      </c>
      <c r="B280" s="11">
        <v>146538.13138580002</v>
      </c>
      <c r="C280" s="11">
        <v>111402.00406749999</v>
      </c>
      <c r="D280" s="11">
        <v>118318.25386600001</v>
      </c>
      <c r="E280" s="12">
        <v>6.2083710759003736</v>
      </c>
      <c r="F280" s="12"/>
      <c r="G280" s="11">
        <v>392683.26176999998</v>
      </c>
      <c r="H280" s="11">
        <v>290646.69188</v>
      </c>
      <c r="I280" s="11">
        <v>286967.90726000012</v>
      </c>
      <c r="J280" s="12">
        <v>-1.2657238918510529</v>
      </c>
      <c r="K280" s="343"/>
      <c r="L280" s="12"/>
      <c r="M280" s="12"/>
      <c r="O280" s="291"/>
      <c r="P280" s="291"/>
      <c r="Q280" s="291"/>
    </row>
    <row r="281" spans="1:24" ht="11.25" customHeight="1" x14ac:dyDescent="0.2">
      <c r="A281" s="9" t="s">
        <v>449</v>
      </c>
      <c r="B281" s="11">
        <v>22086.273605000002</v>
      </c>
      <c r="C281" s="11">
        <v>15735.825980000001</v>
      </c>
      <c r="D281" s="11">
        <v>15070.793800000003</v>
      </c>
      <c r="E281" s="12">
        <v>-4.226229883612362</v>
      </c>
      <c r="F281" s="12"/>
      <c r="G281" s="11">
        <v>21372.489860000001</v>
      </c>
      <c r="H281" s="11">
        <v>17147.09996</v>
      </c>
      <c r="I281" s="11">
        <v>11238.133390000001</v>
      </c>
      <c r="J281" s="12">
        <v>-34.460442779153183</v>
      </c>
      <c r="K281" s="343"/>
      <c r="L281" s="12"/>
      <c r="M281" s="12"/>
      <c r="O281" s="291"/>
      <c r="P281" s="291"/>
      <c r="Q281" s="291"/>
    </row>
    <row r="282" spans="1:24" s="20" customFormat="1" ht="11.25" customHeight="1" x14ac:dyDescent="0.2">
      <c r="A282" s="17" t="s">
        <v>433</v>
      </c>
      <c r="B282" s="18">
        <v>21311.6856524</v>
      </c>
      <c r="C282" s="18">
        <v>15733.268482400003</v>
      </c>
      <c r="D282" s="18">
        <v>20455.594022000005</v>
      </c>
      <c r="E282" s="16">
        <v>30.01490468990994</v>
      </c>
      <c r="F282" s="16"/>
      <c r="G282" s="18">
        <v>88539.028490000012</v>
      </c>
      <c r="H282" s="18">
        <v>63044.945009999996</v>
      </c>
      <c r="I282" s="18">
        <v>79117.939300000013</v>
      </c>
      <c r="J282" s="16">
        <v>25.494501244232296</v>
      </c>
      <c r="K282" s="343"/>
      <c r="L282" s="16"/>
      <c r="M282" s="16"/>
      <c r="O282" s="291"/>
      <c r="P282" s="291"/>
      <c r="Q282" s="291"/>
    </row>
    <row r="283" spans="1:24" ht="11.25" customHeight="1" x14ac:dyDescent="0.2">
      <c r="A283" s="9" t="s">
        <v>457</v>
      </c>
      <c r="B283" s="11">
        <v>20549.040232399999</v>
      </c>
      <c r="C283" s="11">
        <v>15083.061422400002</v>
      </c>
      <c r="D283" s="11">
        <v>20053.677492000006</v>
      </c>
      <c r="E283" s="12">
        <v>32.954954769448165</v>
      </c>
      <c r="F283" s="12"/>
      <c r="G283" s="11">
        <v>86255.281230000008</v>
      </c>
      <c r="H283" s="11">
        <v>61141.986329999992</v>
      </c>
      <c r="I283" s="11">
        <v>77696.946890000007</v>
      </c>
      <c r="J283" s="12">
        <v>27.076255702011991</v>
      </c>
      <c r="K283" s="343"/>
      <c r="L283" s="12"/>
      <c r="M283" s="12"/>
      <c r="O283" s="291"/>
      <c r="P283" s="291"/>
      <c r="Q283" s="291"/>
    </row>
    <row r="284" spans="1:24" ht="11.25" customHeight="1" x14ac:dyDescent="0.2">
      <c r="A284" s="341" t="s">
        <v>69</v>
      </c>
      <c r="B284" s="11">
        <v>19149.866432399998</v>
      </c>
      <c r="C284" s="11">
        <v>13989.814302400002</v>
      </c>
      <c r="D284" s="11">
        <v>19037.723912000005</v>
      </c>
      <c r="E284" s="12">
        <v>36.08274920943029</v>
      </c>
      <c r="F284" s="12"/>
      <c r="G284" s="11">
        <v>80265.195420000004</v>
      </c>
      <c r="H284" s="11">
        <v>56402.106469999992</v>
      </c>
      <c r="I284" s="11">
        <v>73285.977450000006</v>
      </c>
      <c r="J284" s="12">
        <v>29.934823425398946</v>
      </c>
      <c r="K284" s="343"/>
      <c r="L284" s="12"/>
      <c r="M284" s="12"/>
      <c r="O284" s="291"/>
      <c r="P284" s="291"/>
      <c r="Q284" s="291"/>
    </row>
    <row r="285" spans="1:24" ht="11.25" customHeight="1" x14ac:dyDescent="0.2">
      <c r="A285" s="341" t="s">
        <v>456</v>
      </c>
      <c r="B285" s="11">
        <v>1399.1738</v>
      </c>
      <c r="C285" s="11">
        <v>1093.24712</v>
      </c>
      <c r="D285" s="11">
        <v>1015.9535799999999</v>
      </c>
      <c r="E285" s="12">
        <v>-7.0700885999132765</v>
      </c>
      <c r="F285" s="12"/>
      <c r="G285" s="11">
        <v>5990.0858099999996</v>
      </c>
      <c r="H285" s="11">
        <v>4739.87986</v>
      </c>
      <c r="I285" s="11">
        <v>4410.9694400000008</v>
      </c>
      <c r="J285" s="12">
        <v>-6.9392142778909829</v>
      </c>
      <c r="K285" s="343"/>
      <c r="L285" s="12"/>
      <c r="M285" s="12"/>
      <c r="O285" s="291"/>
      <c r="P285" s="291"/>
      <c r="Q285" s="291"/>
    </row>
    <row r="286" spans="1:24" ht="11.25" customHeight="1" x14ac:dyDescent="0.2">
      <c r="A286" s="9" t="s">
        <v>448</v>
      </c>
      <c r="B286" s="11">
        <v>762.64541999999994</v>
      </c>
      <c r="C286" s="11">
        <v>650.20705999999996</v>
      </c>
      <c r="D286" s="11">
        <v>401.91652999999997</v>
      </c>
      <c r="E286" s="12">
        <v>-38.186378659130526</v>
      </c>
      <c r="F286" s="12"/>
      <c r="G286" s="11">
        <v>2283.7472600000001</v>
      </c>
      <c r="H286" s="11">
        <v>1902.9586800000002</v>
      </c>
      <c r="I286" s="11">
        <v>1420.9924099999998</v>
      </c>
      <c r="J286" s="12">
        <v>-25.327206263879589</v>
      </c>
      <c r="K286" s="343"/>
      <c r="L286" s="12"/>
      <c r="M286" s="12"/>
      <c r="O286" s="291"/>
      <c r="P286" s="291"/>
      <c r="Q286" s="291"/>
    </row>
    <row r="287" spans="1:24" s="20" customFormat="1" ht="11.25" customHeight="1" x14ac:dyDescent="0.2">
      <c r="A287" s="17" t="s">
        <v>70</v>
      </c>
      <c r="B287" s="18">
        <v>5667.8660799999998</v>
      </c>
      <c r="C287" s="18">
        <v>5012.1829699999998</v>
      </c>
      <c r="D287" s="18">
        <v>5146.1274999999996</v>
      </c>
      <c r="E287" s="16">
        <v>2.6723790971262105</v>
      </c>
      <c r="F287" s="16"/>
      <c r="G287" s="18">
        <v>35020.767149999992</v>
      </c>
      <c r="H287" s="18">
        <v>30665.432139999997</v>
      </c>
      <c r="I287" s="18">
        <v>29325.865969999999</v>
      </c>
      <c r="J287" s="16">
        <v>-4.3683264070251511</v>
      </c>
      <c r="K287" s="16"/>
      <c r="L287" s="16"/>
      <c r="M287" s="16"/>
      <c r="O287" s="291"/>
      <c r="P287" s="291"/>
      <c r="Q287" s="291"/>
      <c r="S287" s="179"/>
      <c r="T287" s="179"/>
      <c r="U287" s="179"/>
      <c r="V287" s="179"/>
      <c r="W287" s="179"/>
      <c r="X287" s="179"/>
    </row>
    <row r="288" spans="1:24" s="20" customFormat="1" ht="11.25" customHeight="1" x14ac:dyDescent="0.2">
      <c r="A288" s="17" t="s">
        <v>71</v>
      </c>
      <c r="B288" s="18">
        <v>29190.556526000004</v>
      </c>
      <c r="C288" s="18">
        <v>22297.730275999998</v>
      </c>
      <c r="D288" s="18">
        <v>19187.264659</v>
      </c>
      <c r="E288" s="16">
        <v>-13.949696128255368</v>
      </c>
      <c r="F288" s="16"/>
      <c r="G288" s="18">
        <v>34644.204100000017</v>
      </c>
      <c r="H288" s="18">
        <v>24074.575559999997</v>
      </c>
      <c r="I288" s="18">
        <v>25298.034660000001</v>
      </c>
      <c r="J288" s="16">
        <v>5.0819550149527259</v>
      </c>
      <c r="K288" s="16"/>
      <c r="L288" s="16"/>
      <c r="M288" s="16"/>
      <c r="O288" s="291"/>
      <c r="P288" s="291"/>
      <c r="Q288" s="291"/>
      <c r="R288" s="22"/>
      <c r="S288" s="179"/>
      <c r="T288" s="179"/>
      <c r="U288" s="179"/>
      <c r="V288" s="179"/>
    </row>
    <row r="289" spans="1:23" ht="11.25" customHeight="1" x14ac:dyDescent="0.2">
      <c r="A289" s="18"/>
      <c r="B289" s="11"/>
      <c r="C289" s="11">
        <v>112.624529365</v>
      </c>
      <c r="D289" s="11">
        <v>120.03747138600002</v>
      </c>
      <c r="E289" s="12"/>
      <c r="F289" s="12"/>
      <c r="G289" s="11"/>
      <c r="H289" s="11">
        <v>292.31079421999999</v>
      </c>
      <c r="I289" s="11">
        <v>288.73262893000015</v>
      </c>
      <c r="J289" s="12"/>
      <c r="K289" s="12"/>
      <c r="L289" s="12"/>
      <c r="M289" s="12"/>
      <c r="N289" s="130"/>
      <c r="O289" s="291"/>
      <c r="P289" s="291"/>
      <c r="Q289" s="291"/>
      <c r="R289" s="131"/>
      <c r="S289" s="131"/>
      <c r="T289" s="13"/>
      <c r="U289" s="13"/>
      <c r="V289" s="13"/>
    </row>
    <row r="290" spans="1:23" s="20" customFormat="1" ht="11.25" customHeight="1" x14ac:dyDescent="0.2">
      <c r="A290" s="17" t="s">
        <v>72</v>
      </c>
      <c r="B290" s="18"/>
      <c r="C290" s="18"/>
      <c r="D290" s="18"/>
      <c r="E290" s="16"/>
      <c r="F290" s="16"/>
      <c r="G290" s="18">
        <v>44888.178100000136</v>
      </c>
      <c r="H290" s="18">
        <v>34906.463289999985</v>
      </c>
      <c r="I290" s="18">
        <v>20164.70167999994</v>
      </c>
      <c r="J290" s="16">
        <v>-42.232183442724406</v>
      </c>
      <c r="K290" s="16"/>
      <c r="L290" s="16"/>
      <c r="M290" s="16"/>
      <c r="N290" s="205"/>
      <c r="O290" s="291"/>
      <c r="P290" s="291"/>
      <c r="Q290" s="291"/>
      <c r="R290" s="137"/>
      <c r="S290" s="137"/>
      <c r="T290" s="137"/>
      <c r="U290" s="137"/>
      <c r="V290" s="137"/>
      <c r="W290" s="137"/>
    </row>
    <row r="291" spans="1:23" ht="15" x14ac:dyDescent="0.2">
      <c r="A291" s="84"/>
      <c r="B291" s="90"/>
      <c r="C291" s="90"/>
      <c r="D291" s="90"/>
      <c r="E291" s="90"/>
      <c r="F291" s="90"/>
      <c r="G291" s="90"/>
      <c r="H291" s="90"/>
      <c r="I291" s="90"/>
      <c r="J291" s="84"/>
      <c r="K291" s="9"/>
      <c r="L291" s="9"/>
      <c r="M291" s="9"/>
      <c r="N291" s="130"/>
      <c r="O291" s="291"/>
      <c r="P291" s="291"/>
      <c r="Q291" s="291"/>
      <c r="R291" s="129"/>
      <c r="S291" s="129"/>
      <c r="T291" s="129"/>
      <c r="U291" s="129"/>
      <c r="V291" s="129"/>
      <c r="W291" s="129"/>
    </row>
    <row r="292" spans="1:23" ht="15" x14ac:dyDescent="0.2">
      <c r="A292" s="9" t="s">
        <v>410</v>
      </c>
      <c r="B292" s="9"/>
      <c r="C292" s="9"/>
      <c r="D292" s="9"/>
      <c r="E292" s="9"/>
      <c r="F292" s="9"/>
      <c r="G292" s="9"/>
      <c r="H292" s="9"/>
      <c r="I292" s="9"/>
      <c r="J292" s="9"/>
      <c r="K292" s="9"/>
      <c r="L292" s="9"/>
      <c r="M292" s="9"/>
      <c r="N292" s="130"/>
      <c r="O292" s="291"/>
      <c r="P292" s="291"/>
      <c r="Q292" s="291"/>
      <c r="R292" s="129"/>
      <c r="S292" s="129"/>
      <c r="T292" s="129"/>
      <c r="U292" s="129"/>
      <c r="V292" s="129"/>
      <c r="W292" s="129"/>
    </row>
    <row r="293" spans="1:23" ht="15" x14ac:dyDescent="0.2">
      <c r="A293" s="9" t="s">
        <v>402</v>
      </c>
      <c r="B293" s="9"/>
      <c r="C293" s="9"/>
      <c r="D293" s="9"/>
      <c r="E293" s="9"/>
      <c r="F293" s="9"/>
      <c r="G293" s="9"/>
      <c r="H293" s="9"/>
      <c r="I293" s="9"/>
      <c r="J293" s="9"/>
      <c r="K293" s="9"/>
      <c r="L293" s="9"/>
      <c r="M293" s="9"/>
      <c r="N293" s="130"/>
      <c r="O293" s="291"/>
      <c r="P293" s="291"/>
      <c r="Q293" s="291"/>
      <c r="R293" s="129"/>
      <c r="S293" s="129"/>
      <c r="T293" s="129"/>
      <c r="U293" s="129"/>
      <c r="V293" s="129"/>
      <c r="W293" s="129"/>
    </row>
    <row r="294" spans="1:23" ht="20.100000000000001" customHeight="1" x14ac:dyDescent="0.2">
      <c r="A294" s="404" t="s">
        <v>198</v>
      </c>
      <c r="B294" s="404"/>
      <c r="C294" s="404"/>
      <c r="D294" s="404"/>
      <c r="E294" s="404"/>
      <c r="F294" s="404"/>
      <c r="G294" s="404"/>
      <c r="H294" s="404"/>
      <c r="I294" s="404"/>
      <c r="J294" s="404"/>
      <c r="K294" s="357"/>
      <c r="L294" s="357"/>
      <c r="M294" s="357"/>
      <c r="N294" s="130"/>
      <c r="O294" s="291"/>
      <c r="P294" s="291"/>
      <c r="Q294" s="291"/>
      <c r="R294" s="129"/>
      <c r="S294" s="129"/>
      <c r="T294" s="129"/>
      <c r="U294" s="129"/>
      <c r="V294" s="129"/>
      <c r="W294" s="129"/>
    </row>
    <row r="295" spans="1:23" ht="20.100000000000001" customHeight="1" x14ac:dyDescent="0.2">
      <c r="A295" s="405" t="s">
        <v>160</v>
      </c>
      <c r="B295" s="405"/>
      <c r="C295" s="405"/>
      <c r="D295" s="405"/>
      <c r="E295" s="405"/>
      <c r="F295" s="405"/>
      <c r="G295" s="405"/>
      <c r="H295" s="405"/>
      <c r="I295" s="405"/>
      <c r="J295" s="405"/>
      <c r="K295" s="357"/>
      <c r="L295" s="357"/>
      <c r="M295" s="357"/>
      <c r="N295" s="130"/>
      <c r="O295" s="291"/>
      <c r="P295" s="291"/>
      <c r="Q295" s="291"/>
      <c r="V295" s="129"/>
      <c r="W295" s="129"/>
    </row>
    <row r="296" spans="1:23" s="20" customFormat="1" ht="15.75" x14ac:dyDescent="0.2">
      <c r="A296" s="17"/>
      <c r="B296" s="406" t="s">
        <v>100</v>
      </c>
      <c r="C296" s="406"/>
      <c r="D296" s="406"/>
      <c r="E296" s="406"/>
      <c r="F296" s="358"/>
      <c r="G296" s="406" t="s">
        <v>421</v>
      </c>
      <c r="H296" s="406"/>
      <c r="I296" s="406"/>
      <c r="J296" s="406"/>
      <c r="K296" s="358"/>
      <c r="L296" s="358"/>
      <c r="M296" s="358"/>
      <c r="N296" s="136"/>
      <c r="O296" s="291"/>
      <c r="P296" s="291"/>
      <c r="Q296" s="291"/>
      <c r="V296" s="137"/>
      <c r="W296" s="137"/>
    </row>
    <row r="297" spans="1:23" s="20" customFormat="1" ht="15.75" x14ac:dyDescent="0.2">
      <c r="A297" s="17" t="s">
        <v>257</v>
      </c>
      <c r="B297" s="409">
        <v>2019</v>
      </c>
      <c r="C297" s="407" t="s">
        <v>512</v>
      </c>
      <c r="D297" s="407"/>
      <c r="E297" s="407"/>
      <c r="F297" s="358"/>
      <c r="G297" s="409">
        <v>2019</v>
      </c>
      <c r="H297" s="407" t="s">
        <v>512</v>
      </c>
      <c r="I297" s="407"/>
      <c r="J297" s="407"/>
      <c r="K297" s="358"/>
      <c r="L297" s="358"/>
      <c r="M297" s="358"/>
      <c r="N297" s="136"/>
      <c r="O297" s="291"/>
      <c r="P297" s="291"/>
      <c r="Q297" s="291"/>
      <c r="R297" s="22"/>
      <c r="S297" s="22"/>
      <c r="V297" s="137"/>
      <c r="W297" s="137"/>
    </row>
    <row r="298" spans="1:23" s="20" customFormat="1" ht="12.75" x14ac:dyDescent="0.2">
      <c r="A298" s="123"/>
      <c r="B298" s="412"/>
      <c r="C298" s="256">
        <v>2019</v>
      </c>
      <c r="D298" s="256">
        <v>2020</v>
      </c>
      <c r="E298" s="359" t="s">
        <v>524</v>
      </c>
      <c r="F298" s="125"/>
      <c r="G298" s="412"/>
      <c r="H298" s="256">
        <v>2019</v>
      </c>
      <c r="I298" s="256">
        <v>2020</v>
      </c>
      <c r="J298" s="359" t="s">
        <v>524</v>
      </c>
      <c r="K298" s="358"/>
      <c r="L298" s="358"/>
      <c r="M298" s="358"/>
      <c r="O298" s="291"/>
      <c r="P298" s="291"/>
      <c r="Q298" s="291"/>
      <c r="R298" s="246"/>
      <c r="S298" s="246"/>
    </row>
    <row r="299" spans="1:23" ht="12.75" x14ac:dyDescent="0.2">
      <c r="A299" s="9"/>
      <c r="B299" s="11"/>
      <c r="C299" s="11"/>
      <c r="D299" s="11"/>
      <c r="E299" s="12"/>
      <c r="F299" s="12"/>
      <c r="G299" s="11"/>
      <c r="H299" s="11"/>
      <c r="I299" s="11"/>
      <c r="J299" s="12"/>
      <c r="K299" s="12"/>
      <c r="L299" s="12"/>
      <c r="M299" s="12"/>
      <c r="O299" s="291"/>
      <c r="P299" s="291"/>
      <c r="Q299" s="291"/>
      <c r="R299" s="246"/>
      <c r="S299" s="246"/>
    </row>
    <row r="300" spans="1:23" s="20" customFormat="1" ht="15" customHeight="1" x14ac:dyDescent="0.2">
      <c r="A300" s="17" t="s">
        <v>254</v>
      </c>
      <c r="B300" s="18"/>
      <c r="C300" s="18"/>
      <c r="D300" s="18"/>
      <c r="E300" s="16"/>
      <c r="F300" s="16"/>
      <c r="G300" s="18">
        <v>427310</v>
      </c>
      <c r="H300" s="18">
        <v>331150</v>
      </c>
      <c r="I300" s="18">
        <v>290851</v>
      </c>
      <c r="J300" s="16">
        <v>-12.169409633096791</v>
      </c>
      <c r="K300" s="16"/>
      <c r="L300" s="16"/>
      <c r="M300" s="16"/>
      <c r="O300" s="291"/>
      <c r="P300" s="291"/>
      <c r="Q300" s="291"/>
      <c r="R300" s="22"/>
      <c r="S300" s="22"/>
    </row>
    <row r="301" spans="1:23" ht="12.75" x14ac:dyDescent="0.2">
      <c r="A301" s="17"/>
      <c r="B301" s="11"/>
      <c r="C301" s="11"/>
      <c r="D301" s="11"/>
      <c r="E301" s="12"/>
      <c r="F301" s="12"/>
      <c r="G301" s="11"/>
      <c r="H301" s="11"/>
      <c r="I301" s="11"/>
      <c r="J301" s="12"/>
      <c r="K301" s="12"/>
      <c r="L301" s="12"/>
      <c r="M301" s="12"/>
      <c r="O301" s="291"/>
      <c r="P301" s="291"/>
      <c r="Q301" s="291"/>
      <c r="R301" s="246"/>
      <c r="S301" s="246"/>
    </row>
    <row r="302" spans="1:23" s="20" customFormat="1" ht="14.25" customHeight="1" x14ac:dyDescent="0.2">
      <c r="A302" s="17" t="s">
        <v>74</v>
      </c>
      <c r="B302" s="18">
        <v>5352731.2822000002</v>
      </c>
      <c r="C302" s="18">
        <v>4093458.0371999997</v>
      </c>
      <c r="D302" s="18">
        <v>3792559.8918499998</v>
      </c>
      <c r="E302" s="16">
        <v>-7.3507079495022651</v>
      </c>
      <c r="F302" s="18"/>
      <c r="G302" s="18">
        <v>395115.52196000004</v>
      </c>
      <c r="H302" s="18">
        <v>304054.77686000004</v>
      </c>
      <c r="I302" s="18">
        <v>276267.03888000001</v>
      </c>
      <c r="J302" s="16">
        <v>-9.1390565433526234</v>
      </c>
      <c r="K302" s="16"/>
      <c r="L302" s="16"/>
      <c r="M302" s="16"/>
      <c r="O302" s="291"/>
      <c r="P302" s="291"/>
      <c r="Q302" s="291"/>
      <c r="R302" s="22"/>
      <c r="S302" s="22"/>
    </row>
    <row r="303" spans="1:23" ht="11.25" customHeight="1" x14ac:dyDescent="0.2">
      <c r="A303" s="9" t="s">
        <v>347</v>
      </c>
      <c r="B303" s="11">
        <v>0</v>
      </c>
      <c r="C303" s="11">
        <v>0</v>
      </c>
      <c r="D303" s="11">
        <v>30290.76</v>
      </c>
      <c r="E303" s="12" t="s">
        <v>526</v>
      </c>
      <c r="F303" s="12"/>
      <c r="G303" s="11">
        <v>0</v>
      </c>
      <c r="H303" s="11">
        <v>0</v>
      </c>
      <c r="I303" s="11">
        <v>1079.51208</v>
      </c>
      <c r="J303" s="12" t="s">
        <v>526</v>
      </c>
      <c r="K303" s="12"/>
      <c r="L303" s="12"/>
      <c r="M303" s="12"/>
      <c r="O303" s="291"/>
      <c r="P303" s="291"/>
      <c r="Q303" s="291"/>
      <c r="R303" s="246"/>
      <c r="S303" s="246"/>
    </row>
    <row r="304" spans="1:23" ht="11.25" customHeight="1" x14ac:dyDescent="0.2">
      <c r="A304" s="9" t="s">
        <v>89</v>
      </c>
      <c r="B304" s="11">
        <v>5352731.2822000002</v>
      </c>
      <c r="C304" s="11">
        <v>4093458.0371999997</v>
      </c>
      <c r="D304" s="11">
        <v>3762269.13185</v>
      </c>
      <c r="E304" s="12">
        <v>-8.0906876860655217</v>
      </c>
      <c r="F304" s="12"/>
      <c r="G304" s="11">
        <v>395115.52196000004</v>
      </c>
      <c r="H304" s="11">
        <v>304054.77686000004</v>
      </c>
      <c r="I304" s="11">
        <v>275187.52679999999</v>
      </c>
      <c r="J304" s="12">
        <v>-9.4940952278778923</v>
      </c>
      <c r="K304" s="12"/>
      <c r="L304" s="12"/>
      <c r="M304" s="12"/>
      <c r="O304" s="291"/>
      <c r="P304" s="291"/>
      <c r="Q304" s="291"/>
      <c r="R304" s="246"/>
      <c r="S304" s="246"/>
    </row>
    <row r="305" spans="1:19" s="273" customFormat="1" ht="12.75" x14ac:dyDescent="0.2">
      <c r="A305" s="270" t="s">
        <v>365</v>
      </c>
      <c r="B305" s="271"/>
      <c r="C305" s="271"/>
      <c r="D305" s="271"/>
      <c r="E305" s="272"/>
      <c r="F305" s="272"/>
      <c r="G305" s="271">
        <v>25414.729549999996</v>
      </c>
      <c r="H305" s="271">
        <v>21733.268919999999</v>
      </c>
      <c r="I305" s="271">
        <v>9120.3672200000001</v>
      </c>
      <c r="J305" s="272">
        <v>-58.034995777340242</v>
      </c>
      <c r="K305" s="272"/>
      <c r="L305" s="272"/>
      <c r="M305" s="272"/>
      <c r="O305" s="291"/>
      <c r="P305" s="291"/>
      <c r="Q305" s="291"/>
      <c r="R305" s="274"/>
      <c r="S305" s="274"/>
    </row>
    <row r="306" spans="1:19" s="278" customFormat="1" ht="11.25" customHeight="1" x14ac:dyDescent="0.2">
      <c r="A306" s="275" t="s">
        <v>347</v>
      </c>
      <c r="B306" s="276"/>
      <c r="C306" s="276"/>
      <c r="D306" s="276"/>
      <c r="E306" s="277"/>
      <c r="F306" s="277"/>
      <c r="G306" s="276">
        <v>24449.921649999997</v>
      </c>
      <c r="H306" s="276">
        <v>20927.63265</v>
      </c>
      <c r="I306" s="276">
        <v>8605.8015300000006</v>
      </c>
      <c r="J306" s="277">
        <v>-58.878284639614982</v>
      </c>
      <c r="K306" s="277"/>
      <c r="L306" s="277"/>
      <c r="M306" s="277"/>
      <c r="O306" s="291"/>
      <c r="P306" s="291"/>
      <c r="Q306" s="291"/>
      <c r="R306" s="279"/>
    </row>
    <row r="307" spans="1:19" s="278" customFormat="1" ht="11.25" customHeight="1" x14ac:dyDescent="0.2">
      <c r="A307" s="275" t="s">
        <v>89</v>
      </c>
      <c r="B307" s="276"/>
      <c r="C307" s="276"/>
      <c r="D307" s="276"/>
      <c r="E307" s="277"/>
      <c r="F307" s="277"/>
      <c r="G307" s="276">
        <v>964.80790000000002</v>
      </c>
      <c r="H307" s="276">
        <v>805.63626999999997</v>
      </c>
      <c r="I307" s="276">
        <v>514.56569000000002</v>
      </c>
      <c r="J307" s="277">
        <v>-36.129279532064764</v>
      </c>
      <c r="K307" s="277"/>
      <c r="L307" s="277"/>
      <c r="M307" s="277"/>
      <c r="O307" s="291"/>
      <c r="P307" s="291"/>
      <c r="Q307" s="291"/>
      <c r="R307" s="279"/>
      <c r="S307" s="280"/>
    </row>
    <row r="308" spans="1:19" s="20" customFormat="1" ht="11.25" customHeight="1" x14ac:dyDescent="0.2">
      <c r="A308" s="17" t="s">
        <v>75</v>
      </c>
      <c r="B308" s="18"/>
      <c r="C308" s="18"/>
      <c r="D308" s="18"/>
      <c r="E308" s="16" t="s">
        <v>526</v>
      </c>
      <c r="F308" s="16"/>
      <c r="G308" s="18">
        <v>6779.748489999969</v>
      </c>
      <c r="H308" s="18">
        <v>5361.954219999956</v>
      </c>
      <c r="I308" s="18">
        <v>5463.593899999978</v>
      </c>
      <c r="J308" s="16">
        <v>1.8955715739031831</v>
      </c>
      <c r="K308" s="16"/>
      <c r="L308" s="16"/>
      <c r="M308" s="16"/>
      <c r="O308" s="291"/>
      <c r="P308" s="291"/>
      <c r="Q308" s="291"/>
      <c r="R308" s="179"/>
    </row>
    <row r="309" spans="1:19" ht="11.25" customHeight="1" x14ac:dyDescent="0.2">
      <c r="A309" s="9"/>
      <c r="B309" s="11"/>
      <c r="C309" s="11"/>
      <c r="D309" s="11"/>
      <c r="E309" s="12"/>
      <c r="F309" s="12"/>
      <c r="G309" s="11"/>
      <c r="H309" s="11"/>
      <c r="I309" s="11"/>
      <c r="J309" s="12"/>
      <c r="K309" s="12"/>
      <c r="L309" s="12"/>
      <c r="M309" s="12"/>
      <c r="O309" s="291"/>
      <c r="P309" s="291"/>
      <c r="Q309" s="291"/>
    </row>
    <row r="310" spans="1:19" s="20" customFormat="1" ht="11.25" customHeight="1" x14ac:dyDescent="0.2">
      <c r="A310" s="17" t="s">
        <v>255</v>
      </c>
      <c r="B310" s="18"/>
      <c r="C310" s="18"/>
      <c r="D310" s="18"/>
      <c r="E310" s="12" t="s">
        <v>526</v>
      </c>
      <c r="F310" s="16"/>
      <c r="G310" s="18">
        <v>4587434</v>
      </c>
      <c r="H310" s="18">
        <v>3596295</v>
      </c>
      <c r="I310" s="18">
        <v>2907267</v>
      </c>
      <c r="J310" s="16">
        <v>-19.159384866925549</v>
      </c>
      <c r="K310" s="16"/>
      <c r="L310" s="16"/>
      <c r="M310" s="16"/>
      <c r="O310" s="291"/>
      <c r="P310" s="291"/>
      <c r="Q310" s="291"/>
    </row>
    <row r="311" spans="1:19" ht="11.25" customHeight="1" x14ac:dyDescent="0.2">
      <c r="A311" s="9"/>
      <c r="B311" s="11"/>
      <c r="C311" s="11"/>
      <c r="D311" s="11"/>
      <c r="E311" s="12"/>
      <c r="F311" s="12"/>
      <c r="G311" s="11"/>
      <c r="H311" s="11"/>
      <c r="I311" s="11"/>
      <c r="J311" s="12"/>
      <c r="K311" s="12"/>
      <c r="L311" s="12"/>
      <c r="M311" s="12"/>
      <c r="O311" s="291"/>
      <c r="P311" s="291"/>
      <c r="Q311" s="291"/>
    </row>
    <row r="312" spans="1:19" s="20" customFormat="1" x14ac:dyDescent="0.2">
      <c r="A312" s="17" t="s">
        <v>76</v>
      </c>
      <c r="B312" s="18">
        <v>4624643.9049999993</v>
      </c>
      <c r="C312" s="18">
        <v>3495726.6830000002</v>
      </c>
      <c r="D312" s="18">
        <v>3241032.8479999998</v>
      </c>
      <c r="E312" s="16">
        <v>-7.2858623712945558</v>
      </c>
      <c r="F312" s="16"/>
      <c r="G312" s="18">
        <v>2660024.3064300003</v>
      </c>
      <c r="H312" s="18">
        <v>2105742.3412099998</v>
      </c>
      <c r="I312" s="18">
        <v>1552249.18508</v>
      </c>
      <c r="J312" s="16">
        <v>-26.284942145958468</v>
      </c>
      <c r="K312" s="16"/>
      <c r="L312" s="16"/>
      <c r="M312" s="16"/>
      <c r="O312" s="291"/>
      <c r="P312" s="291"/>
      <c r="Q312" s="291"/>
      <c r="R312" s="179"/>
      <c r="S312" s="179"/>
    </row>
    <row r="313" spans="1:19" x14ac:dyDescent="0.2">
      <c r="A313" s="9" t="s">
        <v>283</v>
      </c>
      <c r="B313" s="11">
        <v>459494.712</v>
      </c>
      <c r="C313" s="11">
        <v>327364.86200000002</v>
      </c>
      <c r="D313" s="11">
        <v>331101.54200000002</v>
      </c>
      <c r="E313" s="12">
        <v>1.1414419914132452</v>
      </c>
      <c r="F313" s="12"/>
      <c r="G313" s="11">
        <v>286397.84730999992</v>
      </c>
      <c r="H313" s="11">
        <v>216885.09630999999</v>
      </c>
      <c r="I313" s="11">
        <v>177879.29404999994</v>
      </c>
      <c r="J313" s="12">
        <v>-17.984547082132352</v>
      </c>
      <c r="K313" s="12"/>
      <c r="L313" s="12"/>
      <c r="M313" s="12"/>
      <c r="O313" s="291"/>
      <c r="P313" s="291"/>
      <c r="Q313" s="291"/>
    </row>
    <row r="314" spans="1:19" x14ac:dyDescent="0.2">
      <c r="A314" s="9" t="s">
        <v>284</v>
      </c>
      <c r="B314" s="11">
        <v>0</v>
      </c>
      <c r="C314" s="11">
        <v>0</v>
      </c>
      <c r="D314" s="11">
        <v>0</v>
      </c>
      <c r="E314" s="12" t="s">
        <v>526</v>
      </c>
      <c r="F314" s="12"/>
      <c r="G314" s="11">
        <v>0</v>
      </c>
      <c r="H314" s="11">
        <v>0</v>
      </c>
      <c r="I314" s="11">
        <v>0</v>
      </c>
      <c r="J314" s="12" t="s">
        <v>526</v>
      </c>
      <c r="K314" s="12"/>
      <c r="L314" s="12"/>
      <c r="M314" s="12"/>
      <c r="O314" s="291"/>
      <c r="P314" s="291"/>
      <c r="Q314" s="291"/>
    </row>
    <row r="315" spans="1:19" x14ac:dyDescent="0.2">
      <c r="A315" s="9" t="s">
        <v>403</v>
      </c>
      <c r="B315" s="11">
        <v>1875344.0360000001</v>
      </c>
      <c r="C315" s="11">
        <v>1450852.9990000001</v>
      </c>
      <c r="D315" s="11">
        <v>1206142.432</v>
      </c>
      <c r="E315" s="12">
        <v>-16.866668585216189</v>
      </c>
      <c r="F315" s="12"/>
      <c r="G315" s="11">
        <v>1119322.2317799998</v>
      </c>
      <c r="H315" s="11">
        <v>890674.95114999975</v>
      </c>
      <c r="I315" s="11">
        <v>640104.68782000022</v>
      </c>
      <c r="J315" s="12">
        <v>-28.13262717296297</v>
      </c>
      <c r="K315" s="12"/>
      <c r="L315" s="12"/>
      <c r="M315" s="12"/>
      <c r="O315" s="291"/>
      <c r="P315" s="291"/>
      <c r="Q315" s="291"/>
    </row>
    <row r="316" spans="1:19" x14ac:dyDescent="0.2">
      <c r="A316" s="9" t="s">
        <v>404</v>
      </c>
      <c r="B316" s="11">
        <v>2289301.852</v>
      </c>
      <c r="C316" s="11">
        <v>1717456.497</v>
      </c>
      <c r="D316" s="11">
        <v>1690017.04</v>
      </c>
      <c r="E316" s="12">
        <v>-1.5976798858038279</v>
      </c>
      <c r="F316" s="12"/>
      <c r="G316" s="11">
        <v>1254160.1796900006</v>
      </c>
      <c r="H316" s="11">
        <v>998165.95123000012</v>
      </c>
      <c r="I316" s="11">
        <v>726619.18800999981</v>
      </c>
      <c r="J316" s="12">
        <v>-27.204570831672243</v>
      </c>
      <c r="K316" s="12"/>
      <c r="L316" s="12"/>
      <c r="M316" s="12"/>
      <c r="O316" s="291"/>
      <c r="P316" s="291"/>
      <c r="Q316" s="291"/>
    </row>
    <row r="317" spans="1:19" x14ac:dyDescent="0.2">
      <c r="A317" s="9" t="s">
        <v>331</v>
      </c>
      <c r="B317" s="11">
        <v>503.30500000000001</v>
      </c>
      <c r="C317" s="11">
        <v>52.325000000000003</v>
      </c>
      <c r="D317" s="11">
        <v>13771.833999999999</v>
      </c>
      <c r="E317" s="12">
        <v>26219.797419971332</v>
      </c>
      <c r="F317" s="12"/>
      <c r="G317" s="11">
        <v>144.04765</v>
      </c>
      <c r="H317" s="11">
        <v>16.34252</v>
      </c>
      <c r="I317" s="11">
        <v>7646.0151999999998</v>
      </c>
      <c r="J317" s="12">
        <v>46686.023208171078</v>
      </c>
      <c r="K317" s="12"/>
      <c r="L317" s="12"/>
      <c r="M317" s="12"/>
      <c r="O317" s="291"/>
      <c r="P317" s="291"/>
      <c r="Q317" s="291"/>
    </row>
    <row r="318" spans="1:19" x14ac:dyDescent="0.2">
      <c r="A318" s="9"/>
      <c r="B318" s="11"/>
      <c r="C318" s="11"/>
      <c r="D318" s="11"/>
      <c r="E318" s="12" t="s">
        <v>526</v>
      </c>
      <c r="F318" s="12"/>
      <c r="G318" s="11"/>
      <c r="H318" s="11"/>
      <c r="I318" s="11"/>
      <c r="J318" s="12"/>
      <c r="K318" s="12"/>
      <c r="L318" s="12"/>
      <c r="M318" s="12"/>
      <c r="O318" s="291"/>
      <c r="P318" s="291"/>
      <c r="Q318" s="291"/>
    </row>
    <row r="319" spans="1:19" s="20" customFormat="1" x14ac:dyDescent="0.2">
      <c r="A319" s="17" t="s">
        <v>405</v>
      </c>
      <c r="B319" s="11"/>
      <c r="C319" s="11"/>
      <c r="D319" s="11"/>
      <c r="E319" s="12"/>
      <c r="F319" s="16"/>
      <c r="G319" s="18">
        <v>790609.00146000006</v>
      </c>
      <c r="H319" s="18">
        <v>626880.20320999995</v>
      </c>
      <c r="I319" s="18">
        <v>533998.91358000005</v>
      </c>
      <c r="J319" s="16">
        <v>-14.816433690901761</v>
      </c>
      <c r="K319" s="16"/>
      <c r="L319" s="16"/>
      <c r="M319" s="16"/>
      <c r="O319" s="291"/>
      <c r="P319" s="291"/>
      <c r="Q319" s="291"/>
    </row>
    <row r="320" spans="1:19" x14ac:dyDescent="0.2">
      <c r="A320" s="9" t="s">
        <v>285</v>
      </c>
      <c r="B320" s="11"/>
      <c r="C320" s="11"/>
      <c r="D320" s="11"/>
      <c r="E320" s="12"/>
      <c r="F320" s="12"/>
      <c r="G320" s="11">
        <v>785889.88290000008</v>
      </c>
      <c r="H320" s="11">
        <v>623388.07343999995</v>
      </c>
      <c r="I320" s="11">
        <v>532121.04136000003</v>
      </c>
      <c r="J320" s="12">
        <v>-14.640484149202166</v>
      </c>
      <c r="K320" s="12"/>
      <c r="L320" s="12"/>
      <c r="M320" s="12"/>
      <c r="O320" s="291"/>
      <c r="P320" s="291"/>
      <c r="Q320" s="291"/>
    </row>
    <row r="321" spans="1:18" x14ac:dyDescent="0.2">
      <c r="A321" s="9" t="s">
        <v>286</v>
      </c>
      <c r="B321" s="11"/>
      <c r="C321" s="11"/>
      <c r="D321" s="11"/>
      <c r="E321" s="12"/>
      <c r="F321" s="12"/>
      <c r="G321" s="11">
        <v>2532.38706</v>
      </c>
      <c r="H321" s="11">
        <v>1793.9906300000002</v>
      </c>
      <c r="I321" s="11">
        <v>1284.1924300000001</v>
      </c>
      <c r="J321" s="12">
        <v>-28.416993459993719</v>
      </c>
      <c r="K321" s="12"/>
      <c r="L321" s="12"/>
      <c r="M321" s="12"/>
      <c r="O321" s="291"/>
      <c r="P321" s="291"/>
      <c r="Q321" s="291"/>
    </row>
    <row r="322" spans="1:18" x14ac:dyDescent="0.2">
      <c r="A322" s="9" t="s">
        <v>90</v>
      </c>
      <c r="B322" s="11"/>
      <c r="C322" s="11"/>
      <c r="D322" s="11"/>
      <c r="E322" s="12"/>
      <c r="F322" s="12"/>
      <c r="G322" s="11">
        <v>2186.7314999999999</v>
      </c>
      <c r="H322" s="11">
        <v>1698.1391400000002</v>
      </c>
      <c r="I322" s="11">
        <v>593.67979000000003</v>
      </c>
      <c r="J322" s="12">
        <v>-65.03939070622917</v>
      </c>
      <c r="K322" s="12"/>
      <c r="L322" s="12"/>
      <c r="M322" s="12"/>
      <c r="O322" s="291"/>
      <c r="P322" s="291"/>
      <c r="Q322" s="291"/>
    </row>
    <row r="323" spans="1:18" ht="12.75" x14ac:dyDescent="0.2">
      <c r="A323" s="9"/>
      <c r="B323" s="11"/>
      <c r="C323" s="11"/>
      <c r="D323" s="11"/>
      <c r="E323" s="12"/>
      <c r="F323" s="12"/>
      <c r="G323" s="11"/>
      <c r="H323" s="11"/>
      <c r="I323" s="11"/>
      <c r="J323" s="315"/>
      <c r="K323" s="315"/>
      <c r="L323" s="315"/>
      <c r="M323" s="315"/>
      <c r="O323" s="291"/>
      <c r="P323" s="291"/>
      <c r="Q323" s="291"/>
      <c r="R323" s="246"/>
    </row>
    <row r="324" spans="1:18" s="20" customFormat="1" x14ac:dyDescent="0.2">
      <c r="A324" s="17" t="s">
        <v>351</v>
      </c>
      <c r="B324" s="11"/>
      <c r="C324" s="11"/>
      <c r="D324" s="11"/>
      <c r="E324" s="12"/>
      <c r="F324" s="16"/>
      <c r="G324" s="18">
        <v>1098374.07409</v>
      </c>
      <c r="H324" s="18">
        <v>832354.02835999988</v>
      </c>
      <c r="I324" s="18">
        <v>798649.89565000008</v>
      </c>
      <c r="J324" s="16">
        <v>-4.0492544712503644</v>
      </c>
      <c r="K324" s="16"/>
      <c r="L324" s="16"/>
      <c r="M324" s="16"/>
      <c r="O324" s="291"/>
      <c r="P324" s="291"/>
      <c r="Q324" s="291"/>
    </row>
    <row r="325" spans="1:18" x14ac:dyDescent="0.2">
      <c r="A325" s="9" t="s">
        <v>352</v>
      </c>
      <c r="B325" s="11"/>
      <c r="C325" s="11"/>
      <c r="D325" s="11"/>
      <c r="E325" s="12"/>
      <c r="F325" s="12"/>
      <c r="G325" s="11">
        <v>256861.92019999996</v>
      </c>
      <c r="H325" s="11">
        <v>196984.86181999999</v>
      </c>
      <c r="I325" s="11">
        <v>188927.48018999991</v>
      </c>
      <c r="J325" s="12">
        <v>-4.0903557540186597</v>
      </c>
      <c r="K325" s="12"/>
      <c r="L325" s="12"/>
      <c r="M325" s="12"/>
      <c r="O325" s="291"/>
      <c r="P325" s="291"/>
      <c r="Q325" s="291"/>
      <c r="R325" s="13"/>
    </row>
    <row r="326" spans="1:18" x14ac:dyDescent="0.2">
      <c r="A326" s="9" t="s">
        <v>353</v>
      </c>
      <c r="B326" s="11"/>
      <c r="C326" s="11"/>
      <c r="D326" s="11"/>
      <c r="E326" s="12"/>
      <c r="F326" s="12"/>
      <c r="G326" s="11">
        <v>353456.32189000002</v>
      </c>
      <c r="H326" s="11">
        <v>275026.24856999982</v>
      </c>
      <c r="I326" s="11">
        <v>248562.31801999998</v>
      </c>
      <c r="J326" s="12">
        <v>-9.6223290277197719</v>
      </c>
      <c r="K326" s="12"/>
      <c r="L326" s="12"/>
      <c r="M326" s="12"/>
      <c r="O326" s="291"/>
      <c r="P326" s="291"/>
      <c r="Q326" s="291"/>
    </row>
    <row r="327" spans="1:18" x14ac:dyDescent="0.2">
      <c r="A327" s="9" t="s">
        <v>330</v>
      </c>
      <c r="B327" s="11"/>
      <c r="C327" s="11"/>
      <c r="D327" s="11"/>
      <c r="E327" s="12"/>
      <c r="F327" s="12"/>
      <c r="G327" s="11">
        <v>488055.83200000005</v>
      </c>
      <c r="H327" s="11">
        <v>360342.91797000013</v>
      </c>
      <c r="I327" s="11">
        <v>361160.0974400001</v>
      </c>
      <c r="J327" s="12">
        <v>0.22677827959087438</v>
      </c>
      <c r="K327" s="12"/>
      <c r="L327" s="12"/>
      <c r="M327" s="12"/>
      <c r="O327" s="291"/>
      <c r="P327" s="291"/>
      <c r="Q327" s="291"/>
    </row>
    <row r="328" spans="1:18" s="20" customFormat="1" x14ac:dyDescent="0.2">
      <c r="A328" s="17" t="s">
        <v>11</v>
      </c>
      <c r="B328" s="18">
        <v>55433.76483</v>
      </c>
      <c r="C328" s="18">
        <v>42407.208829999996</v>
      </c>
      <c r="D328" s="18">
        <v>39612.701000000001</v>
      </c>
      <c r="E328" s="16">
        <v>-6.5896999757812011</v>
      </c>
      <c r="F328" s="16"/>
      <c r="G328" s="18">
        <v>28476.613590000001</v>
      </c>
      <c r="H328" s="18">
        <v>22899.524910000004</v>
      </c>
      <c r="I328" s="18">
        <v>14979.078559999996</v>
      </c>
      <c r="J328" s="16">
        <v>-34.587819533938131</v>
      </c>
      <c r="K328" s="16"/>
      <c r="L328" s="16"/>
      <c r="M328" s="16"/>
      <c r="O328" s="291"/>
      <c r="P328" s="291"/>
      <c r="Q328" s="291"/>
    </row>
    <row r="329" spans="1:18" s="20" customFormat="1" x14ac:dyDescent="0.2">
      <c r="A329" s="17" t="s">
        <v>75</v>
      </c>
      <c r="B329" s="18"/>
      <c r="C329" s="18"/>
      <c r="D329" s="18"/>
      <c r="E329" s="16" t="s">
        <v>526</v>
      </c>
      <c r="F329" s="16"/>
      <c r="G329" s="18">
        <v>9950.0044299997389</v>
      </c>
      <c r="H329" s="18">
        <v>8418.9023100002669</v>
      </c>
      <c r="I329" s="18">
        <v>7389.9271300002001</v>
      </c>
      <c r="J329" s="16">
        <v>-12.222201209982146</v>
      </c>
      <c r="K329" s="16"/>
      <c r="L329" s="16"/>
      <c r="M329" s="16"/>
      <c r="O329" s="291"/>
      <c r="P329" s="291"/>
      <c r="Q329" s="291"/>
    </row>
    <row r="330" spans="1:18" x14ac:dyDescent="0.2">
      <c r="A330" s="84"/>
      <c r="B330" s="90"/>
      <c r="C330" s="90"/>
      <c r="D330" s="90"/>
      <c r="E330" s="90"/>
      <c r="F330" s="90"/>
      <c r="G330" s="90"/>
      <c r="H330" s="90"/>
      <c r="I330" s="90"/>
      <c r="J330" s="90"/>
      <c r="K330" s="11"/>
      <c r="L330" s="11"/>
      <c r="M330" s="11"/>
      <c r="O330" s="291"/>
      <c r="P330" s="291"/>
      <c r="Q330" s="291"/>
    </row>
    <row r="331" spans="1:18" x14ac:dyDescent="0.2">
      <c r="A331" s="9" t="s">
        <v>410</v>
      </c>
      <c r="B331" s="9"/>
      <c r="C331" s="9"/>
      <c r="D331" s="9"/>
      <c r="E331" s="9"/>
      <c r="F331" s="9"/>
      <c r="G331" s="9"/>
      <c r="H331" s="9"/>
      <c r="I331" s="9"/>
      <c r="J331" s="9"/>
      <c r="K331" s="9"/>
      <c r="L331" s="9"/>
      <c r="M331" s="9"/>
      <c r="O331" s="291"/>
      <c r="P331" s="291"/>
      <c r="Q331" s="291"/>
    </row>
    <row r="332" spans="1:18" x14ac:dyDescent="0.2">
      <c r="A332" s="9" t="s">
        <v>366</v>
      </c>
      <c r="B332" s="9"/>
      <c r="C332" s="9"/>
      <c r="D332" s="9"/>
      <c r="E332" s="9"/>
      <c r="F332" s="9"/>
      <c r="G332" s="9"/>
      <c r="H332" s="9"/>
      <c r="I332" s="9"/>
      <c r="J332" s="9"/>
      <c r="K332" s="9"/>
      <c r="L332" s="9"/>
      <c r="M332" s="9"/>
      <c r="O332" s="291"/>
      <c r="P332" s="291"/>
      <c r="Q332" s="291"/>
    </row>
    <row r="333" spans="1:18" ht="20.100000000000001" customHeight="1" x14ac:dyDescent="0.2">
      <c r="A333" s="404" t="s">
        <v>199</v>
      </c>
      <c r="B333" s="404"/>
      <c r="C333" s="404"/>
      <c r="D333" s="404"/>
      <c r="E333" s="404"/>
      <c r="F333" s="404"/>
      <c r="G333" s="404"/>
      <c r="H333" s="404"/>
      <c r="I333" s="404"/>
      <c r="J333" s="404"/>
      <c r="K333" s="357"/>
      <c r="L333" s="357"/>
      <c r="M333" s="357"/>
      <c r="O333" s="291"/>
      <c r="P333" s="291"/>
      <c r="Q333" s="291"/>
    </row>
    <row r="334" spans="1:18" ht="20.100000000000001" customHeight="1" x14ac:dyDescent="0.2">
      <c r="A334" s="405" t="s">
        <v>280</v>
      </c>
      <c r="B334" s="405"/>
      <c r="C334" s="405"/>
      <c r="D334" s="405"/>
      <c r="E334" s="405"/>
      <c r="F334" s="405"/>
      <c r="G334" s="405"/>
      <c r="H334" s="405"/>
      <c r="I334" s="405"/>
      <c r="J334" s="405"/>
      <c r="K334" s="357"/>
      <c r="L334" s="357"/>
      <c r="M334" s="357"/>
      <c r="O334" s="291"/>
      <c r="P334" s="291"/>
      <c r="Q334" s="291"/>
    </row>
    <row r="335" spans="1:18" s="20" customFormat="1" x14ac:dyDescent="0.2">
      <c r="A335" s="17"/>
      <c r="B335" s="406" t="s">
        <v>100</v>
      </c>
      <c r="C335" s="406"/>
      <c r="D335" s="406"/>
      <c r="E335" s="406"/>
      <c r="F335" s="358"/>
      <c r="G335" s="406" t="s">
        <v>421</v>
      </c>
      <c r="H335" s="406"/>
      <c r="I335" s="406"/>
      <c r="J335" s="406"/>
      <c r="K335" s="358"/>
      <c r="L335" s="358"/>
      <c r="M335" s="358"/>
      <c r="N335" s="91"/>
      <c r="O335" s="291"/>
      <c r="P335" s="291"/>
      <c r="Q335" s="291"/>
      <c r="R335" s="91"/>
    </row>
    <row r="336" spans="1:18" s="20" customFormat="1" x14ac:dyDescent="0.2">
      <c r="A336" s="17" t="s">
        <v>257</v>
      </c>
      <c r="B336" s="409">
        <v>2019</v>
      </c>
      <c r="C336" s="407" t="s">
        <v>512</v>
      </c>
      <c r="D336" s="407"/>
      <c r="E336" s="407"/>
      <c r="F336" s="358"/>
      <c r="G336" s="409">
        <v>2019</v>
      </c>
      <c r="H336" s="407" t="s">
        <v>512</v>
      </c>
      <c r="I336" s="407"/>
      <c r="J336" s="407"/>
      <c r="K336" s="358"/>
      <c r="L336" s="358"/>
      <c r="M336" s="358"/>
      <c r="N336" s="91"/>
      <c r="O336" s="291"/>
      <c r="P336" s="291"/>
      <c r="Q336" s="291"/>
    </row>
    <row r="337" spans="1:17" s="20" customFormat="1" x14ac:dyDescent="0.2">
      <c r="A337" s="123"/>
      <c r="B337" s="412"/>
      <c r="C337" s="256">
        <v>2019</v>
      </c>
      <c r="D337" s="256">
        <v>2020</v>
      </c>
      <c r="E337" s="359" t="s">
        <v>524</v>
      </c>
      <c r="F337" s="125"/>
      <c r="G337" s="412"/>
      <c r="H337" s="256">
        <v>2019</v>
      </c>
      <c r="I337" s="256">
        <v>2020</v>
      </c>
      <c r="J337" s="359" t="s">
        <v>524</v>
      </c>
      <c r="K337" s="358"/>
      <c r="L337" s="358"/>
      <c r="M337" s="358"/>
      <c r="O337" s="291"/>
      <c r="P337" s="291"/>
      <c r="Q337" s="291"/>
    </row>
    <row r="338" spans="1:17" s="20" customFormat="1" x14ac:dyDescent="0.2">
      <c r="A338" s="17"/>
      <c r="B338" s="17"/>
      <c r="C338" s="255"/>
      <c r="D338" s="255"/>
      <c r="E338" s="358"/>
      <c r="F338" s="358"/>
      <c r="G338" s="17"/>
      <c r="H338" s="255"/>
      <c r="I338" s="255"/>
      <c r="J338" s="358"/>
      <c r="K338" s="358"/>
      <c r="L338" s="358"/>
      <c r="M338" s="358"/>
      <c r="O338" s="291"/>
      <c r="P338" s="291"/>
      <c r="Q338" s="291"/>
    </row>
    <row r="339" spans="1:17" s="20" customFormat="1" x14ac:dyDescent="0.2">
      <c r="A339" s="17" t="s">
        <v>383</v>
      </c>
      <c r="B339" s="17"/>
      <c r="C339" s="255"/>
      <c r="D339" s="255"/>
      <c r="E339" s="358"/>
      <c r="F339" s="358"/>
      <c r="G339" s="18">
        <v>505580.85298000003</v>
      </c>
      <c r="H339" s="18">
        <v>373626.87219000002</v>
      </c>
      <c r="I339" s="18">
        <v>356833.44159</v>
      </c>
      <c r="J339" s="16">
        <v>-4.4947063099519511</v>
      </c>
      <c r="K339" s="16"/>
      <c r="L339" s="16"/>
      <c r="M339" s="16"/>
      <c r="O339" s="291"/>
      <c r="P339" s="291"/>
      <c r="Q339" s="291"/>
    </row>
    <row r="340" spans="1:17" s="20" customFormat="1" x14ac:dyDescent="0.2">
      <c r="A340" s="17"/>
      <c r="B340" s="17"/>
      <c r="C340" s="255"/>
      <c r="D340" s="255"/>
      <c r="E340" s="358"/>
      <c r="F340" s="358"/>
      <c r="G340" s="17"/>
      <c r="H340" s="255"/>
      <c r="I340" s="255"/>
      <c r="J340" s="358"/>
      <c r="K340" s="358"/>
      <c r="L340" s="358"/>
      <c r="M340" s="358"/>
      <c r="O340" s="291"/>
      <c r="P340" s="291"/>
      <c r="Q340" s="291"/>
    </row>
    <row r="341" spans="1:17" s="21" customFormat="1" x14ac:dyDescent="0.2">
      <c r="A341" s="86" t="s">
        <v>256</v>
      </c>
      <c r="B341" s="86"/>
      <c r="C341" s="86"/>
      <c r="D341" s="86"/>
      <c r="E341" s="86"/>
      <c r="F341" s="86"/>
      <c r="G341" s="86">
        <v>491249.14088000002</v>
      </c>
      <c r="H341" s="86">
        <v>362567.13404999999</v>
      </c>
      <c r="I341" s="86">
        <v>344433.34633999999</v>
      </c>
      <c r="J341" s="16">
        <v>-5.001497931552521</v>
      </c>
      <c r="K341" s="16"/>
      <c r="L341" s="16"/>
      <c r="M341" s="16"/>
      <c r="O341" s="291"/>
      <c r="P341" s="291"/>
      <c r="Q341" s="291"/>
    </row>
    <row r="342" spans="1:17" x14ac:dyDescent="0.2">
      <c r="A342" s="83"/>
      <c r="B342" s="88"/>
      <c r="C342" s="88"/>
      <c r="E342" s="88"/>
      <c r="F342" s="88"/>
      <c r="G342" s="88"/>
      <c r="I342" s="92"/>
      <c r="J342" s="12"/>
      <c r="K342" s="12"/>
      <c r="L342" s="12"/>
      <c r="M342" s="12"/>
      <c r="O342" s="291"/>
      <c r="P342" s="291"/>
      <c r="Q342" s="291"/>
    </row>
    <row r="343" spans="1:17" s="20" customFormat="1" x14ac:dyDescent="0.2">
      <c r="A343" s="91" t="s">
        <v>178</v>
      </c>
      <c r="B343" s="21">
        <v>986995.02188999997</v>
      </c>
      <c r="C343" s="21">
        <v>709771.84621000011</v>
      </c>
      <c r="D343" s="21">
        <v>721446.30307939998</v>
      </c>
      <c r="E343" s="16">
        <v>1.6448182513491503</v>
      </c>
      <c r="F343" s="21"/>
      <c r="G343" s="21">
        <v>411503.44731999998</v>
      </c>
      <c r="H343" s="21">
        <v>303035.50721999997</v>
      </c>
      <c r="I343" s="21">
        <v>288729.02497999999</v>
      </c>
      <c r="J343" s="16">
        <v>-4.7210580605703285</v>
      </c>
      <c r="K343" s="16"/>
      <c r="L343" s="16"/>
      <c r="M343" s="16"/>
      <c r="O343" s="291"/>
      <c r="P343" s="291"/>
      <c r="Q343" s="291"/>
    </row>
    <row r="344" spans="1:17" x14ac:dyDescent="0.2">
      <c r="A344" s="83" t="s">
        <v>179</v>
      </c>
      <c r="B344" s="88">
        <v>1269.9269999999999</v>
      </c>
      <c r="C344" s="88">
        <v>1099.2670000000001</v>
      </c>
      <c r="D344" s="88">
        <v>136.49939999999998</v>
      </c>
      <c r="E344" s="12">
        <v>-87.582689191979753</v>
      </c>
      <c r="F344" s="88"/>
      <c r="G344" s="88">
        <v>464.32227</v>
      </c>
      <c r="H344" s="88">
        <v>391.02686999999997</v>
      </c>
      <c r="I344" s="88">
        <v>66.640349999999998</v>
      </c>
      <c r="J344" s="12">
        <v>-82.957603399479936</v>
      </c>
      <c r="K344" s="12"/>
      <c r="L344" s="12"/>
      <c r="M344" s="12"/>
      <c r="O344" s="291"/>
      <c r="P344" s="291"/>
      <c r="Q344" s="291"/>
    </row>
    <row r="345" spans="1:17" x14ac:dyDescent="0.2">
      <c r="A345" s="83" t="s">
        <v>180</v>
      </c>
      <c r="B345" s="88">
        <v>0</v>
      </c>
      <c r="C345" s="88">
        <v>0</v>
      </c>
      <c r="D345" s="88">
        <v>0</v>
      </c>
      <c r="E345" s="12" t="s">
        <v>526</v>
      </c>
      <c r="F345" s="93"/>
      <c r="G345" s="88">
        <v>0</v>
      </c>
      <c r="H345" s="88">
        <v>0</v>
      </c>
      <c r="I345" s="88">
        <v>0</v>
      </c>
      <c r="J345" s="12" t="s">
        <v>526</v>
      </c>
      <c r="K345" s="12"/>
      <c r="L345" s="12"/>
      <c r="M345" s="12"/>
      <c r="O345" s="291"/>
      <c r="P345" s="291"/>
      <c r="Q345" s="291"/>
    </row>
    <row r="346" spans="1:17" x14ac:dyDescent="0.2">
      <c r="A346" s="83" t="s">
        <v>384</v>
      </c>
      <c r="B346" s="88">
        <v>211410.353</v>
      </c>
      <c r="C346" s="88">
        <v>156876.253</v>
      </c>
      <c r="D346" s="88">
        <v>87800.95</v>
      </c>
      <c r="E346" s="12">
        <v>-44.031713965019293</v>
      </c>
      <c r="F346" s="93"/>
      <c r="G346" s="88">
        <v>63824.085999999996</v>
      </c>
      <c r="H346" s="88">
        <v>48169.469530000002</v>
      </c>
      <c r="I346" s="88">
        <v>25734.688590000005</v>
      </c>
      <c r="J346" s="12">
        <v>-46.574689650729049</v>
      </c>
      <c r="K346" s="12"/>
      <c r="L346" s="12"/>
      <c r="M346" s="12"/>
      <c r="O346" s="291"/>
      <c r="P346" s="291"/>
      <c r="Q346" s="291"/>
    </row>
    <row r="347" spans="1:17" x14ac:dyDescent="0.2">
      <c r="A347" s="83" t="s">
        <v>385</v>
      </c>
      <c r="B347" s="88">
        <v>11.811</v>
      </c>
      <c r="C347" s="88">
        <v>3.411</v>
      </c>
      <c r="D347" s="88">
        <v>9</v>
      </c>
      <c r="E347" s="12">
        <v>163.85224274406329</v>
      </c>
      <c r="F347" s="93"/>
      <c r="G347" s="88">
        <v>33.5608</v>
      </c>
      <c r="H347" s="88">
        <v>11.178600000000001</v>
      </c>
      <c r="I347" s="88">
        <v>13.380979999999999</v>
      </c>
      <c r="J347" s="12">
        <v>19.701751561018341</v>
      </c>
      <c r="K347" s="12"/>
      <c r="L347" s="12"/>
      <c r="M347" s="12"/>
      <c r="O347" s="291"/>
      <c r="P347" s="291"/>
      <c r="Q347" s="291"/>
    </row>
    <row r="348" spans="1:17" x14ac:dyDescent="0.2">
      <c r="A348" s="83" t="s">
        <v>181</v>
      </c>
      <c r="B348" s="88">
        <v>774302.93088999996</v>
      </c>
      <c r="C348" s="88">
        <v>551792.91521000012</v>
      </c>
      <c r="D348" s="88">
        <v>633499.85367939994</v>
      </c>
      <c r="E348" s="12">
        <v>14.80753670755341</v>
      </c>
      <c r="F348" s="93"/>
      <c r="G348" s="88">
        <v>347181.47824999999</v>
      </c>
      <c r="H348" s="88">
        <v>254463.83221999998</v>
      </c>
      <c r="I348" s="88">
        <v>262914.31505999999</v>
      </c>
      <c r="J348" s="12">
        <v>3.3208974203823232</v>
      </c>
      <c r="K348" s="12"/>
      <c r="L348" s="12"/>
      <c r="M348" s="12"/>
      <c r="O348" s="291"/>
      <c r="P348" s="291"/>
      <c r="Q348" s="291"/>
    </row>
    <row r="349" spans="1:17" x14ac:dyDescent="0.2">
      <c r="A349" s="83"/>
      <c r="B349" s="88"/>
      <c r="C349" s="88"/>
      <c r="D349" s="88"/>
      <c r="E349" s="12"/>
      <c r="F349" s="88"/>
      <c r="G349" s="88"/>
      <c r="H349" s="88"/>
      <c r="I349" s="94"/>
      <c r="J349" s="12"/>
      <c r="K349" s="12"/>
      <c r="L349" s="12"/>
      <c r="M349" s="12"/>
      <c r="O349" s="291"/>
      <c r="P349" s="291"/>
      <c r="Q349" s="291"/>
    </row>
    <row r="350" spans="1:17" s="20" customFormat="1" x14ac:dyDescent="0.2">
      <c r="A350" s="91" t="s">
        <v>320</v>
      </c>
      <c r="B350" s="21">
        <v>19563.502601000004</v>
      </c>
      <c r="C350" s="21">
        <v>14884.1213541</v>
      </c>
      <c r="D350" s="21">
        <v>14558.663822399998</v>
      </c>
      <c r="E350" s="16">
        <v>-2.1866089637219375</v>
      </c>
      <c r="F350" s="21"/>
      <c r="G350" s="21">
        <v>70558.77784000001</v>
      </c>
      <c r="H350" s="21">
        <v>52690.514549999993</v>
      </c>
      <c r="I350" s="21">
        <v>50270.616469999994</v>
      </c>
      <c r="J350" s="16">
        <v>-4.592663595463037</v>
      </c>
      <c r="K350" s="16"/>
      <c r="L350" s="16"/>
      <c r="M350" s="16"/>
      <c r="O350" s="291"/>
      <c r="P350" s="291"/>
      <c r="Q350" s="291"/>
    </row>
    <row r="351" spans="1:17" x14ac:dyDescent="0.2">
      <c r="A351" s="83" t="s">
        <v>174</v>
      </c>
      <c r="B351" s="13">
        <v>28.681000000000001</v>
      </c>
      <c r="C351" s="93">
        <v>19.654</v>
      </c>
      <c r="D351" s="93">
        <v>3.9580000000000002</v>
      </c>
      <c r="E351" s="12">
        <v>-79.861605779993894</v>
      </c>
      <c r="F351" s="13"/>
      <c r="G351" s="93">
        <v>384.62003999999996</v>
      </c>
      <c r="H351" s="93">
        <v>352.90203999999994</v>
      </c>
      <c r="I351" s="93">
        <v>74.226649999999992</v>
      </c>
      <c r="J351" s="12">
        <v>-78.966783530069705</v>
      </c>
      <c r="K351" s="12"/>
      <c r="L351" s="12"/>
      <c r="M351" s="12"/>
      <c r="O351" s="291"/>
      <c r="P351" s="291"/>
      <c r="Q351" s="291"/>
    </row>
    <row r="352" spans="1:17" x14ac:dyDescent="0.2">
      <c r="A352" s="83" t="s">
        <v>175</v>
      </c>
      <c r="B352" s="13">
        <v>14610.913961700002</v>
      </c>
      <c r="C352" s="93">
        <v>10699.040797199999</v>
      </c>
      <c r="D352" s="93">
        <v>11175.171652399997</v>
      </c>
      <c r="E352" s="12">
        <v>4.4502200171496042</v>
      </c>
      <c r="F352" s="93"/>
      <c r="G352" s="93">
        <v>50963.75910000001</v>
      </c>
      <c r="H352" s="93">
        <v>37066.315449999995</v>
      </c>
      <c r="I352" s="93">
        <v>36032.937739999994</v>
      </c>
      <c r="J352" s="12">
        <v>-2.7879159216511766</v>
      </c>
      <c r="K352" s="12"/>
      <c r="L352" s="12"/>
      <c r="M352" s="12"/>
      <c r="O352" s="291"/>
      <c r="P352" s="291"/>
      <c r="Q352" s="291"/>
    </row>
    <row r="353" spans="1:18" x14ac:dyDescent="0.2">
      <c r="A353" s="83" t="s">
        <v>176</v>
      </c>
      <c r="B353" s="13">
        <v>485.60187810000002</v>
      </c>
      <c r="C353" s="93">
        <v>345.13393569999999</v>
      </c>
      <c r="D353" s="93">
        <v>431.48536000000001</v>
      </c>
      <c r="E353" s="12">
        <v>25.019685220134093</v>
      </c>
      <c r="F353" s="93"/>
      <c r="G353" s="93">
        <v>5910.7661799999996</v>
      </c>
      <c r="H353" s="93">
        <v>4217.0170599999992</v>
      </c>
      <c r="I353" s="93">
        <v>4865.2807000000003</v>
      </c>
      <c r="J353" s="12">
        <v>15.372563847299233</v>
      </c>
      <c r="K353" s="12"/>
      <c r="L353" s="12"/>
      <c r="M353" s="12"/>
      <c r="O353" s="291"/>
      <c r="P353" s="291"/>
      <c r="Q353" s="291"/>
    </row>
    <row r="354" spans="1:18" x14ac:dyDescent="0.2">
      <c r="A354" s="83" t="s">
        <v>177</v>
      </c>
      <c r="B354" s="13">
        <v>4438.3057612000002</v>
      </c>
      <c r="C354" s="93">
        <v>3820.2926212000002</v>
      </c>
      <c r="D354" s="93">
        <v>2948.0488100000002</v>
      </c>
      <c r="E354" s="12">
        <v>-22.831858647676512</v>
      </c>
      <c r="F354" s="93"/>
      <c r="G354" s="93">
        <v>13299.632520000001</v>
      </c>
      <c r="H354" s="93">
        <v>11054.28</v>
      </c>
      <c r="I354" s="93">
        <v>9298.1713799999998</v>
      </c>
      <c r="J354" s="12">
        <v>-15.886232481898418</v>
      </c>
      <c r="K354" s="12"/>
      <c r="L354" s="12"/>
      <c r="M354" s="12"/>
      <c r="O354" s="291"/>
      <c r="P354" s="291"/>
      <c r="Q354" s="291"/>
    </row>
    <row r="355" spans="1:18" x14ac:dyDescent="0.2">
      <c r="A355" s="83"/>
      <c r="B355" s="93"/>
      <c r="C355" s="93"/>
      <c r="D355" s="93"/>
      <c r="E355" s="12"/>
      <c r="F355" s="93"/>
      <c r="G355" s="93"/>
      <c r="H355" s="93"/>
      <c r="I355" s="93"/>
      <c r="J355" s="12"/>
      <c r="K355" s="12"/>
      <c r="L355" s="12"/>
      <c r="M355" s="12"/>
      <c r="O355" s="291"/>
      <c r="P355" s="291"/>
      <c r="Q355" s="291"/>
    </row>
    <row r="356" spans="1:18" s="20" customFormat="1" x14ac:dyDescent="0.2">
      <c r="A356" s="91" t="s">
        <v>182</v>
      </c>
      <c r="B356" s="21">
        <v>3459.7904280000002</v>
      </c>
      <c r="C356" s="21">
        <v>2783.8370879999998</v>
      </c>
      <c r="D356" s="21">
        <v>1232.6691030000002</v>
      </c>
      <c r="E356" s="16">
        <v>-55.720501450550394</v>
      </c>
      <c r="F356" s="21"/>
      <c r="G356" s="21">
        <v>7950.4817100000018</v>
      </c>
      <c r="H356" s="21">
        <v>6032.6891700000006</v>
      </c>
      <c r="I356" s="21">
        <v>4775.53233</v>
      </c>
      <c r="J356" s="16">
        <v>-20.839078635970907</v>
      </c>
      <c r="K356" s="16"/>
      <c r="L356" s="16"/>
      <c r="M356" s="16"/>
      <c r="O356" s="291"/>
      <c r="P356" s="291"/>
      <c r="Q356" s="291"/>
    </row>
    <row r="357" spans="1:18" x14ac:dyDescent="0.2">
      <c r="A357" s="83" t="s">
        <v>183</v>
      </c>
      <c r="B357" s="93">
        <v>113.807648</v>
      </c>
      <c r="C357" s="93">
        <v>84.453617999999977</v>
      </c>
      <c r="D357" s="93">
        <v>75.632700000000014</v>
      </c>
      <c r="E357" s="12">
        <v>-10.444689296792433</v>
      </c>
      <c r="F357" s="93"/>
      <c r="G357" s="93">
        <v>1794.2612900000001</v>
      </c>
      <c r="H357" s="93">
        <v>1249.74278</v>
      </c>
      <c r="I357" s="93">
        <v>1459.7714900000001</v>
      </c>
      <c r="J357" s="12">
        <v>16.805755021045215</v>
      </c>
      <c r="K357" s="12"/>
      <c r="L357" s="12"/>
      <c r="M357" s="12"/>
      <c r="O357" s="291"/>
      <c r="P357" s="291"/>
      <c r="Q357" s="291"/>
    </row>
    <row r="358" spans="1:18" x14ac:dyDescent="0.2">
      <c r="A358" s="83" t="s">
        <v>184</v>
      </c>
      <c r="B358" s="93">
        <v>1.5490500000000003</v>
      </c>
      <c r="C358" s="93">
        <v>0.93520999999999987</v>
      </c>
      <c r="D358" s="93">
        <v>1.7277499999999999</v>
      </c>
      <c r="E358" s="12">
        <v>84.744602816479727</v>
      </c>
      <c r="F358" s="93"/>
      <c r="G358" s="93">
        <v>643.34418000000005</v>
      </c>
      <c r="H358" s="93">
        <v>292.27352999999999</v>
      </c>
      <c r="I358" s="93">
        <v>773.65737999999999</v>
      </c>
      <c r="J358" s="12">
        <v>164.70319772029984</v>
      </c>
      <c r="K358" s="12"/>
      <c r="L358" s="12"/>
      <c r="M358" s="12"/>
      <c r="O358" s="291"/>
      <c r="P358" s="291"/>
      <c r="Q358" s="291"/>
    </row>
    <row r="359" spans="1:18" x14ac:dyDescent="0.2">
      <c r="A359" s="83" t="s">
        <v>387</v>
      </c>
      <c r="B359" s="93">
        <v>3344.4337300000002</v>
      </c>
      <c r="C359" s="93">
        <v>2698.4482599999997</v>
      </c>
      <c r="D359" s="93">
        <v>1155.308653</v>
      </c>
      <c r="E359" s="12">
        <v>-57.186184737149631</v>
      </c>
      <c r="F359" s="93"/>
      <c r="G359" s="93">
        <v>5512.8762400000014</v>
      </c>
      <c r="H359" s="93">
        <v>4490.6728600000006</v>
      </c>
      <c r="I359" s="93">
        <v>2542.1034600000003</v>
      </c>
      <c r="J359" s="12">
        <v>-43.391479645658272</v>
      </c>
      <c r="K359" s="12"/>
      <c r="L359" s="12"/>
      <c r="M359" s="12"/>
      <c r="O359" s="291"/>
      <c r="P359" s="291"/>
      <c r="Q359" s="291"/>
    </row>
    <row r="360" spans="1:18" x14ac:dyDescent="0.2">
      <c r="A360" s="83"/>
      <c r="B360" s="88"/>
      <c r="C360" s="88"/>
      <c r="D360" s="88"/>
      <c r="E360" s="12"/>
      <c r="F360" s="88"/>
      <c r="G360" s="88"/>
      <c r="H360" s="88"/>
      <c r="I360" s="93"/>
      <c r="J360" s="12"/>
      <c r="K360" s="12"/>
      <c r="L360" s="12"/>
      <c r="M360" s="12"/>
      <c r="O360" s="291"/>
      <c r="P360" s="291"/>
      <c r="Q360" s="291"/>
    </row>
    <row r="361" spans="1:18" s="20" customFormat="1" x14ac:dyDescent="0.2">
      <c r="A361" s="91" t="s">
        <v>346</v>
      </c>
      <c r="B361" s="21"/>
      <c r="C361" s="21"/>
      <c r="D361" s="21"/>
      <c r="E361" s="16"/>
      <c r="F361" s="21"/>
      <c r="G361" s="21">
        <v>1236.4340100000002</v>
      </c>
      <c r="H361" s="21">
        <v>808.42311000000007</v>
      </c>
      <c r="I361" s="21">
        <v>658.17255999999998</v>
      </c>
      <c r="J361" s="16">
        <v>-18.585632714037587</v>
      </c>
      <c r="K361" s="16"/>
      <c r="L361" s="16"/>
      <c r="M361" s="16"/>
      <c r="O361" s="291"/>
      <c r="P361" s="291"/>
      <c r="Q361" s="291"/>
    </row>
    <row r="362" spans="1:18" ht="22.5" x14ac:dyDescent="0.2">
      <c r="A362" s="95" t="s">
        <v>185</v>
      </c>
      <c r="B362" s="93">
        <v>7.5791832000000001</v>
      </c>
      <c r="C362" s="93">
        <v>5.9290179000000007</v>
      </c>
      <c r="D362" s="93">
        <v>4.4004441999999999</v>
      </c>
      <c r="E362" s="12">
        <v>-25.781229299375212</v>
      </c>
      <c r="F362" s="93"/>
      <c r="G362" s="93">
        <v>160.27185</v>
      </c>
      <c r="H362" s="93">
        <v>136.20462000000001</v>
      </c>
      <c r="I362" s="93">
        <v>128.94056</v>
      </c>
      <c r="J362" s="12">
        <v>-5.3331964804130649</v>
      </c>
      <c r="K362" s="12"/>
      <c r="L362" s="12"/>
      <c r="M362" s="12"/>
      <c r="O362" s="291"/>
      <c r="P362" s="291"/>
      <c r="Q362" s="291"/>
    </row>
    <row r="363" spans="1:18" x14ac:dyDescent="0.2">
      <c r="A363" s="83" t="s">
        <v>186</v>
      </c>
      <c r="B363" s="93">
        <v>244.8142239</v>
      </c>
      <c r="C363" s="93">
        <v>165.63467050000003</v>
      </c>
      <c r="D363" s="93">
        <v>738.66389999999978</v>
      </c>
      <c r="E363" s="12">
        <v>345.95971228137267</v>
      </c>
      <c r="F363" s="93"/>
      <c r="G363" s="93">
        <v>1076.1621600000001</v>
      </c>
      <c r="H363" s="93">
        <v>672.21849000000009</v>
      </c>
      <c r="I363" s="93">
        <v>529.23199999999997</v>
      </c>
      <c r="J363" s="12">
        <v>-21.270835617746854</v>
      </c>
      <c r="K363" s="12"/>
      <c r="L363" s="12"/>
      <c r="M363" s="12"/>
      <c r="O363" s="291"/>
      <c r="P363" s="291"/>
      <c r="Q363" s="291"/>
    </row>
    <row r="364" spans="1:18" x14ac:dyDescent="0.2">
      <c r="A364" s="83"/>
      <c r="B364" s="88"/>
      <c r="C364" s="88"/>
      <c r="D364" s="88"/>
      <c r="E364" s="12"/>
      <c r="F364" s="88"/>
      <c r="G364" s="88"/>
      <c r="H364" s="88"/>
      <c r="J364" s="12"/>
      <c r="K364" s="12"/>
      <c r="L364" s="12"/>
      <c r="M364" s="12"/>
      <c r="O364" s="291"/>
      <c r="P364" s="291"/>
      <c r="Q364" s="291"/>
    </row>
    <row r="365" spans="1:18" s="21" customFormat="1" x14ac:dyDescent="0.2">
      <c r="A365" s="86" t="s">
        <v>373</v>
      </c>
      <c r="B365" s="86"/>
      <c r="C365" s="86"/>
      <c r="D365" s="86"/>
      <c r="E365" s="16"/>
      <c r="F365" s="86"/>
      <c r="G365" s="86">
        <v>14331.712100000001</v>
      </c>
      <c r="H365" s="86">
        <v>11059.738140000005</v>
      </c>
      <c r="I365" s="86">
        <v>12400.095249999997</v>
      </c>
      <c r="J365" s="16">
        <v>12.119248150661832</v>
      </c>
      <c r="K365" s="16"/>
      <c r="L365" s="16"/>
      <c r="M365" s="16"/>
      <c r="O365" s="291"/>
      <c r="P365" s="291"/>
      <c r="Q365" s="291"/>
    </row>
    <row r="366" spans="1:18" x14ac:dyDescent="0.2">
      <c r="A366" s="83" t="s">
        <v>187</v>
      </c>
      <c r="B366" s="93">
        <v>5</v>
      </c>
      <c r="C366" s="93">
        <v>3</v>
      </c>
      <c r="D366" s="93">
        <v>3325</v>
      </c>
      <c r="E366" s="12">
        <v>110733.33333333333</v>
      </c>
      <c r="F366" s="93"/>
      <c r="G366" s="93">
        <v>165.58294000000001</v>
      </c>
      <c r="H366" s="93">
        <v>41.697940000000003</v>
      </c>
      <c r="I366" s="93">
        <v>239.03475</v>
      </c>
      <c r="J366" s="12">
        <v>473.25313912389913</v>
      </c>
      <c r="K366" s="12"/>
      <c r="L366" s="12"/>
      <c r="M366" s="12"/>
      <c r="O366" s="291"/>
      <c r="P366" s="291"/>
      <c r="Q366" s="291"/>
    </row>
    <row r="367" spans="1:18" x14ac:dyDescent="0.2">
      <c r="A367" s="83" t="s">
        <v>188</v>
      </c>
      <c r="B367" s="93">
        <v>5</v>
      </c>
      <c r="C367" s="93">
        <v>4</v>
      </c>
      <c r="D367" s="93">
        <v>512</v>
      </c>
      <c r="E367" s="12">
        <v>12700</v>
      </c>
      <c r="F367" s="93"/>
      <c r="G367" s="93">
        <v>314.87482999999997</v>
      </c>
      <c r="H367" s="93">
        <v>294.87482999999997</v>
      </c>
      <c r="I367" s="93">
        <v>109.5</v>
      </c>
      <c r="J367" s="12">
        <v>-62.865599617302017</v>
      </c>
      <c r="K367" s="12"/>
      <c r="L367" s="12"/>
      <c r="M367" s="12"/>
      <c r="O367" s="291"/>
      <c r="P367" s="291"/>
      <c r="Q367" s="291"/>
    </row>
    <row r="368" spans="1:18" ht="11.25" customHeight="1" x14ac:dyDescent="0.2">
      <c r="A368" s="95" t="s">
        <v>189</v>
      </c>
      <c r="B368" s="93">
        <v>0</v>
      </c>
      <c r="C368" s="93">
        <v>0</v>
      </c>
      <c r="D368" s="93">
        <v>0</v>
      </c>
      <c r="E368" s="12" t="s">
        <v>526</v>
      </c>
      <c r="F368" s="93"/>
      <c r="G368" s="93">
        <v>0</v>
      </c>
      <c r="H368" s="93">
        <v>0</v>
      </c>
      <c r="I368" s="93">
        <v>0</v>
      </c>
      <c r="J368" s="12" t="s">
        <v>526</v>
      </c>
      <c r="K368" s="12"/>
      <c r="L368" s="12"/>
      <c r="M368" s="12"/>
      <c r="O368" s="291"/>
      <c r="P368" s="291"/>
      <c r="Q368" s="291"/>
      <c r="R368" s="22"/>
    </row>
    <row r="369" spans="1:22" ht="12.75" x14ac:dyDescent="0.2">
      <c r="A369" s="83" t="s">
        <v>190</v>
      </c>
      <c r="B369" s="93"/>
      <c r="C369" s="93"/>
      <c r="D369" s="93"/>
      <c r="E369" s="12"/>
      <c r="F369" s="88"/>
      <c r="G369" s="93">
        <v>13851.254330000002</v>
      </c>
      <c r="H369" s="93">
        <v>10723.165370000004</v>
      </c>
      <c r="I369" s="93">
        <v>12051.560499999996</v>
      </c>
      <c r="J369" s="12">
        <v>12.388087697653319</v>
      </c>
      <c r="K369" s="12"/>
      <c r="L369" s="12"/>
      <c r="M369" s="12"/>
      <c r="O369" s="291"/>
      <c r="P369" s="291"/>
      <c r="Q369" s="291"/>
      <c r="R369" s="246"/>
    </row>
    <row r="370" spans="1:22" ht="12.75" x14ac:dyDescent="0.2">
      <c r="B370" s="93"/>
      <c r="C370" s="93"/>
      <c r="D370" s="93"/>
      <c r="F370" s="88"/>
      <c r="G370" s="88"/>
      <c r="H370" s="88"/>
      <c r="I370" s="93"/>
      <c r="O370" s="291"/>
      <c r="P370" s="291"/>
      <c r="Q370" s="291"/>
      <c r="R370" s="246"/>
    </row>
    <row r="371" spans="1:22" ht="12.75" x14ac:dyDescent="0.2">
      <c r="A371" s="96"/>
      <c r="B371" s="96"/>
      <c r="C371" s="97"/>
      <c r="D371" s="97"/>
      <c r="E371" s="97"/>
      <c r="F371" s="97"/>
      <c r="G371" s="97"/>
      <c r="H371" s="97"/>
      <c r="I371" s="97"/>
      <c r="J371" s="97"/>
      <c r="K371" s="88"/>
      <c r="L371" s="88"/>
      <c r="M371" s="88"/>
      <c r="O371" s="291"/>
      <c r="P371" s="291"/>
      <c r="Q371" s="291"/>
      <c r="R371" s="246"/>
    </row>
    <row r="372" spans="1:22" ht="12.75" x14ac:dyDescent="0.2">
      <c r="A372" s="9" t="s">
        <v>412</v>
      </c>
      <c r="B372" s="88"/>
      <c r="C372" s="88"/>
      <c r="E372" s="88"/>
      <c r="F372" s="88"/>
      <c r="G372" s="88"/>
      <c r="I372" s="92"/>
      <c r="J372" s="88"/>
      <c r="K372" s="88"/>
      <c r="L372" s="88"/>
      <c r="M372" s="88"/>
      <c r="O372" s="291"/>
      <c r="P372" s="291"/>
      <c r="Q372" s="291"/>
      <c r="R372" s="22"/>
    </row>
    <row r="373" spans="1:22" ht="20.100000000000001" customHeight="1" x14ac:dyDescent="0.2">
      <c r="A373" s="404" t="s">
        <v>200</v>
      </c>
      <c r="B373" s="404"/>
      <c r="C373" s="404"/>
      <c r="D373" s="404"/>
      <c r="E373" s="404"/>
      <c r="F373" s="404"/>
      <c r="G373" s="404"/>
      <c r="H373" s="404"/>
      <c r="I373" s="404"/>
      <c r="J373" s="404"/>
      <c r="K373" s="357"/>
      <c r="L373" s="357"/>
      <c r="M373" s="357"/>
      <c r="N373" s="108"/>
      <c r="O373" s="291"/>
      <c r="P373" s="291"/>
      <c r="Q373" s="291"/>
      <c r="R373" s="246"/>
      <c r="S373" s="108"/>
    </row>
    <row r="374" spans="1:22" ht="20.100000000000001" customHeight="1" x14ac:dyDescent="0.2">
      <c r="A374" s="405" t="s">
        <v>224</v>
      </c>
      <c r="B374" s="405"/>
      <c r="C374" s="405"/>
      <c r="D374" s="405"/>
      <c r="E374" s="405"/>
      <c r="F374" s="405"/>
      <c r="G374" s="405"/>
      <c r="H374" s="405"/>
      <c r="I374" s="405"/>
      <c r="J374" s="405"/>
      <c r="K374" s="357"/>
      <c r="L374" s="357"/>
      <c r="M374" s="357"/>
      <c r="N374" s="108"/>
      <c r="O374" s="291"/>
      <c r="P374" s="291"/>
      <c r="Q374" s="291"/>
      <c r="R374" s="246"/>
      <c r="S374" s="108"/>
      <c r="T374" s="108"/>
    </row>
    <row r="375" spans="1:22" s="20" customFormat="1" ht="12.75" x14ac:dyDescent="0.2">
      <c r="A375" s="17"/>
      <c r="B375" s="406" t="s">
        <v>100</v>
      </c>
      <c r="C375" s="406"/>
      <c r="D375" s="406"/>
      <c r="E375" s="406"/>
      <c r="F375" s="358"/>
      <c r="G375" s="406" t="s">
        <v>422</v>
      </c>
      <c r="H375" s="406"/>
      <c r="I375" s="406"/>
      <c r="J375" s="406"/>
      <c r="K375" s="358"/>
      <c r="L375" s="358"/>
      <c r="M375" s="358"/>
      <c r="N375" s="108"/>
      <c r="O375" s="291"/>
      <c r="P375" s="291"/>
      <c r="Q375" s="291"/>
      <c r="R375" s="22"/>
      <c r="S375" s="22"/>
      <c r="T375" s="108"/>
    </row>
    <row r="376" spans="1:22" s="20" customFormat="1" ht="12.75" x14ac:dyDescent="0.2">
      <c r="A376" s="17" t="s">
        <v>257</v>
      </c>
      <c r="B376" s="409">
        <v>2019</v>
      </c>
      <c r="C376" s="407" t="s">
        <v>512</v>
      </c>
      <c r="D376" s="407"/>
      <c r="E376" s="407"/>
      <c r="F376" s="358"/>
      <c r="G376" s="409">
        <v>2019</v>
      </c>
      <c r="H376" s="407" t="s">
        <v>512</v>
      </c>
      <c r="I376" s="407"/>
      <c r="J376" s="407"/>
      <c r="K376" s="358"/>
      <c r="L376" s="358"/>
      <c r="M376" s="358"/>
      <c r="N376" s="108"/>
      <c r="O376" s="291"/>
      <c r="P376" s="291"/>
      <c r="Q376" s="291"/>
      <c r="R376" s="246"/>
      <c r="S376" s="246"/>
      <c r="T376" s="27"/>
      <c r="U376" s="27"/>
    </row>
    <row r="377" spans="1:22" s="20" customFormat="1" ht="12.75" x14ac:dyDescent="0.2">
      <c r="A377" s="123"/>
      <c r="B377" s="412"/>
      <c r="C377" s="256">
        <v>2019</v>
      </c>
      <c r="D377" s="256">
        <v>2020</v>
      </c>
      <c r="E377" s="359" t="s">
        <v>524</v>
      </c>
      <c r="F377" s="125"/>
      <c r="G377" s="412"/>
      <c r="H377" s="256">
        <v>2019</v>
      </c>
      <c r="I377" s="256">
        <v>2020</v>
      </c>
      <c r="J377" s="359" t="s">
        <v>524</v>
      </c>
      <c r="K377" s="358"/>
      <c r="L377" s="358"/>
      <c r="M377" s="358"/>
      <c r="N377" s="108"/>
      <c r="O377" s="291"/>
      <c r="P377" s="291"/>
      <c r="Q377" s="291"/>
      <c r="R377" s="246"/>
      <c r="S377" s="246"/>
      <c r="T377" s="263"/>
      <c r="U377" s="263"/>
    </row>
    <row r="378" spans="1:22" ht="12.75" x14ac:dyDescent="0.2">
      <c r="A378" s="9"/>
      <c r="B378" s="9"/>
      <c r="C378" s="9"/>
      <c r="D378" s="9"/>
      <c r="E378" s="9"/>
      <c r="F378" s="9"/>
      <c r="G378" s="9"/>
      <c r="H378" s="9"/>
      <c r="I378" s="9"/>
      <c r="J378" s="9"/>
      <c r="K378" s="9"/>
      <c r="L378" s="9"/>
      <c r="M378" s="9"/>
      <c r="N378" s="108"/>
      <c r="O378" s="291"/>
      <c r="P378" s="291"/>
      <c r="Q378" s="291"/>
      <c r="R378" s="246"/>
      <c r="S378" s="246"/>
      <c r="T378" s="263"/>
      <c r="U378" s="263"/>
    </row>
    <row r="379" spans="1:22" s="21" customFormat="1" ht="12.75" x14ac:dyDescent="0.2">
      <c r="A379" s="86" t="s">
        <v>406</v>
      </c>
      <c r="B379" s="86"/>
      <c r="C379" s="86"/>
      <c r="D379" s="86"/>
      <c r="E379" s="86"/>
      <c r="F379" s="86"/>
      <c r="G379" s="86">
        <v>6345883</v>
      </c>
      <c r="H379" s="86">
        <v>4801447</v>
      </c>
      <c r="I379" s="86">
        <v>4711766</v>
      </c>
      <c r="J379" s="16">
        <v>-1.867791105472989</v>
      </c>
      <c r="K379" s="16"/>
      <c r="L379" s="16"/>
      <c r="M379" s="16"/>
      <c r="N379" s="108"/>
      <c r="O379" s="291"/>
      <c r="P379" s="291"/>
      <c r="Q379" s="291"/>
      <c r="R379" s="219"/>
      <c r="S379" s="22"/>
      <c r="T379" s="27"/>
      <c r="U379" s="27"/>
    </row>
    <row r="380" spans="1:22" ht="12.75" x14ac:dyDescent="0.2">
      <c r="A380" s="9"/>
      <c r="B380" s="11"/>
      <c r="C380" s="11"/>
      <c r="D380" s="11"/>
      <c r="E380" s="12"/>
      <c r="F380" s="12"/>
      <c r="G380" s="11"/>
      <c r="H380" s="11"/>
      <c r="I380" s="11"/>
      <c r="J380" s="12"/>
      <c r="K380" s="12"/>
      <c r="L380" s="12"/>
      <c r="M380" s="12"/>
      <c r="N380" s="108"/>
      <c r="O380" s="291"/>
      <c r="P380" s="291"/>
      <c r="Q380" s="291"/>
      <c r="R380" s="220"/>
      <c r="S380" s="246"/>
      <c r="T380" s="27"/>
      <c r="U380" s="27"/>
    </row>
    <row r="381" spans="1:22" s="20" customFormat="1" ht="12.75" x14ac:dyDescent="0.2">
      <c r="A381" s="17" t="s">
        <v>254</v>
      </c>
      <c r="B381" s="18"/>
      <c r="C381" s="18"/>
      <c r="D381" s="18"/>
      <c r="E381" s="16"/>
      <c r="F381" s="16"/>
      <c r="G381" s="18">
        <v>1384781</v>
      </c>
      <c r="H381" s="18">
        <v>1052434</v>
      </c>
      <c r="I381" s="18">
        <v>1152838</v>
      </c>
      <c r="J381" s="16">
        <v>9.5401706900385221</v>
      </c>
      <c r="K381" s="12"/>
      <c r="L381" s="16"/>
      <c r="M381" s="16"/>
      <c r="N381" s="108"/>
      <c r="O381" s="291"/>
      <c r="P381" s="291"/>
      <c r="Q381" s="291"/>
      <c r="R381" s="219"/>
      <c r="S381" s="22"/>
      <c r="T381" s="27"/>
      <c r="U381" s="27"/>
    </row>
    <row r="382" spans="1:22" ht="12.75" x14ac:dyDescent="0.2">
      <c r="A382" s="17"/>
      <c r="B382" s="11"/>
      <c r="C382" s="11"/>
      <c r="D382" s="11"/>
      <c r="E382" s="12"/>
      <c r="F382" s="12"/>
      <c r="G382" s="11"/>
      <c r="H382" s="11"/>
      <c r="I382" s="11"/>
      <c r="J382" s="12"/>
      <c r="K382" s="12"/>
      <c r="L382" s="12"/>
      <c r="M382" s="12"/>
      <c r="N382" s="108"/>
      <c r="O382" s="291"/>
      <c r="P382" s="291"/>
      <c r="Q382" s="291"/>
      <c r="R382" s="220"/>
      <c r="S382" s="246"/>
      <c r="T382" s="263"/>
      <c r="U382" s="263"/>
    </row>
    <row r="383" spans="1:22" ht="12.75" x14ac:dyDescent="0.2">
      <c r="A383" s="9" t="s">
        <v>77</v>
      </c>
      <c r="B383" s="11">
        <v>2409228.0258109001</v>
      </c>
      <c r="C383" s="11">
        <v>1694717.8589381999</v>
      </c>
      <c r="D383" s="11">
        <v>2035509.8860234004</v>
      </c>
      <c r="E383" s="12">
        <v>20.109071565382493</v>
      </c>
      <c r="F383" s="12"/>
      <c r="G383" s="93">
        <v>457854.84879999998</v>
      </c>
      <c r="H383" s="93">
        <v>325779.75680999993</v>
      </c>
      <c r="I383" s="93">
        <v>387066.33836000005</v>
      </c>
      <c r="J383" s="12">
        <v>18.812274326100464</v>
      </c>
      <c r="K383" s="12"/>
      <c r="L383" s="12"/>
      <c r="M383" s="12"/>
      <c r="N383" s="108"/>
      <c r="O383" s="291"/>
      <c r="P383" s="291"/>
      <c r="Q383" s="291"/>
      <c r="R383" s="220"/>
      <c r="S383" s="246"/>
      <c r="T383" s="263"/>
      <c r="U383" s="263"/>
      <c r="V383" s="22"/>
    </row>
    <row r="384" spans="1:22" ht="12.75" x14ac:dyDescent="0.2">
      <c r="A384" s="9" t="s">
        <v>407</v>
      </c>
      <c r="B384" s="11">
        <v>1144211.3390000004</v>
      </c>
      <c r="C384" s="11">
        <v>928605.64900000009</v>
      </c>
      <c r="D384" s="11">
        <v>799997.34276700008</v>
      </c>
      <c r="E384" s="12">
        <v>-13.849614889969303</v>
      </c>
      <c r="F384" s="12"/>
      <c r="G384" s="93">
        <v>285480.14273000002</v>
      </c>
      <c r="H384" s="93">
        <v>235475.59102000005</v>
      </c>
      <c r="I384" s="93">
        <v>195196.33784999998</v>
      </c>
      <c r="J384" s="12">
        <v>-17.10548978580924</v>
      </c>
      <c r="K384" s="12"/>
      <c r="L384" s="12"/>
      <c r="M384" s="12"/>
      <c r="N384" s="108"/>
      <c r="O384" s="291"/>
      <c r="P384" s="291"/>
      <c r="Q384" s="291"/>
      <c r="R384" s="220"/>
      <c r="S384" s="246"/>
      <c r="T384" s="193"/>
      <c r="U384" s="193"/>
      <c r="V384" s="246"/>
    </row>
    <row r="385" spans="1:22" ht="12.75" x14ac:dyDescent="0.2">
      <c r="A385" s="9" t="s">
        <v>295</v>
      </c>
      <c r="B385" s="11">
        <v>12067.4</v>
      </c>
      <c r="C385" s="11">
        <v>11983.4</v>
      </c>
      <c r="D385" s="11">
        <v>13639.8589453</v>
      </c>
      <c r="E385" s="12">
        <v>13.822946286529714</v>
      </c>
      <c r="F385" s="12"/>
      <c r="G385" s="93">
        <v>3084.8897999999999</v>
      </c>
      <c r="H385" s="93">
        <v>3067.9923599999997</v>
      </c>
      <c r="I385" s="93">
        <v>4380.8698900000009</v>
      </c>
      <c r="J385" s="12">
        <v>42.792724881492234</v>
      </c>
      <c r="K385" s="12"/>
      <c r="L385" s="12"/>
      <c r="M385" s="12"/>
      <c r="N385" s="108"/>
      <c r="O385" s="291"/>
      <c r="P385" s="291"/>
      <c r="Q385" s="291"/>
      <c r="R385" s="220"/>
      <c r="S385" s="246"/>
      <c r="T385" s="263"/>
      <c r="U385" s="28"/>
      <c r="V385" s="246"/>
    </row>
    <row r="386" spans="1:22" ht="12.75" x14ac:dyDescent="0.2">
      <c r="A386" s="9" t="s">
        <v>78</v>
      </c>
      <c r="B386" s="11">
        <v>52110.485612999997</v>
      </c>
      <c r="C386" s="11">
        <v>52110.171037</v>
      </c>
      <c r="D386" s="11">
        <v>23422.357496200002</v>
      </c>
      <c r="E386" s="12">
        <v>-55.052234467683228</v>
      </c>
      <c r="F386" s="12"/>
      <c r="G386" s="93">
        <v>15486.633300000003</v>
      </c>
      <c r="H386" s="93">
        <v>15485.734930000002</v>
      </c>
      <c r="I386" s="93">
        <v>5894.4502299999995</v>
      </c>
      <c r="J386" s="12">
        <v>-61.936257745308069</v>
      </c>
      <c r="K386" s="12"/>
      <c r="L386" s="12"/>
      <c r="M386" s="12"/>
      <c r="N386" s="111"/>
      <c r="O386" s="291"/>
      <c r="P386" s="291"/>
      <c r="Q386" s="291"/>
      <c r="R386" s="246"/>
      <c r="S386" s="246"/>
      <c r="T386" s="27"/>
      <c r="U386" s="27"/>
      <c r="V386" s="246"/>
    </row>
    <row r="387" spans="1:22" ht="12.75" x14ac:dyDescent="0.2">
      <c r="A387" s="10" t="s">
        <v>30</v>
      </c>
      <c r="B387" s="11">
        <v>76868.927140399988</v>
      </c>
      <c r="C387" s="11">
        <v>56287.160084899995</v>
      </c>
      <c r="D387" s="11">
        <v>75076.629198099996</v>
      </c>
      <c r="E387" s="12">
        <v>33.38144806890088</v>
      </c>
      <c r="F387" s="12"/>
      <c r="G387" s="93">
        <v>30882.361290000004</v>
      </c>
      <c r="H387" s="93">
        <v>21972.089849999997</v>
      </c>
      <c r="I387" s="93">
        <v>29268.529149999998</v>
      </c>
      <c r="J387" s="12">
        <v>33.207761982640903</v>
      </c>
      <c r="K387" s="12"/>
      <c r="L387" s="12"/>
      <c r="M387" s="12"/>
      <c r="N387" s="111"/>
      <c r="O387" s="291"/>
      <c r="P387" s="291"/>
      <c r="Q387" s="291"/>
      <c r="R387" s="246"/>
      <c r="S387" s="246"/>
      <c r="T387" s="263"/>
      <c r="U387" s="263"/>
      <c r="V387" s="22"/>
    </row>
    <row r="388" spans="1:22" ht="12.75" x14ac:dyDescent="0.2">
      <c r="A388" s="10" t="s">
        <v>464</v>
      </c>
      <c r="B388" s="11">
        <v>259889.9121895</v>
      </c>
      <c r="C388" s="11">
        <v>199128.47968630001</v>
      </c>
      <c r="D388" s="11">
        <v>193631.86575510001</v>
      </c>
      <c r="E388" s="12">
        <v>-2.7603354075013158</v>
      </c>
      <c r="F388" s="16"/>
      <c r="G388" s="93">
        <v>88490.172679999989</v>
      </c>
      <c r="H388" s="93">
        <v>64530.45738</v>
      </c>
      <c r="I388" s="93">
        <v>70724.058960000009</v>
      </c>
      <c r="J388" s="12">
        <v>9.597950845951388</v>
      </c>
      <c r="K388" s="12"/>
      <c r="L388" s="12"/>
      <c r="M388" s="12"/>
      <c r="N388" s="111"/>
      <c r="O388" s="291"/>
      <c r="P388" s="291"/>
      <c r="Q388" s="291"/>
      <c r="R388" s="246"/>
      <c r="S388" s="246"/>
      <c r="T388" s="263"/>
      <c r="U388" s="263"/>
      <c r="V388" s="22"/>
    </row>
    <row r="389" spans="1:22" ht="12.75" x14ac:dyDescent="0.2">
      <c r="A389" s="10" t="s">
        <v>423</v>
      </c>
      <c r="B389" s="11">
        <v>17275.016449900002</v>
      </c>
      <c r="C389" s="11">
        <v>17238.392988400003</v>
      </c>
      <c r="D389" s="11">
        <v>32338.340828200002</v>
      </c>
      <c r="E389" s="12">
        <v>87.594869486738133</v>
      </c>
      <c r="F389" s="16"/>
      <c r="G389" s="93">
        <v>28115.645329999999</v>
      </c>
      <c r="H389" s="93">
        <v>27485.47985</v>
      </c>
      <c r="I389" s="93">
        <v>42393.433090000006</v>
      </c>
      <c r="J389" s="12">
        <v>54.239377741844322</v>
      </c>
      <c r="K389" s="12"/>
      <c r="L389" s="12"/>
      <c r="M389" s="12"/>
      <c r="N389" s="111"/>
      <c r="O389" s="291"/>
      <c r="P389" s="291"/>
      <c r="Q389" s="291"/>
      <c r="R389" s="246"/>
      <c r="S389" s="246"/>
      <c r="T389" s="263"/>
      <c r="U389" s="263"/>
      <c r="V389" s="22"/>
    </row>
    <row r="390" spans="1:22" ht="12.75" x14ac:dyDescent="0.2">
      <c r="A390" s="10" t="s">
        <v>477</v>
      </c>
      <c r="B390" s="11">
        <v>32303.042740000001</v>
      </c>
      <c r="C390" s="11">
        <v>23117.018826900003</v>
      </c>
      <c r="D390" s="11">
        <v>19702.528165300002</v>
      </c>
      <c r="E390" s="12">
        <v>-14.770462779684834</v>
      </c>
      <c r="F390" s="16"/>
      <c r="G390" s="93">
        <v>14572.432200000001</v>
      </c>
      <c r="H390" s="93">
        <v>10410.907070000001</v>
      </c>
      <c r="I390" s="93">
        <v>8883.0942200000009</v>
      </c>
      <c r="J390" s="12">
        <v>-14.675117544777009</v>
      </c>
      <c r="K390" s="12"/>
      <c r="L390" s="12"/>
      <c r="M390" s="12"/>
      <c r="N390" s="111"/>
      <c r="O390" s="291"/>
      <c r="P390" s="291"/>
      <c r="Q390" s="291"/>
      <c r="R390" s="246"/>
      <c r="S390" s="246"/>
      <c r="T390" s="263"/>
      <c r="U390" s="263"/>
      <c r="V390" s="22"/>
    </row>
    <row r="391" spans="1:22" ht="12.75" x14ac:dyDescent="0.2">
      <c r="A391" s="10" t="s">
        <v>368</v>
      </c>
      <c r="B391" s="11">
        <v>2565.9854588000003</v>
      </c>
      <c r="C391" s="11">
        <v>1613.7399247999999</v>
      </c>
      <c r="D391" s="11">
        <v>2662.1941579999998</v>
      </c>
      <c r="E391" s="12">
        <v>64.970458813550181</v>
      </c>
      <c r="F391" s="16"/>
      <c r="G391" s="93">
        <v>17259.141150000003</v>
      </c>
      <c r="H391" s="93">
        <v>10790.767830000003</v>
      </c>
      <c r="I391" s="93">
        <v>16207.757589999999</v>
      </c>
      <c r="J391" s="12">
        <v>50.200225279056866</v>
      </c>
      <c r="K391" s="12"/>
      <c r="L391" s="12"/>
      <c r="M391" s="12"/>
      <c r="N391" s="111"/>
      <c r="O391" s="291"/>
      <c r="P391" s="291"/>
      <c r="Q391" s="291"/>
      <c r="R391" s="246"/>
      <c r="S391" s="246"/>
      <c r="T391" s="263"/>
      <c r="U391" s="263"/>
      <c r="V391" s="22"/>
    </row>
    <row r="392" spans="1:22" ht="12.75" x14ac:dyDescent="0.2">
      <c r="A392" s="10" t="s">
        <v>478</v>
      </c>
      <c r="B392" s="11">
        <v>6982.3063093999999</v>
      </c>
      <c r="C392" s="11">
        <v>3847.2373785999998</v>
      </c>
      <c r="D392" s="11">
        <v>5911.4970800000001</v>
      </c>
      <c r="E392" s="12">
        <v>53.655636454415486</v>
      </c>
      <c r="F392" s="16"/>
      <c r="G392" s="93">
        <v>6973.4129800000001</v>
      </c>
      <c r="H392" s="93">
        <v>4300.6206199999997</v>
      </c>
      <c r="I392" s="93">
        <v>5647.3095400000011</v>
      </c>
      <c r="J392" s="12">
        <v>31.313827444746835</v>
      </c>
      <c r="K392" s="12"/>
      <c r="L392" s="12"/>
      <c r="M392" s="12"/>
      <c r="N392" s="111"/>
      <c r="O392" s="291"/>
      <c r="P392" s="291"/>
      <c r="Q392" s="291"/>
      <c r="R392" s="246"/>
      <c r="S392" s="246"/>
      <c r="T392" s="263"/>
      <c r="U392" s="263"/>
      <c r="V392" s="22"/>
    </row>
    <row r="393" spans="1:22" ht="12.75" x14ac:dyDescent="0.2">
      <c r="A393" s="10" t="s">
        <v>170</v>
      </c>
      <c r="B393" s="11">
        <v>5544.2012769000003</v>
      </c>
      <c r="C393" s="11">
        <v>5139.5432768999999</v>
      </c>
      <c r="D393" s="11">
        <v>1798.08899</v>
      </c>
      <c r="E393" s="12">
        <v>-65.014615246424256</v>
      </c>
      <c r="F393" s="16"/>
      <c r="G393" s="93">
        <v>8273.3230299999996</v>
      </c>
      <c r="H393" s="93">
        <v>7871.7611400000005</v>
      </c>
      <c r="I393" s="93">
        <v>1967.1195</v>
      </c>
      <c r="J393" s="12">
        <v>-75.010426955104492</v>
      </c>
      <c r="K393" s="12"/>
      <c r="L393" s="12"/>
      <c r="M393" s="12"/>
      <c r="N393" s="111"/>
      <c r="O393" s="291"/>
      <c r="P393" s="291"/>
      <c r="Q393" s="291"/>
      <c r="R393" s="246"/>
      <c r="S393" s="246"/>
      <c r="T393" s="263"/>
      <c r="U393" s="263"/>
      <c r="V393" s="22"/>
    </row>
    <row r="394" spans="1:22" ht="12.75" x14ac:dyDescent="0.2">
      <c r="A394" s="10" t="s">
        <v>367</v>
      </c>
      <c r="B394" s="11">
        <v>3161.1563955000001</v>
      </c>
      <c r="C394" s="11">
        <v>1689.8554569999999</v>
      </c>
      <c r="D394" s="11">
        <v>1399.5492198999998</v>
      </c>
      <c r="E394" s="12">
        <v>-17.179353174701745</v>
      </c>
      <c r="F394" s="16"/>
      <c r="G394" s="93">
        <v>5694.2380700000003</v>
      </c>
      <c r="H394" s="93">
        <v>3185.9238300000002</v>
      </c>
      <c r="I394" s="93">
        <v>2257.4727200000002</v>
      </c>
      <c r="J394" s="12">
        <v>-29.142288376680995</v>
      </c>
      <c r="K394" s="12"/>
      <c r="L394" s="12"/>
      <c r="M394" s="12"/>
      <c r="N394" s="111"/>
      <c r="O394" s="291"/>
      <c r="P394" s="291"/>
      <c r="Q394" s="291"/>
      <c r="R394" s="246"/>
      <c r="S394" s="246"/>
      <c r="T394" s="263"/>
      <c r="U394" s="263"/>
      <c r="V394" s="22"/>
    </row>
    <row r="395" spans="1:22" ht="12.75" x14ac:dyDescent="0.2">
      <c r="A395" s="10" t="s">
        <v>98</v>
      </c>
      <c r="B395" s="11">
        <v>2106.3764679999999</v>
      </c>
      <c r="C395" s="11">
        <v>1992.4736680000001</v>
      </c>
      <c r="D395" s="11">
        <v>2171.0429052</v>
      </c>
      <c r="E395" s="12">
        <v>8.9621880613982512</v>
      </c>
      <c r="F395" s="16"/>
      <c r="G395" s="93">
        <v>2665.4012200000002</v>
      </c>
      <c r="H395" s="93">
        <v>2516.8205200000002</v>
      </c>
      <c r="I395" s="93">
        <v>2505.6011400000002</v>
      </c>
      <c r="J395" s="12">
        <v>-0.44577592684279921</v>
      </c>
      <c r="K395" s="12"/>
      <c r="L395" s="12"/>
      <c r="M395" s="12"/>
      <c r="N395" s="111"/>
      <c r="O395" s="291"/>
      <c r="P395" s="291"/>
      <c r="Q395" s="291"/>
      <c r="R395" s="246"/>
      <c r="S395" s="246"/>
      <c r="T395" s="263"/>
      <c r="U395" s="263"/>
      <c r="V395" s="22"/>
    </row>
    <row r="396" spans="1:22" ht="12.75" x14ac:dyDescent="0.2">
      <c r="A396" s="9" t="s">
        <v>79</v>
      </c>
      <c r="B396" s="11"/>
      <c r="C396" s="11"/>
      <c r="D396" s="11"/>
      <c r="E396" s="12"/>
      <c r="F396" s="12"/>
      <c r="G396" s="93">
        <v>419948.35742000001</v>
      </c>
      <c r="H396" s="93">
        <v>319560.0967900001</v>
      </c>
      <c r="I396" s="93">
        <v>380445.62775999983</v>
      </c>
      <c r="J396" s="12">
        <v>19.052920430804249</v>
      </c>
      <c r="K396" s="12"/>
      <c r="L396" s="12"/>
      <c r="M396" s="12"/>
      <c r="N396" s="111"/>
      <c r="O396" s="291"/>
      <c r="P396" s="291"/>
      <c r="Q396" s="291"/>
      <c r="R396" s="246"/>
      <c r="S396" s="246"/>
      <c r="T396" s="263"/>
      <c r="U396" s="263"/>
      <c r="V396" s="246"/>
    </row>
    <row r="397" spans="1:22" ht="12.75" x14ac:dyDescent="0.2">
      <c r="A397" s="9"/>
      <c r="B397" s="11"/>
      <c r="C397" s="11"/>
      <c r="D397" s="11"/>
      <c r="E397" s="12"/>
      <c r="F397" s="12"/>
      <c r="G397" s="11"/>
      <c r="H397" s="11"/>
      <c r="I397" s="11"/>
      <c r="J397" s="12"/>
      <c r="K397" s="12"/>
      <c r="L397" s="12"/>
      <c r="M397" s="12"/>
      <c r="N397" s="111"/>
      <c r="O397" s="291"/>
      <c r="P397" s="291"/>
      <c r="Q397" s="291"/>
      <c r="R397" s="246"/>
      <c r="S397" s="246"/>
      <c r="T397" s="263"/>
      <c r="U397" s="263"/>
      <c r="V397" s="246"/>
    </row>
    <row r="398" spans="1:22" s="20" customFormat="1" ht="12.75" x14ac:dyDescent="0.2">
      <c r="A398" s="17" t="s">
        <v>255</v>
      </c>
      <c r="B398" s="18"/>
      <c r="C398" s="18"/>
      <c r="D398" s="18"/>
      <c r="E398" s="16"/>
      <c r="F398" s="16"/>
      <c r="G398" s="18">
        <v>4961103</v>
      </c>
      <c r="H398" s="18">
        <v>3749011.9999999995</v>
      </c>
      <c r="I398" s="18">
        <v>3558927</v>
      </c>
      <c r="J398" s="16">
        <v>-5.0702691802533479</v>
      </c>
      <c r="K398" s="12"/>
      <c r="L398" s="16"/>
      <c r="M398" s="16"/>
      <c r="N398" s="179"/>
      <c r="O398" s="291"/>
      <c r="P398" s="291"/>
      <c r="Q398" s="291"/>
      <c r="R398" s="22"/>
      <c r="S398" s="22"/>
      <c r="T398" s="27"/>
      <c r="U398" s="27"/>
      <c r="V398" s="22"/>
    </row>
    <row r="399" spans="1:22" ht="12.75" x14ac:dyDescent="0.2">
      <c r="A399" s="9"/>
      <c r="B399" s="11"/>
      <c r="C399" s="11"/>
      <c r="D399" s="11"/>
      <c r="E399" s="12"/>
      <c r="F399" s="12"/>
      <c r="G399" s="11"/>
      <c r="H399" s="11"/>
      <c r="I399" s="11"/>
      <c r="J399" s="12"/>
      <c r="K399" s="12"/>
      <c r="L399" s="12"/>
      <c r="M399" s="12"/>
      <c r="N399" s="13"/>
      <c r="O399" s="291"/>
      <c r="P399" s="291"/>
      <c r="Q399" s="291"/>
      <c r="R399" s="246"/>
      <c r="S399" s="246"/>
      <c r="T399" s="263"/>
      <c r="U399" s="263"/>
    </row>
    <row r="400" spans="1:22" ht="11.25" customHeight="1" x14ac:dyDescent="0.2">
      <c r="A400" s="9" t="s">
        <v>80</v>
      </c>
      <c r="B400" s="206">
        <v>291.43365</v>
      </c>
      <c r="C400" s="206">
        <v>286.89765</v>
      </c>
      <c r="D400" s="206">
        <v>361.52414759999999</v>
      </c>
      <c r="E400" s="12">
        <v>26.011540213034152</v>
      </c>
      <c r="F400" s="12"/>
      <c r="G400" s="207">
        <v>145.09414999999998</v>
      </c>
      <c r="H400" s="207">
        <v>139.97751</v>
      </c>
      <c r="I400" s="207">
        <v>214.35414</v>
      </c>
      <c r="J400" s="12">
        <v>53.134699995735048</v>
      </c>
      <c r="K400" s="12"/>
      <c r="L400" s="12"/>
      <c r="M400" s="12"/>
      <c r="N400" s="13"/>
      <c r="O400" s="291"/>
      <c r="P400" s="291"/>
      <c r="Q400" s="291"/>
      <c r="R400" s="246"/>
      <c r="S400" s="246"/>
      <c r="T400" s="263"/>
      <c r="U400" s="263"/>
      <c r="V400" s="13"/>
    </row>
    <row r="401" spans="1:23" ht="12.75" x14ac:dyDescent="0.2">
      <c r="A401" s="9" t="s">
        <v>81</v>
      </c>
      <c r="B401" s="206">
        <v>126063.94815659999</v>
      </c>
      <c r="C401" s="206">
        <v>94048.986291800014</v>
      </c>
      <c r="D401" s="206">
        <v>136575.31902729999</v>
      </c>
      <c r="E401" s="12">
        <v>45.217215423838951</v>
      </c>
      <c r="F401" s="12"/>
      <c r="G401" s="207">
        <v>59590.758910000004</v>
      </c>
      <c r="H401" s="207">
        <v>44157.986100000002</v>
      </c>
      <c r="I401" s="207">
        <v>70299.770979999987</v>
      </c>
      <c r="J401" s="12">
        <v>59.200582247567638</v>
      </c>
      <c r="K401" s="12"/>
      <c r="L401" s="12"/>
      <c r="M401" s="12"/>
      <c r="O401" s="291"/>
      <c r="P401" s="291"/>
      <c r="Q401" s="291"/>
      <c r="R401" s="246"/>
      <c r="S401" s="246"/>
      <c r="T401" s="263"/>
      <c r="U401" s="263"/>
    </row>
    <row r="402" spans="1:23" ht="12.75" x14ac:dyDescent="0.2">
      <c r="A402" s="9" t="s">
        <v>82</v>
      </c>
      <c r="B402" s="206">
        <v>27380.79</v>
      </c>
      <c r="C402" s="206">
        <v>20429.29</v>
      </c>
      <c r="D402" s="206">
        <v>20635.442283799999</v>
      </c>
      <c r="E402" s="12">
        <v>1.0091015585955319</v>
      </c>
      <c r="F402" s="12"/>
      <c r="G402" s="207">
        <v>9821.5001899999988</v>
      </c>
      <c r="H402" s="207">
        <v>7249.0653000000002</v>
      </c>
      <c r="I402" s="207">
        <v>7640.6629000000003</v>
      </c>
      <c r="J402" s="12">
        <v>5.402042660589629</v>
      </c>
      <c r="K402" s="12"/>
      <c r="L402" s="12"/>
      <c r="M402" s="12"/>
      <c r="N402" s="13"/>
      <c r="O402" s="291"/>
      <c r="P402" s="291"/>
      <c r="Q402" s="291"/>
      <c r="R402" s="246"/>
      <c r="S402" s="246"/>
    </row>
    <row r="403" spans="1:23" ht="12.75" x14ac:dyDescent="0.2">
      <c r="A403" s="9" t="s">
        <v>83</v>
      </c>
      <c r="B403" s="206">
        <v>15282.8480244</v>
      </c>
      <c r="C403" s="206">
        <v>11235.7799244</v>
      </c>
      <c r="D403" s="206">
        <v>9430.8325084000007</v>
      </c>
      <c r="E403" s="12">
        <v>-16.064282392006575</v>
      </c>
      <c r="F403" s="12"/>
      <c r="G403" s="207">
        <v>4700.7308200000007</v>
      </c>
      <c r="H403" s="207">
        <v>3458.6917199999998</v>
      </c>
      <c r="I403" s="207">
        <v>3305.6076699999999</v>
      </c>
      <c r="J403" s="12">
        <v>-4.4260680740867002</v>
      </c>
      <c r="K403" s="12"/>
      <c r="L403" s="12"/>
      <c r="M403" s="12"/>
      <c r="O403" s="291"/>
      <c r="P403" s="291"/>
      <c r="Q403" s="291"/>
      <c r="R403" s="246"/>
      <c r="S403" s="246"/>
    </row>
    <row r="404" spans="1:23" ht="12.75" x14ac:dyDescent="0.2">
      <c r="A404" s="9" t="s">
        <v>475</v>
      </c>
      <c r="B404" s="206">
        <v>919206.62967000005</v>
      </c>
      <c r="C404" s="206">
        <v>696297.91537000006</v>
      </c>
      <c r="D404" s="206">
        <v>777782.52032999997</v>
      </c>
      <c r="E404" s="12">
        <v>11.702549032722658</v>
      </c>
      <c r="F404" s="12"/>
      <c r="G404" s="207">
        <v>327127.29305000004</v>
      </c>
      <c r="H404" s="207">
        <v>248424.46802999996</v>
      </c>
      <c r="I404" s="207">
        <v>279242.50334</v>
      </c>
      <c r="J404" s="12">
        <v>12.405394506582354</v>
      </c>
      <c r="K404" s="12"/>
      <c r="L404" s="12"/>
      <c r="M404" s="12"/>
      <c r="N404" s="13"/>
      <c r="O404" s="291"/>
      <c r="P404" s="291"/>
      <c r="Q404" s="291"/>
      <c r="R404" s="246"/>
      <c r="S404" s="246"/>
    </row>
    <row r="405" spans="1:23" ht="12.75" x14ac:dyDescent="0.2">
      <c r="A405" s="9" t="s">
        <v>409</v>
      </c>
      <c r="B405" s="206">
        <v>31582.546839999999</v>
      </c>
      <c r="C405" s="206">
        <v>22418.865000000002</v>
      </c>
      <c r="D405" s="206">
        <v>24902.909190000002</v>
      </c>
      <c r="E405" s="12">
        <v>11.080151426042306</v>
      </c>
      <c r="F405" s="12"/>
      <c r="G405" s="207">
        <v>27476.0602</v>
      </c>
      <c r="H405" s="207">
        <v>19186.875829999997</v>
      </c>
      <c r="I405" s="207">
        <v>21285.014150000003</v>
      </c>
      <c r="J405" s="12">
        <v>10.935278565358828</v>
      </c>
      <c r="K405" s="12"/>
      <c r="L405" s="12"/>
      <c r="M405" s="12"/>
      <c r="O405" s="291"/>
      <c r="P405" s="291"/>
      <c r="Q405" s="291"/>
      <c r="R405" s="246"/>
      <c r="S405" s="246"/>
    </row>
    <row r="406" spans="1:23" x14ac:dyDescent="0.2">
      <c r="A406" s="9" t="s">
        <v>408</v>
      </c>
      <c r="B406" s="206">
        <v>66081.634310299996</v>
      </c>
      <c r="C406" s="206">
        <v>49058.346139699992</v>
      </c>
      <c r="D406" s="206">
        <v>52414.973343699996</v>
      </c>
      <c r="E406" s="12">
        <v>6.8421124398314817</v>
      </c>
      <c r="F406" s="12"/>
      <c r="G406" s="207">
        <v>68085.28532000001</v>
      </c>
      <c r="H406" s="207">
        <v>50401.448230000002</v>
      </c>
      <c r="I406" s="207">
        <v>56209.628179999992</v>
      </c>
      <c r="J406" s="12">
        <v>11.523835433250198</v>
      </c>
      <c r="K406" s="12"/>
      <c r="L406" s="12"/>
      <c r="M406" s="12"/>
      <c r="O406" s="291"/>
      <c r="P406" s="291"/>
      <c r="Q406" s="291"/>
      <c r="R406" s="13"/>
      <c r="S406" s="13"/>
    </row>
    <row r="407" spans="1:23" x14ac:dyDescent="0.2">
      <c r="A407" s="9" t="s">
        <v>84</v>
      </c>
      <c r="B407" s="206">
        <v>5173.43</v>
      </c>
      <c r="C407" s="206">
        <v>4529.72</v>
      </c>
      <c r="D407" s="206">
        <v>2754.0074651999998</v>
      </c>
      <c r="E407" s="12">
        <v>-39.201375246152082</v>
      </c>
      <c r="F407" s="12"/>
      <c r="G407" s="207">
        <v>3636.1770699999997</v>
      </c>
      <c r="H407" s="207">
        <v>3192.9480699999999</v>
      </c>
      <c r="I407" s="207">
        <v>2273.4940699999997</v>
      </c>
      <c r="J407" s="12">
        <v>-28.7963969298129</v>
      </c>
      <c r="K407" s="12"/>
      <c r="L407" s="12"/>
      <c r="M407" s="12"/>
      <c r="O407" s="291"/>
      <c r="P407" s="291"/>
      <c r="Q407" s="291"/>
      <c r="R407" s="13"/>
      <c r="S407" s="13"/>
    </row>
    <row r="408" spans="1:23" x14ac:dyDescent="0.2">
      <c r="A408" s="9" t="s">
        <v>85</v>
      </c>
      <c r="B408" s="206">
        <v>26481.621137300001</v>
      </c>
      <c r="C408" s="206">
        <v>20575.085939799999</v>
      </c>
      <c r="D408" s="206">
        <v>77302.966026099995</v>
      </c>
      <c r="E408" s="12">
        <v>275.71150979528505</v>
      </c>
      <c r="F408" s="12"/>
      <c r="G408" s="207">
        <v>24648.159690000004</v>
      </c>
      <c r="H408" s="207">
        <v>19471.304190000003</v>
      </c>
      <c r="I408" s="207">
        <v>74640.610159999982</v>
      </c>
      <c r="J408" s="12">
        <v>283.33647007750835</v>
      </c>
      <c r="K408" s="12"/>
      <c r="L408" s="12"/>
      <c r="M408" s="12"/>
      <c r="O408" s="291"/>
      <c r="P408" s="291"/>
      <c r="Q408" s="291"/>
    </row>
    <row r="409" spans="1:23" x14ac:dyDescent="0.2">
      <c r="A409" s="9" t="s">
        <v>86</v>
      </c>
      <c r="B409" s="206">
        <v>203605.16035939995</v>
      </c>
      <c r="C409" s="206">
        <v>154951.97256420003</v>
      </c>
      <c r="D409" s="206">
        <v>135202.26559339999</v>
      </c>
      <c r="E409" s="12">
        <v>-12.745695742993718</v>
      </c>
      <c r="F409" s="12"/>
      <c r="G409" s="207">
        <v>184226.54353999996</v>
      </c>
      <c r="H409" s="207">
        <v>139482.45293</v>
      </c>
      <c r="I409" s="207">
        <v>122782.26038999998</v>
      </c>
      <c r="J409" s="12">
        <v>-11.972970211802263</v>
      </c>
      <c r="K409" s="12"/>
      <c r="L409" s="12"/>
      <c r="M409" s="12"/>
      <c r="O409" s="291"/>
      <c r="P409" s="291"/>
      <c r="Q409" s="291"/>
    </row>
    <row r="410" spans="1:23" x14ac:dyDescent="0.2">
      <c r="A410" s="9" t="s">
        <v>3</v>
      </c>
      <c r="B410" s="206">
        <v>484287.04432229995</v>
      </c>
      <c r="C410" s="206">
        <v>303769.62745609996</v>
      </c>
      <c r="D410" s="206">
        <v>312355.69395379996</v>
      </c>
      <c r="E410" s="12">
        <v>2.8265059181865837</v>
      </c>
      <c r="F410" s="12"/>
      <c r="G410" s="207">
        <v>142156.13679000005</v>
      </c>
      <c r="H410" s="207">
        <v>109933.38133999999</v>
      </c>
      <c r="I410" s="207">
        <v>123722.80356999999</v>
      </c>
      <c r="J410" s="12">
        <v>12.54343499846722</v>
      </c>
      <c r="K410" s="12"/>
      <c r="L410" s="12"/>
      <c r="M410" s="12"/>
      <c r="O410" s="291"/>
      <c r="P410" s="291"/>
      <c r="Q410" s="291"/>
    </row>
    <row r="411" spans="1:23" x14ac:dyDescent="0.2">
      <c r="A411" s="9" t="s">
        <v>63</v>
      </c>
      <c r="B411" s="206">
        <v>13492.038989399998</v>
      </c>
      <c r="C411" s="206">
        <v>11378.883793999999</v>
      </c>
      <c r="D411" s="206">
        <v>11643.283495399999</v>
      </c>
      <c r="E411" s="12">
        <v>2.3235996270514221</v>
      </c>
      <c r="F411" s="12"/>
      <c r="G411" s="207">
        <v>32402.758109999999</v>
      </c>
      <c r="H411" s="207">
        <v>26955.802090000005</v>
      </c>
      <c r="I411" s="207">
        <v>28719.511060000001</v>
      </c>
      <c r="J411" s="12">
        <v>6.5429660156701317</v>
      </c>
      <c r="K411" s="12"/>
      <c r="L411" s="12"/>
      <c r="M411" s="12"/>
      <c r="O411" s="291"/>
      <c r="P411" s="291"/>
      <c r="Q411" s="291"/>
    </row>
    <row r="412" spans="1:23" x14ac:dyDescent="0.2">
      <c r="A412" s="9" t="s">
        <v>64</v>
      </c>
      <c r="B412" s="206">
        <v>2546.2289999999998</v>
      </c>
      <c r="C412" s="206">
        <v>2235.1039999999998</v>
      </c>
      <c r="D412" s="206">
        <v>7760.2644999999993</v>
      </c>
      <c r="E412" s="12">
        <v>247.1992578421407</v>
      </c>
      <c r="F412" s="16"/>
      <c r="G412" s="207">
        <v>8487.8483500000002</v>
      </c>
      <c r="H412" s="207">
        <v>7470.6420900000003</v>
      </c>
      <c r="I412" s="207">
        <v>25481.709869999999</v>
      </c>
      <c r="J412" s="12">
        <v>241.09129527312155</v>
      </c>
      <c r="K412" s="12"/>
      <c r="L412" s="12"/>
      <c r="M412" s="12"/>
      <c r="O412" s="291"/>
      <c r="P412" s="291"/>
      <c r="Q412" s="291"/>
    </row>
    <row r="413" spans="1:23" x14ac:dyDescent="0.2">
      <c r="A413" s="9" t="s">
        <v>66</v>
      </c>
      <c r="B413" s="206">
        <v>43539.6803162</v>
      </c>
      <c r="C413" s="206">
        <v>34389.06256649999</v>
      </c>
      <c r="D413" s="206">
        <v>37628.126026700003</v>
      </c>
      <c r="E413" s="12">
        <v>9.4188768709134223</v>
      </c>
      <c r="F413" s="12"/>
      <c r="G413" s="207">
        <v>173287.15538999997</v>
      </c>
      <c r="H413" s="207">
        <v>135286.78185999999</v>
      </c>
      <c r="I413" s="207">
        <v>143429.62572000001</v>
      </c>
      <c r="J413" s="12">
        <v>6.0189500763101478</v>
      </c>
      <c r="K413" s="12"/>
      <c r="L413" s="12"/>
      <c r="M413" s="12"/>
      <c r="O413" s="291"/>
      <c r="P413" s="291"/>
      <c r="Q413" s="291"/>
    </row>
    <row r="414" spans="1:23" x14ac:dyDescent="0.2">
      <c r="A414" s="9"/>
      <c r="B414" s="206"/>
      <c r="C414" s="206"/>
      <c r="D414" s="206"/>
      <c r="E414" s="12"/>
      <c r="F414" s="12"/>
      <c r="G414" s="207"/>
      <c r="H414" s="207"/>
      <c r="I414" s="207"/>
      <c r="J414" s="12"/>
      <c r="K414" s="12"/>
      <c r="L414" s="12"/>
      <c r="M414" s="12"/>
      <c r="O414" s="291"/>
      <c r="P414" s="291"/>
      <c r="Q414" s="291"/>
    </row>
    <row r="415" spans="1:23" s="20" customFormat="1" ht="11.25" customHeight="1" x14ac:dyDescent="0.2">
      <c r="A415" s="17" t="s">
        <v>68</v>
      </c>
      <c r="B415" s="18">
        <v>472019.79980430001</v>
      </c>
      <c r="C415" s="18">
        <v>357098.59266039997</v>
      </c>
      <c r="D415" s="18">
        <v>304333.85965140001</v>
      </c>
      <c r="E415" s="16">
        <v>-14.775956582718635</v>
      </c>
      <c r="F415" s="16"/>
      <c r="G415" s="18">
        <v>1575213.3033800002</v>
      </c>
      <c r="H415" s="18">
        <v>1189813.0829200002</v>
      </c>
      <c r="I415" s="18">
        <v>1023164.6492299999</v>
      </c>
      <c r="J415" s="16">
        <v>-14.006270067313196</v>
      </c>
      <c r="K415" s="12"/>
      <c r="L415" s="16"/>
      <c r="M415" s="16"/>
      <c r="O415" s="291"/>
      <c r="P415" s="291"/>
      <c r="Q415" s="291"/>
      <c r="R415" s="179"/>
      <c r="S415" s="19"/>
      <c r="T415" s="19"/>
      <c r="U415" s="179"/>
      <c r="V415" s="179"/>
      <c r="W415" s="179"/>
    </row>
    <row r="416" spans="1:23" s="20" customFormat="1" ht="11.25" customHeight="1" x14ac:dyDescent="0.2">
      <c r="A416" s="17" t="s">
        <v>451</v>
      </c>
      <c r="B416" s="18">
        <v>101422.48714070002</v>
      </c>
      <c r="C416" s="18">
        <v>78965.683403200004</v>
      </c>
      <c r="D416" s="18">
        <v>64907.103404599999</v>
      </c>
      <c r="E416" s="16">
        <v>-17.803404457119271</v>
      </c>
      <c r="F416" s="16"/>
      <c r="G416" s="18">
        <v>265238.98647</v>
      </c>
      <c r="H416" s="18">
        <v>205836.39546999999</v>
      </c>
      <c r="I416" s="18">
        <v>173847.5534</v>
      </c>
      <c r="J416" s="16">
        <v>-15.540906649165578</v>
      </c>
      <c r="K416" s="12"/>
      <c r="L416" s="16"/>
      <c r="M416" s="16"/>
      <c r="O416" s="291"/>
      <c r="P416" s="291"/>
      <c r="Q416" s="291"/>
    </row>
    <row r="417" spans="1:22" ht="11.25" customHeight="1" x14ac:dyDescent="0.2">
      <c r="A417" s="9" t="s">
        <v>452</v>
      </c>
      <c r="B417" s="11">
        <v>99185.389748400019</v>
      </c>
      <c r="C417" s="11">
        <v>77254.118865900004</v>
      </c>
      <c r="D417" s="11">
        <v>63306.369114000001</v>
      </c>
      <c r="E417" s="12">
        <v>-18.054376849616162</v>
      </c>
      <c r="F417" s="12"/>
      <c r="G417" s="11">
        <v>248202.76851000002</v>
      </c>
      <c r="H417" s="11">
        <v>193044.75380999999</v>
      </c>
      <c r="I417" s="11">
        <v>162469.01045</v>
      </c>
      <c r="J417" s="12">
        <v>-15.838681319510755</v>
      </c>
      <c r="K417" s="12"/>
      <c r="L417" s="12"/>
      <c r="M417" s="12"/>
      <c r="O417" s="291"/>
      <c r="P417" s="291"/>
      <c r="Q417" s="291"/>
      <c r="R417" s="246"/>
    </row>
    <row r="418" spans="1:22" ht="11.25" customHeight="1" x14ac:dyDescent="0.2">
      <c r="A418" s="341" t="s">
        <v>453</v>
      </c>
      <c r="B418" s="206">
        <v>98297.031340400019</v>
      </c>
      <c r="C418" s="206">
        <v>76657.493310899998</v>
      </c>
      <c r="D418" s="206">
        <v>62780.366704</v>
      </c>
      <c r="E418" s="12">
        <v>-18.102765962641769</v>
      </c>
      <c r="F418" s="12"/>
      <c r="G418" s="207">
        <v>247282.27376000001</v>
      </c>
      <c r="H418" s="207">
        <v>192426.85852000001</v>
      </c>
      <c r="I418" s="207">
        <v>161879.96590000001</v>
      </c>
      <c r="J418" s="12">
        <v>-15.874547272113304</v>
      </c>
      <c r="K418" s="12"/>
      <c r="L418" s="12"/>
      <c r="M418" s="12"/>
      <c r="O418" s="291"/>
      <c r="P418" s="291"/>
      <c r="Q418" s="291"/>
      <c r="R418" s="246"/>
    </row>
    <row r="419" spans="1:22" ht="11.25" customHeight="1" x14ac:dyDescent="0.2">
      <c r="A419" s="341" t="s">
        <v>460</v>
      </c>
      <c r="B419" s="206">
        <v>888.35840800000005</v>
      </c>
      <c r="C419" s="206">
        <v>596.62555500000008</v>
      </c>
      <c r="D419" s="206">
        <v>526.00241000000005</v>
      </c>
      <c r="E419" s="12">
        <v>-11.837096887343364</v>
      </c>
      <c r="F419" s="12"/>
      <c r="G419" s="207">
        <v>920.49474999999995</v>
      </c>
      <c r="H419" s="207">
        <v>617.89529000000005</v>
      </c>
      <c r="I419" s="207">
        <v>589.04454999999996</v>
      </c>
      <c r="J419" s="12">
        <v>-4.6691956496383256</v>
      </c>
      <c r="K419" s="12"/>
      <c r="L419" s="12"/>
      <c r="M419" s="12"/>
      <c r="O419" s="291"/>
      <c r="P419" s="291"/>
      <c r="Q419" s="291"/>
      <c r="R419" s="246"/>
    </row>
    <row r="420" spans="1:22" ht="11.25" customHeight="1" x14ac:dyDescent="0.2">
      <c r="A420" s="9" t="s">
        <v>454</v>
      </c>
      <c r="B420" s="206">
        <v>2237.0973923000001</v>
      </c>
      <c r="C420" s="206">
        <v>1711.5645373000002</v>
      </c>
      <c r="D420" s="206">
        <v>1600.7342906000001</v>
      </c>
      <c r="E420" s="12">
        <v>-6.4753764339400988</v>
      </c>
      <c r="F420" s="12"/>
      <c r="G420" s="207">
        <v>17036.217960000002</v>
      </c>
      <c r="H420" s="207">
        <v>12791.641659999999</v>
      </c>
      <c r="I420" s="207">
        <v>11378.542950000001</v>
      </c>
      <c r="J420" s="12">
        <v>-11.047047342006294</v>
      </c>
      <c r="K420" s="12"/>
      <c r="L420" s="12"/>
      <c r="M420" s="12"/>
      <c r="O420" s="291"/>
      <c r="P420" s="291"/>
      <c r="Q420" s="291"/>
      <c r="R420" s="246"/>
    </row>
    <row r="421" spans="1:22" s="20" customFormat="1" ht="11.25" customHeight="1" x14ac:dyDescent="0.2">
      <c r="A421" s="17" t="s">
        <v>450</v>
      </c>
      <c r="B421" s="18">
        <v>135954.7944633</v>
      </c>
      <c r="C421" s="18">
        <v>101300.21569849997</v>
      </c>
      <c r="D421" s="18">
        <v>81625.855008300001</v>
      </c>
      <c r="E421" s="16">
        <v>-19.42183494333004</v>
      </c>
      <c r="F421" s="16"/>
      <c r="G421" s="18">
        <v>224564.19569000002</v>
      </c>
      <c r="H421" s="18">
        <v>172140.54745999997</v>
      </c>
      <c r="I421" s="18">
        <v>116261.57059</v>
      </c>
      <c r="J421" s="16">
        <v>-32.4612519795689</v>
      </c>
      <c r="K421" s="12"/>
      <c r="L421" s="16"/>
      <c r="M421" s="16"/>
      <c r="O421" s="291"/>
      <c r="P421" s="291"/>
      <c r="Q421" s="291"/>
      <c r="R421" s="22"/>
    </row>
    <row r="422" spans="1:22" ht="11.25" customHeight="1" x14ac:dyDescent="0.2">
      <c r="A422" s="9" t="s">
        <v>447</v>
      </c>
      <c r="B422" s="11">
        <v>130122.24870610001</v>
      </c>
      <c r="C422" s="11">
        <v>96981.13848959998</v>
      </c>
      <c r="D422" s="11">
        <v>76533.0389307</v>
      </c>
      <c r="E422" s="12">
        <v>-21.084614882194629</v>
      </c>
      <c r="F422" s="12"/>
      <c r="G422" s="11">
        <v>208417.79072000002</v>
      </c>
      <c r="H422" s="11">
        <v>160158.30790999997</v>
      </c>
      <c r="I422" s="11">
        <v>103056.17444</v>
      </c>
      <c r="J422" s="12">
        <v>-35.653556918251269</v>
      </c>
      <c r="K422" s="12"/>
      <c r="L422" s="12"/>
      <c r="M422" s="12"/>
      <c r="O422" s="291"/>
      <c r="P422" s="291"/>
      <c r="Q422" s="291"/>
    </row>
    <row r="423" spans="1:22" ht="11.25" customHeight="1" x14ac:dyDescent="0.2">
      <c r="A423" s="341" t="s">
        <v>458</v>
      </c>
      <c r="B423" s="206">
        <v>11949.3876568</v>
      </c>
      <c r="C423" s="206">
        <v>8822.3145536000011</v>
      </c>
      <c r="D423" s="206">
        <v>7429.0883346999999</v>
      </c>
      <c r="E423" s="12">
        <v>-15.792071461921367</v>
      </c>
      <c r="F423" s="12"/>
      <c r="G423" s="207">
        <v>17227.720500000007</v>
      </c>
      <c r="H423" s="207">
        <v>12129.086779999996</v>
      </c>
      <c r="I423" s="207">
        <v>10490.566599999998</v>
      </c>
      <c r="J423" s="12">
        <v>-13.509015226948506</v>
      </c>
      <c r="K423" s="12"/>
      <c r="L423" s="12"/>
      <c r="M423" s="12"/>
      <c r="O423" s="291"/>
      <c r="P423" s="291"/>
      <c r="Q423" s="291"/>
    </row>
    <row r="424" spans="1:22" ht="11.25" customHeight="1" x14ac:dyDescent="0.2">
      <c r="A424" s="341" t="s">
        <v>459</v>
      </c>
      <c r="B424" s="206">
        <v>118172.86104930002</v>
      </c>
      <c r="C424" s="206">
        <v>88158.823935999986</v>
      </c>
      <c r="D424" s="206">
        <v>69103.950595999995</v>
      </c>
      <c r="E424" s="12">
        <v>-21.614255373725399</v>
      </c>
      <c r="F424" s="12"/>
      <c r="G424" s="207">
        <v>191190.07022000002</v>
      </c>
      <c r="H424" s="207">
        <v>148029.22112999999</v>
      </c>
      <c r="I424" s="207">
        <v>92565.607840000011</v>
      </c>
      <c r="J424" s="12">
        <v>-37.468016697386766</v>
      </c>
      <c r="K424" s="12"/>
      <c r="L424" s="12"/>
      <c r="M424" s="12"/>
      <c r="O424" s="291"/>
      <c r="P424" s="291"/>
      <c r="Q424" s="291"/>
    </row>
    <row r="425" spans="1:22" ht="11.25" customHeight="1" x14ac:dyDescent="0.2">
      <c r="A425" s="9" t="s">
        <v>449</v>
      </c>
      <c r="B425" s="206">
        <v>5832.5457571999996</v>
      </c>
      <c r="C425" s="206">
        <v>4319.0772088999993</v>
      </c>
      <c r="D425" s="206">
        <v>5092.8160776000004</v>
      </c>
      <c r="E425" s="12">
        <v>17.914448649021963</v>
      </c>
      <c r="F425" s="12"/>
      <c r="G425" s="207">
        <v>16146.40497</v>
      </c>
      <c r="H425" s="207">
        <v>11982.23955</v>
      </c>
      <c r="I425" s="207">
        <v>13205.396149999999</v>
      </c>
      <c r="J425" s="12">
        <v>10.208080007881321</v>
      </c>
      <c r="K425" s="12"/>
      <c r="L425" s="12"/>
      <c r="M425" s="12"/>
      <c r="O425" s="291"/>
      <c r="P425" s="291"/>
      <c r="Q425" s="291"/>
    </row>
    <row r="426" spans="1:22" s="20" customFormat="1" ht="11.25" customHeight="1" x14ac:dyDescent="0.2">
      <c r="A426" s="17" t="s">
        <v>433</v>
      </c>
      <c r="B426" s="18">
        <v>231051.234062</v>
      </c>
      <c r="C426" s="18">
        <v>173829.51926509998</v>
      </c>
      <c r="D426" s="18">
        <v>154926.94301440002</v>
      </c>
      <c r="E426" s="16">
        <v>-10.874203835237239</v>
      </c>
      <c r="F426" s="16"/>
      <c r="G426" s="18">
        <v>1071017.13011</v>
      </c>
      <c r="H426" s="18">
        <v>800416.92245000007</v>
      </c>
      <c r="I426" s="18">
        <v>722477.15220999985</v>
      </c>
      <c r="J426" s="16">
        <v>-9.7373966059380592</v>
      </c>
      <c r="K426" s="12"/>
      <c r="L426" s="16"/>
      <c r="M426" s="16"/>
      <c r="O426" s="291"/>
      <c r="P426" s="291"/>
      <c r="Q426" s="291"/>
    </row>
    <row r="427" spans="1:22" ht="11.25" customHeight="1" x14ac:dyDescent="0.2">
      <c r="A427" s="9" t="s">
        <v>457</v>
      </c>
      <c r="B427" s="11">
        <v>229279.7747984</v>
      </c>
      <c r="C427" s="11">
        <v>172377.76264199999</v>
      </c>
      <c r="D427" s="11">
        <v>154080.83518470003</v>
      </c>
      <c r="E427" s="12">
        <v>-10.614436094810927</v>
      </c>
      <c r="F427" s="12"/>
      <c r="G427" s="11">
        <v>1062160.4645</v>
      </c>
      <c r="H427" s="11">
        <v>793270.80633000005</v>
      </c>
      <c r="I427" s="11">
        <v>717748.92914999987</v>
      </c>
      <c r="J427" s="12">
        <v>-9.5203146992633947</v>
      </c>
      <c r="K427" s="12"/>
      <c r="L427" s="12"/>
      <c r="M427" s="12"/>
      <c r="O427" s="291"/>
      <c r="P427" s="291"/>
      <c r="Q427" s="291"/>
    </row>
    <row r="428" spans="1:22" ht="11.25" customHeight="1" x14ac:dyDescent="0.2">
      <c r="A428" s="341" t="s">
        <v>69</v>
      </c>
      <c r="B428" s="206">
        <v>227286.63785239999</v>
      </c>
      <c r="C428" s="206">
        <v>170797.91439599998</v>
      </c>
      <c r="D428" s="206">
        <v>152493.91755560003</v>
      </c>
      <c r="E428" s="12">
        <v>-10.716756644909381</v>
      </c>
      <c r="F428" s="12"/>
      <c r="G428" s="207">
        <v>1059829.2512099999</v>
      </c>
      <c r="H428" s="207">
        <v>791458.10735000006</v>
      </c>
      <c r="I428" s="207">
        <v>716048.18141999992</v>
      </c>
      <c r="J428" s="12">
        <v>-9.5279744094720797</v>
      </c>
      <c r="K428" s="12"/>
      <c r="L428" s="12"/>
      <c r="M428" s="12"/>
      <c r="O428" s="291"/>
      <c r="P428" s="291"/>
      <c r="Q428" s="291"/>
      <c r="S428" s="338"/>
      <c r="T428" s="338"/>
    </row>
    <row r="429" spans="1:22" ht="11.25" customHeight="1" x14ac:dyDescent="0.2">
      <c r="A429" s="341" t="s">
        <v>456</v>
      </c>
      <c r="B429" s="206">
        <v>1993.1369459999999</v>
      </c>
      <c r="C429" s="206">
        <v>1579.8482460000002</v>
      </c>
      <c r="D429" s="206">
        <v>1586.9176291000001</v>
      </c>
      <c r="E429" s="12">
        <v>0.4474722884238389</v>
      </c>
      <c r="F429" s="12"/>
      <c r="G429" s="207">
        <v>2331.2132900000001</v>
      </c>
      <c r="H429" s="207">
        <v>1812.6989800000001</v>
      </c>
      <c r="I429" s="207">
        <v>1700.7477299999998</v>
      </c>
      <c r="J429" s="12">
        <v>-6.1759426818897509</v>
      </c>
      <c r="K429" s="12"/>
      <c r="L429" s="12"/>
      <c r="M429" s="12"/>
      <c r="O429" s="291"/>
      <c r="P429" s="291"/>
      <c r="Q429" s="291"/>
    </row>
    <row r="430" spans="1:22" ht="11.25" customHeight="1" x14ac:dyDescent="0.2">
      <c r="A430" s="9" t="s">
        <v>448</v>
      </c>
      <c r="B430" s="206">
        <v>1771.4592636</v>
      </c>
      <c r="C430" s="206">
        <v>1451.7566230999998</v>
      </c>
      <c r="D430" s="206">
        <v>846.10782969999991</v>
      </c>
      <c r="E430" s="12">
        <v>-41.71834202531354</v>
      </c>
      <c r="F430" s="12"/>
      <c r="G430" s="207">
        <v>8856.66561</v>
      </c>
      <c r="H430" s="207">
        <v>7146.1161199999997</v>
      </c>
      <c r="I430" s="207">
        <v>4728.2230600000003</v>
      </c>
      <c r="J430" s="12">
        <v>-33.835065361350431</v>
      </c>
      <c r="K430" s="12"/>
      <c r="L430" s="12"/>
      <c r="M430" s="12"/>
      <c r="O430" s="291"/>
      <c r="P430" s="291"/>
      <c r="Q430" s="291"/>
    </row>
    <row r="431" spans="1:22" s="20" customFormat="1" ht="11.25" customHeight="1" x14ac:dyDescent="0.2">
      <c r="A431" s="17" t="s">
        <v>71</v>
      </c>
      <c r="B431" s="293">
        <v>3591.2841382999995</v>
      </c>
      <c r="C431" s="293">
        <v>3003.1742936000001</v>
      </c>
      <c r="D431" s="293">
        <v>2873.9582241000003</v>
      </c>
      <c r="E431" s="16">
        <v>-4.302649692206316</v>
      </c>
      <c r="F431" s="16"/>
      <c r="G431" s="294">
        <v>14392.991110000001</v>
      </c>
      <c r="H431" s="294">
        <v>11419.21754</v>
      </c>
      <c r="I431" s="294">
        <v>10578.373030000001</v>
      </c>
      <c r="J431" s="16">
        <v>-7.3634161627504966</v>
      </c>
      <c r="K431" s="12"/>
      <c r="L431" s="16"/>
      <c r="M431" s="16"/>
      <c r="O431" s="291"/>
      <c r="P431" s="291"/>
      <c r="Q431" s="291"/>
      <c r="R431" s="22"/>
      <c r="S431" s="179"/>
      <c r="T431" s="179"/>
      <c r="U431" s="179"/>
      <c r="V431" s="179"/>
    </row>
    <row r="432" spans="1:22" x14ac:dyDescent="0.2">
      <c r="A432" s="84"/>
      <c r="B432" s="90"/>
      <c r="C432" s="90"/>
      <c r="D432" s="90"/>
      <c r="E432" s="90"/>
      <c r="F432" s="90"/>
      <c r="G432" s="90"/>
      <c r="H432" s="90"/>
      <c r="I432" s="90"/>
      <c r="J432" s="84"/>
      <c r="K432" s="12"/>
      <c r="L432" s="9"/>
      <c r="M432" s="9"/>
      <c r="O432" s="174"/>
    </row>
    <row r="433" spans="1:22" x14ac:dyDescent="0.2">
      <c r="A433" s="9" t="s">
        <v>483</v>
      </c>
      <c r="B433" s="9"/>
      <c r="C433" s="9"/>
      <c r="D433" s="9"/>
      <c r="E433" s="9"/>
      <c r="F433" s="9"/>
      <c r="G433" s="9"/>
      <c r="H433" s="9"/>
      <c r="I433" s="9"/>
      <c r="J433" s="9"/>
      <c r="K433" s="12"/>
      <c r="L433" s="9"/>
      <c r="M433" s="9"/>
      <c r="O433" s="174"/>
    </row>
    <row r="434" spans="1:22" s="20" customFormat="1" ht="11.25" customHeight="1" x14ac:dyDescent="0.2">
      <c r="A434" s="17"/>
      <c r="B434" s="293"/>
      <c r="C434" s="293"/>
      <c r="D434" s="293"/>
      <c r="E434" s="16"/>
      <c r="F434" s="16"/>
      <c r="G434" s="294"/>
      <c r="H434" s="294"/>
      <c r="I434" s="294"/>
      <c r="J434" s="16"/>
      <c r="K434" s="12"/>
      <c r="L434" s="16"/>
      <c r="M434" s="16"/>
      <c r="O434" s="291"/>
      <c r="P434" s="281"/>
      <c r="Q434" s="292"/>
      <c r="R434" s="22"/>
      <c r="S434" s="179"/>
      <c r="T434" s="179"/>
      <c r="U434" s="179"/>
      <c r="V434" s="179"/>
    </row>
    <row r="435" spans="1:22" ht="20.100000000000001" customHeight="1" x14ac:dyDescent="0.2">
      <c r="A435" s="404" t="s">
        <v>480</v>
      </c>
      <c r="B435" s="404"/>
      <c r="C435" s="404"/>
      <c r="D435" s="404"/>
      <c r="E435" s="404"/>
      <c r="F435" s="404"/>
      <c r="G435" s="404"/>
      <c r="H435" s="404"/>
      <c r="I435" s="404"/>
      <c r="J435" s="404"/>
      <c r="K435" s="12"/>
      <c r="L435" s="357"/>
      <c r="M435" s="357"/>
      <c r="N435" s="108"/>
      <c r="O435" s="177"/>
      <c r="P435" s="167"/>
      <c r="Q435" s="167"/>
      <c r="R435" s="246"/>
      <c r="S435" s="108"/>
    </row>
    <row r="436" spans="1:22" ht="20.100000000000001" customHeight="1" x14ac:dyDescent="0.2">
      <c r="A436" s="405" t="s">
        <v>224</v>
      </c>
      <c r="B436" s="405"/>
      <c r="C436" s="405"/>
      <c r="D436" s="405"/>
      <c r="E436" s="405"/>
      <c r="F436" s="405"/>
      <c r="G436" s="405"/>
      <c r="H436" s="405"/>
      <c r="I436" s="405"/>
      <c r="J436" s="405"/>
      <c r="K436" s="12"/>
      <c r="L436" s="357"/>
      <c r="M436" s="357"/>
      <c r="N436" s="108"/>
      <c r="O436" s="177"/>
      <c r="P436" s="167"/>
      <c r="Q436" s="167"/>
      <c r="R436" s="246"/>
      <c r="S436" s="108"/>
      <c r="T436" s="108"/>
    </row>
    <row r="437" spans="1:22" s="20" customFormat="1" ht="12.75" x14ac:dyDescent="0.2">
      <c r="A437" s="17"/>
      <c r="B437" s="408" t="s">
        <v>100</v>
      </c>
      <c r="C437" s="408"/>
      <c r="D437" s="408"/>
      <c r="E437" s="408"/>
      <c r="F437" s="358"/>
      <c r="G437" s="408" t="s">
        <v>422</v>
      </c>
      <c r="H437" s="408"/>
      <c r="I437" s="408"/>
      <c r="J437" s="408"/>
      <c r="K437" s="12"/>
      <c r="L437" s="358"/>
      <c r="M437" s="358"/>
      <c r="N437" s="108"/>
      <c r="O437" s="26"/>
      <c r="P437" s="26"/>
      <c r="Q437" s="22"/>
      <c r="R437" s="22"/>
      <c r="S437" s="22"/>
      <c r="T437" s="108"/>
    </row>
    <row r="438" spans="1:22" s="20" customFormat="1" ht="12.75" x14ac:dyDescent="0.2">
      <c r="A438" s="17" t="s">
        <v>257</v>
      </c>
      <c r="B438" s="409">
        <v>2019</v>
      </c>
      <c r="C438" s="411" t="s">
        <v>512</v>
      </c>
      <c r="D438" s="411"/>
      <c r="E438" s="411"/>
      <c r="F438" s="358"/>
      <c r="G438" s="409">
        <v>2019</v>
      </c>
      <c r="H438" s="411" t="s">
        <v>512</v>
      </c>
      <c r="I438" s="411"/>
      <c r="J438" s="411"/>
      <c r="K438" s="12"/>
      <c r="L438" s="358"/>
      <c r="M438" s="358"/>
      <c r="N438" s="108"/>
      <c r="O438" s="111"/>
      <c r="P438" s="111"/>
      <c r="Q438" s="246"/>
      <c r="R438" s="246"/>
      <c r="S438" s="246"/>
      <c r="T438" s="27"/>
      <c r="U438" s="27"/>
    </row>
    <row r="439" spans="1:22" s="20" customFormat="1" ht="12.75" x14ac:dyDescent="0.2">
      <c r="A439" s="123"/>
      <c r="B439" s="410"/>
      <c r="C439" s="256">
        <v>2019</v>
      </c>
      <c r="D439" s="256">
        <v>2020</v>
      </c>
      <c r="E439" s="359" t="s">
        <v>524</v>
      </c>
      <c r="F439" s="125"/>
      <c r="G439" s="410"/>
      <c r="H439" s="256">
        <v>2019</v>
      </c>
      <c r="I439" s="256">
        <v>2020</v>
      </c>
      <c r="J439" s="359" t="s">
        <v>524</v>
      </c>
      <c r="K439" s="12"/>
      <c r="L439" s="358"/>
      <c r="M439" s="358"/>
      <c r="N439" s="108"/>
      <c r="O439" s="111"/>
      <c r="P439" s="111"/>
      <c r="Q439" s="246"/>
      <c r="R439" s="246"/>
      <c r="S439" s="246"/>
      <c r="T439" s="263"/>
      <c r="U439" s="263"/>
    </row>
    <row r="440" spans="1:22" s="20" customFormat="1" ht="11.25" customHeight="1" x14ac:dyDescent="0.2">
      <c r="A440" s="17" t="s">
        <v>261</v>
      </c>
      <c r="B440" s="293"/>
      <c r="C440" s="293"/>
      <c r="D440" s="293"/>
      <c r="E440" s="16"/>
      <c r="F440" s="16"/>
      <c r="G440" s="294"/>
      <c r="H440" s="294"/>
      <c r="I440" s="294"/>
      <c r="J440" s="16"/>
      <c r="K440" s="12"/>
      <c r="L440" s="16"/>
      <c r="M440" s="16"/>
      <c r="O440" s="291"/>
      <c r="P440" s="281"/>
      <c r="Q440" s="292"/>
      <c r="R440" s="22"/>
      <c r="S440" s="179"/>
      <c r="T440" s="179"/>
      <c r="U440" s="179"/>
      <c r="V440" s="179"/>
    </row>
    <row r="441" spans="1:22" s="20" customFormat="1" ht="11.25" customHeight="1" x14ac:dyDescent="0.2">
      <c r="A441" s="17" t="s">
        <v>465</v>
      </c>
      <c r="B441" s="293">
        <v>226944.3375999</v>
      </c>
      <c r="C441" s="293">
        <v>187973.71189810004</v>
      </c>
      <c r="D441" s="293">
        <v>105309.69769500004</v>
      </c>
      <c r="E441" s="16">
        <v>-43.976369551031638</v>
      </c>
      <c r="F441" s="16"/>
      <c r="G441" s="294">
        <v>221981.54914999998</v>
      </c>
      <c r="H441" s="294">
        <v>181834.30545999992</v>
      </c>
      <c r="I441" s="294">
        <v>105176.7059</v>
      </c>
      <c r="J441" s="16">
        <v>-42.157941190510464</v>
      </c>
      <c r="K441" s="12"/>
      <c r="L441" s="16"/>
      <c r="M441" s="16"/>
      <c r="O441" s="291"/>
      <c r="P441" s="281"/>
      <c r="Q441" s="292"/>
      <c r="R441" s="22"/>
      <c r="S441" s="179"/>
      <c r="T441" s="179"/>
      <c r="U441" s="179"/>
      <c r="V441" s="179"/>
    </row>
    <row r="442" spans="1:22" s="20" customFormat="1" ht="11.25" customHeight="1" x14ac:dyDescent="0.2">
      <c r="A442" s="17"/>
      <c r="B442" s="293"/>
      <c r="C442" s="293"/>
      <c r="D442" s="293"/>
      <c r="E442" s="343"/>
      <c r="F442" s="16"/>
      <c r="G442" s="294"/>
      <c r="H442" s="294"/>
      <c r="I442" s="294"/>
      <c r="J442" s="343"/>
      <c r="K442" s="346"/>
      <c r="L442" s="343"/>
      <c r="M442" s="343"/>
      <c r="O442" s="291"/>
      <c r="P442" s="281"/>
      <c r="Q442" s="292"/>
      <c r="R442" s="22"/>
      <c r="S442" s="179"/>
      <c r="T442" s="179"/>
      <c r="U442" s="179"/>
      <c r="V442" s="179"/>
    </row>
    <row r="443" spans="1:22" s="20" customFormat="1" ht="11.25" customHeight="1" x14ac:dyDescent="0.2">
      <c r="A443" s="17" t="s">
        <v>10</v>
      </c>
      <c r="B443" s="293"/>
      <c r="C443" s="293"/>
      <c r="D443" s="293"/>
      <c r="E443" s="16"/>
      <c r="F443" s="16"/>
      <c r="G443" s="294"/>
      <c r="H443" s="294"/>
      <c r="I443" s="294"/>
      <c r="J443" s="16"/>
      <c r="K443" s="12"/>
      <c r="L443" s="16"/>
      <c r="M443" s="16"/>
      <c r="O443" s="291"/>
      <c r="P443" s="281"/>
      <c r="Q443" s="292"/>
      <c r="R443" s="22"/>
      <c r="S443" s="179"/>
      <c r="T443" s="179"/>
      <c r="U443" s="179"/>
      <c r="V443" s="179"/>
    </row>
    <row r="444" spans="1:22" s="20" customFormat="1" ht="11.25" customHeight="1" x14ac:dyDescent="0.2">
      <c r="A444" s="17" t="s">
        <v>351</v>
      </c>
      <c r="B444" s="294">
        <v>225683.33587490005</v>
      </c>
      <c r="C444" s="294">
        <v>173033.54942719996</v>
      </c>
      <c r="D444" s="294">
        <v>172282.95184529998</v>
      </c>
      <c r="E444" s="16">
        <v>-0.43378731141142168</v>
      </c>
      <c r="F444" s="12"/>
      <c r="G444" s="294">
        <v>212312.35863000003</v>
      </c>
      <c r="H444" s="294">
        <v>165778.63347999999</v>
      </c>
      <c r="I444" s="294">
        <v>112978.47571000001</v>
      </c>
      <c r="J444" s="16">
        <v>-31.849796720860255</v>
      </c>
      <c r="K444" s="12"/>
      <c r="L444" s="16"/>
      <c r="M444" s="16"/>
      <c r="O444" s="291"/>
      <c r="P444" s="281"/>
      <c r="Q444" s="292"/>
      <c r="R444" s="22"/>
      <c r="S444" s="179"/>
      <c r="T444" s="179"/>
      <c r="U444" s="179"/>
      <c r="V444" s="179"/>
    </row>
    <row r="445" spans="1:22" s="20" customFormat="1" ht="11.25" customHeight="1" x14ac:dyDescent="0.2">
      <c r="A445" s="9" t="s">
        <v>352</v>
      </c>
      <c r="B445" s="206">
        <v>1879.4558007000003</v>
      </c>
      <c r="C445" s="206">
        <v>1449.2529852000002</v>
      </c>
      <c r="D445" s="206">
        <v>755.43426660000011</v>
      </c>
      <c r="E445" s="12">
        <v>-47.874230771672458</v>
      </c>
      <c r="F445" s="12"/>
      <c r="G445" s="207">
        <v>2024.9544000000001</v>
      </c>
      <c r="H445" s="207">
        <v>1655.7237299999997</v>
      </c>
      <c r="I445" s="207">
        <v>837.21413000000007</v>
      </c>
      <c r="J445" s="16">
        <v>-49.435155465217605</v>
      </c>
      <c r="K445" s="12"/>
      <c r="L445" s="16"/>
      <c r="M445" s="16"/>
      <c r="O445" s="291"/>
      <c r="P445" s="281"/>
      <c r="Q445" s="292"/>
      <c r="R445" s="22"/>
      <c r="S445" s="179"/>
      <c r="T445" s="179"/>
      <c r="U445" s="179"/>
      <c r="V445" s="179"/>
    </row>
    <row r="446" spans="1:22" s="20" customFormat="1" ht="11.25" customHeight="1" x14ac:dyDescent="0.2">
      <c r="A446" s="9" t="s">
        <v>353</v>
      </c>
      <c r="B446" s="206">
        <v>17229.239878600001</v>
      </c>
      <c r="C446" s="206">
        <v>15295.994272800001</v>
      </c>
      <c r="D446" s="206">
        <v>69332.983574499987</v>
      </c>
      <c r="E446" s="12">
        <v>353.27542844201309</v>
      </c>
      <c r="F446" s="12"/>
      <c r="G446" s="207">
        <v>40273.638319999998</v>
      </c>
      <c r="H446" s="207">
        <v>32137.886750000001</v>
      </c>
      <c r="I446" s="207">
        <v>20699.117720000002</v>
      </c>
      <c r="J446" s="16">
        <v>-35.592785297247332</v>
      </c>
      <c r="K446" s="12"/>
      <c r="L446" s="16"/>
      <c r="M446" s="16"/>
      <c r="O446" s="291"/>
      <c r="P446" s="281"/>
      <c r="Q446" s="292"/>
      <c r="R446" s="22"/>
      <c r="S446" s="179"/>
      <c r="T446" s="179"/>
      <c r="U446" s="179"/>
      <c r="V446" s="179"/>
    </row>
    <row r="447" spans="1:22" s="20" customFormat="1" ht="11.25" customHeight="1" x14ac:dyDescent="0.2">
      <c r="A447" s="9" t="s">
        <v>330</v>
      </c>
      <c r="B447" s="206">
        <v>206574.64019560005</v>
      </c>
      <c r="C447" s="206">
        <v>156288.30216919997</v>
      </c>
      <c r="D447" s="206">
        <v>102194.5340042</v>
      </c>
      <c r="E447" s="12">
        <v>-34.611527167553007</v>
      </c>
      <c r="F447" s="12"/>
      <c r="G447" s="207">
        <v>170013.76591000005</v>
      </c>
      <c r="H447" s="207">
        <v>131985.02299999999</v>
      </c>
      <c r="I447" s="207">
        <v>91442.143860000011</v>
      </c>
      <c r="J447" s="16">
        <v>-30.717787684137448</v>
      </c>
      <c r="K447" s="12"/>
      <c r="L447" s="16"/>
      <c r="M447" s="16"/>
      <c r="O447" s="291"/>
      <c r="P447" s="281"/>
      <c r="Q447" s="292"/>
      <c r="R447" s="22"/>
      <c r="S447" s="179"/>
      <c r="T447" s="179"/>
      <c r="U447" s="179"/>
      <c r="V447" s="179"/>
    </row>
    <row r="448" spans="1:22" x14ac:dyDescent="0.2">
      <c r="B448" s="206"/>
      <c r="C448" s="206"/>
      <c r="D448" s="206"/>
      <c r="E448" s="12"/>
      <c r="F448" s="12"/>
      <c r="G448" s="207"/>
      <c r="H448" s="207"/>
      <c r="I448" s="207"/>
      <c r="J448" s="12"/>
      <c r="K448" s="12"/>
      <c r="L448" s="12"/>
      <c r="M448" s="12"/>
      <c r="O448" s="174"/>
    </row>
    <row r="449" spans="1:18" x14ac:dyDescent="0.2">
      <c r="A449" s="9" t="s">
        <v>79</v>
      </c>
      <c r="B449" s="11"/>
      <c r="C449" s="11"/>
      <c r="D449" s="11"/>
      <c r="E449" s="12"/>
      <c r="F449" s="12"/>
      <c r="G449" s="207">
        <v>1885804.2872599997</v>
      </c>
      <c r="H449" s="207">
        <v>1396774.1528499997</v>
      </c>
      <c r="I449" s="207">
        <v>1358359.6129600003</v>
      </c>
      <c r="J449" s="12">
        <v>-2.7502327281484895</v>
      </c>
      <c r="K449" s="12"/>
      <c r="L449" s="12"/>
      <c r="M449" s="12"/>
      <c r="O449" s="174"/>
      <c r="P449" s="175"/>
      <c r="Q449" s="175"/>
      <c r="R449" s="13"/>
    </row>
    <row r="450" spans="1:18" x14ac:dyDescent="0.2">
      <c r="A450" s="84"/>
      <c r="B450" s="90"/>
      <c r="C450" s="90"/>
      <c r="D450" s="90"/>
      <c r="E450" s="90"/>
      <c r="F450" s="90"/>
      <c r="G450" s="90"/>
      <c r="H450" s="90"/>
      <c r="I450" s="90"/>
      <c r="J450" s="84"/>
      <c r="K450" s="9"/>
      <c r="L450" s="9"/>
      <c r="M450" s="9"/>
      <c r="O450" s="174"/>
    </row>
    <row r="451" spans="1:18" x14ac:dyDescent="0.2">
      <c r="A451" s="9" t="s">
        <v>466</v>
      </c>
      <c r="B451" s="9"/>
      <c r="C451" s="9"/>
      <c r="D451" s="9"/>
      <c r="E451" s="9"/>
      <c r="F451" s="9"/>
      <c r="G451" s="9"/>
      <c r="H451" s="9"/>
      <c r="I451" s="9"/>
      <c r="J451" s="9"/>
      <c r="K451" s="9"/>
      <c r="L451" s="9"/>
      <c r="M451" s="9"/>
      <c r="O451" s="174"/>
    </row>
    <row r="452" spans="1:18" x14ac:dyDescent="0.2">
      <c r="O452" s="174"/>
    </row>
    <row r="453" spans="1:18" ht="20.100000000000001" customHeight="1" x14ac:dyDescent="0.2">
      <c r="A453" s="404" t="s">
        <v>279</v>
      </c>
      <c r="B453" s="404"/>
      <c r="C453" s="404"/>
      <c r="D453" s="404"/>
      <c r="E453" s="404"/>
      <c r="F453" s="404"/>
      <c r="G453" s="404"/>
      <c r="H453" s="404"/>
      <c r="I453" s="404"/>
      <c r="J453" s="404"/>
      <c r="K453" s="357"/>
      <c r="L453" s="357"/>
      <c r="M453" s="357"/>
      <c r="O453" s="174"/>
    </row>
    <row r="454" spans="1:18" ht="20.100000000000001" customHeight="1" x14ac:dyDescent="0.2">
      <c r="A454" s="405" t="s">
        <v>225</v>
      </c>
      <c r="B454" s="405"/>
      <c r="C454" s="405"/>
      <c r="D454" s="405"/>
      <c r="E454" s="405"/>
      <c r="F454" s="405"/>
      <c r="G454" s="405"/>
      <c r="H454" s="405"/>
      <c r="I454" s="405"/>
      <c r="J454" s="405"/>
      <c r="K454" s="357"/>
      <c r="L454" s="357"/>
      <c r="M454" s="357"/>
      <c r="O454" s="174"/>
      <c r="P454" s="175"/>
      <c r="Q454" s="175"/>
    </row>
    <row r="455" spans="1:18" s="20" customFormat="1" ht="12.75" x14ac:dyDescent="0.2">
      <c r="A455" s="17"/>
      <c r="B455" s="408" t="s">
        <v>100</v>
      </c>
      <c r="C455" s="408"/>
      <c r="D455" s="408"/>
      <c r="E455" s="408"/>
      <c r="F455" s="358"/>
      <c r="G455" s="408" t="s">
        <v>422</v>
      </c>
      <c r="H455" s="408"/>
      <c r="I455" s="408"/>
      <c r="J455" s="408"/>
      <c r="K455" s="358"/>
      <c r="L455" s="358"/>
      <c r="M455" s="358"/>
      <c r="N455" s="91"/>
      <c r="O455" s="165"/>
      <c r="P455" s="165"/>
      <c r="Q455" s="165"/>
      <c r="R455" s="91"/>
    </row>
    <row r="456" spans="1:18" s="20" customFormat="1" ht="12.75" x14ac:dyDescent="0.2">
      <c r="A456" s="17" t="s">
        <v>257</v>
      </c>
      <c r="B456" s="409">
        <v>2019</v>
      </c>
      <c r="C456" s="411" t="s">
        <v>512</v>
      </c>
      <c r="D456" s="411"/>
      <c r="E456" s="411"/>
      <c r="F456" s="358"/>
      <c r="G456" s="409">
        <v>2019</v>
      </c>
      <c r="H456" s="411" t="s">
        <v>512</v>
      </c>
      <c r="I456" s="411"/>
      <c r="J456" s="411"/>
      <c r="K456" s="358"/>
      <c r="L456" s="358"/>
      <c r="M456" s="358"/>
      <c r="N456" s="91"/>
      <c r="O456" s="165"/>
      <c r="P456" s="171"/>
      <c r="Q456" s="171"/>
    </row>
    <row r="457" spans="1:18" s="20" customFormat="1" ht="12.75" x14ac:dyDescent="0.2">
      <c r="A457" s="123"/>
      <c r="B457" s="412"/>
      <c r="C457" s="256">
        <v>2019</v>
      </c>
      <c r="D457" s="256">
        <v>2020</v>
      </c>
      <c r="E457" s="359" t="s">
        <v>524</v>
      </c>
      <c r="F457" s="125"/>
      <c r="G457" s="412"/>
      <c r="H457" s="256">
        <v>2019</v>
      </c>
      <c r="I457" s="256">
        <v>2020</v>
      </c>
      <c r="J457" s="359" t="s">
        <v>524</v>
      </c>
      <c r="K457" s="358"/>
      <c r="L457" s="358"/>
      <c r="M457" s="358"/>
      <c r="O457" s="165"/>
      <c r="P457" s="171"/>
      <c r="Q457" s="171"/>
    </row>
    <row r="458" spans="1:18" s="20" customFormat="1" ht="12.75" x14ac:dyDescent="0.2">
      <c r="A458" s="17"/>
      <c r="B458" s="17"/>
      <c r="C458" s="255"/>
      <c r="D458" s="255"/>
      <c r="E458" s="358"/>
      <c r="F458" s="358"/>
      <c r="G458" s="17"/>
      <c r="H458" s="255"/>
      <c r="I458" s="255"/>
      <c r="J458" s="358"/>
      <c r="K458" s="358"/>
      <c r="L458" s="358"/>
      <c r="M458" s="358"/>
      <c r="O458" s="165"/>
      <c r="P458" s="171"/>
      <c r="Q458" s="171"/>
    </row>
    <row r="459" spans="1:18" s="20" customFormat="1" ht="12.75" x14ac:dyDescent="0.2">
      <c r="A459" s="17" t="s">
        <v>383</v>
      </c>
      <c r="B459" s="17"/>
      <c r="C459" s="255"/>
      <c r="D459" s="255"/>
      <c r="E459" s="358"/>
      <c r="F459" s="358"/>
      <c r="G459" s="18">
        <v>1820142.5198600001</v>
      </c>
      <c r="H459" s="18">
        <v>1316739.27935</v>
      </c>
      <c r="I459" s="18">
        <v>1509118.7759799999</v>
      </c>
      <c r="J459" s="16">
        <v>14.610295268549038</v>
      </c>
      <c r="K459" s="16"/>
      <c r="L459" s="16"/>
      <c r="M459" s="16"/>
      <c r="O459" s="165"/>
      <c r="P459" s="171"/>
      <c r="Q459" s="171"/>
    </row>
    <row r="460" spans="1:18" s="20" customFormat="1" ht="12.75" x14ac:dyDescent="0.2">
      <c r="A460" s="17"/>
      <c r="B460" s="17"/>
      <c r="C460" s="255"/>
      <c r="D460" s="255"/>
      <c r="E460" s="358"/>
      <c r="F460" s="358"/>
      <c r="G460" s="17"/>
      <c r="H460" s="255"/>
      <c r="I460" s="255"/>
      <c r="J460" s="358"/>
      <c r="K460" s="358"/>
      <c r="L460" s="358"/>
      <c r="M460" s="358"/>
      <c r="O460" s="165"/>
      <c r="P460" s="171"/>
      <c r="Q460" s="171"/>
    </row>
    <row r="461" spans="1:18" s="21" customFormat="1" ht="12.75" x14ac:dyDescent="0.2">
      <c r="A461" s="86" t="s">
        <v>256</v>
      </c>
      <c r="B461" s="86"/>
      <c r="C461" s="86"/>
      <c r="D461" s="86"/>
      <c r="E461" s="86"/>
      <c r="F461" s="86"/>
      <c r="G461" s="86">
        <v>1007059.3365100001</v>
      </c>
      <c r="H461" s="86">
        <v>793004.06868999987</v>
      </c>
      <c r="I461" s="86">
        <v>758206.05517999991</v>
      </c>
      <c r="J461" s="16">
        <v>-4.3881254692027483</v>
      </c>
      <c r="K461" s="16"/>
      <c r="L461" s="16"/>
      <c r="M461" s="16"/>
      <c r="O461" s="165"/>
      <c r="P461" s="201"/>
      <c r="Q461" s="201"/>
    </row>
    <row r="462" spans="1:18" ht="12.75" x14ac:dyDescent="0.2">
      <c r="A462" s="83"/>
      <c r="B462" s="199"/>
      <c r="C462" s="88"/>
      <c r="E462" s="88"/>
      <c r="F462" s="88"/>
      <c r="G462" s="88"/>
      <c r="I462" s="92"/>
      <c r="J462" s="12"/>
      <c r="K462" s="12"/>
      <c r="L462" s="12"/>
      <c r="M462" s="12"/>
      <c r="O462" s="165"/>
    </row>
    <row r="463" spans="1:18" s="20" customFormat="1" ht="12.75" x14ac:dyDescent="0.2">
      <c r="A463" s="91" t="s">
        <v>178</v>
      </c>
      <c r="B463" s="21">
        <v>1192929.4500243</v>
      </c>
      <c r="C463" s="21">
        <v>936108.66714719986</v>
      </c>
      <c r="D463" s="21">
        <v>920492.70467190002</v>
      </c>
      <c r="E463" s="16">
        <v>-1.6681783881875276</v>
      </c>
      <c r="F463" s="21"/>
      <c r="G463" s="21">
        <v>443699.71101000009</v>
      </c>
      <c r="H463" s="21">
        <v>352596.43225999997</v>
      </c>
      <c r="I463" s="21">
        <v>302739.13789999997</v>
      </c>
      <c r="J463" s="16">
        <v>-14.140045048225531</v>
      </c>
      <c r="K463" s="16"/>
      <c r="L463" s="16"/>
      <c r="M463" s="16"/>
      <c r="O463" s="165"/>
      <c r="P463" s="171"/>
      <c r="Q463" s="171"/>
    </row>
    <row r="464" spans="1:18" ht="12.75" x14ac:dyDescent="0.2">
      <c r="A464" s="83" t="s">
        <v>179</v>
      </c>
      <c r="B464" s="93">
        <v>539253.48450170003</v>
      </c>
      <c r="C464" s="93">
        <v>377514.95050739998</v>
      </c>
      <c r="D464" s="93">
        <v>431341.3874984</v>
      </c>
      <c r="E464" s="12">
        <v>14.258094128101277</v>
      </c>
      <c r="F464" s="93"/>
      <c r="G464" s="93">
        <v>171060.98197000002</v>
      </c>
      <c r="H464" s="93">
        <v>121329.13197</v>
      </c>
      <c r="I464" s="93">
        <v>118320.24664999997</v>
      </c>
      <c r="J464" s="12">
        <v>-2.4799364102794499</v>
      </c>
      <c r="K464" s="12"/>
      <c r="L464" s="12"/>
      <c r="M464" s="12"/>
      <c r="O464" s="167"/>
    </row>
    <row r="465" spans="1:17" ht="12.75" x14ac:dyDescent="0.2">
      <c r="A465" s="83" t="s">
        <v>180</v>
      </c>
      <c r="B465" s="93">
        <v>86070.521999999997</v>
      </c>
      <c r="C465" s="93">
        <v>81526.122000000003</v>
      </c>
      <c r="D465" s="93">
        <v>100508.07</v>
      </c>
      <c r="E465" s="12">
        <v>23.283271096839371</v>
      </c>
      <c r="F465" s="93"/>
      <c r="G465" s="93">
        <v>27130.63264</v>
      </c>
      <c r="H465" s="93">
        <v>25618.122729999995</v>
      </c>
      <c r="I465" s="93">
        <v>25767.783380000001</v>
      </c>
      <c r="J465" s="12">
        <v>0.58419834886942112</v>
      </c>
      <c r="K465" s="12"/>
      <c r="L465" s="12"/>
      <c r="M465" s="12"/>
      <c r="O465" s="167"/>
    </row>
    <row r="466" spans="1:17" x14ac:dyDescent="0.2">
      <c r="A466" s="83" t="s">
        <v>384</v>
      </c>
      <c r="B466" s="93">
        <v>98589.407619899997</v>
      </c>
      <c r="C466" s="93">
        <v>80987.226642199996</v>
      </c>
      <c r="D466" s="93">
        <v>47567.225160999995</v>
      </c>
      <c r="E466" s="12">
        <v>-41.265768525262537</v>
      </c>
      <c r="F466" s="93"/>
      <c r="G466" s="93">
        <v>30729.526659999996</v>
      </c>
      <c r="H466" s="93">
        <v>25257.76627</v>
      </c>
      <c r="I466" s="93">
        <v>14487.30234</v>
      </c>
      <c r="J466" s="12">
        <v>-42.64218702028554</v>
      </c>
      <c r="K466" s="12"/>
      <c r="L466" s="12"/>
      <c r="M466" s="12"/>
      <c r="O466" s="175"/>
    </row>
    <row r="467" spans="1:17" x14ac:dyDescent="0.2">
      <c r="A467" s="83" t="s">
        <v>385</v>
      </c>
      <c r="B467" s="93">
        <v>37183.893149999996</v>
      </c>
      <c r="C467" s="93">
        <v>32620.720149999997</v>
      </c>
      <c r="D467" s="93">
        <v>34224.322999999997</v>
      </c>
      <c r="E467" s="12">
        <v>4.915902661333476</v>
      </c>
      <c r="F467" s="93"/>
      <c r="G467" s="93">
        <v>16018.977999999999</v>
      </c>
      <c r="H467" s="93">
        <v>14139.095280000001</v>
      </c>
      <c r="I467" s="93">
        <v>12061.513100000002</v>
      </c>
      <c r="J467" s="12">
        <v>-14.693883440610065</v>
      </c>
      <c r="K467" s="12"/>
      <c r="L467" s="12"/>
      <c r="M467" s="12"/>
      <c r="O467" s="14"/>
      <c r="P467" s="14"/>
      <c r="Q467" s="14"/>
    </row>
    <row r="468" spans="1:17" x14ac:dyDescent="0.2">
      <c r="A468" s="83" t="s">
        <v>386</v>
      </c>
      <c r="B468" s="93">
        <v>124869.57566500001</v>
      </c>
      <c r="C468" s="93">
        <v>107373.949615</v>
      </c>
      <c r="D468" s="93">
        <v>116717.32771</v>
      </c>
      <c r="E468" s="12">
        <v>8.7017178081849664</v>
      </c>
      <c r="F468" s="93"/>
      <c r="G468" s="93">
        <v>56566.353579999995</v>
      </c>
      <c r="H468" s="93">
        <v>48263.505619999996</v>
      </c>
      <c r="I468" s="93">
        <v>43656.220250000006</v>
      </c>
      <c r="J468" s="12">
        <v>-9.5461059258214505</v>
      </c>
      <c r="K468" s="12"/>
      <c r="L468" s="12"/>
      <c r="M468" s="12"/>
      <c r="O468" s="14"/>
      <c r="P468" s="14"/>
      <c r="Q468" s="14"/>
    </row>
    <row r="469" spans="1:17" x14ac:dyDescent="0.2">
      <c r="A469" s="83" t="s">
        <v>181</v>
      </c>
      <c r="B469" s="93">
        <v>306962.56708770001</v>
      </c>
      <c r="C469" s="93">
        <v>256085.69823259994</v>
      </c>
      <c r="D469" s="93">
        <v>190134.37130250002</v>
      </c>
      <c r="E469" s="12">
        <v>-25.75361583456997</v>
      </c>
      <c r="F469" s="93"/>
      <c r="G469" s="93">
        <v>142193.23816000004</v>
      </c>
      <c r="H469" s="93">
        <v>117988.81039</v>
      </c>
      <c r="I469" s="93">
        <v>88446.072180000017</v>
      </c>
      <c r="J469" s="12">
        <v>-25.038593161800222</v>
      </c>
      <c r="K469" s="12"/>
      <c r="L469" s="12"/>
      <c r="M469" s="12"/>
      <c r="O469" s="14"/>
      <c r="P469" s="14"/>
      <c r="Q469" s="14"/>
    </row>
    <row r="470" spans="1:17" x14ac:dyDescent="0.2">
      <c r="A470" s="83"/>
      <c r="B470" s="88"/>
      <c r="C470" s="88"/>
      <c r="D470" s="88"/>
      <c r="E470" s="12"/>
      <c r="F470" s="88"/>
      <c r="G470" s="88"/>
      <c r="H470" s="88"/>
      <c r="I470" s="94"/>
      <c r="J470" s="12"/>
      <c r="K470" s="12"/>
      <c r="L470" s="12"/>
      <c r="M470" s="12"/>
      <c r="O470" s="14"/>
      <c r="P470" s="14"/>
      <c r="Q470" s="14"/>
    </row>
    <row r="471" spans="1:17" s="20" customFormat="1" x14ac:dyDescent="0.2">
      <c r="A471" s="91" t="s">
        <v>320</v>
      </c>
      <c r="B471" s="21">
        <v>52769.8706829</v>
      </c>
      <c r="C471" s="21">
        <v>42863.966466400001</v>
      </c>
      <c r="D471" s="21">
        <v>56054.638829900003</v>
      </c>
      <c r="E471" s="16">
        <v>30.773335859712944</v>
      </c>
      <c r="F471" s="21"/>
      <c r="G471" s="21">
        <v>338359.85762000002</v>
      </c>
      <c r="H471" s="21">
        <v>274118.43333999999</v>
      </c>
      <c r="I471" s="21">
        <v>293800.59245</v>
      </c>
      <c r="J471" s="16">
        <v>7.1801662041411873</v>
      </c>
      <c r="K471" s="16"/>
      <c r="L471" s="16"/>
      <c r="M471" s="16"/>
    </row>
    <row r="472" spans="1:17" x14ac:dyDescent="0.2">
      <c r="A472" s="83" t="s">
        <v>174</v>
      </c>
      <c r="B472" s="13">
        <v>9847.0426498000015</v>
      </c>
      <c r="C472" s="93">
        <v>8091.5865014999999</v>
      </c>
      <c r="D472" s="93">
        <v>9324.4477181000002</v>
      </c>
      <c r="E472" s="12">
        <v>15.236334881564389</v>
      </c>
      <c r="F472" s="13"/>
      <c r="G472" s="93">
        <v>73986.01112000001</v>
      </c>
      <c r="H472" s="93">
        <v>63440.259529999996</v>
      </c>
      <c r="I472" s="93">
        <v>67774.083979999996</v>
      </c>
      <c r="J472" s="12">
        <v>6.8313472897294787</v>
      </c>
      <c r="K472" s="12"/>
      <c r="L472" s="12"/>
      <c r="M472" s="12"/>
      <c r="O472" s="14"/>
      <c r="P472" s="14"/>
      <c r="Q472" s="14"/>
    </row>
    <row r="473" spans="1:17" x14ac:dyDescent="0.2">
      <c r="A473" s="83" t="s">
        <v>175</v>
      </c>
      <c r="B473" s="13">
        <v>7989.1025126000004</v>
      </c>
      <c r="C473" s="93">
        <v>6940.7048814</v>
      </c>
      <c r="D473" s="93">
        <v>7211.5817552000008</v>
      </c>
      <c r="E473" s="12">
        <v>3.9027285906638696</v>
      </c>
      <c r="F473" s="93"/>
      <c r="G473" s="93">
        <v>88033.624490000002</v>
      </c>
      <c r="H473" s="93">
        <v>72531.856869999989</v>
      </c>
      <c r="I473" s="93">
        <v>71377.948069999999</v>
      </c>
      <c r="J473" s="12">
        <v>-1.5908992955580317</v>
      </c>
      <c r="K473" s="12"/>
      <c r="L473" s="12"/>
      <c r="M473" s="12"/>
      <c r="O473" s="14"/>
      <c r="P473" s="14"/>
      <c r="Q473" s="14"/>
    </row>
    <row r="474" spans="1:17" x14ac:dyDescent="0.2">
      <c r="A474" s="83" t="s">
        <v>176</v>
      </c>
      <c r="B474" s="13">
        <v>8667.4244074999988</v>
      </c>
      <c r="C474" s="93">
        <v>6504.334664</v>
      </c>
      <c r="D474" s="93">
        <v>7413.9623398999993</v>
      </c>
      <c r="E474" s="12">
        <v>13.984945776769138</v>
      </c>
      <c r="F474" s="93"/>
      <c r="G474" s="93">
        <v>86988.711390000026</v>
      </c>
      <c r="H474" s="93">
        <v>70141.419350000011</v>
      </c>
      <c r="I474" s="93">
        <v>64319.512500000012</v>
      </c>
      <c r="J474" s="12">
        <v>-8.3002410044615118</v>
      </c>
      <c r="K474" s="12"/>
      <c r="L474" s="12"/>
      <c r="M474" s="12"/>
      <c r="O474" s="14"/>
      <c r="P474" s="14"/>
      <c r="Q474" s="14"/>
    </row>
    <row r="475" spans="1:17" x14ac:dyDescent="0.2">
      <c r="A475" s="83" t="s">
        <v>177</v>
      </c>
      <c r="B475" s="13">
        <v>26266.301113000001</v>
      </c>
      <c r="C475" s="93">
        <v>21327.340419500004</v>
      </c>
      <c r="D475" s="93">
        <v>32104.647016700001</v>
      </c>
      <c r="E475" s="12">
        <v>50.532820244882004</v>
      </c>
      <c r="F475" s="93"/>
      <c r="G475" s="93">
        <v>89351.510620000015</v>
      </c>
      <c r="H475" s="93">
        <v>68004.897589999993</v>
      </c>
      <c r="I475" s="93">
        <v>90329.047900000005</v>
      </c>
      <c r="J475" s="12">
        <v>32.827268477914373</v>
      </c>
      <c r="K475" s="12"/>
      <c r="L475" s="12"/>
      <c r="M475" s="12"/>
      <c r="O475" s="14"/>
      <c r="P475" s="14"/>
      <c r="Q475" s="14"/>
    </row>
    <row r="476" spans="1:17" x14ac:dyDescent="0.2">
      <c r="A476" s="83"/>
      <c r="B476" s="93"/>
      <c r="C476" s="93"/>
      <c r="D476" s="93"/>
      <c r="E476" s="12"/>
      <c r="F476" s="93"/>
      <c r="G476" s="93"/>
      <c r="H476" s="93"/>
      <c r="I476" s="93"/>
      <c r="J476" s="12"/>
      <c r="K476" s="12"/>
      <c r="L476" s="12"/>
      <c r="M476" s="12"/>
      <c r="O476" s="14"/>
      <c r="P476" s="14"/>
      <c r="Q476" s="14"/>
    </row>
    <row r="477" spans="1:17" s="20" customFormat="1" x14ac:dyDescent="0.2">
      <c r="A477" s="91" t="s">
        <v>182</v>
      </c>
      <c r="B477" s="21">
        <v>3387.6848724000001</v>
      </c>
      <c r="C477" s="21">
        <v>2058.7347921</v>
      </c>
      <c r="D477" s="21">
        <v>2359.4429041000003</v>
      </c>
      <c r="E477" s="16">
        <v>14.606452135258507</v>
      </c>
      <c r="F477" s="21"/>
      <c r="G477" s="21">
        <v>181146.76602000001</v>
      </c>
      <c r="H477" s="21">
        <v>131833.28625999999</v>
      </c>
      <c r="I477" s="21">
        <v>126147.59141999998</v>
      </c>
      <c r="J477" s="16">
        <v>-4.3127915576546769</v>
      </c>
      <c r="K477" s="16"/>
      <c r="L477" s="16"/>
      <c r="M477" s="16"/>
    </row>
    <row r="478" spans="1:17" x14ac:dyDescent="0.2">
      <c r="A478" s="83" t="s">
        <v>183</v>
      </c>
      <c r="B478" s="93">
        <v>1131.7783351</v>
      </c>
      <c r="C478" s="93">
        <v>944.11755680000022</v>
      </c>
      <c r="D478" s="93">
        <v>903.42469440000002</v>
      </c>
      <c r="E478" s="12">
        <v>-4.3101478313701733</v>
      </c>
      <c r="F478" s="93"/>
      <c r="G478" s="93">
        <v>21887.332860000006</v>
      </c>
      <c r="H478" s="93">
        <v>17201.323809999998</v>
      </c>
      <c r="I478" s="93">
        <v>13840.63652</v>
      </c>
      <c r="J478" s="12">
        <v>-19.537375885257518</v>
      </c>
      <c r="K478" s="12"/>
      <c r="L478" s="12"/>
      <c r="M478" s="12"/>
      <c r="O478" s="14"/>
      <c r="P478" s="14"/>
      <c r="Q478" s="14"/>
    </row>
    <row r="479" spans="1:17" x14ac:dyDescent="0.2">
      <c r="A479" s="83" t="s">
        <v>184</v>
      </c>
      <c r="B479" s="93">
        <v>909.4136817000001</v>
      </c>
      <c r="C479" s="93">
        <v>137.38728860000001</v>
      </c>
      <c r="D479" s="93">
        <v>105.61002320000001</v>
      </c>
      <c r="E479" s="12">
        <v>-23.12969833222256</v>
      </c>
      <c r="F479" s="93"/>
      <c r="G479" s="93">
        <v>86336.030450000006</v>
      </c>
      <c r="H479" s="93">
        <v>62342.174440000003</v>
      </c>
      <c r="I479" s="93">
        <v>47227.418909999993</v>
      </c>
      <c r="J479" s="12">
        <v>-24.244832115291246</v>
      </c>
      <c r="K479" s="12"/>
      <c r="L479" s="12"/>
      <c r="M479" s="12"/>
      <c r="O479" s="14"/>
      <c r="P479" s="14"/>
      <c r="Q479" s="14"/>
    </row>
    <row r="480" spans="1:17" x14ac:dyDescent="0.2">
      <c r="A480" s="83" t="s">
        <v>387</v>
      </c>
      <c r="B480" s="93">
        <v>1346.4928556</v>
      </c>
      <c r="C480" s="93">
        <v>977.22994670000003</v>
      </c>
      <c r="D480" s="93">
        <v>1350.4081865000003</v>
      </c>
      <c r="E480" s="12">
        <v>38.187352020901812</v>
      </c>
      <c r="F480" s="93"/>
      <c r="G480" s="93">
        <v>72923.402709999995</v>
      </c>
      <c r="H480" s="93">
        <v>52289.788009999997</v>
      </c>
      <c r="I480" s="93">
        <v>65079.535989999989</v>
      </c>
      <c r="J480" s="12">
        <v>24.459360932107927</v>
      </c>
      <c r="K480" s="12"/>
      <c r="L480" s="12"/>
      <c r="M480" s="12"/>
      <c r="O480" s="14"/>
      <c r="P480" s="14"/>
      <c r="Q480" s="14"/>
    </row>
    <row r="481" spans="1:17" x14ac:dyDescent="0.2">
      <c r="A481" s="83"/>
      <c r="B481" s="88"/>
      <c r="C481" s="88"/>
      <c r="D481" s="88"/>
      <c r="E481" s="12"/>
      <c r="F481" s="88"/>
      <c r="G481" s="88"/>
      <c r="H481" s="88"/>
      <c r="I481" s="93"/>
      <c r="J481" s="12"/>
      <c r="K481" s="12"/>
      <c r="L481" s="12"/>
      <c r="M481" s="12"/>
      <c r="O481" s="14"/>
      <c r="P481" s="14"/>
      <c r="Q481" s="14"/>
    </row>
    <row r="482" spans="1:17" s="20" customFormat="1" x14ac:dyDescent="0.2">
      <c r="A482" s="91" t="s">
        <v>346</v>
      </c>
      <c r="B482" s="21"/>
      <c r="C482" s="21"/>
      <c r="D482" s="21"/>
      <c r="E482" s="16"/>
      <c r="F482" s="21"/>
      <c r="G482" s="21">
        <v>43853.001859999997</v>
      </c>
      <c r="H482" s="21">
        <v>34455.916829999995</v>
      </c>
      <c r="I482" s="21">
        <v>35518.733410000001</v>
      </c>
      <c r="J482" s="16">
        <v>3.0845691474232808</v>
      </c>
      <c r="K482" s="16"/>
      <c r="L482" s="16"/>
      <c r="M482" s="16"/>
    </row>
    <row r="483" spans="1:17" ht="22.5" x14ac:dyDescent="0.2">
      <c r="A483" s="95" t="s">
        <v>185</v>
      </c>
      <c r="B483" s="93">
        <v>828.4101435</v>
      </c>
      <c r="C483" s="93">
        <v>673.04731930000003</v>
      </c>
      <c r="D483" s="93">
        <v>539.13068109999995</v>
      </c>
      <c r="E483" s="12">
        <v>-19.897061374418584</v>
      </c>
      <c r="F483" s="93"/>
      <c r="G483" s="93">
        <v>17490.489379999999</v>
      </c>
      <c r="H483" s="93">
        <v>13957.726909999998</v>
      </c>
      <c r="I483" s="93">
        <v>16737.459730000002</v>
      </c>
      <c r="J483" s="12">
        <v>19.915369013334598</v>
      </c>
      <c r="K483" s="12"/>
      <c r="L483" s="12"/>
      <c r="M483" s="12"/>
    </row>
    <row r="484" spans="1:17" x14ac:dyDescent="0.2">
      <c r="A484" s="83" t="s">
        <v>186</v>
      </c>
      <c r="B484" s="93">
        <v>10399.7603089</v>
      </c>
      <c r="C484" s="93">
        <v>8196.980772500001</v>
      </c>
      <c r="D484" s="93">
        <v>7828.3073419000002</v>
      </c>
      <c r="E484" s="12">
        <v>-4.4976734828616571</v>
      </c>
      <c r="F484" s="93"/>
      <c r="G484" s="93">
        <v>26362.512479999998</v>
      </c>
      <c r="H484" s="93">
        <v>20498.189919999997</v>
      </c>
      <c r="I484" s="93">
        <v>18781.273680000002</v>
      </c>
      <c r="J484" s="12">
        <v>-8.3759407376980448</v>
      </c>
      <c r="K484" s="12"/>
      <c r="L484" s="12"/>
      <c r="M484" s="12"/>
    </row>
    <row r="485" spans="1:17" x14ac:dyDescent="0.2">
      <c r="A485" s="83"/>
      <c r="B485" s="88"/>
      <c r="C485" s="88"/>
      <c r="D485" s="88"/>
      <c r="E485" s="12"/>
      <c r="F485" s="88"/>
      <c r="G485" s="88"/>
      <c r="H485" s="88"/>
      <c r="J485" s="12"/>
      <c r="K485" s="12"/>
      <c r="L485" s="12"/>
      <c r="M485" s="12"/>
    </row>
    <row r="486" spans="1:17" s="21" customFormat="1" x14ac:dyDescent="0.2">
      <c r="A486" s="86" t="s">
        <v>373</v>
      </c>
      <c r="B486" s="86"/>
      <c r="C486" s="86"/>
      <c r="D486" s="86"/>
      <c r="E486" s="16"/>
      <c r="F486" s="86"/>
      <c r="G486" s="86">
        <v>813083.18335000006</v>
      </c>
      <c r="H486" s="86">
        <v>523735.2106600001</v>
      </c>
      <c r="I486" s="86">
        <v>750912.72079999989</v>
      </c>
      <c r="J486" s="16">
        <v>43.376405770716758</v>
      </c>
      <c r="K486" s="16"/>
      <c r="L486" s="16"/>
      <c r="M486" s="16"/>
      <c r="O486" s="201"/>
      <c r="P486" s="201"/>
      <c r="Q486" s="201"/>
    </row>
    <row r="487" spans="1:17" x14ac:dyDescent="0.2">
      <c r="A487" s="83" t="s">
        <v>187</v>
      </c>
      <c r="B487" s="93">
        <v>8004.2100000000009</v>
      </c>
      <c r="C487" s="93">
        <v>6902.21</v>
      </c>
      <c r="D487" s="93">
        <v>1855</v>
      </c>
      <c r="E487" s="12">
        <v>-73.124549962982869</v>
      </c>
      <c r="F487" s="93"/>
      <c r="G487" s="93">
        <v>91204.43614999998</v>
      </c>
      <c r="H487" s="93">
        <v>65082.691259999992</v>
      </c>
      <c r="I487" s="93">
        <v>37365.168819999999</v>
      </c>
      <c r="J487" s="12">
        <v>-42.588162694856571</v>
      </c>
      <c r="K487" s="12"/>
      <c r="L487" s="12"/>
      <c r="M487" s="12"/>
    </row>
    <row r="488" spans="1:17" x14ac:dyDescent="0.2">
      <c r="A488" s="83" t="s">
        <v>188</v>
      </c>
      <c r="B488" s="93">
        <v>144</v>
      </c>
      <c r="C488" s="93">
        <v>119</v>
      </c>
      <c r="D488" s="93">
        <v>35</v>
      </c>
      <c r="E488" s="12">
        <v>-70.588235294117652</v>
      </c>
      <c r="F488" s="93"/>
      <c r="G488" s="93">
        <v>5684.3929100000005</v>
      </c>
      <c r="H488" s="93">
        <v>3759.6089400000001</v>
      </c>
      <c r="I488" s="93">
        <v>4068.10815</v>
      </c>
      <c r="J488" s="12">
        <v>8.2056196514949278</v>
      </c>
      <c r="K488" s="12"/>
      <c r="L488" s="12"/>
      <c r="M488" s="12"/>
    </row>
    <row r="489" spans="1:17" ht="11.25" customHeight="1" x14ac:dyDescent="0.2">
      <c r="A489" s="95" t="s">
        <v>189</v>
      </c>
      <c r="B489" s="93">
        <v>0</v>
      </c>
      <c r="C489" s="93">
        <v>0</v>
      </c>
      <c r="D489" s="93">
        <v>0</v>
      </c>
      <c r="E489" s="12" t="s">
        <v>526</v>
      </c>
      <c r="F489" s="93"/>
      <c r="G489" s="93">
        <v>0</v>
      </c>
      <c r="H489" s="93">
        <v>0</v>
      </c>
      <c r="I489" s="93">
        <v>0</v>
      </c>
      <c r="J489" s="12" t="s">
        <v>526</v>
      </c>
      <c r="K489" s="12"/>
      <c r="L489" s="12"/>
      <c r="M489" s="12"/>
    </row>
    <row r="490" spans="1:17" x14ac:dyDescent="0.2">
      <c r="A490" s="83" t="s">
        <v>190</v>
      </c>
      <c r="B490" s="88"/>
      <c r="C490" s="88"/>
      <c r="D490" s="88"/>
      <c r="E490" s="12"/>
      <c r="F490" s="88"/>
      <c r="G490" s="93">
        <v>716194.35429000005</v>
      </c>
      <c r="H490" s="93">
        <v>454892.9104600001</v>
      </c>
      <c r="I490" s="93">
        <v>709479.44382999989</v>
      </c>
      <c r="J490" s="12">
        <v>55.966256566310278</v>
      </c>
      <c r="K490" s="12"/>
      <c r="L490" s="12"/>
      <c r="M490" s="12"/>
    </row>
    <row r="491" spans="1:17" x14ac:dyDescent="0.2">
      <c r="B491" s="93"/>
      <c r="C491" s="93"/>
      <c r="D491" s="93"/>
      <c r="F491" s="88"/>
      <c r="G491" s="88"/>
      <c r="H491" s="88"/>
      <c r="I491" s="93"/>
    </row>
    <row r="492" spans="1:17" x14ac:dyDescent="0.2">
      <c r="A492" s="96"/>
      <c r="B492" s="96"/>
      <c r="C492" s="97"/>
      <c r="D492" s="97"/>
      <c r="E492" s="97"/>
      <c r="F492" s="97"/>
      <c r="G492" s="97"/>
      <c r="H492" s="97"/>
      <c r="I492" s="97"/>
      <c r="J492" s="97"/>
      <c r="K492" s="88"/>
      <c r="L492" s="88"/>
      <c r="M492" s="88"/>
    </row>
    <row r="493" spans="1:17" x14ac:dyDescent="0.2">
      <c r="A493" s="9" t="s">
        <v>414</v>
      </c>
      <c r="B493" s="88"/>
      <c r="C493" s="88"/>
      <c r="E493" s="88"/>
      <c r="F493" s="88"/>
      <c r="G493" s="88"/>
      <c r="I493" s="92"/>
      <c r="J493" s="88"/>
      <c r="K493" s="88"/>
      <c r="L493" s="88"/>
      <c r="M493" s="88"/>
    </row>
  </sheetData>
  <mergeCells count="98">
    <mergeCell ref="B455:E455"/>
    <mergeCell ref="G455:J455"/>
    <mergeCell ref="C336:E336"/>
    <mergeCell ref="H336:J336"/>
    <mergeCell ref="C456:E456"/>
    <mergeCell ref="H456:J456"/>
    <mergeCell ref="A373:J373"/>
    <mergeCell ref="C376:E376"/>
    <mergeCell ref="H376:J376"/>
    <mergeCell ref="B375:E375"/>
    <mergeCell ref="G375:J375"/>
    <mergeCell ref="A453:J453"/>
    <mergeCell ref="A454:J454"/>
    <mergeCell ref="A374:J374"/>
    <mergeCell ref="B456:B457"/>
    <mergeCell ref="G456:G457"/>
    <mergeCell ref="A132:J132"/>
    <mergeCell ref="A133:J133"/>
    <mergeCell ref="A333:J333"/>
    <mergeCell ref="A334:J334"/>
    <mergeCell ref="B335:E335"/>
    <mergeCell ref="G335:J335"/>
    <mergeCell ref="C297:E297"/>
    <mergeCell ref="H297:J297"/>
    <mergeCell ref="A294:J294"/>
    <mergeCell ref="A295:J295"/>
    <mergeCell ref="B296:E296"/>
    <mergeCell ref="G296:J296"/>
    <mergeCell ref="A245:J245"/>
    <mergeCell ref="A197:J197"/>
    <mergeCell ref="A198:J198"/>
    <mergeCell ref="C200:E200"/>
    <mergeCell ref="A1:J1"/>
    <mergeCell ref="A2:J2"/>
    <mergeCell ref="A95:J95"/>
    <mergeCell ref="A96:J96"/>
    <mergeCell ref="B3:E3"/>
    <mergeCell ref="G3:J3"/>
    <mergeCell ref="C45:E45"/>
    <mergeCell ref="H45:J45"/>
    <mergeCell ref="B44:E44"/>
    <mergeCell ref="G44:J44"/>
    <mergeCell ref="A43:J43"/>
    <mergeCell ref="A41:J41"/>
    <mergeCell ref="H200:J200"/>
    <mergeCell ref="B199:E199"/>
    <mergeCell ref="C247:E247"/>
    <mergeCell ref="H247:J247"/>
    <mergeCell ref="A244:J244"/>
    <mergeCell ref="G199:J199"/>
    <mergeCell ref="B246:E246"/>
    <mergeCell ref="G246:J246"/>
    <mergeCell ref="B200:B201"/>
    <mergeCell ref="G200:G201"/>
    <mergeCell ref="B247:B248"/>
    <mergeCell ref="G247:G248"/>
    <mergeCell ref="A243:J243"/>
    <mergeCell ref="B134:E134"/>
    <mergeCell ref="G134:J134"/>
    <mergeCell ref="C165:E165"/>
    <mergeCell ref="H165:J165"/>
    <mergeCell ref="C135:E135"/>
    <mergeCell ref="H135:J135"/>
    <mergeCell ref="A162:J162"/>
    <mergeCell ref="A163:J163"/>
    <mergeCell ref="B164:E164"/>
    <mergeCell ref="G164:J164"/>
    <mergeCell ref="B135:B136"/>
    <mergeCell ref="G135:G136"/>
    <mergeCell ref="B165:B166"/>
    <mergeCell ref="G165:G166"/>
    <mergeCell ref="C98:E98"/>
    <mergeCell ref="H98:J98"/>
    <mergeCell ref="B97:E97"/>
    <mergeCell ref="G97:J97"/>
    <mergeCell ref="C4:E4"/>
    <mergeCell ref="H4:J4"/>
    <mergeCell ref="A42:J42"/>
    <mergeCell ref="B4:B5"/>
    <mergeCell ref="G4:G5"/>
    <mergeCell ref="B45:B46"/>
    <mergeCell ref="G45:G46"/>
    <mergeCell ref="B98:B99"/>
    <mergeCell ref="G98:G99"/>
    <mergeCell ref="B297:B298"/>
    <mergeCell ref="G297:G298"/>
    <mergeCell ref="B336:B337"/>
    <mergeCell ref="G336:G337"/>
    <mergeCell ref="B376:B377"/>
    <mergeCell ref="G376:G377"/>
    <mergeCell ref="A435:J435"/>
    <mergeCell ref="A436:J436"/>
    <mergeCell ref="B437:E437"/>
    <mergeCell ref="G437:J437"/>
    <mergeCell ref="B438:B439"/>
    <mergeCell ref="C438:E438"/>
    <mergeCell ref="G438:G439"/>
    <mergeCell ref="H438:J438"/>
  </mergeCells>
  <phoneticPr fontId="0" type="noConversion"/>
  <printOptions horizontalCentered="1" verticalCentered="1"/>
  <pageMargins left="1.3385826771653544" right="0.78740157480314965" top="0.51181102362204722" bottom="0.78740157480314965" header="0" footer="0.59055118110236227"/>
  <pageSetup scale="70" orientation="landscape" r:id="rId1"/>
  <headerFooter alignWithMargins="0">
    <oddFooter>&amp;C&amp;P</oddFooter>
  </headerFooter>
  <rowBreaks count="11" manualBreakCount="11">
    <brk id="41" max="9" man="1"/>
    <brk id="94" max="9" man="1"/>
    <brk id="131" max="16383" man="1"/>
    <brk id="161" max="16383" man="1"/>
    <brk id="196" max="16383" man="1"/>
    <brk id="243" max="16383" man="1"/>
    <brk id="293" max="16383" man="1"/>
    <brk id="332" max="9" man="1"/>
    <brk id="372" max="16383" man="1"/>
    <brk id="434" max="9" man="1"/>
    <brk id="45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2">
    <tabColor rgb="FFFFFF00"/>
  </sheetPr>
  <dimension ref="B1:K5"/>
  <sheetViews>
    <sheetView workbookViewId="0"/>
  </sheetViews>
  <sheetFormatPr baseColWidth="10" defaultRowHeight="12.75" x14ac:dyDescent="0.2"/>
  <cols>
    <col min="1" max="1" width="1.42578125" customWidth="1"/>
    <col min="2" max="2" width="27.85546875" customWidth="1"/>
    <col min="3" max="3" width="38.140625" bestFit="1" customWidth="1"/>
    <col min="4" max="11" width="15.140625" customWidth="1"/>
  </cols>
  <sheetData>
    <row r="1" spans="2:11" x14ac:dyDescent="0.2">
      <c r="B1">
        <v>5</v>
      </c>
      <c r="C1">
        <v>6</v>
      </c>
      <c r="D1">
        <v>7</v>
      </c>
      <c r="E1">
        <v>8</v>
      </c>
      <c r="F1">
        <v>9</v>
      </c>
      <c r="G1">
        <v>10</v>
      </c>
      <c r="H1">
        <v>11</v>
      </c>
      <c r="I1">
        <v>12</v>
      </c>
      <c r="J1">
        <v>13</v>
      </c>
      <c r="K1">
        <v>14</v>
      </c>
    </row>
    <row r="2" spans="2:11" x14ac:dyDescent="0.2">
      <c r="B2" t="str">
        <f>_xlfn.CONCAT("Gráfico  Nº ",B1)</f>
        <v>Gráfico  Nº 5</v>
      </c>
      <c r="C2" t="str">
        <f t="shared" ref="C2:J2" si="0">_xlfn.CONCAT("Gráfico  Nº ",C1)</f>
        <v>Gráfico  Nº 6</v>
      </c>
      <c r="D2" t="str">
        <f t="shared" si="0"/>
        <v>Gráfico  Nº 7</v>
      </c>
      <c r="E2" t="str">
        <f t="shared" si="0"/>
        <v>Gráfico  Nº 8</v>
      </c>
      <c r="F2" t="str">
        <f t="shared" si="0"/>
        <v>Gráfico  Nº 9</v>
      </c>
      <c r="G2" t="str">
        <f t="shared" si="0"/>
        <v>Gráfico  Nº 10</v>
      </c>
      <c r="H2" t="str">
        <f t="shared" si="0"/>
        <v>Gráfico  Nº 11</v>
      </c>
      <c r="I2" t="str">
        <f t="shared" si="0"/>
        <v>Gráfico  Nº 12</v>
      </c>
      <c r="J2" t="str">
        <f t="shared" si="0"/>
        <v>Gráfico  Nº 13</v>
      </c>
      <c r="K2" t="str">
        <f t="shared" ref="K2" si="1">_xlfn.CONCAT("Gráfico  Nº ",K1)</f>
        <v>Gráfico  Nº 14</v>
      </c>
    </row>
    <row r="3" spans="2:11" x14ac:dyDescent="0.2">
      <c r="B3" t="s">
        <v>377</v>
      </c>
      <c r="C3" t="s">
        <v>378</v>
      </c>
      <c r="D3" s="105" t="s">
        <v>379</v>
      </c>
      <c r="E3" s="105" t="s">
        <v>380</v>
      </c>
      <c r="F3" t="s">
        <v>381</v>
      </c>
      <c r="G3" t="s">
        <v>229</v>
      </c>
      <c r="H3" t="s">
        <v>218</v>
      </c>
      <c r="I3" t="s">
        <v>150</v>
      </c>
      <c r="J3" t="s">
        <v>250</v>
      </c>
      <c r="K3" s="105" t="s">
        <v>461</v>
      </c>
    </row>
    <row r="4" spans="2:11" x14ac:dyDescent="0.2">
      <c r="B4" t="str">
        <f ca="1">"Participación enero - "&amp;LOWER(TEXT(TODAY()-20,"mmmm"))&amp;" "&amp;YEAR(TODAY())</f>
        <v>Participación enero - septiembre 2020</v>
      </c>
      <c r="C4" t="str">
        <f ca="1">"Participación enero - "&amp;LOWER(TEXT(TODAY()-20,"mmmm"))&amp;" "&amp;YEAR(TODAY())</f>
        <v>Participación enero - septiembre 2020</v>
      </c>
      <c r="D4" t="str">
        <f ca="1">"Participación enero - "&amp;LOWER(TEXT(TODAY()-20,"mmmm"))&amp;" "&amp;YEAR(TODAY())</f>
        <v>Participación enero - septiembre 2020</v>
      </c>
      <c r="E4" t="str">
        <f ca="1">"Participación enero - "&amp;LOWER(TEXT(TODAY()-20,"mmmm"))&amp;" "&amp;YEAR(TODAY())</f>
        <v>Participación enero - septiembre 2020</v>
      </c>
      <c r="F4" t="str">
        <f ca="1">"Miles de dólares  enero - "&amp;LOWER(TEXT(TODAY()-20,"mmmm"))&amp;" "&amp;YEAR(TODAY())</f>
        <v>Miles de dólares  enero - septiembre 2020</v>
      </c>
      <c r="G4" t="str">
        <f ca="1">"Miles de dólares  enero - "&amp;LOWER(TEXT(TODAY()-20,"mmmm"))&amp;" "&amp;YEAR(TODAY())</f>
        <v>Miles de dólares  enero - septiembre 2020</v>
      </c>
      <c r="H4" t="str">
        <f ca="1">"Miles de dólares  enero - "&amp;LOWER(TEXT(TODAY()-20,"mmmm"))&amp;" "&amp;YEAR(TODAY())</f>
        <v>Miles de dólares  enero - septiembre 2020</v>
      </c>
      <c r="I4" t="str">
        <f ca="1">"Miles de dólares  enero - "&amp;LOWER(TEXT(TODAY()-20,"mmmm"))&amp;" "&amp;YEAR(TODAY())</f>
        <v>Miles de dólares  enero - septiembre 2020</v>
      </c>
      <c r="J4" t="str">
        <f ca="1">"Millones de dólares  enero - "&amp;LOWER(TEXT(TODAY()-20,"mmmm"))&amp;" "&amp;YEAR(TODAY())</f>
        <v>Millones de dólares  enero - septiembre 2020</v>
      </c>
      <c r="K4" t="str">
        <f ca="1">"Millones de dólares  enero - "&amp;LOWER(TEXT(TODAY()-20,"mmmm"))&amp;" "&amp;YEAR(TODAY())</f>
        <v>Millones de dólares  enero - septiembre 2020</v>
      </c>
    </row>
    <row r="5" spans="2:11" s="224" customFormat="1" ht="127.5" x14ac:dyDescent="0.2">
      <c r="B5" s="254" t="str">
        <f ca="1">CONCATENATE(B2,CHAR(10),B3,CHAR(10),B4)</f>
        <v>Gráfico  Nº 5
Exportaciones silvoagropecuarias por clase
Participación enero - septiembre 2020</v>
      </c>
      <c r="C5" s="254" t="str">
        <f ca="1">CONCATENATE(C2,CHAR(10),C3,CHAR(10),C4)</f>
        <v>Gráfico  Nº 6
Exportaciones silvoagropecuarias por sector
Participación enero - septiembre 2020</v>
      </c>
      <c r="D5" s="254" t="str">
        <f ca="1">CONCATENATE(D2,CHAR(10),D3,CHAR(10),D4)</f>
        <v>Gráfico  Nº 7
Exportación de productos silvoagropecuarios por zona económica
Participación enero - septiembre 2020</v>
      </c>
      <c r="E5" s="254" t="str">
        <f ca="1">CONCATENATE(E2,CHAR(10),E3,CHAR(10),E4)</f>
        <v>Gráfico  Nº 8
Importación de productos silvoagropecuarios por zona económica
Participación enero - septiembre 2020</v>
      </c>
      <c r="F5" s="254" t="str">
        <f t="shared" ref="F5:G5" ca="1" si="2">CONCATENATE(F2,CHAR(10),F3,CHAR(10),F4)</f>
        <v>Gráfico  Nº 9
Exportación de productos silvoagropecuarios por país de  destino
Miles de dólares  enero - septiembre 2020</v>
      </c>
      <c r="G5" s="254" t="str">
        <f t="shared" ca="1" si="2"/>
        <v>Gráfico  Nº 10
Importación de productos silvoagropecuarios por país de origen
Miles de dólares  enero - septiembre 2020</v>
      </c>
      <c r="H5" s="254" t="str">
        <f t="shared" ref="H5" ca="1" si="3">CONCATENATE(H2,CHAR(10),H3,CHAR(10),H4)</f>
        <v>Gráfico  Nº 11
Principales productos silvoagropecuarios exportados
Miles de dólares  enero - septiembre 2020</v>
      </c>
      <c r="I5" s="254" t="str">
        <f t="shared" ref="I5:K5" ca="1" si="4">CONCATENATE(I2,CHAR(10),I3,CHAR(10),I4)</f>
        <v>Gráfico  Nº 12
Principales productos silvoagropecuarios importados
Miles de dólares  enero - septiembre 2020</v>
      </c>
      <c r="J5" s="254" t="str">
        <f t="shared" ca="1" si="4"/>
        <v>Gráfico  Nº 13
Principales rubros exportados
Millones de dólares  enero - septiembre 2020</v>
      </c>
      <c r="K5" s="254" t="str">
        <f t="shared" ca="1" si="4"/>
        <v>Gráfico  Nº 14
Principales rubros importados
Millones de dólares  enero - septiembre 2020</v>
      </c>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X52"/>
  <sheetViews>
    <sheetView workbookViewId="0">
      <selection sqref="A1:F1"/>
    </sheetView>
  </sheetViews>
  <sheetFormatPr baseColWidth="10" defaultColWidth="11.42578125" defaultRowHeight="12.75" x14ac:dyDescent="0.2"/>
  <cols>
    <col min="1" max="1" width="18.28515625" style="1" bestFit="1" customWidth="1"/>
    <col min="2" max="2" width="17.140625" style="1" bestFit="1" customWidth="1"/>
    <col min="3" max="3" width="10.28515625" style="1" customWidth="1"/>
    <col min="4" max="4" width="10.42578125" style="1" customWidth="1"/>
    <col min="5" max="5" width="10.28515625" style="1" bestFit="1" customWidth="1"/>
    <col min="6" max="6" width="13" style="1" bestFit="1" customWidth="1"/>
    <col min="7" max="12" width="13" style="1" customWidth="1"/>
    <col min="13" max="13" width="11.42578125" style="34"/>
    <col min="14" max="15" width="14.28515625" style="34" bestFit="1" customWidth="1"/>
    <col min="16" max="17" width="11.42578125" style="34"/>
    <col min="18" max="16384" width="11.42578125" style="1"/>
  </cols>
  <sheetData>
    <row r="1" spans="1:22" s="34" customFormat="1" ht="15.95" customHeight="1" x14ac:dyDescent="0.2">
      <c r="A1" s="367" t="s">
        <v>125</v>
      </c>
      <c r="B1" s="367"/>
      <c r="C1" s="367"/>
      <c r="D1" s="367"/>
      <c r="E1" s="367"/>
      <c r="F1" s="367"/>
      <c r="G1" s="353"/>
      <c r="H1" s="353"/>
      <c r="I1" s="353"/>
      <c r="J1" s="353"/>
      <c r="K1" s="353"/>
      <c r="L1" s="353"/>
      <c r="M1" s="132"/>
      <c r="N1" s="132"/>
      <c r="O1" s="132"/>
      <c r="P1" s="132"/>
      <c r="Q1" s="132"/>
      <c r="R1"/>
      <c r="S1"/>
      <c r="T1"/>
      <c r="U1"/>
      <c r="V1"/>
    </row>
    <row r="2" spans="1:22" s="34" customFormat="1" ht="15.95" customHeight="1" x14ac:dyDescent="0.2">
      <c r="A2" s="365" t="s">
        <v>126</v>
      </c>
      <c r="B2" s="365"/>
      <c r="C2" s="365"/>
      <c r="D2" s="365"/>
      <c r="E2" s="365"/>
      <c r="F2" s="365"/>
      <c r="G2" s="353"/>
      <c r="H2" s="353"/>
      <c r="I2" s="353"/>
      <c r="J2" s="353"/>
      <c r="K2" s="353"/>
      <c r="L2" s="353"/>
      <c r="M2" s="132"/>
      <c r="N2" s="132"/>
      <c r="O2" s="132"/>
      <c r="P2" s="132"/>
      <c r="Q2" s="132"/>
      <c r="R2"/>
      <c r="S2"/>
      <c r="T2"/>
      <c r="U2"/>
      <c r="V2"/>
    </row>
    <row r="3" spans="1:22" s="34" customFormat="1" ht="15.95" customHeight="1" x14ac:dyDescent="0.2">
      <c r="A3" s="365" t="s">
        <v>127</v>
      </c>
      <c r="B3" s="365"/>
      <c r="C3" s="365"/>
      <c r="D3" s="365"/>
      <c r="E3" s="365"/>
      <c r="F3" s="365"/>
      <c r="G3" s="353"/>
      <c r="H3" s="353"/>
      <c r="I3" s="353"/>
      <c r="J3" s="353"/>
      <c r="K3" s="353"/>
      <c r="L3" s="353"/>
      <c r="M3" s="132"/>
      <c r="N3" s="132"/>
      <c r="O3" s="132"/>
      <c r="P3" s="132"/>
      <c r="Q3" s="132"/>
      <c r="R3"/>
      <c r="S3"/>
      <c r="T3"/>
      <c r="U3"/>
      <c r="V3"/>
    </row>
    <row r="4" spans="1:22" s="34" customFormat="1" ht="15.95" customHeight="1" thickBot="1" x14ac:dyDescent="0.25">
      <c r="A4" s="365" t="s">
        <v>237</v>
      </c>
      <c r="B4" s="365"/>
      <c r="C4" s="365"/>
      <c r="D4" s="365"/>
      <c r="E4" s="365"/>
      <c r="F4" s="365"/>
      <c r="G4" s="353"/>
      <c r="H4" s="353"/>
      <c r="I4" s="353"/>
      <c r="J4" s="353"/>
      <c r="K4" s="353"/>
      <c r="L4" s="353"/>
      <c r="M4" s="355"/>
      <c r="N4" s="355"/>
      <c r="O4" s="355"/>
      <c r="P4" s="355"/>
      <c r="Q4" s="355"/>
      <c r="R4"/>
      <c r="S4"/>
      <c r="T4"/>
      <c r="U4"/>
      <c r="V4"/>
    </row>
    <row r="5" spans="1:22" s="34" customFormat="1" ht="13.5" thickTop="1" x14ac:dyDescent="0.2">
      <c r="A5" s="320" t="s">
        <v>128</v>
      </c>
      <c r="B5" s="316">
        <v>2019</v>
      </c>
      <c r="C5" s="368" t="s">
        <v>512</v>
      </c>
      <c r="D5" s="368"/>
      <c r="E5" s="318" t="s">
        <v>143</v>
      </c>
      <c r="F5" s="318" t="s">
        <v>134</v>
      </c>
      <c r="G5" s="353"/>
      <c r="H5" s="353"/>
      <c r="I5" s="353"/>
      <c r="J5" s="353"/>
      <c r="K5" s="353"/>
      <c r="L5" s="353"/>
      <c r="M5" s="36"/>
      <c r="N5" s="36"/>
      <c r="O5" s="36"/>
      <c r="P5" s="36"/>
      <c r="Q5" s="36"/>
      <c r="R5"/>
      <c r="S5"/>
      <c r="T5"/>
      <c r="U5"/>
      <c r="V5"/>
    </row>
    <row r="6" spans="1:22" s="34" customFormat="1" ht="13.5" thickBot="1" x14ac:dyDescent="0.25">
      <c r="A6" s="321"/>
      <c r="B6" s="317" t="s">
        <v>362</v>
      </c>
      <c r="C6" s="317">
        <v>2019</v>
      </c>
      <c r="D6" s="317">
        <v>2020</v>
      </c>
      <c r="E6" s="317" t="s">
        <v>513</v>
      </c>
      <c r="F6" s="319">
        <v>2020</v>
      </c>
      <c r="G6" s="353"/>
      <c r="H6" s="353"/>
      <c r="I6" s="353"/>
      <c r="J6" s="353"/>
      <c r="K6" s="353"/>
      <c r="L6" s="353"/>
      <c r="R6"/>
      <c r="S6"/>
      <c r="T6"/>
      <c r="U6"/>
      <c r="V6"/>
    </row>
    <row r="7" spans="1:22" s="115" customFormat="1" ht="13.5" thickTop="1" x14ac:dyDescent="0.2">
      <c r="A7" s="36" t="s">
        <v>439</v>
      </c>
      <c r="B7" s="301">
        <v>69889000</v>
      </c>
      <c r="C7" s="301">
        <v>52495449.271583132</v>
      </c>
      <c r="D7" s="301">
        <v>50842457.889914773</v>
      </c>
      <c r="E7" s="27">
        <v>-3.1488279548131375E-2</v>
      </c>
      <c r="F7" s="281"/>
      <c r="G7" s="353"/>
      <c r="H7" s="353"/>
      <c r="I7" s="353"/>
      <c r="J7" s="353"/>
      <c r="K7" s="353"/>
      <c r="L7" s="353"/>
      <c r="M7" s="300"/>
    </row>
    <row r="8" spans="1:22" s="115" customFormat="1" x14ac:dyDescent="0.2">
      <c r="A8" s="36" t="s">
        <v>440</v>
      </c>
      <c r="B8" s="301">
        <v>36462000</v>
      </c>
      <c r="C8" s="301">
        <v>26669285.673633292</v>
      </c>
      <c r="D8" s="301">
        <v>27783221.472714808</v>
      </c>
      <c r="E8" s="27">
        <v>4.176849026679455E-2</v>
      </c>
      <c r="F8" s="281"/>
      <c r="G8" s="353"/>
      <c r="H8" s="353"/>
      <c r="I8" s="353"/>
      <c r="J8" s="353"/>
      <c r="K8" s="353"/>
      <c r="L8" s="353"/>
    </row>
    <row r="9" spans="1:22" s="34" customFormat="1" x14ac:dyDescent="0.2">
      <c r="A9" s="36"/>
      <c r="B9" s="36"/>
      <c r="C9" s="36"/>
      <c r="D9" s="36"/>
      <c r="E9" s="36"/>
      <c r="F9" s="281"/>
      <c r="G9" s="353"/>
      <c r="H9" s="353"/>
      <c r="I9" s="353"/>
      <c r="J9" s="353"/>
      <c r="K9" s="353"/>
      <c r="L9" s="353"/>
      <c r="R9"/>
      <c r="S9"/>
      <c r="T9"/>
      <c r="U9"/>
      <c r="V9"/>
    </row>
    <row r="10" spans="1:22" s="34" customFormat="1" ht="15.95" customHeight="1" x14ac:dyDescent="0.2">
      <c r="A10" s="369" t="s">
        <v>130</v>
      </c>
      <c r="B10" s="369"/>
      <c r="C10" s="369"/>
      <c r="D10" s="369"/>
      <c r="E10" s="369"/>
      <c r="F10" s="369"/>
      <c r="G10" s="353"/>
      <c r="H10" s="353"/>
      <c r="I10" s="353"/>
      <c r="J10" s="353"/>
      <c r="K10" s="353"/>
      <c r="L10" s="353"/>
      <c r="R10"/>
      <c r="S10"/>
      <c r="T10"/>
      <c r="U10"/>
      <c r="V10"/>
    </row>
    <row r="11" spans="1:22" s="34" customFormat="1" ht="15.95" customHeight="1" x14ac:dyDescent="0.2">
      <c r="A11" s="326" t="s">
        <v>242</v>
      </c>
      <c r="B11" s="327">
        <v>16864161</v>
      </c>
      <c r="C11" s="327">
        <v>13260009</v>
      </c>
      <c r="D11" s="327">
        <v>11998324</v>
      </c>
      <c r="E11" s="328">
        <v>-9.5149633759675431E-2</v>
      </c>
      <c r="F11" s="328">
        <v>0.23599024315423617</v>
      </c>
      <c r="G11" s="353"/>
      <c r="H11" s="349"/>
      <c r="I11" s="353"/>
      <c r="J11" s="353"/>
      <c r="K11" s="353"/>
      <c r="L11" s="353"/>
      <c r="M11" s="347"/>
      <c r="N11" s="348"/>
      <c r="O11" s="340"/>
      <c r="R11"/>
      <c r="S11"/>
      <c r="T11"/>
      <c r="U11"/>
      <c r="V11"/>
    </row>
    <row r="12" spans="1:22" s="34" customFormat="1" ht="15.95" customHeight="1" x14ac:dyDescent="0.2">
      <c r="A12" s="111" t="s">
        <v>265</v>
      </c>
      <c r="B12" s="322">
        <v>10390790</v>
      </c>
      <c r="C12" s="322">
        <v>8260062</v>
      </c>
      <c r="D12" s="322">
        <v>7592722</v>
      </c>
      <c r="E12" s="31">
        <v>-8.0791161131720315E-2</v>
      </c>
      <c r="F12" s="31">
        <v>0.63281521652524131</v>
      </c>
      <c r="G12" s="349"/>
      <c r="H12" s="349"/>
      <c r="I12" s="353"/>
      <c r="J12" s="353"/>
      <c r="K12" s="353"/>
      <c r="L12" s="353"/>
      <c r="R12"/>
      <c r="S12"/>
      <c r="T12"/>
      <c r="U12"/>
      <c r="V12"/>
    </row>
    <row r="13" spans="1:22" s="34" customFormat="1" ht="15.95" customHeight="1" x14ac:dyDescent="0.2">
      <c r="A13" s="111" t="s">
        <v>266</v>
      </c>
      <c r="B13" s="322">
        <v>1458627</v>
      </c>
      <c r="C13" s="322">
        <v>1072502</v>
      </c>
      <c r="D13" s="322">
        <v>1207484</v>
      </c>
      <c r="E13" s="31">
        <v>0.12585710795877303</v>
      </c>
      <c r="F13" s="31">
        <v>0.10063772240189546</v>
      </c>
      <c r="G13" s="349"/>
      <c r="H13" s="349"/>
      <c r="I13" s="353"/>
      <c r="J13" s="353"/>
      <c r="K13" s="353"/>
      <c r="L13" s="353"/>
      <c r="M13" s="33"/>
      <c r="N13" s="33"/>
      <c r="O13" s="33"/>
      <c r="P13" s="33"/>
      <c r="Q13" s="33"/>
      <c r="R13"/>
      <c r="S13"/>
      <c r="T13"/>
      <c r="U13"/>
      <c r="V13"/>
    </row>
    <row r="14" spans="1:22" s="34" customFormat="1" ht="15.95" customHeight="1" x14ac:dyDescent="0.2">
      <c r="A14" s="323" t="s">
        <v>267</v>
      </c>
      <c r="B14" s="324">
        <v>5014744</v>
      </c>
      <c r="C14" s="324">
        <v>3927445</v>
      </c>
      <c r="D14" s="324">
        <v>3198118</v>
      </c>
      <c r="E14" s="325">
        <v>-0.1857001180156565</v>
      </c>
      <c r="F14" s="325">
        <v>0.26654706107286319</v>
      </c>
      <c r="G14" s="349"/>
      <c r="H14" s="349"/>
      <c r="I14" s="353"/>
      <c r="J14" s="353"/>
      <c r="K14" s="353"/>
      <c r="L14" s="353"/>
      <c r="M14" s="33"/>
      <c r="N14" s="33"/>
      <c r="O14" s="33"/>
      <c r="P14" s="33"/>
      <c r="Q14" s="33"/>
      <c r="R14"/>
      <c r="S14"/>
      <c r="T14"/>
      <c r="U14"/>
      <c r="V14"/>
    </row>
    <row r="15" spans="1:22" s="34" customFormat="1" ht="15.95" customHeight="1" x14ac:dyDescent="0.2">
      <c r="A15" s="365" t="s">
        <v>132</v>
      </c>
      <c r="B15" s="365"/>
      <c r="C15" s="365"/>
      <c r="D15" s="365"/>
      <c r="E15" s="365"/>
      <c r="F15" s="365"/>
      <c r="G15" s="353"/>
      <c r="H15" s="353"/>
      <c r="I15" s="353"/>
      <c r="J15" s="353"/>
      <c r="K15" s="353"/>
      <c r="L15" s="353"/>
      <c r="R15"/>
      <c r="S15"/>
      <c r="T15"/>
      <c r="U15"/>
      <c r="V15"/>
    </row>
    <row r="16" spans="1:22" s="34" customFormat="1" ht="15.95" customHeight="1" x14ac:dyDescent="0.2">
      <c r="A16" s="330" t="s">
        <v>242</v>
      </c>
      <c r="B16" s="331">
        <v>6345883</v>
      </c>
      <c r="C16" s="331">
        <v>4801447</v>
      </c>
      <c r="D16" s="331">
        <v>4711766</v>
      </c>
      <c r="E16" s="332">
        <v>-1.8677911054729959E-2</v>
      </c>
      <c r="F16" s="333"/>
      <c r="G16" s="353"/>
      <c r="H16" s="353"/>
      <c r="I16" s="353"/>
      <c r="J16" s="353"/>
      <c r="K16" s="353"/>
      <c r="L16" s="353"/>
      <c r="M16" s="28"/>
      <c r="N16" s="28"/>
      <c r="O16" s="28"/>
      <c r="P16" s="28"/>
      <c r="Q16" s="28"/>
      <c r="R16"/>
      <c r="S16"/>
      <c r="T16"/>
      <c r="U16"/>
      <c r="V16"/>
    </row>
    <row r="17" spans="1:24" s="34" customFormat="1" ht="15.95" customHeight="1" x14ac:dyDescent="0.2">
      <c r="A17" s="111" t="s">
        <v>265</v>
      </c>
      <c r="B17" s="23">
        <v>3945429</v>
      </c>
      <c r="C17" s="23">
        <v>2962612</v>
      </c>
      <c r="D17" s="23">
        <v>3120323</v>
      </c>
      <c r="E17" s="31">
        <v>5.3233768039824318E-2</v>
      </c>
      <c r="F17" s="31">
        <v>0.66224065456561299</v>
      </c>
      <c r="G17" s="353"/>
      <c r="H17" s="353"/>
      <c r="I17" s="353"/>
      <c r="J17" s="353"/>
      <c r="K17" s="353"/>
      <c r="L17" s="353"/>
      <c r="M17" s="33"/>
      <c r="N17" s="33"/>
      <c r="O17" s="33"/>
      <c r="P17" s="33"/>
      <c r="Q17" s="33"/>
      <c r="R17"/>
      <c r="S17"/>
      <c r="T17"/>
      <c r="U17"/>
      <c r="V17"/>
    </row>
    <row r="18" spans="1:24" s="34" customFormat="1" ht="15.95" customHeight="1" x14ac:dyDescent="0.2">
      <c r="A18" s="111" t="s">
        <v>266</v>
      </c>
      <c r="B18" s="23">
        <v>2140374</v>
      </c>
      <c r="C18" s="23">
        <v>1636729</v>
      </c>
      <c r="D18" s="23">
        <v>1445001</v>
      </c>
      <c r="E18" s="31">
        <v>-0.11714095613873769</v>
      </c>
      <c r="F18" s="31">
        <v>0.30667927906436782</v>
      </c>
      <c r="G18" s="353"/>
      <c r="H18" s="353"/>
      <c r="I18" s="353"/>
      <c r="J18" s="353"/>
      <c r="K18" s="353"/>
      <c r="L18" s="353"/>
      <c r="M18" s="33"/>
      <c r="N18" s="33"/>
      <c r="O18" s="33"/>
      <c r="P18" s="33"/>
      <c r="Q18" s="33"/>
      <c r="R18"/>
      <c r="S18"/>
      <c r="T18"/>
      <c r="U18"/>
      <c r="V18"/>
    </row>
    <row r="19" spans="1:24" s="34" customFormat="1" ht="15.95" customHeight="1" x14ac:dyDescent="0.2">
      <c r="A19" s="323" t="s">
        <v>267</v>
      </c>
      <c r="B19" s="329">
        <v>260080</v>
      </c>
      <c r="C19" s="329">
        <v>202106</v>
      </c>
      <c r="D19" s="329">
        <v>146442</v>
      </c>
      <c r="E19" s="325">
        <v>-0.27541982919853936</v>
      </c>
      <c r="F19" s="325">
        <v>3.1080066370019224E-2</v>
      </c>
      <c r="G19" s="353"/>
      <c r="H19" s="353"/>
      <c r="I19" s="353"/>
      <c r="J19" s="353"/>
      <c r="K19" s="353"/>
      <c r="L19" s="353"/>
      <c r="M19" s="33"/>
      <c r="N19" s="33"/>
      <c r="O19" s="33"/>
      <c r="P19" s="33"/>
      <c r="Q19" s="33"/>
      <c r="R19"/>
      <c r="S19"/>
      <c r="T19"/>
      <c r="U19"/>
      <c r="V19"/>
    </row>
    <row r="20" spans="1:24" s="34" customFormat="1" ht="15.95" customHeight="1" x14ac:dyDescent="0.2">
      <c r="A20" s="365" t="s">
        <v>144</v>
      </c>
      <c r="B20" s="365"/>
      <c r="C20" s="365"/>
      <c r="D20" s="365"/>
      <c r="E20" s="365"/>
      <c r="F20" s="365"/>
      <c r="G20" s="353"/>
      <c r="H20" s="353"/>
      <c r="I20" s="353"/>
      <c r="J20" s="353"/>
      <c r="K20" s="353"/>
      <c r="L20" s="353"/>
      <c r="S20" s="30"/>
      <c r="T20" s="30"/>
      <c r="U20" s="30"/>
    </row>
    <row r="21" spans="1:24" s="34" customFormat="1" ht="15.95" customHeight="1" x14ac:dyDescent="0.2">
      <c r="A21" s="334" t="s">
        <v>242</v>
      </c>
      <c r="B21" s="335">
        <v>10518278</v>
      </c>
      <c r="C21" s="335">
        <v>8458562</v>
      </c>
      <c r="D21" s="335">
        <v>7286558</v>
      </c>
      <c r="E21" s="328">
        <v>-0.13855830340901917</v>
      </c>
      <c r="F21" s="336"/>
      <c r="G21" s="353"/>
      <c r="H21" s="353"/>
      <c r="I21" s="353"/>
      <c r="J21" s="353"/>
      <c r="K21" s="353"/>
      <c r="L21" s="353"/>
      <c r="M21" s="33"/>
      <c r="N21" s="33"/>
      <c r="O21" s="33"/>
      <c r="P21" s="33"/>
      <c r="Q21" s="33"/>
    </row>
    <row r="22" spans="1:24" s="34" customFormat="1" ht="15.95" customHeight="1" x14ac:dyDescent="0.2">
      <c r="A22" s="111" t="s">
        <v>265</v>
      </c>
      <c r="B22" s="23">
        <v>6445361</v>
      </c>
      <c r="C22" s="23">
        <v>5297450</v>
      </c>
      <c r="D22" s="23">
        <v>4472399</v>
      </c>
      <c r="E22" s="31">
        <v>-0.15574493388328348</v>
      </c>
      <c r="F22" s="31">
        <v>0.61378760726257853</v>
      </c>
      <c r="G22" s="353"/>
      <c r="H22" s="353"/>
      <c r="I22" s="353"/>
      <c r="J22" s="353"/>
      <c r="K22" s="353"/>
      <c r="L22" s="353"/>
      <c r="M22" s="33"/>
      <c r="N22" s="33"/>
      <c r="O22" s="33"/>
      <c r="P22" s="33"/>
      <c r="Q22" s="33"/>
    </row>
    <row r="23" spans="1:24" s="34" customFormat="1" ht="15.95" customHeight="1" x14ac:dyDescent="0.2">
      <c r="A23" s="111" t="s">
        <v>266</v>
      </c>
      <c r="B23" s="23">
        <v>-681747</v>
      </c>
      <c r="C23" s="23">
        <v>-564227</v>
      </c>
      <c r="D23" s="23">
        <v>-237517</v>
      </c>
      <c r="E23" s="31">
        <v>0.57903999631354042</v>
      </c>
      <c r="F23" s="31">
        <v>-3.2596597735172081E-2</v>
      </c>
      <c r="G23" s="353"/>
      <c r="H23" s="353"/>
      <c r="I23" s="353"/>
      <c r="J23" s="353"/>
      <c r="K23" s="353"/>
      <c r="L23" s="353"/>
      <c r="M23" s="33"/>
      <c r="N23" s="33"/>
      <c r="O23" s="33"/>
      <c r="P23" s="33"/>
      <c r="Q23" s="33"/>
    </row>
    <row r="24" spans="1:24" s="34" customFormat="1" ht="15.95" customHeight="1" thickBot="1" x14ac:dyDescent="0.25">
      <c r="A24" s="112" t="s">
        <v>267</v>
      </c>
      <c r="B24" s="64">
        <v>4754664</v>
      </c>
      <c r="C24" s="64">
        <v>3725339</v>
      </c>
      <c r="D24" s="64">
        <v>3051676</v>
      </c>
      <c r="E24" s="65">
        <v>-0.1808326705301182</v>
      </c>
      <c r="F24" s="65">
        <v>0.41880899047259351</v>
      </c>
      <c r="G24" s="353"/>
      <c r="H24" s="353"/>
      <c r="I24" s="353"/>
      <c r="J24" s="353"/>
      <c r="K24" s="353"/>
      <c r="L24" s="353"/>
      <c r="M24" s="33"/>
      <c r="N24" s="33"/>
      <c r="O24" s="33"/>
      <c r="P24" s="33"/>
      <c r="Q24" s="33"/>
    </row>
    <row r="25" spans="1:24" ht="27" customHeight="1" thickTop="1" x14ac:dyDescent="0.2">
      <c r="A25" s="366" t="s">
        <v>446</v>
      </c>
      <c r="B25" s="366"/>
      <c r="C25" s="366"/>
      <c r="D25" s="366"/>
      <c r="E25" s="366"/>
      <c r="F25" s="366"/>
      <c r="G25" s="354"/>
      <c r="H25" s="353"/>
      <c r="I25" s="353"/>
      <c r="J25" s="353"/>
      <c r="K25" s="353"/>
      <c r="L25" s="353"/>
      <c r="M25" s="33"/>
      <c r="N25" s="33"/>
      <c r="O25" s="33"/>
      <c r="P25" s="33"/>
      <c r="Q25" s="33"/>
      <c r="R25" s="37"/>
      <c r="S25" s="198"/>
      <c r="T25" s="25"/>
      <c r="U25" s="217" t="s">
        <v>372</v>
      </c>
    </row>
    <row r="26" spans="1:24" ht="33" customHeight="1" x14ac:dyDescent="0.2">
      <c r="H26" s="353"/>
      <c r="I26" s="353"/>
      <c r="J26" s="353"/>
      <c r="K26" s="353"/>
      <c r="L26" s="353"/>
      <c r="M26" s="33"/>
      <c r="N26" s="33"/>
      <c r="O26" s="33"/>
      <c r="P26" s="33"/>
      <c r="Q26" s="33"/>
      <c r="R26" s="34"/>
      <c r="S26" s="197"/>
      <c r="U26" s="105" t="s">
        <v>195</v>
      </c>
    </row>
    <row r="27" spans="1:24" x14ac:dyDescent="0.2">
      <c r="A27" s="7"/>
      <c r="B27" s="7"/>
      <c r="C27" s="7"/>
      <c r="D27" s="7"/>
      <c r="E27" s="7"/>
      <c r="F27" s="7"/>
      <c r="G27" s="7"/>
      <c r="H27" s="353"/>
      <c r="I27" s="353"/>
      <c r="J27" s="353"/>
      <c r="K27" s="353"/>
      <c r="L27" s="353"/>
      <c r="M27" s="33"/>
      <c r="N27" s="33"/>
      <c r="O27" s="33"/>
      <c r="P27" s="33"/>
      <c r="Q27" s="33"/>
      <c r="R27" s="34"/>
      <c r="S27" s="197"/>
      <c r="U27" s="192" t="s">
        <v>265</v>
      </c>
      <c r="V27" s="192" t="s">
        <v>266</v>
      </c>
      <c r="W27" s="192" t="s">
        <v>267</v>
      </c>
      <c r="X27" s="192" t="s">
        <v>192</v>
      </c>
    </row>
    <row r="28" spans="1:24" ht="15" x14ac:dyDescent="0.25">
      <c r="A28" s="7"/>
      <c r="B28" s="7"/>
      <c r="C28" s="7"/>
      <c r="D28" s="7"/>
      <c r="E28" s="7"/>
      <c r="F28" s="7"/>
      <c r="G28" s="7"/>
      <c r="H28" s="353"/>
      <c r="I28" s="353"/>
      <c r="J28" s="353"/>
      <c r="K28" s="353"/>
      <c r="L28" s="353"/>
      <c r="M28" s="33"/>
      <c r="N28" s="33"/>
      <c r="O28" s="33"/>
      <c r="P28" s="33"/>
      <c r="Q28" s="33"/>
      <c r="R28">
        <v>4</v>
      </c>
      <c r="S28" s="197" t="s">
        <v>514</v>
      </c>
      <c r="T28" s="110" t="s">
        <v>515</v>
      </c>
      <c r="U28" s="138">
        <v>4790269</v>
      </c>
      <c r="V28" s="138">
        <v>-199050</v>
      </c>
      <c r="W28" s="138">
        <v>3332472</v>
      </c>
      <c r="X28" s="138">
        <v>7923691</v>
      </c>
    </row>
    <row r="29" spans="1:24" ht="15" x14ac:dyDescent="0.25">
      <c r="A29" s="7"/>
      <c r="B29" s="7"/>
      <c r="C29" s="7"/>
      <c r="D29" s="7"/>
      <c r="E29" s="7"/>
      <c r="F29" s="7"/>
      <c r="G29" s="7"/>
      <c r="H29" s="353"/>
      <c r="I29" s="353"/>
      <c r="J29" s="353"/>
      <c r="K29" s="353"/>
      <c r="L29" s="353"/>
      <c r="M29" s="33"/>
      <c r="N29" s="33"/>
      <c r="O29" s="33"/>
      <c r="P29" s="33"/>
      <c r="Q29" s="33"/>
      <c r="R29">
        <v>3</v>
      </c>
      <c r="S29" s="197"/>
      <c r="T29" s="110" t="s">
        <v>516</v>
      </c>
      <c r="U29" s="138">
        <v>4661104</v>
      </c>
      <c r="V29" s="138">
        <v>-577501</v>
      </c>
      <c r="W29" s="138">
        <v>3513486</v>
      </c>
      <c r="X29" s="138">
        <v>7597089</v>
      </c>
    </row>
    <row r="30" spans="1:24" ht="15" x14ac:dyDescent="0.25">
      <c r="A30" s="7"/>
      <c r="B30" s="7"/>
      <c r="C30" s="7"/>
      <c r="D30" s="7"/>
      <c r="E30" s="7"/>
      <c r="F30" s="7"/>
      <c r="G30" s="7"/>
      <c r="H30" s="353"/>
      <c r="I30" s="353"/>
      <c r="J30" s="353"/>
      <c r="K30" s="353"/>
      <c r="L30" s="353"/>
      <c r="M30" s="33"/>
      <c r="R30">
        <v>2</v>
      </c>
      <c r="S30" s="197"/>
      <c r="T30" s="110" t="s">
        <v>517</v>
      </c>
      <c r="U30" s="138">
        <v>5193102</v>
      </c>
      <c r="V30" s="138">
        <v>-565487</v>
      </c>
      <c r="W30" s="138">
        <v>4462457</v>
      </c>
      <c r="X30" s="138">
        <v>9090072</v>
      </c>
    </row>
    <row r="31" spans="1:24" ht="15" x14ac:dyDescent="0.25">
      <c r="A31" s="7"/>
      <c r="B31" s="7"/>
      <c r="C31" s="7"/>
      <c r="D31" s="7"/>
      <c r="E31" s="7"/>
      <c r="F31" s="7"/>
      <c r="G31" s="7"/>
      <c r="H31" s="353"/>
      <c r="I31" s="353"/>
      <c r="J31" s="353"/>
      <c r="K31" s="353"/>
      <c r="L31" s="353"/>
      <c r="M31" s="33"/>
      <c r="R31">
        <v>1</v>
      </c>
      <c r="S31" s="197"/>
      <c r="T31" s="110" t="s">
        <v>518</v>
      </c>
      <c r="U31" s="138">
        <v>5297450</v>
      </c>
      <c r="V31" s="138">
        <v>-564227</v>
      </c>
      <c r="W31" s="138">
        <v>3725339</v>
      </c>
      <c r="X31" s="138">
        <v>8458562</v>
      </c>
    </row>
    <row r="32" spans="1:24" ht="15" x14ac:dyDescent="0.25">
      <c r="A32" s="7"/>
      <c r="B32" s="7"/>
      <c r="C32" s="7"/>
      <c r="D32" s="7"/>
      <c r="E32" s="7"/>
      <c r="F32" s="7"/>
      <c r="G32" s="7"/>
      <c r="H32" s="353"/>
      <c r="I32" s="353"/>
      <c r="J32" s="353"/>
      <c r="K32" s="353"/>
      <c r="L32" s="353"/>
      <c r="M32" s="33"/>
      <c r="R32">
        <v>0</v>
      </c>
      <c r="S32" s="197"/>
      <c r="T32" s="110" t="s">
        <v>519</v>
      </c>
      <c r="U32" s="138">
        <v>4472399</v>
      </c>
      <c r="V32" s="138">
        <v>-237517</v>
      </c>
      <c r="W32" s="138">
        <v>3051676</v>
      </c>
      <c r="X32" s="138">
        <v>7286558</v>
      </c>
    </row>
    <row r="33" spans="1:18" x14ac:dyDescent="0.2">
      <c r="A33" s="7"/>
      <c r="B33" s="7"/>
      <c r="C33" s="7"/>
      <c r="D33" s="7"/>
      <c r="E33" s="7"/>
      <c r="F33" s="7"/>
      <c r="G33" s="7"/>
      <c r="H33" s="353"/>
      <c r="I33" s="353"/>
      <c r="J33" s="353"/>
      <c r="K33" s="353"/>
      <c r="L33" s="353"/>
      <c r="M33" s="33"/>
    </row>
    <row r="34" spans="1:18" x14ac:dyDescent="0.2">
      <c r="A34" s="7"/>
      <c r="B34" s="7"/>
      <c r="C34" s="7"/>
      <c r="D34" s="7"/>
      <c r="E34" s="7"/>
      <c r="F34" s="7"/>
      <c r="G34" s="7"/>
      <c r="H34" s="353"/>
      <c r="I34" s="353"/>
      <c r="J34" s="353"/>
      <c r="K34" s="353"/>
      <c r="L34" s="353"/>
      <c r="M34" s="33"/>
    </row>
    <row r="35" spans="1:18" x14ac:dyDescent="0.2">
      <c r="A35" s="7"/>
      <c r="B35" s="7"/>
      <c r="C35" s="7"/>
      <c r="D35" s="7"/>
      <c r="E35" s="7"/>
      <c r="F35" s="7"/>
      <c r="G35" s="7"/>
      <c r="H35" s="353"/>
      <c r="I35" s="353"/>
      <c r="J35" s="353"/>
      <c r="K35" s="353"/>
      <c r="L35" s="353"/>
      <c r="M35" s="33"/>
      <c r="R35" s="6"/>
    </row>
    <row r="36" spans="1:18" x14ac:dyDescent="0.2">
      <c r="A36" s="7"/>
      <c r="B36" s="7"/>
      <c r="C36" s="7"/>
      <c r="D36" s="7"/>
      <c r="E36" s="7"/>
      <c r="F36" s="7"/>
      <c r="G36" s="7"/>
      <c r="H36" s="353"/>
      <c r="I36" s="353"/>
      <c r="J36" s="353"/>
      <c r="K36" s="353"/>
      <c r="L36" s="353"/>
      <c r="M36" s="33"/>
      <c r="R36" s="6"/>
    </row>
    <row r="37" spans="1:18" x14ac:dyDescent="0.2">
      <c r="A37" s="7"/>
      <c r="B37" s="7"/>
      <c r="C37" s="7"/>
      <c r="D37" s="7"/>
      <c r="E37" s="7"/>
      <c r="F37" s="7"/>
      <c r="G37" s="7"/>
      <c r="H37" s="353"/>
      <c r="I37" s="353"/>
      <c r="J37" s="353"/>
      <c r="K37" s="353"/>
      <c r="L37" s="353"/>
      <c r="M37" s="33"/>
      <c r="R37" s="6"/>
    </row>
    <row r="38" spans="1:18" x14ac:dyDescent="0.2">
      <c r="A38" s="7"/>
      <c r="B38" s="7"/>
      <c r="C38" s="7"/>
      <c r="D38" s="7"/>
      <c r="E38" s="7"/>
      <c r="F38" s="7"/>
      <c r="G38" s="7"/>
      <c r="H38" s="353"/>
      <c r="I38" s="353"/>
      <c r="J38" s="353"/>
      <c r="K38" s="353"/>
      <c r="L38" s="353"/>
      <c r="M38" s="33"/>
    </row>
    <row r="39" spans="1:18" x14ac:dyDescent="0.2">
      <c r="A39" s="7"/>
      <c r="B39" s="7"/>
      <c r="C39" s="7"/>
      <c r="D39" s="7"/>
      <c r="E39" s="7"/>
      <c r="F39" s="7"/>
      <c r="G39" s="7"/>
      <c r="H39" s="353"/>
      <c r="I39" s="353"/>
      <c r="J39" s="353"/>
      <c r="K39" s="353"/>
      <c r="L39" s="353"/>
      <c r="M39" s="33"/>
      <c r="R39" s="6"/>
    </row>
    <row r="40" spans="1:18" x14ac:dyDescent="0.2">
      <c r="A40" s="7"/>
      <c r="B40" s="7"/>
      <c r="C40" s="7"/>
      <c r="D40" s="7"/>
      <c r="E40" s="7"/>
      <c r="F40" s="7"/>
      <c r="G40" s="7"/>
      <c r="H40" s="353"/>
      <c r="I40" s="353"/>
      <c r="J40" s="353"/>
      <c r="K40" s="353"/>
      <c r="L40" s="353"/>
      <c r="M40" s="33"/>
      <c r="R40" s="6"/>
    </row>
    <row r="41" spans="1:18" x14ac:dyDescent="0.2">
      <c r="A41" s="7"/>
      <c r="B41" s="7"/>
      <c r="C41" s="7"/>
      <c r="D41" s="7"/>
      <c r="E41" s="7"/>
      <c r="F41" s="7"/>
      <c r="G41" s="7"/>
      <c r="H41" s="353"/>
      <c r="I41" s="353"/>
      <c r="J41" s="353"/>
      <c r="K41" s="353"/>
      <c r="L41" s="353"/>
      <c r="M41" s="33"/>
      <c r="R41" s="6"/>
    </row>
    <row r="42" spans="1:18" x14ac:dyDescent="0.2">
      <c r="A42" s="7"/>
      <c r="B42" s="7"/>
      <c r="C42" s="7"/>
      <c r="D42" s="7"/>
      <c r="E42" s="7"/>
      <c r="F42" s="7"/>
      <c r="G42" s="7"/>
      <c r="H42" s="353"/>
      <c r="I42" s="353"/>
      <c r="J42" s="353"/>
      <c r="K42" s="353"/>
      <c r="L42" s="353"/>
      <c r="M42" s="33"/>
      <c r="R42" s="6"/>
    </row>
    <row r="43" spans="1:18" x14ac:dyDescent="0.2">
      <c r="A43" s="7"/>
      <c r="B43" s="7"/>
      <c r="C43" s="7"/>
      <c r="D43" s="7"/>
      <c r="E43" s="7"/>
      <c r="F43" s="7"/>
      <c r="G43" s="7"/>
      <c r="H43" s="353"/>
      <c r="I43" s="353"/>
      <c r="J43" s="353"/>
      <c r="K43" s="353"/>
      <c r="L43" s="353"/>
      <c r="M43" s="33"/>
    </row>
    <row r="44" spans="1:18" x14ac:dyDescent="0.2">
      <c r="A44" s="7"/>
      <c r="B44" s="7"/>
      <c r="C44" s="7"/>
      <c r="D44" s="7"/>
      <c r="E44" s="7"/>
      <c r="F44" s="7"/>
      <c r="G44" s="7"/>
      <c r="H44" s="353"/>
      <c r="I44" s="353"/>
      <c r="J44" s="353"/>
      <c r="K44" s="353"/>
      <c r="L44" s="353"/>
      <c r="M44" s="33"/>
      <c r="R44" s="6"/>
    </row>
    <row r="45" spans="1:18" x14ac:dyDescent="0.2">
      <c r="A45" s="7"/>
      <c r="B45" s="7"/>
      <c r="C45" s="7"/>
      <c r="D45" s="7"/>
      <c r="E45" s="7"/>
      <c r="F45" s="7"/>
      <c r="G45" s="7"/>
      <c r="H45" s="353"/>
      <c r="I45" s="353"/>
      <c r="J45" s="353"/>
      <c r="K45" s="353"/>
      <c r="L45" s="353"/>
      <c r="M45" s="33"/>
      <c r="R45" s="6"/>
    </row>
    <row r="46" spans="1:18" x14ac:dyDescent="0.2">
      <c r="A46" s="7"/>
      <c r="B46" s="7"/>
      <c r="C46" s="7"/>
      <c r="D46" s="7"/>
      <c r="E46" s="7"/>
      <c r="F46" s="7"/>
      <c r="G46" s="7"/>
      <c r="H46" s="353"/>
      <c r="I46" s="353"/>
      <c r="J46" s="353"/>
      <c r="K46" s="353"/>
      <c r="L46" s="353"/>
      <c r="M46" s="33"/>
      <c r="R46" s="6"/>
    </row>
    <row r="47" spans="1:18" x14ac:dyDescent="0.2">
      <c r="A47" s="7"/>
      <c r="B47" s="7"/>
      <c r="C47" s="7"/>
      <c r="D47" s="7"/>
      <c r="E47" s="7"/>
      <c r="F47" s="7"/>
      <c r="G47" s="7"/>
      <c r="H47" s="353"/>
      <c r="I47" s="353"/>
      <c r="J47" s="353"/>
      <c r="K47" s="353"/>
      <c r="L47" s="353"/>
      <c r="M47" s="33"/>
      <c r="R47" s="6"/>
    </row>
    <row r="48" spans="1:18" x14ac:dyDescent="0.2">
      <c r="A48" s="7"/>
      <c r="B48" s="7"/>
      <c r="C48" s="7"/>
      <c r="D48" s="7"/>
      <c r="E48" s="7"/>
      <c r="F48" s="7"/>
      <c r="G48" s="7"/>
      <c r="H48" s="353"/>
      <c r="I48" s="353"/>
      <c r="J48" s="353"/>
      <c r="K48" s="353"/>
      <c r="L48" s="353"/>
      <c r="M48" s="33"/>
    </row>
    <row r="49" spans="1:18" x14ac:dyDescent="0.2">
      <c r="A49" s="7"/>
      <c r="B49" s="7"/>
      <c r="C49" s="7"/>
      <c r="D49" s="7"/>
      <c r="E49" s="7"/>
      <c r="F49" s="7"/>
      <c r="G49" s="7"/>
      <c r="H49" s="353"/>
      <c r="I49" s="353"/>
      <c r="J49" s="353"/>
      <c r="K49" s="353"/>
      <c r="L49" s="353"/>
      <c r="M49" s="33"/>
      <c r="R49" s="6"/>
    </row>
    <row r="50" spans="1:18" x14ac:dyDescent="0.2">
      <c r="A50" s="7"/>
      <c r="B50" s="7"/>
      <c r="C50" s="7"/>
      <c r="D50" s="7"/>
      <c r="E50" s="7"/>
      <c r="F50" s="7"/>
      <c r="G50" s="7"/>
      <c r="H50" s="353"/>
      <c r="I50" s="353"/>
      <c r="J50" s="353"/>
      <c r="K50" s="353"/>
      <c r="L50" s="353"/>
      <c r="M50" s="33"/>
      <c r="R50" s="6"/>
    </row>
    <row r="51" spans="1:18" x14ac:dyDescent="0.2">
      <c r="A51" s="7"/>
      <c r="B51" s="7"/>
      <c r="C51" s="7"/>
      <c r="D51" s="7"/>
      <c r="E51" s="7"/>
      <c r="F51" s="7"/>
      <c r="G51" s="7"/>
      <c r="H51" s="353"/>
      <c r="I51" s="353"/>
      <c r="J51" s="353"/>
      <c r="K51" s="353"/>
      <c r="L51" s="353"/>
      <c r="M51" s="33"/>
      <c r="R51" s="6"/>
    </row>
    <row r="52" spans="1:18" x14ac:dyDescent="0.2">
      <c r="H52" s="353"/>
      <c r="I52" s="353"/>
      <c r="J52" s="353"/>
      <c r="K52" s="353"/>
      <c r="L52" s="353"/>
      <c r="M52" s="33"/>
      <c r="R52" s="6"/>
    </row>
  </sheetData>
  <mergeCells count="9">
    <mergeCell ref="A20:F20"/>
    <mergeCell ref="A25:F25"/>
    <mergeCell ref="A10:F10"/>
    <mergeCell ref="C5:D5"/>
    <mergeCell ref="A1:F1"/>
    <mergeCell ref="A2:F2"/>
    <mergeCell ref="A3:F3"/>
    <mergeCell ref="A4:F4"/>
    <mergeCell ref="A15:F15"/>
  </mergeCells>
  <phoneticPr fontId="0" type="noConversion"/>
  <printOptions horizontalCentered="1" verticalCentered="1"/>
  <pageMargins left="0.78740157480314965" right="0.78740157480314965" top="1.8897637795275593" bottom="0.78740157480314965" header="0" footer="0.59055118110236227"/>
  <pageSetup scale="89" orientation="portrait"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3"/>
  <dimension ref="A1:AC48"/>
  <sheetViews>
    <sheetView workbookViewId="0">
      <selection sqref="A1:XFD1048576"/>
    </sheetView>
  </sheetViews>
  <sheetFormatPr baseColWidth="10" defaultColWidth="11.42578125" defaultRowHeight="12.75" x14ac:dyDescent="0.2"/>
  <cols>
    <col min="1" max="1" width="18.28515625" style="1" bestFit="1" customWidth="1"/>
    <col min="2" max="6" width="10.140625" style="1" bestFit="1" customWidth="1"/>
    <col min="7" max="7" width="10.7109375" style="1" customWidth="1"/>
    <col min="8" max="8" width="13" style="1" bestFit="1" customWidth="1"/>
    <col min="9" max="14" width="13" style="1" customWidth="1"/>
    <col min="15" max="15" width="11.42578125" style="34"/>
    <col min="16" max="16" width="11.42578125" style="34" customWidth="1"/>
    <col min="17" max="16384" width="11.42578125" style="1"/>
  </cols>
  <sheetData>
    <row r="1" spans="1:29" s="34" customFormat="1" ht="15.95" customHeight="1" x14ac:dyDescent="0.2">
      <c r="A1" s="367" t="s">
        <v>135</v>
      </c>
      <c r="B1" s="367"/>
      <c r="C1" s="367"/>
      <c r="D1" s="367"/>
      <c r="E1" s="367"/>
      <c r="F1" s="367"/>
      <c r="G1" s="367"/>
      <c r="H1" s="367"/>
      <c r="I1" s="353"/>
      <c r="J1" s="353"/>
      <c r="K1" s="353"/>
      <c r="L1" s="353"/>
      <c r="M1" s="353"/>
      <c r="N1" s="353"/>
      <c r="O1" s="132"/>
      <c r="P1" s="133"/>
    </row>
    <row r="2" spans="1:29" s="34" customFormat="1" ht="15.95" customHeight="1" x14ac:dyDescent="0.2">
      <c r="A2" s="365" t="s">
        <v>441</v>
      </c>
      <c r="B2" s="365"/>
      <c r="C2" s="365"/>
      <c r="D2" s="365"/>
      <c r="E2" s="365"/>
      <c r="F2" s="365"/>
      <c r="G2" s="365"/>
      <c r="H2" s="365"/>
      <c r="I2" s="353"/>
      <c r="J2" s="353"/>
      <c r="K2" s="353"/>
      <c r="L2" s="353"/>
      <c r="M2" s="353"/>
      <c r="N2" s="353"/>
      <c r="O2" s="132"/>
      <c r="P2" s="286"/>
      <c r="Q2" s="29"/>
      <c r="R2" s="29"/>
      <c r="S2" s="29"/>
      <c r="T2" s="29"/>
      <c r="U2" s="29"/>
      <c r="V2" s="29"/>
      <c r="W2" s="29"/>
      <c r="X2" s="29"/>
      <c r="Y2" s="29"/>
      <c r="Z2" s="29"/>
      <c r="AA2" s="29"/>
      <c r="AB2" s="29"/>
      <c r="AC2" s="29"/>
    </row>
    <row r="3" spans="1:29" s="34" customFormat="1" ht="15.95" customHeight="1" x14ac:dyDescent="0.2">
      <c r="A3" s="365" t="s">
        <v>127</v>
      </c>
      <c r="B3" s="365"/>
      <c r="C3" s="365"/>
      <c r="D3" s="365"/>
      <c r="E3" s="365"/>
      <c r="F3" s="365"/>
      <c r="G3" s="365"/>
      <c r="H3" s="365"/>
      <c r="I3" s="353"/>
      <c r="J3" s="353"/>
      <c r="K3" s="353"/>
      <c r="L3" s="353"/>
      <c r="M3" s="353"/>
      <c r="N3" s="353"/>
      <c r="O3" s="132"/>
      <c r="P3" s="339"/>
      <c r="Q3" s="339"/>
      <c r="R3" s="339"/>
      <c r="S3" s="339"/>
      <c r="T3" s="339"/>
      <c r="U3" s="339"/>
      <c r="V3" s="339"/>
      <c r="W3" s="339"/>
      <c r="X3" s="339"/>
      <c r="Y3" s="339"/>
      <c r="Z3" s="29"/>
      <c r="AA3" s="29"/>
      <c r="AB3" s="29"/>
      <c r="AC3" s="29"/>
    </row>
    <row r="4" spans="1:29" s="34" customFormat="1" ht="15.95" customHeight="1" thickBot="1" x14ac:dyDescent="0.25">
      <c r="A4" s="365" t="s">
        <v>237</v>
      </c>
      <c r="B4" s="365"/>
      <c r="C4" s="365"/>
      <c r="D4" s="365"/>
      <c r="E4" s="365"/>
      <c r="F4" s="365"/>
      <c r="G4" s="365"/>
      <c r="H4" s="365"/>
      <c r="I4" s="353"/>
      <c r="J4" s="353"/>
      <c r="K4" s="353"/>
      <c r="L4" s="353"/>
      <c r="M4" s="353"/>
      <c r="N4" s="353"/>
      <c r="O4" s="355"/>
      <c r="P4" s="287"/>
      <c r="Q4" s="282"/>
      <c r="R4" s="282"/>
      <c r="S4" s="282"/>
      <c r="T4" s="282"/>
      <c r="U4" s="282"/>
      <c r="V4" s="282"/>
      <c r="W4" s="282"/>
      <c r="X4" s="282"/>
      <c r="Y4" s="282"/>
      <c r="Z4" s="29"/>
      <c r="AA4" s="29"/>
      <c r="AB4" s="29"/>
      <c r="AC4" s="29"/>
    </row>
    <row r="5" spans="1:29" s="34" customFormat="1" ht="13.5" thickTop="1" x14ac:dyDescent="0.2">
      <c r="A5" s="38" t="s">
        <v>128</v>
      </c>
      <c r="B5" s="370">
        <v>2015</v>
      </c>
      <c r="C5" s="370">
        <v>2016</v>
      </c>
      <c r="D5" s="370">
        <v>2017</v>
      </c>
      <c r="E5" s="370">
        <v>2018</v>
      </c>
      <c r="F5" s="370">
        <v>2019</v>
      </c>
      <c r="G5" s="62" t="s">
        <v>142</v>
      </c>
      <c r="H5" s="62" t="s">
        <v>134</v>
      </c>
      <c r="I5" s="281"/>
      <c r="J5" s="281"/>
      <c r="K5" s="281"/>
      <c r="L5" s="281"/>
      <c r="M5" s="281"/>
      <c r="N5" s="281"/>
      <c r="O5" s="36"/>
      <c r="P5" s="282"/>
      <c r="Q5" s="282"/>
      <c r="R5" s="282"/>
      <c r="S5" s="282"/>
      <c r="T5" s="282"/>
      <c r="U5" s="282"/>
      <c r="V5" s="282"/>
      <c r="W5" s="282"/>
      <c r="X5" s="282"/>
      <c r="Y5" s="282"/>
      <c r="Z5" s="29"/>
      <c r="AA5" s="29"/>
      <c r="AB5" s="29"/>
      <c r="AC5" s="29"/>
    </row>
    <row r="6" spans="1:29" s="34" customFormat="1" ht="13.5" thickBot="1" x14ac:dyDescent="0.25">
      <c r="A6" s="283"/>
      <c r="B6" s="371"/>
      <c r="C6" s="371"/>
      <c r="D6" s="371"/>
      <c r="E6" s="371"/>
      <c r="F6" s="371"/>
      <c r="G6" s="284" t="s">
        <v>520</v>
      </c>
      <c r="H6" s="285">
        <v>2019</v>
      </c>
      <c r="I6" s="281"/>
      <c r="J6" s="281"/>
      <c r="K6" s="281"/>
      <c r="L6" s="281"/>
      <c r="M6" s="281"/>
      <c r="N6" s="281"/>
      <c r="P6" s="282"/>
      <c r="Q6" s="282"/>
      <c r="R6" s="282"/>
      <c r="S6" s="282"/>
      <c r="T6" s="282"/>
      <c r="U6" s="282"/>
      <c r="V6" s="282"/>
      <c r="W6" s="282"/>
      <c r="X6" s="282"/>
      <c r="Y6" s="282"/>
      <c r="Z6" s="29"/>
      <c r="AA6" s="29"/>
      <c r="AB6" s="29"/>
      <c r="AC6" s="29"/>
    </row>
    <row r="7" spans="1:29" s="34" customFormat="1" ht="13.5" thickTop="1" x14ac:dyDescent="0.2">
      <c r="A7" s="36" t="s">
        <v>439</v>
      </c>
      <c r="B7" s="109">
        <v>62035000</v>
      </c>
      <c r="C7" s="109">
        <v>60718000</v>
      </c>
      <c r="D7" s="109">
        <v>68823000</v>
      </c>
      <c r="E7" s="109">
        <v>75200000</v>
      </c>
      <c r="F7" s="109">
        <v>69889000</v>
      </c>
      <c r="G7" s="27">
        <v>-7.0624999999999993E-2</v>
      </c>
      <c r="H7" s="281"/>
      <c r="I7" s="281"/>
      <c r="J7" s="281"/>
      <c r="K7" s="281"/>
      <c r="L7" s="281"/>
      <c r="M7" s="281"/>
      <c r="N7" s="281"/>
      <c r="P7" s="288"/>
    </row>
    <row r="8" spans="1:29" s="34" customFormat="1" x14ac:dyDescent="0.2">
      <c r="A8" s="36" t="s">
        <v>440</v>
      </c>
      <c r="B8" s="109">
        <v>32340000</v>
      </c>
      <c r="C8" s="109">
        <v>30698000</v>
      </c>
      <c r="D8" s="109">
        <v>37139000</v>
      </c>
      <c r="E8" s="109">
        <v>39600000</v>
      </c>
      <c r="F8" s="109">
        <v>36462000</v>
      </c>
      <c r="G8" s="27">
        <v>-7.9242424242424239E-2</v>
      </c>
      <c r="H8" s="281"/>
      <c r="I8" s="281"/>
      <c r="J8" s="281"/>
      <c r="K8" s="281"/>
      <c r="L8" s="281"/>
      <c r="M8" s="281"/>
      <c r="N8" s="281"/>
    </row>
    <row r="9" spans="1:29" s="34" customFormat="1" ht="15.95" customHeight="1" x14ac:dyDescent="0.2">
      <c r="A9" s="365" t="s">
        <v>130</v>
      </c>
      <c r="B9" s="365"/>
      <c r="C9" s="365"/>
      <c r="D9" s="365"/>
      <c r="E9" s="365"/>
      <c r="F9" s="365"/>
      <c r="G9" s="365"/>
      <c r="H9" s="365"/>
      <c r="I9" s="353"/>
      <c r="J9" s="353"/>
      <c r="K9" s="353"/>
      <c r="L9" s="353"/>
      <c r="M9" s="353"/>
      <c r="N9" s="353"/>
      <c r="P9" s="289"/>
      <c r="Q9" s="30"/>
      <c r="R9" s="288"/>
    </row>
    <row r="10" spans="1:29" s="34" customFormat="1" ht="15.95" customHeight="1" x14ac:dyDescent="0.2">
      <c r="A10" s="26" t="s">
        <v>242</v>
      </c>
      <c r="B10" s="113">
        <v>14817037</v>
      </c>
      <c r="C10" s="113">
        <v>15210095</v>
      </c>
      <c r="D10" s="113">
        <v>15381835</v>
      </c>
      <c r="E10" s="113">
        <v>17900757</v>
      </c>
      <c r="F10" s="113">
        <v>16864161</v>
      </c>
      <c r="G10" s="27">
        <v>-5.7907942105465147E-2</v>
      </c>
      <c r="H10" s="27">
        <v>0.2412992173303381</v>
      </c>
      <c r="I10" s="27"/>
      <c r="J10" s="27"/>
      <c r="K10" s="27"/>
      <c r="L10" s="27"/>
      <c r="M10" s="27"/>
      <c r="N10" s="27"/>
      <c r="O10" s="30"/>
      <c r="P10" s="289"/>
      <c r="Q10" s="30"/>
      <c r="R10" s="288"/>
    </row>
    <row r="11" spans="1:29" s="34" customFormat="1" ht="15.95" customHeight="1" x14ac:dyDescent="0.2">
      <c r="A11" s="111" t="s">
        <v>265</v>
      </c>
      <c r="B11" s="109">
        <v>8623933</v>
      </c>
      <c r="C11" s="109">
        <v>9250572</v>
      </c>
      <c r="D11" s="109">
        <v>9238481</v>
      </c>
      <c r="E11" s="109">
        <v>10212418</v>
      </c>
      <c r="F11" s="109">
        <v>10390790</v>
      </c>
      <c r="G11" s="31">
        <v>1.7466186754204537E-2</v>
      </c>
      <c r="H11" s="31">
        <v>0.61614627611773864</v>
      </c>
      <c r="I11" s="31"/>
      <c r="J11" s="31"/>
      <c r="K11" s="31"/>
      <c r="L11" s="31"/>
      <c r="M11" s="31"/>
      <c r="N11" s="31"/>
      <c r="O11" s="288"/>
      <c r="P11" s="133"/>
    </row>
    <row r="12" spans="1:29" s="34" customFormat="1" ht="15.95" customHeight="1" x14ac:dyDescent="0.2">
      <c r="A12" s="111" t="s">
        <v>266</v>
      </c>
      <c r="B12" s="109">
        <v>1338945</v>
      </c>
      <c r="C12" s="109">
        <v>1236616</v>
      </c>
      <c r="D12" s="109">
        <v>1182554</v>
      </c>
      <c r="E12" s="109">
        <v>1380778</v>
      </c>
      <c r="F12" s="109">
        <v>1458627</v>
      </c>
      <c r="G12" s="31">
        <v>5.6380533293549001E-2</v>
      </c>
      <c r="H12" s="31">
        <v>8.6492710784722704E-2</v>
      </c>
      <c r="I12" s="31"/>
      <c r="J12" s="31"/>
      <c r="K12" s="31"/>
      <c r="L12" s="31"/>
      <c r="M12" s="31"/>
      <c r="N12" s="31"/>
      <c r="O12" s="33"/>
    </row>
    <row r="13" spans="1:29" s="34" customFormat="1" ht="15.95" customHeight="1" x14ac:dyDescent="0.2">
      <c r="A13" s="111" t="s">
        <v>267</v>
      </c>
      <c r="B13" s="109">
        <v>4854159</v>
      </c>
      <c r="C13" s="109">
        <v>4722907</v>
      </c>
      <c r="D13" s="109">
        <v>4960800</v>
      </c>
      <c r="E13" s="109">
        <v>6307561</v>
      </c>
      <c r="F13" s="109">
        <v>5014744</v>
      </c>
      <c r="G13" s="31">
        <v>-0.20496305941393195</v>
      </c>
      <c r="H13" s="31">
        <v>0.2973610130975386</v>
      </c>
      <c r="I13" s="31"/>
      <c r="J13" s="31"/>
      <c r="K13" s="31"/>
      <c r="L13" s="31"/>
      <c r="M13" s="31"/>
      <c r="N13" s="31"/>
      <c r="O13" s="33"/>
    </row>
    <row r="14" spans="1:29" s="34" customFormat="1" ht="15.95" customHeight="1" x14ac:dyDescent="0.2">
      <c r="A14" s="365" t="s">
        <v>132</v>
      </c>
      <c r="B14" s="365"/>
      <c r="C14" s="365"/>
      <c r="D14" s="365"/>
      <c r="E14" s="365"/>
      <c r="F14" s="365"/>
      <c r="G14" s="365"/>
      <c r="H14" s="365"/>
      <c r="I14" s="353"/>
      <c r="J14" s="353"/>
      <c r="K14" s="353"/>
      <c r="L14" s="353"/>
      <c r="M14" s="353"/>
      <c r="N14" s="353"/>
    </row>
    <row r="15" spans="1:29" s="34" customFormat="1" ht="15.95" customHeight="1" x14ac:dyDescent="0.2">
      <c r="A15" s="32" t="s">
        <v>242</v>
      </c>
      <c r="B15" s="113">
        <v>5203542</v>
      </c>
      <c r="C15" s="113">
        <v>5142751</v>
      </c>
      <c r="D15" s="113">
        <v>5844993</v>
      </c>
      <c r="E15" s="113">
        <v>6560187</v>
      </c>
      <c r="F15" s="113">
        <v>6345883</v>
      </c>
      <c r="G15" s="27">
        <v>-3.2667361463933876E-2</v>
      </c>
      <c r="H15" s="28"/>
      <c r="I15" s="28"/>
      <c r="J15" s="28"/>
      <c r="K15" s="28"/>
      <c r="L15" s="28"/>
      <c r="M15" s="28"/>
      <c r="N15" s="28"/>
      <c r="O15" s="28"/>
    </row>
    <row r="16" spans="1:29" s="34" customFormat="1" ht="15.95" customHeight="1" x14ac:dyDescent="0.2">
      <c r="A16" s="111" t="s">
        <v>265</v>
      </c>
      <c r="B16" s="23">
        <v>3474061</v>
      </c>
      <c r="C16" s="23">
        <v>3325911</v>
      </c>
      <c r="D16" s="23">
        <v>3619177</v>
      </c>
      <c r="E16" s="23">
        <v>4085984</v>
      </c>
      <c r="F16" s="23">
        <v>3945429</v>
      </c>
      <c r="G16" s="31">
        <v>-3.4399302591493264E-2</v>
      </c>
      <c r="H16" s="31">
        <v>0.62173049834042005</v>
      </c>
      <c r="I16" s="31"/>
      <c r="J16" s="31"/>
      <c r="K16" s="31"/>
      <c r="L16" s="31"/>
      <c r="M16" s="31"/>
      <c r="N16" s="31"/>
      <c r="O16" s="33"/>
    </row>
    <row r="17" spans="1:24" s="34" customFormat="1" ht="15.95" customHeight="1" x14ac:dyDescent="0.2">
      <c r="A17" s="111" t="s">
        <v>266</v>
      </c>
      <c r="B17" s="23">
        <v>1466730</v>
      </c>
      <c r="C17" s="23">
        <v>1562037</v>
      </c>
      <c r="D17" s="23">
        <v>1965208</v>
      </c>
      <c r="E17" s="23">
        <v>2142776</v>
      </c>
      <c r="F17" s="23">
        <v>2140374</v>
      </c>
      <c r="G17" s="31">
        <v>-1.1209757809495719E-3</v>
      </c>
      <c r="H17" s="31">
        <v>0.33728544947960748</v>
      </c>
      <c r="I17" s="31"/>
      <c r="J17" s="31"/>
      <c r="K17" s="31"/>
      <c r="L17" s="31"/>
      <c r="M17" s="31"/>
      <c r="N17" s="31"/>
      <c r="O17" s="33"/>
    </row>
    <row r="18" spans="1:24" s="34" customFormat="1" ht="15.95" customHeight="1" x14ac:dyDescent="0.2">
      <c r="A18" s="111" t="s">
        <v>267</v>
      </c>
      <c r="B18" s="23">
        <v>262751</v>
      </c>
      <c r="C18" s="23">
        <v>254803</v>
      </c>
      <c r="D18" s="23">
        <v>260608</v>
      </c>
      <c r="E18" s="23">
        <v>331427</v>
      </c>
      <c r="F18" s="23">
        <v>260080</v>
      </c>
      <c r="G18" s="31">
        <v>-0.21527214137653239</v>
      </c>
      <c r="H18" s="31">
        <v>4.0984052179972433E-2</v>
      </c>
      <c r="I18" s="31"/>
      <c r="J18" s="31"/>
      <c r="K18" s="31"/>
      <c r="L18" s="31"/>
      <c r="M18" s="31"/>
      <c r="N18" s="31"/>
      <c r="O18" s="33"/>
    </row>
    <row r="19" spans="1:24" s="34" customFormat="1" ht="15.95" customHeight="1" x14ac:dyDescent="0.2">
      <c r="A19" s="365" t="s">
        <v>144</v>
      </c>
      <c r="B19" s="365"/>
      <c r="C19" s="365"/>
      <c r="D19" s="365"/>
      <c r="E19" s="365"/>
      <c r="F19" s="365"/>
      <c r="G19" s="365"/>
      <c r="H19" s="365"/>
      <c r="I19" s="353"/>
      <c r="J19" s="31"/>
      <c r="K19" s="31"/>
      <c r="L19" s="31"/>
      <c r="M19" s="31"/>
      <c r="N19" s="353"/>
    </row>
    <row r="20" spans="1:24" s="34" customFormat="1" ht="15.95" customHeight="1" x14ac:dyDescent="0.2">
      <c r="A20" s="32" t="s">
        <v>242</v>
      </c>
      <c r="B20" s="113">
        <v>9613495</v>
      </c>
      <c r="C20" s="113">
        <v>10067344</v>
      </c>
      <c r="D20" s="113">
        <v>9536842</v>
      </c>
      <c r="E20" s="113">
        <v>11340570</v>
      </c>
      <c r="F20" s="113">
        <v>10518278</v>
      </c>
      <c r="G20" s="27">
        <v>-7.2508877419741685E-2</v>
      </c>
      <c r="H20" s="33"/>
      <c r="I20" s="33"/>
      <c r="J20" s="31"/>
      <c r="K20" s="31"/>
      <c r="L20" s="31"/>
      <c r="M20" s="31"/>
      <c r="N20" s="33"/>
      <c r="O20" s="33"/>
    </row>
    <row r="21" spans="1:24" s="34" customFormat="1" ht="15.95" customHeight="1" x14ac:dyDescent="0.2">
      <c r="A21" s="111" t="s">
        <v>265</v>
      </c>
      <c r="B21" s="23">
        <v>5149872</v>
      </c>
      <c r="C21" s="23">
        <v>5924661</v>
      </c>
      <c r="D21" s="23">
        <v>5619304</v>
      </c>
      <c r="E21" s="23">
        <v>6126434</v>
      </c>
      <c r="F21" s="23">
        <v>6445361</v>
      </c>
      <c r="G21" s="31">
        <v>5.2057526450133958E-2</v>
      </c>
      <c r="H21" s="31">
        <v>0.61277720554638315</v>
      </c>
      <c r="I21" s="31"/>
      <c r="J21" s="31"/>
      <c r="K21" s="31"/>
      <c r="L21" s="31"/>
      <c r="M21" s="31"/>
      <c r="N21" s="33"/>
      <c r="O21" s="33"/>
    </row>
    <row r="22" spans="1:24" s="34" customFormat="1" ht="15.95" customHeight="1" x14ac:dyDescent="0.2">
      <c r="A22" s="111" t="s">
        <v>266</v>
      </c>
      <c r="B22" s="23">
        <v>-127785</v>
      </c>
      <c r="C22" s="23">
        <v>-325421</v>
      </c>
      <c r="D22" s="23">
        <v>-782654</v>
      </c>
      <c r="E22" s="23">
        <v>-761998</v>
      </c>
      <c r="F22" s="23">
        <v>-681747</v>
      </c>
      <c r="G22" s="31">
        <v>0.10531654938726873</v>
      </c>
      <c r="H22" s="31">
        <v>-6.4815457435142901E-2</v>
      </c>
      <c r="I22" s="31"/>
      <c r="J22" s="31"/>
      <c r="K22" s="31"/>
      <c r="L22" s="31"/>
      <c r="M22" s="31"/>
      <c r="N22" s="33"/>
      <c r="O22" s="33"/>
      <c r="P22" s="288"/>
    </row>
    <row r="23" spans="1:24" s="34" customFormat="1" ht="15.95" customHeight="1" thickBot="1" x14ac:dyDescent="0.25">
      <c r="A23" s="112" t="s">
        <v>267</v>
      </c>
      <c r="B23" s="64">
        <v>4591408</v>
      </c>
      <c r="C23" s="64">
        <v>4468104</v>
      </c>
      <c r="D23" s="64">
        <v>4700192</v>
      </c>
      <c r="E23" s="64">
        <v>5976134</v>
      </c>
      <c r="F23" s="64">
        <v>4754664</v>
      </c>
      <c r="G23" s="65">
        <v>-0.20439133392925929</v>
      </c>
      <c r="H23" s="65">
        <v>0.45203825188875973</v>
      </c>
      <c r="I23" s="31"/>
      <c r="J23" s="31"/>
      <c r="K23" s="31"/>
      <c r="L23" s="31"/>
      <c r="M23" s="31"/>
      <c r="N23" s="33"/>
      <c r="O23" s="33"/>
    </row>
    <row r="24" spans="1:24" ht="27" customHeight="1" thickTop="1" x14ac:dyDescent="0.2">
      <c r="A24" s="366" t="s">
        <v>445</v>
      </c>
      <c r="B24" s="366"/>
      <c r="C24" s="366"/>
      <c r="D24" s="366"/>
      <c r="E24" s="366"/>
      <c r="F24" s="366"/>
      <c r="G24" s="366"/>
      <c r="H24" s="366"/>
      <c r="I24" s="354"/>
      <c r="J24" s="31"/>
      <c r="K24" s="31"/>
      <c r="L24" s="31"/>
      <c r="M24" s="31"/>
      <c r="N24" s="33"/>
      <c r="O24" s="33"/>
      <c r="T24" s="25"/>
      <c r="U24" s="217" t="s">
        <v>372</v>
      </c>
    </row>
    <row r="25" spans="1:24" ht="33" customHeight="1" x14ac:dyDescent="0.2">
      <c r="J25" s="31"/>
      <c r="K25" s="31"/>
      <c r="L25" s="31"/>
      <c r="M25" s="31"/>
      <c r="N25" s="33"/>
      <c r="O25" s="33"/>
      <c r="U25" s="105" t="s">
        <v>195</v>
      </c>
    </row>
    <row r="26" spans="1:24" x14ac:dyDescent="0.2">
      <c r="A26" s="7"/>
      <c r="B26" s="7"/>
      <c r="C26" s="7"/>
      <c r="D26" s="7"/>
      <c r="E26" s="7"/>
      <c r="F26" s="7"/>
      <c r="G26" s="7"/>
      <c r="H26" s="7"/>
      <c r="I26" s="7"/>
      <c r="J26" s="31"/>
      <c r="K26" s="31"/>
      <c r="L26" s="31"/>
      <c r="M26" s="31"/>
      <c r="N26" s="33"/>
      <c r="O26" s="33"/>
      <c r="U26" s="192" t="s">
        <v>265</v>
      </c>
      <c r="V26" s="192" t="s">
        <v>266</v>
      </c>
      <c r="W26" s="192" t="s">
        <v>267</v>
      </c>
      <c r="X26" s="192" t="s">
        <v>192</v>
      </c>
    </row>
    <row r="27" spans="1:24" ht="15" x14ac:dyDescent="0.25">
      <c r="A27" s="7"/>
      <c r="B27" s="7"/>
      <c r="C27" s="7"/>
      <c r="D27" s="7"/>
      <c r="E27" s="7"/>
      <c r="F27" s="7"/>
      <c r="G27" s="7"/>
      <c r="H27" s="7"/>
      <c r="I27" s="7"/>
      <c r="J27" s="31"/>
      <c r="K27" s="31"/>
      <c r="L27" s="31"/>
      <c r="M27" s="31"/>
      <c r="N27" s="33"/>
      <c r="O27" s="33"/>
      <c r="T27" s="267">
        <v>2015</v>
      </c>
      <c r="U27" s="138">
        <v>5149872</v>
      </c>
      <c r="V27" s="138">
        <v>-127785</v>
      </c>
      <c r="W27" s="138">
        <v>4591408</v>
      </c>
      <c r="X27" s="138">
        <v>9613495</v>
      </c>
    </row>
    <row r="28" spans="1:24" ht="15" x14ac:dyDescent="0.25">
      <c r="A28" s="7"/>
      <c r="B28" s="7"/>
      <c r="C28" s="7"/>
      <c r="D28" s="7"/>
      <c r="E28" s="7"/>
      <c r="F28" s="7"/>
      <c r="G28" s="7"/>
      <c r="H28" s="7"/>
      <c r="I28" s="7"/>
      <c r="J28" s="31"/>
      <c r="K28" s="31"/>
      <c r="L28" s="31"/>
      <c r="M28" s="31"/>
      <c r="N28" s="33"/>
      <c r="O28" s="33"/>
      <c r="T28" s="267">
        <v>2016</v>
      </c>
      <c r="U28" s="138">
        <v>5924661</v>
      </c>
      <c r="V28" s="138">
        <v>-325421</v>
      </c>
      <c r="W28" s="138">
        <v>4468104</v>
      </c>
      <c r="X28" s="138">
        <v>10067344</v>
      </c>
    </row>
    <row r="29" spans="1:24" ht="15" x14ac:dyDescent="0.25">
      <c r="A29" s="7"/>
      <c r="B29" s="7"/>
      <c r="C29" s="7"/>
      <c r="D29" s="7"/>
      <c r="E29" s="7"/>
      <c r="F29" s="7"/>
      <c r="G29" s="7"/>
      <c r="H29" s="7"/>
      <c r="I29" s="7"/>
      <c r="J29" s="31"/>
      <c r="K29" s="31"/>
      <c r="L29" s="31"/>
      <c r="M29" s="31"/>
      <c r="N29" s="33"/>
      <c r="T29" s="267">
        <v>2017</v>
      </c>
      <c r="U29" s="138">
        <v>5619304</v>
      </c>
      <c r="V29" s="138">
        <v>-782654</v>
      </c>
      <c r="W29" s="138">
        <v>4700192</v>
      </c>
      <c r="X29" s="138">
        <v>9536842</v>
      </c>
    </row>
    <row r="30" spans="1:24" ht="15" x14ac:dyDescent="0.25">
      <c r="A30" s="7"/>
      <c r="B30" s="7"/>
      <c r="C30" s="7"/>
      <c r="D30" s="7"/>
      <c r="E30" s="7"/>
      <c r="F30" s="7"/>
      <c r="G30" s="7"/>
      <c r="H30" s="7"/>
      <c r="I30" s="7"/>
      <c r="J30" s="31"/>
      <c r="K30" s="31"/>
      <c r="L30" s="31"/>
      <c r="M30" s="31"/>
      <c r="N30" s="33"/>
      <c r="T30" s="267">
        <v>2018</v>
      </c>
      <c r="U30" s="138">
        <v>6126434</v>
      </c>
      <c r="V30" s="138">
        <v>-761998</v>
      </c>
      <c r="W30" s="138">
        <v>5976134</v>
      </c>
      <c r="X30" s="138">
        <v>11340570</v>
      </c>
    </row>
    <row r="31" spans="1:24" ht="15" x14ac:dyDescent="0.25">
      <c r="A31" s="7"/>
      <c r="B31" s="7"/>
      <c r="C31" s="7"/>
      <c r="D31" s="7"/>
      <c r="E31" s="7"/>
      <c r="F31" s="7"/>
      <c r="G31" s="7"/>
      <c r="H31" s="7"/>
      <c r="I31" s="7"/>
      <c r="J31" s="31"/>
      <c r="K31" s="31"/>
      <c r="L31" s="31"/>
      <c r="M31" s="31"/>
      <c r="N31" s="33"/>
      <c r="T31" s="267">
        <v>2019</v>
      </c>
      <c r="U31" s="138">
        <v>6445361</v>
      </c>
      <c r="V31" s="138">
        <v>-681747</v>
      </c>
      <c r="W31" s="138">
        <v>4754664</v>
      </c>
      <c r="X31" s="138">
        <v>10518278</v>
      </c>
    </row>
    <row r="32" spans="1:24" x14ac:dyDescent="0.2">
      <c r="A32" s="7"/>
      <c r="B32" s="7"/>
      <c r="C32" s="7"/>
      <c r="D32" s="7"/>
      <c r="E32" s="7"/>
      <c r="F32" s="7"/>
      <c r="G32" s="7"/>
      <c r="H32" s="7"/>
      <c r="I32" s="7"/>
      <c r="J32" s="31"/>
      <c r="K32" s="31"/>
      <c r="L32" s="31"/>
      <c r="M32" s="31"/>
      <c r="N32" s="33"/>
    </row>
    <row r="33" spans="1:14" x14ac:dyDescent="0.2">
      <c r="A33" s="7"/>
      <c r="B33" s="7"/>
      <c r="C33" s="7"/>
      <c r="D33" s="7"/>
      <c r="E33" s="7"/>
      <c r="F33" s="7"/>
      <c r="G33" s="7"/>
      <c r="H33" s="7"/>
      <c r="I33" s="7"/>
      <c r="J33" s="31"/>
      <c r="K33" s="31"/>
      <c r="L33" s="31"/>
      <c r="M33" s="31"/>
      <c r="N33" s="33"/>
    </row>
    <row r="34" spans="1:14" x14ac:dyDescent="0.2">
      <c r="A34" s="7"/>
      <c r="B34" s="7"/>
      <c r="C34" s="7"/>
      <c r="D34" s="7"/>
      <c r="E34" s="7"/>
      <c r="F34" s="7"/>
      <c r="G34" s="7"/>
      <c r="H34" s="7"/>
      <c r="I34" s="7"/>
      <c r="J34" s="31"/>
      <c r="K34" s="31"/>
      <c r="L34" s="31"/>
      <c r="M34" s="31"/>
      <c r="N34" s="33"/>
    </row>
    <row r="35" spans="1:14" x14ac:dyDescent="0.2">
      <c r="A35" s="7"/>
      <c r="B35" s="7"/>
      <c r="C35" s="7"/>
      <c r="D35" s="7"/>
      <c r="E35" s="7"/>
      <c r="F35" s="7"/>
      <c r="G35" s="7"/>
      <c r="H35" s="7"/>
      <c r="I35" s="7"/>
      <c r="J35" s="31"/>
      <c r="K35" s="31"/>
      <c r="L35" s="31"/>
      <c r="M35" s="31"/>
      <c r="N35" s="33"/>
    </row>
    <row r="36" spans="1:14" x14ac:dyDescent="0.2">
      <c r="A36" s="7"/>
      <c r="B36" s="7"/>
      <c r="C36" s="7"/>
      <c r="D36" s="7"/>
      <c r="E36" s="7"/>
      <c r="F36" s="7"/>
      <c r="G36" s="7"/>
      <c r="H36" s="7"/>
      <c r="I36" s="7"/>
      <c r="J36" s="31"/>
      <c r="K36" s="31"/>
      <c r="L36" s="31"/>
      <c r="M36" s="31"/>
      <c r="N36" s="33"/>
    </row>
    <row r="37" spans="1:14" x14ac:dyDescent="0.2">
      <c r="A37" s="7"/>
      <c r="B37" s="7"/>
      <c r="C37" s="7"/>
      <c r="D37" s="7"/>
      <c r="E37" s="7"/>
      <c r="F37" s="7"/>
      <c r="G37" s="7"/>
      <c r="H37" s="7"/>
      <c r="I37" s="7"/>
      <c r="J37" s="31"/>
      <c r="K37" s="31"/>
      <c r="L37" s="31"/>
      <c r="M37" s="31"/>
      <c r="N37" s="33"/>
    </row>
    <row r="38" spans="1:14" x14ac:dyDescent="0.2">
      <c r="A38" s="7"/>
      <c r="B38" s="7"/>
      <c r="C38" s="7"/>
      <c r="D38" s="7"/>
      <c r="E38" s="7"/>
      <c r="F38" s="7"/>
      <c r="G38" s="7"/>
      <c r="H38" s="7"/>
      <c r="I38" s="7"/>
      <c r="J38" s="31"/>
      <c r="K38" s="31"/>
      <c r="L38" s="31"/>
      <c r="M38" s="31"/>
      <c r="N38" s="33"/>
    </row>
    <row r="39" spans="1:14" x14ac:dyDescent="0.2">
      <c r="A39" s="7"/>
      <c r="B39" s="7"/>
      <c r="C39" s="7"/>
      <c r="D39" s="7"/>
      <c r="E39" s="7"/>
      <c r="F39" s="7"/>
      <c r="G39" s="7"/>
      <c r="H39" s="7"/>
      <c r="I39" s="7"/>
      <c r="J39" s="31"/>
      <c r="K39" s="31"/>
      <c r="L39" s="31"/>
      <c r="M39" s="31"/>
      <c r="N39" s="33"/>
    </row>
    <row r="40" spans="1:14" x14ac:dyDescent="0.2">
      <c r="A40" s="7"/>
      <c r="B40" s="7"/>
      <c r="C40" s="7"/>
      <c r="D40" s="7"/>
      <c r="E40" s="7"/>
      <c r="F40" s="7"/>
      <c r="G40" s="7"/>
      <c r="H40" s="7"/>
      <c r="I40" s="7"/>
      <c r="J40" s="31"/>
      <c r="K40" s="31"/>
      <c r="L40" s="31"/>
      <c r="M40" s="31"/>
      <c r="N40" s="33"/>
    </row>
    <row r="41" spans="1:14" x14ac:dyDescent="0.2">
      <c r="A41" s="7"/>
      <c r="B41" s="7"/>
      <c r="C41" s="7"/>
      <c r="D41" s="7"/>
      <c r="E41" s="7"/>
      <c r="F41" s="7"/>
      <c r="G41" s="7"/>
      <c r="H41" s="7"/>
      <c r="I41" s="7"/>
      <c r="J41" s="31"/>
      <c r="K41" s="31"/>
      <c r="L41" s="31"/>
      <c r="M41" s="31"/>
      <c r="N41" s="33"/>
    </row>
    <row r="42" spans="1:14" x14ac:dyDescent="0.2">
      <c r="A42" s="7"/>
      <c r="B42" s="7"/>
      <c r="C42" s="7"/>
      <c r="D42" s="7"/>
      <c r="E42" s="7"/>
      <c r="F42" s="7"/>
      <c r="G42" s="7"/>
      <c r="H42" s="7"/>
      <c r="I42" s="7"/>
      <c r="J42" s="31"/>
      <c r="K42" s="31"/>
      <c r="L42" s="31"/>
      <c r="M42" s="31"/>
      <c r="N42" s="33"/>
    </row>
    <row r="43" spans="1:14" x14ac:dyDescent="0.2">
      <c r="A43" s="7"/>
      <c r="B43" s="7"/>
      <c r="C43" s="7"/>
      <c r="D43" s="7"/>
      <c r="E43" s="7"/>
      <c r="F43" s="7"/>
      <c r="G43" s="7"/>
      <c r="H43" s="7"/>
      <c r="I43" s="7"/>
      <c r="J43" s="31"/>
      <c r="K43" s="31"/>
      <c r="L43" s="31"/>
      <c r="M43" s="31"/>
      <c r="N43" s="33"/>
    </row>
    <row r="44" spans="1:14" x14ac:dyDescent="0.2">
      <c r="A44" s="7"/>
      <c r="B44" s="7"/>
      <c r="C44" s="7"/>
      <c r="D44" s="7"/>
      <c r="E44" s="7"/>
      <c r="F44" s="7"/>
      <c r="G44" s="7"/>
      <c r="H44" s="7"/>
      <c r="I44" s="7"/>
      <c r="J44" s="31"/>
      <c r="K44" s="31"/>
      <c r="L44" s="31"/>
      <c r="M44" s="31"/>
      <c r="N44" s="33"/>
    </row>
    <row r="45" spans="1:14" x14ac:dyDescent="0.2">
      <c r="J45" s="31"/>
      <c r="K45" s="31"/>
      <c r="L45" s="31"/>
      <c r="M45" s="31"/>
      <c r="N45" s="33"/>
    </row>
    <row r="46" spans="1:14" x14ac:dyDescent="0.2">
      <c r="J46" s="31"/>
      <c r="K46" s="31"/>
      <c r="L46" s="31"/>
      <c r="M46" s="31"/>
      <c r="N46" s="33"/>
    </row>
    <row r="47" spans="1:14" x14ac:dyDescent="0.2">
      <c r="J47" s="31"/>
      <c r="K47" s="31"/>
      <c r="L47" s="31"/>
      <c r="M47" s="31"/>
      <c r="N47" s="33"/>
    </row>
    <row r="48" spans="1:14" x14ac:dyDescent="0.2">
      <c r="N48" s="33"/>
    </row>
  </sheetData>
  <mergeCells count="13">
    <mergeCell ref="A1:H1"/>
    <mergeCell ref="A2:H2"/>
    <mergeCell ref="A3:H3"/>
    <mergeCell ref="A4:H4"/>
    <mergeCell ref="A9:H9"/>
    <mergeCell ref="A14:H14"/>
    <mergeCell ref="A19:H19"/>
    <mergeCell ref="A24:H24"/>
    <mergeCell ref="B5:B6"/>
    <mergeCell ref="C5:C6"/>
    <mergeCell ref="D5:D6"/>
    <mergeCell ref="E5:E6"/>
    <mergeCell ref="F5:F6"/>
  </mergeCells>
  <printOptions horizontalCentered="1" verticalCentered="1"/>
  <pageMargins left="0.78740157480314965" right="0.78740157480314965" top="1.8897637795275593" bottom="0.78740157480314965" header="0" footer="0.59055118110236227"/>
  <pageSetup scale="89" orientation="portrait"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AD48"/>
  <sheetViews>
    <sheetView workbookViewId="0">
      <selection sqref="A1:XFD1048576"/>
    </sheetView>
  </sheetViews>
  <sheetFormatPr baseColWidth="10" defaultRowHeight="12.75" x14ac:dyDescent="0.2"/>
  <cols>
    <col min="1" max="1" width="15.140625" customWidth="1"/>
    <col min="2" max="2" width="16.5703125" bestFit="1" customWidth="1"/>
    <col min="3" max="3" width="15" customWidth="1"/>
    <col min="4" max="4" width="15.140625" customWidth="1"/>
    <col min="5" max="5" width="14.7109375" customWidth="1"/>
    <col min="6" max="6" width="16.5703125" bestFit="1" customWidth="1"/>
    <col min="7" max="16" width="16.5703125" customWidth="1"/>
    <col min="17" max="17" width="12.85546875" style="105" bestFit="1" customWidth="1"/>
    <col min="18" max="18" width="18.5703125" style="105" bestFit="1" customWidth="1"/>
    <col min="19" max="19" width="14.7109375" style="105" customWidth="1"/>
    <col min="20" max="20" width="18.5703125" style="105" bestFit="1" customWidth="1"/>
    <col min="21" max="21" width="16.140625" style="105" bestFit="1" customWidth="1"/>
    <col min="22" max="22" width="12.7109375" bestFit="1" customWidth="1"/>
  </cols>
  <sheetData>
    <row r="1" spans="1:30" s="34" customFormat="1" ht="15.95" customHeight="1" x14ac:dyDescent="0.2">
      <c r="A1" s="367" t="s">
        <v>193</v>
      </c>
      <c r="B1" s="367"/>
      <c r="C1" s="367"/>
      <c r="D1" s="367"/>
      <c r="E1" s="367"/>
      <c r="F1" s="367"/>
      <c r="G1" s="353"/>
      <c r="H1" s="353"/>
      <c r="I1" s="353"/>
      <c r="J1" s="353"/>
      <c r="K1" s="353"/>
      <c r="L1" s="353"/>
      <c r="M1" s="353"/>
      <c r="N1" s="353"/>
      <c r="O1" s="353"/>
      <c r="P1" s="353"/>
      <c r="Q1" s="32" t="s">
        <v>194</v>
      </c>
      <c r="R1" s="32"/>
      <c r="S1" s="32"/>
      <c r="T1" s="32"/>
      <c r="U1" s="32"/>
      <c r="V1" s="29"/>
      <c r="W1" s="29"/>
      <c r="X1" s="29"/>
      <c r="AA1" s="30"/>
      <c r="AB1" s="30"/>
      <c r="AC1" s="30"/>
      <c r="AD1" s="29"/>
    </row>
    <row r="2" spans="1:30" ht="13.5" customHeight="1" x14ac:dyDescent="0.2">
      <c r="A2" s="365" t="s">
        <v>243</v>
      </c>
      <c r="B2" s="365"/>
      <c r="C2" s="365"/>
      <c r="D2" s="365"/>
      <c r="E2" s="365"/>
      <c r="F2" s="365"/>
      <c r="G2" s="353"/>
      <c r="H2" s="353"/>
      <c r="I2" s="353"/>
      <c r="J2" s="353"/>
      <c r="K2" s="353"/>
      <c r="L2" s="353"/>
      <c r="M2" s="353"/>
      <c r="N2" s="353"/>
      <c r="O2" s="353"/>
      <c r="P2" s="353"/>
      <c r="Q2" s="22" t="s">
        <v>128</v>
      </c>
      <c r="R2" s="36" t="s">
        <v>265</v>
      </c>
      <c r="S2" s="36" t="s">
        <v>266</v>
      </c>
      <c r="T2" s="36" t="s">
        <v>267</v>
      </c>
      <c r="U2" s="36" t="s">
        <v>192</v>
      </c>
    </row>
    <row r="3" spans="1:30" s="34" customFormat="1" ht="15.95" customHeight="1" x14ac:dyDescent="0.2">
      <c r="A3" s="365" t="s">
        <v>127</v>
      </c>
      <c r="B3" s="365"/>
      <c r="C3" s="365"/>
      <c r="D3" s="365"/>
      <c r="E3" s="365"/>
      <c r="F3" s="365"/>
      <c r="G3" s="353"/>
      <c r="H3" s="353"/>
      <c r="I3" s="353"/>
      <c r="J3" s="353"/>
      <c r="K3" s="353"/>
      <c r="L3" s="353"/>
      <c r="M3" s="353"/>
      <c r="N3" s="353"/>
      <c r="O3" s="353"/>
      <c r="P3" s="353"/>
      <c r="Q3" s="243" t="s">
        <v>515</v>
      </c>
      <c r="R3" s="184">
        <v>7242655</v>
      </c>
      <c r="S3" s="184">
        <v>930928</v>
      </c>
      <c r="T3" s="184">
        <v>3530666</v>
      </c>
      <c r="U3" s="212">
        <v>11704249</v>
      </c>
      <c r="V3" s="29"/>
      <c r="W3" s="29"/>
      <c r="X3" s="29"/>
      <c r="Z3" s="35"/>
      <c r="AA3" s="30"/>
      <c r="AB3" s="30"/>
      <c r="AC3" s="30"/>
      <c r="AD3" s="29"/>
    </row>
    <row r="4" spans="1:30" s="34" customFormat="1" ht="15.95" customHeight="1" x14ac:dyDescent="0.2">
      <c r="A4" s="365" t="s">
        <v>237</v>
      </c>
      <c r="B4" s="365"/>
      <c r="C4" s="365"/>
      <c r="D4" s="365"/>
      <c r="E4" s="365"/>
      <c r="F4" s="365"/>
      <c r="G4" s="353"/>
      <c r="H4" s="353"/>
      <c r="I4" s="353"/>
      <c r="J4" s="353"/>
      <c r="K4" s="353"/>
      <c r="L4" s="353"/>
      <c r="M4" s="353"/>
      <c r="N4" s="353"/>
      <c r="O4" s="353"/>
      <c r="P4" s="353"/>
      <c r="Q4" s="243" t="s">
        <v>516</v>
      </c>
      <c r="R4" s="184">
        <v>7291030</v>
      </c>
      <c r="S4" s="184">
        <v>887030</v>
      </c>
      <c r="T4" s="184">
        <v>3715359</v>
      </c>
      <c r="U4" s="212">
        <v>11893419</v>
      </c>
      <c r="V4" s="29"/>
      <c r="W4" s="29"/>
      <c r="X4" s="29"/>
      <c r="AD4" s="29"/>
    </row>
    <row r="5" spans="1:30" ht="13.5" thickBot="1" x14ac:dyDescent="0.25">
      <c r="B5" s="41"/>
      <c r="C5" s="41"/>
      <c r="D5" s="41"/>
      <c r="E5" s="41"/>
      <c r="F5" s="41"/>
      <c r="G5" s="41"/>
      <c r="H5" s="41"/>
      <c r="I5" s="41"/>
      <c r="J5" s="41"/>
      <c r="K5" s="41"/>
      <c r="L5" s="41"/>
      <c r="M5" s="41"/>
      <c r="N5" s="41"/>
      <c r="O5" s="41"/>
      <c r="P5" s="41"/>
      <c r="Q5" s="243" t="s">
        <v>517</v>
      </c>
      <c r="R5" s="184">
        <v>8182390</v>
      </c>
      <c r="S5" s="184">
        <v>1039856</v>
      </c>
      <c r="T5" s="184">
        <v>4724575</v>
      </c>
      <c r="U5" s="212">
        <v>13946821</v>
      </c>
    </row>
    <row r="6" spans="1:30" ht="15" customHeight="1" thickTop="1" x14ac:dyDescent="0.2">
      <c r="A6" s="53" t="s">
        <v>128</v>
      </c>
      <c r="B6" s="375" t="s">
        <v>512</v>
      </c>
      <c r="C6" s="375"/>
      <c r="D6" s="375"/>
      <c r="E6" s="375"/>
      <c r="F6" s="375"/>
      <c r="G6" s="106"/>
      <c r="H6" s="106"/>
      <c r="I6" s="106"/>
      <c r="J6" s="106"/>
      <c r="K6" s="106"/>
      <c r="L6" s="106"/>
      <c r="M6" s="106"/>
      <c r="N6" s="106"/>
      <c r="O6" s="106"/>
      <c r="P6" s="106"/>
      <c r="Q6" s="243" t="s">
        <v>518</v>
      </c>
      <c r="R6" s="184">
        <v>8260062</v>
      </c>
      <c r="S6" s="184">
        <v>1072502</v>
      </c>
      <c r="T6" s="184">
        <v>3927445</v>
      </c>
      <c r="U6" s="212">
        <v>13260009</v>
      </c>
    </row>
    <row r="7" spans="1:30" ht="15" customHeight="1" x14ac:dyDescent="0.2">
      <c r="A7" s="55"/>
      <c r="B7" s="54">
        <v>2016</v>
      </c>
      <c r="C7" s="54">
        <v>2017</v>
      </c>
      <c r="D7" s="54">
        <v>2018</v>
      </c>
      <c r="E7" s="54">
        <v>2019</v>
      </c>
      <c r="F7" s="54">
        <v>2020</v>
      </c>
      <c r="G7" s="106"/>
      <c r="H7" s="106"/>
      <c r="I7" s="106"/>
      <c r="J7" s="106"/>
      <c r="K7" s="106"/>
      <c r="L7" s="106"/>
      <c r="M7" s="106"/>
      <c r="N7" s="106"/>
      <c r="O7" s="106"/>
      <c r="P7" s="106"/>
      <c r="Q7" s="243" t="s">
        <v>519</v>
      </c>
      <c r="R7" s="184">
        <v>7592722</v>
      </c>
      <c r="S7" s="184">
        <v>1207484</v>
      </c>
      <c r="T7" s="184">
        <v>3198118</v>
      </c>
      <c r="U7" s="212">
        <v>11998324</v>
      </c>
    </row>
    <row r="8" spans="1:30" s="105" customFormat="1" ht="20.100000000000001" customHeight="1" x14ac:dyDescent="0.2">
      <c r="A8" s="114" t="s">
        <v>265</v>
      </c>
      <c r="B8" s="168">
        <v>7242655</v>
      </c>
      <c r="C8" s="168">
        <v>7291030</v>
      </c>
      <c r="D8" s="168">
        <v>8182390</v>
      </c>
      <c r="E8" s="168">
        <v>8260062</v>
      </c>
      <c r="F8" s="168">
        <v>7592722</v>
      </c>
      <c r="G8" s="168"/>
      <c r="H8" s="168"/>
      <c r="I8" s="168"/>
      <c r="J8" s="168"/>
      <c r="K8" s="168"/>
      <c r="L8" s="168"/>
      <c r="M8" s="168"/>
      <c r="N8" s="168"/>
      <c r="O8" s="139"/>
      <c r="P8" s="139"/>
    </row>
    <row r="9" spans="1:30" s="105" customFormat="1" ht="20.100000000000001" customHeight="1" x14ac:dyDescent="0.2">
      <c r="A9" s="114" t="s">
        <v>266</v>
      </c>
      <c r="B9" s="168">
        <v>930928</v>
      </c>
      <c r="C9" s="168">
        <v>887030</v>
      </c>
      <c r="D9" s="168">
        <v>1039856</v>
      </c>
      <c r="E9" s="168">
        <v>1072502</v>
      </c>
      <c r="F9" s="168">
        <v>1207484</v>
      </c>
      <c r="G9" s="168"/>
      <c r="H9" s="168"/>
      <c r="I9" s="168"/>
      <c r="J9" s="168"/>
      <c r="K9" s="168"/>
      <c r="L9" s="168"/>
      <c r="M9" s="168"/>
      <c r="N9" s="168"/>
      <c r="O9" s="139"/>
      <c r="P9" s="139"/>
    </row>
    <row r="10" spans="1:30" s="105" customFormat="1" ht="20.100000000000001" customHeight="1" x14ac:dyDescent="0.2">
      <c r="A10" s="114" t="s">
        <v>267</v>
      </c>
      <c r="B10" s="168">
        <v>3530666</v>
      </c>
      <c r="C10" s="168">
        <v>3715359</v>
      </c>
      <c r="D10" s="168">
        <v>4724575</v>
      </c>
      <c r="E10" s="168">
        <v>3927445</v>
      </c>
      <c r="F10" s="168">
        <v>3198118</v>
      </c>
      <c r="G10" s="168"/>
      <c r="H10" s="168"/>
      <c r="I10" s="168"/>
      <c r="J10" s="168"/>
      <c r="K10" s="168"/>
      <c r="L10" s="168"/>
      <c r="M10" s="168"/>
      <c r="N10" s="168"/>
      <c r="O10" s="139"/>
      <c r="P10" s="139"/>
      <c r="Q10" s="2" t="s">
        <v>5</v>
      </c>
      <c r="R10" s="2"/>
      <c r="S10" s="2"/>
      <c r="T10" s="2"/>
      <c r="U10" s="2"/>
    </row>
    <row r="11" spans="1:30" s="2" customFormat="1" ht="20.100000000000001" customHeight="1" thickBot="1" x14ac:dyDescent="0.25">
      <c r="A11" s="186" t="s">
        <v>192</v>
      </c>
      <c r="B11" s="187">
        <v>11704249</v>
      </c>
      <c r="C11" s="187">
        <v>11893419</v>
      </c>
      <c r="D11" s="187">
        <v>13946821</v>
      </c>
      <c r="E11" s="187">
        <v>13260009</v>
      </c>
      <c r="F11" s="187">
        <v>11998324</v>
      </c>
      <c r="G11" s="189"/>
      <c r="H11" s="189"/>
      <c r="I11" s="189"/>
      <c r="J11" s="189"/>
      <c r="K11" s="189"/>
      <c r="L11" s="189"/>
      <c r="M11" s="189"/>
      <c r="N11" s="189"/>
      <c r="O11" s="188"/>
      <c r="P11" s="189"/>
      <c r="Q11" s="185"/>
      <c r="R11" s="36" t="s">
        <v>265</v>
      </c>
      <c r="S11" s="36" t="s">
        <v>266</v>
      </c>
      <c r="T11" s="36" t="s">
        <v>267</v>
      </c>
      <c r="U11" s="106" t="s">
        <v>192</v>
      </c>
    </row>
    <row r="12" spans="1:30" ht="30.75" customHeight="1" thickTop="1" x14ac:dyDescent="0.2">
      <c r="A12" s="372" t="s">
        <v>415</v>
      </c>
      <c r="B12" s="373"/>
      <c r="C12" s="373"/>
      <c r="D12" s="373"/>
      <c r="E12" s="373"/>
      <c r="Q12" s="243" t="s">
        <v>515</v>
      </c>
      <c r="R12" s="216">
        <v>2452386</v>
      </c>
      <c r="S12" s="216">
        <v>1129978</v>
      </c>
      <c r="T12" s="216">
        <v>198194</v>
      </c>
      <c r="U12" s="213">
        <v>3780558</v>
      </c>
    </row>
    <row r="13" spans="1:30" x14ac:dyDescent="0.2">
      <c r="A13" s="6"/>
      <c r="B13" s="24"/>
      <c r="C13" s="25"/>
      <c r="D13" s="25"/>
      <c r="E13" s="25"/>
      <c r="Q13" s="243" t="s">
        <v>516</v>
      </c>
      <c r="R13" s="216">
        <v>2629926</v>
      </c>
      <c r="S13" s="216">
        <v>1464531</v>
      </c>
      <c r="T13" s="216">
        <v>201873</v>
      </c>
      <c r="U13" s="213">
        <v>4296330</v>
      </c>
    </row>
    <row r="14" spans="1:30" x14ac:dyDescent="0.2">
      <c r="A14" s="6"/>
      <c r="B14" s="24"/>
      <c r="C14" s="25"/>
      <c r="D14" s="25"/>
      <c r="E14" s="25"/>
      <c r="Q14" s="243" t="s">
        <v>517</v>
      </c>
      <c r="R14" s="216">
        <v>2989288</v>
      </c>
      <c r="S14" s="216">
        <v>1605343</v>
      </c>
      <c r="T14" s="216">
        <v>262118</v>
      </c>
      <c r="U14" s="213">
        <v>4856749</v>
      </c>
    </row>
    <row r="15" spans="1:30" x14ac:dyDescent="0.2">
      <c r="A15" s="6"/>
      <c r="B15" s="24"/>
      <c r="C15" s="25"/>
      <c r="D15" s="25"/>
      <c r="E15" s="25"/>
      <c r="Q15" s="243" t="s">
        <v>518</v>
      </c>
      <c r="R15" s="216">
        <v>2962612</v>
      </c>
      <c r="S15" s="216">
        <v>1636729</v>
      </c>
      <c r="T15" s="216">
        <v>202106</v>
      </c>
      <c r="U15" s="213">
        <v>4801447</v>
      </c>
    </row>
    <row r="16" spans="1:30" x14ac:dyDescent="0.2">
      <c r="Q16" s="243" t="s">
        <v>519</v>
      </c>
      <c r="R16" s="216">
        <v>3120323</v>
      </c>
      <c r="S16" s="216">
        <v>1445001</v>
      </c>
      <c r="T16" s="216">
        <v>146442</v>
      </c>
      <c r="U16" s="213">
        <v>4711766</v>
      </c>
    </row>
    <row r="17" spans="17:22" x14ac:dyDescent="0.2">
      <c r="R17" s="214"/>
      <c r="S17" s="214"/>
      <c r="T17" s="214"/>
    </row>
    <row r="19" spans="17:22" x14ac:dyDescent="0.2">
      <c r="Q19" s="215"/>
      <c r="R19" s="215"/>
      <c r="S19" s="215"/>
      <c r="U19" s="215"/>
    </row>
    <row r="20" spans="17:22" x14ac:dyDescent="0.2">
      <c r="Q20" s="215"/>
      <c r="R20" s="215"/>
      <c r="S20" s="215"/>
      <c r="U20" s="215"/>
    </row>
    <row r="21" spans="17:22" x14ac:dyDescent="0.2">
      <c r="Q21" s="215"/>
      <c r="R21" s="215"/>
      <c r="S21" s="215"/>
      <c r="U21" s="215"/>
    </row>
    <row r="22" spans="17:22" x14ac:dyDescent="0.2">
      <c r="Q22" s="215"/>
      <c r="R22" s="215"/>
      <c r="S22" s="215"/>
    </row>
    <row r="23" spans="17:22" x14ac:dyDescent="0.2">
      <c r="Q23" s="215"/>
      <c r="R23" s="215"/>
      <c r="S23" s="215"/>
      <c r="T23" s="215"/>
      <c r="U23" s="215"/>
      <c r="V23" s="40"/>
    </row>
    <row r="24" spans="17:22" x14ac:dyDescent="0.2">
      <c r="Q24" s="215"/>
      <c r="R24" s="215"/>
      <c r="S24" s="215"/>
      <c r="T24" s="215"/>
      <c r="U24" s="215"/>
      <c r="V24" s="40"/>
    </row>
    <row r="25" spans="17:22" x14ac:dyDescent="0.2">
      <c r="Q25" s="215"/>
      <c r="R25" s="215"/>
      <c r="S25" s="215"/>
      <c r="T25" s="215"/>
      <c r="U25" s="215"/>
      <c r="V25" s="40"/>
    </row>
    <row r="26" spans="17:22" x14ac:dyDescent="0.2">
      <c r="Q26" s="215"/>
      <c r="R26" s="215"/>
      <c r="S26" s="215"/>
      <c r="T26" s="215"/>
      <c r="U26" s="215"/>
      <c r="V26" s="40"/>
    </row>
    <row r="27" spans="17:22" x14ac:dyDescent="0.2">
      <c r="Q27" s="215"/>
      <c r="R27" s="215"/>
      <c r="S27" s="215"/>
    </row>
    <row r="28" spans="17:22" x14ac:dyDescent="0.2">
      <c r="Q28" s="215"/>
      <c r="R28" s="215"/>
      <c r="S28" s="215"/>
      <c r="T28" s="215"/>
      <c r="U28" s="215"/>
      <c r="V28" s="40"/>
    </row>
    <row r="29" spans="17:22" x14ac:dyDescent="0.2">
      <c r="Q29" s="215"/>
      <c r="R29" s="215"/>
      <c r="S29" s="215"/>
      <c r="T29" s="215"/>
      <c r="U29" s="215"/>
      <c r="V29" s="40"/>
    </row>
    <row r="30" spans="17:22" x14ac:dyDescent="0.2">
      <c r="Q30" s="215"/>
      <c r="R30" s="215"/>
      <c r="S30" s="215"/>
      <c r="T30" s="215"/>
      <c r="U30" s="215"/>
      <c r="V30" s="40"/>
    </row>
    <row r="31" spans="17:22" x14ac:dyDescent="0.2">
      <c r="Q31" s="215"/>
      <c r="R31" s="215"/>
      <c r="S31" s="215"/>
      <c r="T31" s="215"/>
      <c r="U31" s="215"/>
      <c r="V31" s="40"/>
    </row>
    <row r="32" spans="17:22" x14ac:dyDescent="0.2">
      <c r="Q32" s="215"/>
      <c r="R32" s="214"/>
      <c r="S32" s="214"/>
      <c r="T32" s="214"/>
      <c r="U32" s="214"/>
    </row>
    <row r="33" spans="1:30" x14ac:dyDescent="0.2">
      <c r="Q33" s="215"/>
      <c r="R33" s="214"/>
      <c r="S33" s="214"/>
      <c r="T33" s="214"/>
      <c r="U33" s="214"/>
      <c r="V33" s="40"/>
    </row>
    <row r="34" spans="1:30" x14ac:dyDescent="0.2">
      <c r="Q34" s="215"/>
      <c r="R34" s="214"/>
      <c r="S34" s="214"/>
      <c r="T34" s="214"/>
      <c r="U34" s="214"/>
      <c r="V34" s="40"/>
    </row>
    <row r="35" spans="1:30" x14ac:dyDescent="0.2">
      <c r="Q35" s="215"/>
      <c r="R35" s="214"/>
      <c r="S35" s="214"/>
      <c r="T35" s="214"/>
      <c r="U35" s="214"/>
      <c r="V35" s="40"/>
    </row>
    <row r="36" spans="1:30" x14ac:dyDescent="0.2">
      <c r="Q36" s="215"/>
      <c r="R36" s="214"/>
      <c r="S36" s="214"/>
      <c r="T36" s="214"/>
      <c r="U36" s="214"/>
      <c r="V36" s="40"/>
    </row>
    <row r="37" spans="1:30" s="34" customFormat="1" ht="15.95" customHeight="1" x14ac:dyDescent="0.2">
      <c r="A37" s="367" t="s">
        <v>196</v>
      </c>
      <c r="B37" s="367"/>
      <c r="C37" s="367"/>
      <c r="D37" s="367"/>
      <c r="E37" s="367"/>
      <c r="F37" s="367"/>
      <c r="G37" s="353"/>
      <c r="H37" s="353"/>
      <c r="I37" s="353"/>
      <c r="J37" s="353"/>
      <c r="K37" s="353"/>
      <c r="L37" s="353"/>
      <c r="M37" s="353"/>
      <c r="N37" s="353"/>
      <c r="O37" s="353"/>
      <c r="P37" s="353"/>
      <c r="Q37" s="215"/>
      <c r="R37" s="214"/>
      <c r="S37" s="214"/>
      <c r="T37" s="214"/>
      <c r="U37" s="214"/>
      <c r="V37" s="40"/>
      <c r="W37" s="29"/>
      <c r="X37" s="29"/>
      <c r="AA37" s="30"/>
      <c r="AB37" s="30"/>
      <c r="AC37" s="30"/>
      <c r="AD37" s="29"/>
    </row>
    <row r="38" spans="1:30" ht="13.5" customHeight="1" x14ac:dyDescent="0.2">
      <c r="A38" s="365" t="s">
        <v>244</v>
      </c>
      <c r="B38" s="365"/>
      <c r="C38" s="365"/>
      <c r="D38" s="365"/>
      <c r="E38" s="365"/>
      <c r="F38" s="365"/>
      <c r="G38" s="353"/>
      <c r="H38" s="353"/>
      <c r="I38" s="353"/>
      <c r="J38" s="353"/>
      <c r="K38" s="353"/>
      <c r="L38" s="353"/>
      <c r="M38" s="353"/>
      <c r="N38" s="353"/>
      <c r="O38" s="353"/>
      <c r="P38" s="353"/>
      <c r="R38" s="214"/>
      <c r="S38" s="214"/>
      <c r="T38" s="214"/>
      <c r="U38" s="214"/>
      <c r="V38" s="40"/>
    </row>
    <row r="39" spans="1:30" s="34" customFormat="1" ht="15.95" customHeight="1" x14ac:dyDescent="0.2">
      <c r="A39" s="365" t="s">
        <v>127</v>
      </c>
      <c r="B39" s="365"/>
      <c r="C39" s="365"/>
      <c r="D39" s="365"/>
      <c r="E39" s="365"/>
      <c r="F39" s="365"/>
      <c r="G39" s="353"/>
      <c r="H39" s="353"/>
      <c r="I39" s="353"/>
      <c r="J39" s="353"/>
      <c r="K39" s="353"/>
      <c r="L39" s="353"/>
      <c r="M39" s="353"/>
      <c r="N39" s="353"/>
      <c r="O39" s="353"/>
      <c r="P39" s="353"/>
      <c r="Q39" s="105"/>
      <c r="R39" s="214"/>
      <c r="S39" s="214"/>
      <c r="T39" s="214"/>
      <c r="U39" s="214"/>
      <c r="V39" s="40"/>
      <c r="W39" s="29"/>
      <c r="X39" s="29"/>
      <c r="Z39" s="35"/>
      <c r="AA39" s="30"/>
      <c r="AB39" s="30"/>
      <c r="AC39" s="30"/>
      <c r="AD39" s="29"/>
    </row>
    <row r="40" spans="1:30" s="34" customFormat="1" ht="15.95" customHeight="1" x14ac:dyDescent="0.2">
      <c r="A40" s="365" t="s">
        <v>237</v>
      </c>
      <c r="B40" s="365"/>
      <c r="C40" s="365"/>
      <c r="D40" s="365"/>
      <c r="E40" s="365"/>
      <c r="F40" s="365"/>
      <c r="G40" s="353"/>
      <c r="H40" s="353"/>
      <c r="I40" s="353"/>
      <c r="J40" s="353"/>
      <c r="K40" s="353"/>
      <c r="L40" s="353"/>
      <c r="M40" s="353"/>
      <c r="N40" s="353"/>
      <c r="O40" s="353"/>
      <c r="P40" s="353"/>
      <c r="Q40" s="105"/>
      <c r="R40" s="214"/>
      <c r="S40" s="214"/>
      <c r="T40" s="214"/>
      <c r="U40" s="214"/>
      <c r="V40" s="40"/>
      <c r="W40" s="29"/>
      <c r="X40" s="29"/>
      <c r="AD40" s="29"/>
    </row>
    <row r="41" spans="1:30" ht="13.5" thickBot="1" x14ac:dyDescent="0.25">
      <c r="B41" s="41"/>
      <c r="C41" s="41"/>
      <c r="D41" s="41"/>
      <c r="E41" s="41"/>
      <c r="F41" s="41"/>
      <c r="G41" s="41"/>
      <c r="H41" s="41"/>
      <c r="I41" s="41"/>
      <c r="J41" s="41"/>
      <c r="K41" s="41"/>
      <c r="L41" s="41"/>
      <c r="M41" s="41"/>
      <c r="N41" s="41"/>
      <c r="O41" s="41"/>
      <c r="P41" s="41"/>
      <c r="V41" s="40"/>
    </row>
    <row r="42" spans="1:30" ht="13.5" thickTop="1" x14ac:dyDescent="0.2">
      <c r="A42" s="53" t="s">
        <v>128</v>
      </c>
      <c r="B42" s="374" t="s">
        <v>512</v>
      </c>
      <c r="C42" s="374"/>
      <c r="D42" s="374"/>
      <c r="E42" s="374"/>
      <c r="F42" s="374"/>
      <c r="G42" s="106"/>
      <c r="H42" s="106"/>
      <c r="I42" s="106"/>
      <c r="J42" s="106"/>
      <c r="K42" s="106"/>
      <c r="L42" s="106"/>
      <c r="M42" s="106"/>
      <c r="N42" s="106"/>
      <c r="O42" s="106"/>
      <c r="P42" s="106"/>
      <c r="V42" s="40"/>
    </row>
    <row r="43" spans="1:30" ht="15" customHeight="1" x14ac:dyDescent="0.2">
      <c r="A43" s="55"/>
      <c r="B43" s="54">
        <v>2016</v>
      </c>
      <c r="C43" s="54">
        <v>2017</v>
      </c>
      <c r="D43" s="54">
        <v>2018</v>
      </c>
      <c r="E43" s="54">
        <v>2019</v>
      </c>
      <c r="F43" s="54">
        <v>2020</v>
      </c>
      <c r="G43" s="106"/>
      <c r="H43" s="106"/>
      <c r="I43" s="106"/>
      <c r="J43" s="106"/>
      <c r="K43" s="106"/>
      <c r="L43" s="106"/>
      <c r="M43" s="106"/>
      <c r="N43" s="106"/>
      <c r="O43" s="106"/>
      <c r="P43" s="106"/>
    </row>
    <row r="44" spans="1:30" ht="20.100000000000001" customHeight="1" x14ac:dyDescent="0.2">
      <c r="A44" s="114" t="s">
        <v>265</v>
      </c>
      <c r="B44" s="168">
        <v>2452386</v>
      </c>
      <c r="C44" s="168">
        <v>2629926</v>
      </c>
      <c r="D44" s="168">
        <v>2989288</v>
      </c>
      <c r="E44" s="168">
        <v>2962612</v>
      </c>
      <c r="F44" s="168">
        <v>3120323</v>
      </c>
      <c r="G44" s="168"/>
      <c r="H44" s="168"/>
      <c r="I44" s="168"/>
      <c r="J44" s="168"/>
      <c r="K44" s="168"/>
      <c r="L44" s="168"/>
      <c r="M44" s="168"/>
      <c r="N44" s="168"/>
      <c r="O44" s="52"/>
      <c r="P44" s="52"/>
    </row>
    <row r="45" spans="1:30" ht="20.100000000000001" customHeight="1" x14ac:dyDescent="0.2">
      <c r="A45" s="114" t="s">
        <v>266</v>
      </c>
      <c r="B45" s="168">
        <v>1129978</v>
      </c>
      <c r="C45" s="168">
        <v>1464531</v>
      </c>
      <c r="D45" s="168">
        <v>1605343</v>
      </c>
      <c r="E45" s="168">
        <v>1636729</v>
      </c>
      <c r="F45" s="168">
        <v>1445001</v>
      </c>
      <c r="G45" s="168"/>
      <c r="H45" s="168"/>
      <c r="I45" s="168"/>
      <c r="J45" s="168"/>
      <c r="K45" s="168"/>
      <c r="L45" s="168"/>
      <c r="M45" s="168"/>
      <c r="N45" s="168"/>
      <c r="O45" s="42"/>
      <c r="P45" s="42"/>
    </row>
    <row r="46" spans="1:30" ht="20.100000000000001" customHeight="1" x14ac:dyDescent="0.2">
      <c r="A46" s="114" t="s">
        <v>267</v>
      </c>
      <c r="B46" s="168">
        <v>198194</v>
      </c>
      <c r="C46" s="168">
        <v>201873</v>
      </c>
      <c r="D46" s="168">
        <v>262118</v>
      </c>
      <c r="E46" s="168">
        <v>202106</v>
      </c>
      <c r="F46" s="168">
        <v>146442</v>
      </c>
      <c r="G46" s="168"/>
      <c r="H46" s="168"/>
      <c r="I46" s="168"/>
      <c r="J46" s="168"/>
      <c r="K46" s="168"/>
      <c r="L46" s="168"/>
      <c r="M46" s="168"/>
      <c r="N46" s="168"/>
      <c r="O46" s="42"/>
      <c r="P46" s="42"/>
    </row>
    <row r="47" spans="1:30" s="2" customFormat="1" ht="20.100000000000001" customHeight="1" thickBot="1" x14ac:dyDescent="0.25">
      <c r="A47" s="190" t="s">
        <v>192</v>
      </c>
      <c r="B47" s="191">
        <v>3780558</v>
      </c>
      <c r="C47" s="191">
        <v>4296330</v>
      </c>
      <c r="D47" s="191">
        <v>4856749</v>
      </c>
      <c r="E47" s="191">
        <v>4801447</v>
      </c>
      <c r="F47" s="191">
        <v>4711766</v>
      </c>
      <c r="G47" s="223"/>
      <c r="H47" s="223"/>
      <c r="I47" s="223"/>
      <c r="J47" s="223"/>
      <c r="K47" s="223"/>
      <c r="L47" s="223"/>
      <c r="M47" s="223"/>
      <c r="N47" s="223"/>
      <c r="O47" s="189"/>
      <c r="P47" s="189"/>
    </row>
    <row r="48" spans="1:30" ht="30.75" customHeight="1" thickTop="1" x14ac:dyDescent="0.2">
      <c r="A48" s="372" t="s">
        <v>416</v>
      </c>
      <c r="B48" s="373"/>
      <c r="C48" s="373"/>
      <c r="D48" s="373"/>
      <c r="E48" s="373"/>
    </row>
  </sheetData>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65" right="0.78740157480314965" top="1.8897637795275593" bottom="0.78740157480314965" header="0" footer="5.9055118110236222"/>
  <pageSetup scale="90" orientation="portrait" r:id="rId1"/>
  <headerFooter alignWithMargins="0">
    <oddFooter>&amp;C&amp;P</oddFooter>
    <firstFooter>&amp;C1</firstFooter>
  </headerFooter>
  <rowBreaks count="1" manualBreakCount="1">
    <brk id="36"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U81"/>
  <sheetViews>
    <sheetView workbookViewId="0">
      <selection sqref="A1:XFD1048576"/>
    </sheetView>
  </sheetViews>
  <sheetFormatPr baseColWidth="10" defaultColWidth="11.42578125" defaultRowHeight="12.75" x14ac:dyDescent="0.2"/>
  <cols>
    <col min="1" max="1" width="24" style="34" customWidth="1"/>
    <col min="2" max="2" width="14.140625" style="34" bestFit="1" customWidth="1"/>
    <col min="3" max="3" width="13.7109375" style="34" bestFit="1" customWidth="1"/>
    <col min="4" max="4" width="13.42578125" style="34" bestFit="1" customWidth="1"/>
    <col min="5" max="5" width="11.7109375" style="34" customWidth="1"/>
    <col min="6" max="6" width="15.5703125" style="34" customWidth="1"/>
    <col min="7" max="7" width="12.42578125" style="34" customWidth="1"/>
    <col min="8" max="10" width="11.42578125" style="34"/>
    <col min="11" max="11" width="13.140625" style="34" bestFit="1" customWidth="1"/>
    <col min="12" max="15" width="11.42578125" style="29"/>
    <col min="16" max="16" width="42.5703125" style="29" bestFit="1" customWidth="1"/>
    <col min="17" max="17" width="11.42578125" style="29"/>
    <col min="18" max="18" width="11.42578125" style="34"/>
    <col min="19" max="20" width="11.5703125" style="34" bestFit="1" customWidth="1"/>
    <col min="21" max="16384" width="11.42578125" style="34"/>
  </cols>
  <sheetData>
    <row r="1" spans="1:21" ht="15.95" customHeight="1" x14ac:dyDescent="0.2">
      <c r="A1" s="367" t="s">
        <v>425</v>
      </c>
      <c r="B1" s="367"/>
      <c r="C1" s="367"/>
      <c r="D1" s="367"/>
      <c r="E1" s="367"/>
      <c r="F1" s="367"/>
      <c r="U1" s="32"/>
    </row>
    <row r="2" spans="1:21" ht="15.95" customHeight="1" x14ac:dyDescent="0.2">
      <c r="A2" s="365" t="s">
        <v>136</v>
      </c>
      <c r="B2" s="365"/>
      <c r="C2" s="365"/>
      <c r="D2" s="365"/>
      <c r="E2" s="365"/>
      <c r="F2" s="365"/>
      <c r="G2" s="355"/>
      <c r="H2" s="355"/>
      <c r="U2" s="29"/>
    </row>
    <row r="3" spans="1:21" ht="15.95" customHeight="1" x14ac:dyDescent="0.2">
      <c r="A3" s="365" t="s">
        <v>127</v>
      </c>
      <c r="B3" s="365"/>
      <c r="C3" s="365"/>
      <c r="D3" s="365"/>
      <c r="E3" s="365"/>
      <c r="F3" s="365"/>
      <c r="G3" s="355"/>
      <c r="H3" s="355"/>
      <c r="R3" s="35" t="s">
        <v>123</v>
      </c>
      <c r="U3" s="56"/>
    </row>
    <row r="4" spans="1:21" ht="15.95" customHeight="1" thickBot="1" x14ac:dyDescent="0.25">
      <c r="A4" s="365" t="s">
        <v>237</v>
      </c>
      <c r="B4" s="365"/>
      <c r="C4" s="365"/>
      <c r="D4" s="365"/>
      <c r="E4" s="365"/>
      <c r="F4" s="365"/>
      <c r="G4" s="355"/>
      <c r="H4" s="355"/>
      <c r="M4" s="36"/>
      <c r="N4" s="376"/>
      <c r="O4" s="376"/>
      <c r="R4" s="35"/>
      <c r="U4" s="29"/>
    </row>
    <row r="5" spans="1:21" ht="18" customHeight="1" thickTop="1" x14ac:dyDescent="0.2">
      <c r="A5" s="61" t="s">
        <v>137</v>
      </c>
      <c r="B5" s="370">
        <v>2019</v>
      </c>
      <c r="C5" s="377" t="s">
        <v>512</v>
      </c>
      <c r="D5" s="377"/>
      <c r="E5" s="62" t="s">
        <v>142</v>
      </c>
      <c r="F5" s="62" t="s">
        <v>134</v>
      </c>
      <c r="G5" s="36"/>
      <c r="H5" s="36"/>
      <c r="M5" s="36"/>
      <c r="N5" s="36"/>
      <c r="O5" s="36"/>
      <c r="S5" s="30">
        <v>11998325</v>
      </c>
      <c r="U5" s="29"/>
    </row>
    <row r="6" spans="1:21" ht="18" customHeight="1" thickBot="1" x14ac:dyDescent="0.25">
      <c r="A6" s="63"/>
      <c r="B6" s="381"/>
      <c r="C6" s="50">
        <v>2019</v>
      </c>
      <c r="D6" s="50">
        <v>2020</v>
      </c>
      <c r="E6" s="50" t="s">
        <v>513</v>
      </c>
      <c r="F6" s="51">
        <v>2020</v>
      </c>
      <c r="G6" s="36"/>
      <c r="H6" s="36"/>
      <c r="M6" s="23"/>
      <c r="N6" s="23"/>
      <c r="O6" s="23"/>
      <c r="R6" s="34" t="s">
        <v>6</v>
      </c>
      <c r="S6" s="30">
        <v>5155632</v>
      </c>
      <c r="T6" s="57">
        <v>42.969597839698459</v>
      </c>
      <c r="U6" s="32"/>
    </row>
    <row r="7" spans="1:21" ht="18" customHeight="1" thickTop="1" x14ac:dyDescent="0.2">
      <c r="A7" s="365" t="s">
        <v>140</v>
      </c>
      <c r="B7" s="365"/>
      <c r="C7" s="365"/>
      <c r="D7" s="365"/>
      <c r="E7" s="365"/>
      <c r="F7" s="365"/>
      <c r="G7" s="36"/>
      <c r="H7" s="36"/>
      <c r="M7" s="23"/>
      <c r="N7" s="23"/>
      <c r="O7" s="23"/>
      <c r="R7" s="34" t="s">
        <v>7</v>
      </c>
      <c r="S7" s="30">
        <v>6842693</v>
      </c>
      <c r="T7" s="57">
        <v>57.030402160301541</v>
      </c>
      <c r="U7" s="29"/>
    </row>
    <row r="8" spans="1:21" ht="18" customHeight="1" x14ac:dyDescent="0.2">
      <c r="A8" s="58" t="s">
        <v>129</v>
      </c>
      <c r="B8" s="23">
        <v>16864161</v>
      </c>
      <c r="C8" s="23">
        <v>13260009</v>
      </c>
      <c r="D8" s="23">
        <v>11998324</v>
      </c>
      <c r="E8" s="31">
        <v>-9.5149633759675431E-2</v>
      </c>
      <c r="F8" s="58"/>
      <c r="G8" s="28"/>
      <c r="H8" s="28"/>
      <c r="M8" s="23"/>
      <c r="N8" s="23"/>
      <c r="O8" s="23"/>
      <c r="T8" s="57">
        <v>100</v>
      </c>
      <c r="U8" s="29"/>
    </row>
    <row r="9" spans="1:21" s="35" customFormat="1" ht="18" customHeight="1" x14ac:dyDescent="0.2">
      <c r="A9" s="26" t="s">
        <v>139</v>
      </c>
      <c r="B9" s="22">
        <v>7112794</v>
      </c>
      <c r="C9" s="22">
        <v>5822567</v>
      </c>
      <c r="D9" s="22">
        <v>5155632</v>
      </c>
      <c r="E9" s="27">
        <v>-0.11454312161629054</v>
      </c>
      <c r="F9" s="27">
        <v>0.42969601420998466</v>
      </c>
      <c r="G9" s="28"/>
      <c r="H9" s="28"/>
      <c r="M9" s="22"/>
      <c r="N9" s="22"/>
      <c r="O9" s="22"/>
      <c r="P9" s="32"/>
      <c r="Q9" s="32"/>
      <c r="R9" s="35" t="s">
        <v>122</v>
      </c>
      <c r="S9" s="30">
        <v>11998325</v>
      </c>
      <c r="T9" s="57"/>
      <c r="U9" s="29"/>
    </row>
    <row r="10" spans="1:21" ht="18" customHeight="1" x14ac:dyDescent="0.2">
      <c r="A10" s="111" t="s">
        <v>268</v>
      </c>
      <c r="B10" s="23">
        <v>6604982</v>
      </c>
      <c r="C10" s="23">
        <v>5423675</v>
      </c>
      <c r="D10" s="23">
        <v>4818635</v>
      </c>
      <c r="E10" s="31">
        <v>-0.11155535683830613</v>
      </c>
      <c r="F10" s="31">
        <v>0.93463517178883204</v>
      </c>
      <c r="G10" s="58"/>
      <c r="H10" s="23"/>
      <c r="I10" s="23"/>
      <c r="J10" s="23"/>
      <c r="M10" s="23"/>
      <c r="N10" s="23"/>
      <c r="O10" s="23"/>
      <c r="R10" s="34" t="s">
        <v>8</v>
      </c>
      <c r="S10" s="30">
        <v>7592722</v>
      </c>
      <c r="T10" s="57">
        <v>63.281516378327808</v>
      </c>
      <c r="U10" s="32"/>
    </row>
    <row r="11" spans="1:21" ht="18" customHeight="1" x14ac:dyDescent="0.2">
      <c r="A11" s="111" t="s">
        <v>269</v>
      </c>
      <c r="B11" s="23">
        <v>80502</v>
      </c>
      <c r="C11" s="23">
        <v>67742</v>
      </c>
      <c r="D11" s="23">
        <v>46146</v>
      </c>
      <c r="E11" s="31">
        <v>-0.31879779162115085</v>
      </c>
      <c r="F11" s="31">
        <v>8.9506000428269516E-3</v>
      </c>
      <c r="G11" s="58"/>
      <c r="H11" s="23"/>
      <c r="I11" s="23"/>
      <c r="J11" s="23"/>
      <c r="M11" s="23"/>
      <c r="N11" s="23"/>
      <c r="O11" s="23"/>
      <c r="R11" s="34" t="s">
        <v>9</v>
      </c>
      <c r="S11" s="30">
        <v>1207485</v>
      </c>
      <c r="T11" s="57">
        <v>10.063779735921473</v>
      </c>
      <c r="U11" s="29"/>
    </row>
    <row r="12" spans="1:21" ht="18" customHeight="1" x14ac:dyDescent="0.2">
      <c r="A12" s="111" t="s">
        <v>270</v>
      </c>
      <c r="B12" s="23">
        <v>427310</v>
      </c>
      <c r="C12" s="23">
        <v>331150</v>
      </c>
      <c r="D12" s="23">
        <v>290851</v>
      </c>
      <c r="E12" s="31">
        <v>-0.12169409633096784</v>
      </c>
      <c r="F12" s="31">
        <v>5.6414228168340949E-2</v>
      </c>
      <c r="G12" s="28"/>
      <c r="H12" s="33"/>
      <c r="M12" s="23"/>
      <c r="N12" s="23"/>
      <c r="O12" s="23"/>
      <c r="R12" s="34" t="s">
        <v>10</v>
      </c>
      <c r="S12" s="30">
        <v>3198118</v>
      </c>
      <c r="T12" s="57">
        <v>26.65470388575072</v>
      </c>
      <c r="U12" s="29"/>
    </row>
    <row r="13" spans="1:21" s="35" customFormat="1" ht="18" customHeight="1" x14ac:dyDescent="0.2">
      <c r="A13" s="26" t="s">
        <v>138</v>
      </c>
      <c r="B13" s="22">
        <v>9751365</v>
      </c>
      <c r="C13" s="22">
        <v>7437443</v>
      </c>
      <c r="D13" s="22">
        <v>6842693</v>
      </c>
      <c r="E13" s="27">
        <v>-7.9966999410953463E-2</v>
      </c>
      <c r="F13" s="27">
        <v>0.57030406913498921</v>
      </c>
      <c r="G13" s="28"/>
      <c r="H13" s="28"/>
      <c r="M13" s="22"/>
      <c r="N13" s="22"/>
      <c r="O13" s="22"/>
      <c r="P13" s="32"/>
      <c r="Q13" s="32"/>
      <c r="R13" s="34"/>
      <c r="S13" s="34"/>
      <c r="T13" s="57">
        <v>100</v>
      </c>
      <c r="U13" s="29"/>
    </row>
    <row r="14" spans="1:21" ht="18" customHeight="1" x14ac:dyDescent="0.2">
      <c r="A14" s="111" t="s">
        <v>268</v>
      </c>
      <c r="B14" s="23">
        <v>3785807</v>
      </c>
      <c r="C14" s="23">
        <v>2836388</v>
      </c>
      <c r="D14" s="23">
        <v>2774087</v>
      </c>
      <c r="E14" s="31">
        <v>-2.1964907480922922E-2</v>
      </c>
      <c r="F14" s="31">
        <v>0.40540866001148962</v>
      </c>
      <c r="G14" s="28"/>
      <c r="H14" s="33"/>
      <c r="M14" s="23"/>
      <c r="N14" s="23"/>
      <c r="O14" s="23"/>
      <c r="T14" s="57"/>
      <c r="U14" s="29"/>
    </row>
    <row r="15" spans="1:21" ht="18" customHeight="1" x14ac:dyDescent="0.2">
      <c r="A15" s="111" t="s">
        <v>269</v>
      </c>
      <c r="B15" s="23">
        <v>1378124</v>
      </c>
      <c r="C15" s="23">
        <v>1004760</v>
      </c>
      <c r="D15" s="23">
        <v>1161339</v>
      </c>
      <c r="E15" s="31">
        <v>0.15583721485727936</v>
      </c>
      <c r="F15" s="31">
        <v>0.16971958262631393</v>
      </c>
      <c r="G15" s="28"/>
      <c r="H15" s="33"/>
      <c r="J15" s="30"/>
      <c r="U15" s="29"/>
    </row>
    <row r="16" spans="1:21" ht="18" customHeight="1" x14ac:dyDescent="0.2">
      <c r="A16" s="111" t="s">
        <v>270</v>
      </c>
      <c r="B16" s="23">
        <v>4587434</v>
      </c>
      <c r="C16" s="23">
        <v>3596295</v>
      </c>
      <c r="D16" s="23">
        <v>2907267</v>
      </c>
      <c r="E16" s="31">
        <v>-0.19159384866925544</v>
      </c>
      <c r="F16" s="31">
        <v>0.42487175736219646</v>
      </c>
      <c r="G16" s="28"/>
      <c r="H16" s="33"/>
      <c r="M16" s="23"/>
      <c r="N16" s="23"/>
      <c r="O16" s="23"/>
    </row>
    <row r="17" spans="1:15" ht="18" customHeight="1" x14ac:dyDescent="0.2">
      <c r="A17" s="365" t="s">
        <v>141</v>
      </c>
      <c r="B17" s="365"/>
      <c r="C17" s="365"/>
      <c r="D17" s="365"/>
      <c r="E17" s="365"/>
      <c r="F17" s="365"/>
      <c r="G17" s="28"/>
      <c r="H17" s="33"/>
      <c r="M17" s="23"/>
      <c r="N17" s="23"/>
      <c r="O17" s="23"/>
    </row>
    <row r="18" spans="1:15" ht="18" customHeight="1" x14ac:dyDescent="0.2">
      <c r="A18" s="58" t="s">
        <v>129</v>
      </c>
      <c r="B18" s="23">
        <v>6345883</v>
      </c>
      <c r="C18" s="23">
        <v>4801447</v>
      </c>
      <c r="D18" s="23">
        <v>4711766</v>
      </c>
      <c r="E18" s="31">
        <v>-1.8677911054729959E-2</v>
      </c>
      <c r="F18" s="59"/>
      <c r="G18" s="28"/>
      <c r="K18" s="115"/>
      <c r="M18" s="23"/>
      <c r="N18" s="23"/>
      <c r="O18" s="23"/>
    </row>
    <row r="19" spans="1:15" ht="18" customHeight="1" x14ac:dyDescent="0.2">
      <c r="A19" s="26" t="s">
        <v>139</v>
      </c>
      <c r="B19" s="22">
        <v>1384781</v>
      </c>
      <c r="C19" s="22">
        <v>1052434</v>
      </c>
      <c r="D19" s="22">
        <v>1152838</v>
      </c>
      <c r="E19" s="27">
        <v>9.54017069003852E-2</v>
      </c>
      <c r="F19" s="27">
        <v>0.24467216750577173</v>
      </c>
      <c r="G19" s="28"/>
      <c r="H19" s="22"/>
      <c r="I19" s="30"/>
      <c r="K19" s="222"/>
      <c r="L19" s="34"/>
      <c r="M19" s="23"/>
      <c r="N19" s="23"/>
      <c r="O19" s="23"/>
    </row>
    <row r="20" spans="1:15" ht="18" customHeight="1" x14ac:dyDescent="0.2">
      <c r="A20" s="111" t="s">
        <v>268</v>
      </c>
      <c r="B20" s="23">
        <v>1283569</v>
      </c>
      <c r="C20" s="23">
        <v>973558</v>
      </c>
      <c r="D20" s="23">
        <v>1078460</v>
      </c>
      <c r="E20" s="31">
        <v>0.10775115606877043</v>
      </c>
      <c r="F20" s="31">
        <v>0.93548269574736431</v>
      </c>
      <c r="G20" s="28"/>
      <c r="H20" s="23"/>
      <c r="M20" s="23"/>
      <c r="N20" s="23"/>
      <c r="O20" s="23"/>
    </row>
    <row r="21" spans="1:15" ht="18" customHeight="1" x14ac:dyDescent="0.2">
      <c r="A21" s="111" t="s">
        <v>269</v>
      </c>
      <c r="B21" s="23">
        <v>82276</v>
      </c>
      <c r="C21" s="23">
        <v>63946</v>
      </c>
      <c r="D21" s="23">
        <v>61744</v>
      </c>
      <c r="E21" s="31">
        <v>-3.4435304788415222E-2</v>
      </c>
      <c r="F21" s="31">
        <v>5.3558262305718585E-2</v>
      </c>
      <c r="G21" s="28"/>
      <c r="H21" s="23"/>
      <c r="J21" s="115"/>
      <c r="K21" s="30"/>
      <c r="M21" s="23"/>
      <c r="N21" s="23"/>
      <c r="O21" s="23"/>
    </row>
    <row r="22" spans="1:15" ht="18" customHeight="1" x14ac:dyDescent="0.2">
      <c r="A22" s="111" t="s">
        <v>270</v>
      </c>
      <c r="B22" s="23">
        <v>18936</v>
      </c>
      <c r="C22" s="23">
        <v>14930</v>
      </c>
      <c r="D22" s="23">
        <v>12634</v>
      </c>
      <c r="E22" s="31">
        <v>-0.1537843268586738</v>
      </c>
      <c r="F22" s="31">
        <v>1.0959041946917086E-2</v>
      </c>
      <c r="G22" s="28"/>
      <c r="H22" s="23"/>
      <c r="J22" s="115"/>
      <c r="K22" s="30"/>
      <c r="M22" s="23"/>
      <c r="N22" s="23"/>
      <c r="O22" s="23"/>
    </row>
    <row r="23" spans="1:15" ht="18" customHeight="1" x14ac:dyDescent="0.2">
      <c r="A23" s="26" t="s">
        <v>138</v>
      </c>
      <c r="B23" s="22">
        <v>4961103</v>
      </c>
      <c r="C23" s="22">
        <v>3749012</v>
      </c>
      <c r="D23" s="22">
        <v>3558927</v>
      </c>
      <c r="E23" s="27">
        <v>-5.0702691802533575E-2</v>
      </c>
      <c r="F23" s="27">
        <v>0.75532762025958</v>
      </c>
      <c r="G23" s="28"/>
      <c r="H23" s="22"/>
      <c r="J23" s="115"/>
      <c r="K23" s="30"/>
      <c r="M23" s="23"/>
      <c r="N23" s="23"/>
      <c r="O23" s="23"/>
    </row>
    <row r="24" spans="1:15" ht="18" customHeight="1" x14ac:dyDescent="0.2">
      <c r="A24" s="111" t="s">
        <v>268</v>
      </c>
      <c r="B24" s="23">
        <v>2661860</v>
      </c>
      <c r="C24" s="23">
        <v>1989054</v>
      </c>
      <c r="D24" s="23">
        <v>2041862</v>
      </c>
      <c r="E24" s="31">
        <v>2.6549304342667418E-2</v>
      </c>
      <c r="F24" s="31">
        <v>0.5737296662730087</v>
      </c>
      <c r="G24" s="28"/>
      <c r="H24" s="23"/>
      <c r="M24" s="23"/>
      <c r="N24" s="23"/>
      <c r="O24" s="23"/>
    </row>
    <row r="25" spans="1:15" ht="18" customHeight="1" x14ac:dyDescent="0.2">
      <c r="A25" s="111" t="s">
        <v>269</v>
      </c>
      <c r="B25" s="23">
        <v>2058098</v>
      </c>
      <c r="C25" s="23">
        <v>1572782</v>
      </c>
      <c r="D25" s="23">
        <v>1383257</v>
      </c>
      <c r="E25" s="31">
        <v>-0.12050303220662495</v>
      </c>
      <c r="F25" s="31">
        <v>0.38867248471238663</v>
      </c>
      <c r="G25" s="28"/>
      <c r="H25" s="23"/>
    </row>
    <row r="26" spans="1:15" ht="18" customHeight="1" x14ac:dyDescent="0.2">
      <c r="A26" s="111" t="s">
        <v>270</v>
      </c>
      <c r="B26" s="23">
        <v>241145</v>
      </c>
      <c r="C26" s="23">
        <v>187176</v>
      </c>
      <c r="D26" s="23">
        <v>133808</v>
      </c>
      <c r="E26" s="31">
        <v>-0.28512202419113564</v>
      </c>
      <c r="F26" s="31">
        <v>3.7597849014604681E-2</v>
      </c>
      <c r="G26" s="28"/>
      <c r="H26" s="23"/>
      <c r="M26" s="23"/>
      <c r="N26" s="23"/>
      <c r="O26" s="23"/>
    </row>
    <row r="27" spans="1:15" ht="18" customHeight="1" x14ac:dyDescent="0.2">
      <c r="A27" s="365" t="s">
        <v>131</v>
      </c>
      <c r="B27" s="365"/>
      <c r="C27" s="365"/>
      <c r="D27" s="365"/>
      <c r="E27" s="365"/>
      <c r="F27" s="365"/>
      <c r="G27" s="28"/>
      <c r="H27" s="33"/>
      <c r="M27" s="23"/>
      <c r="N27" s="23"/>
      <c r="O27" s="23"/>
    </row>
    <row r="28" spans="1:15" ht="18" customHeight="1" x14ac:dyDescent="0.2">
      <c r="A28" s="58" t="s">
        <v>129</v>
      </c>
      <c r="B28" s="23">
        <v>10518278</v>
      </c>
      <c r="C28" s="23">
        <v>8458562</v>
      </c>
      <c r="D28" s="23">
        <v>7286558</v>
      </c>
      <c r="E28" s="31">
        <v>-0.13855830340901917</v>
      </c>
      <c r="F28" s="28"/>
      <c r="G28" s="28"/>
      <c r="H28" s="28"/>
      <c r="M28" s="23"/>
      <c r="N28" s="23"/>
      <c r="O28" s="23"/>
    </row>
    <row r="29" spans="1:15" ht="18" customHeight="1" x14ac:dyDescent="0.2">
      <c r="A29" s="26" t="s">
        <v>322</v>
      </c>
      <c r="B29" s="22">
        <v>5728013</v>
      </c>
      <c r="C29" s="22">
        <v>4770133</v>
      </c>
      <c r="D29" s="22">
        <v>4002794</v>
      </c>
      <c r="E29" s="27">
        <v>-0.16086322959967783</v>
      </c>
      <c r="F29" s="27">
        <v>0.54933948237288444</v>
      </c>
      <c r="G29" s="28"/>
      <c r="H29" s="33"/>
      <c r="M29" s="23"/>
      <c r="N29" s="23"/>
      <c r="O29" s="23"/>
    </row>
    <row r="30" spans="1:15" ht="18" customHeight="1" x14ac:dyDescent="0.2">
      <c r="A30" s="111" t="s">
        <v>323</v>
      </c>
      <c r="B30" s="23">
        <v>5321413</v>
      </c>
      <c r="C30" s="23">
        <v>4450117</v>
      </c>
      <c r="D30" s="23">
        <v>3740175</v>
      </c>
      <c r="E30" s="31">
        <v>-0.15953333361797004</v>
      </c>
      <c r="F30" s="31">
        <v>0.93439107783213426</v>
      </c>
      <c r="G30" s="28"/>
      <c r="H30" s="33"/>
      <c r="M30" s="23"/>
      <c r="N30" s="23"/>
      <c r="O30" s="23"/>
    </row>
    <row r="31" spans="1:15" ht="18" customHeight="1" x14ac:dyDescent="0.2">
      <c r="A31" s="111" t="s">
        <v>324</v>
      </c>
      <c r="B31" s="23">
        <v>-1774</v>
      </c>
      <c r="C31" s="23">
        <v>3796</v>
      </c>
      <c r="D31" s="23">
        <v>-15598</v>
      </c>
      <c r="E31" s="31">
        <v>-5.1090621707060064</v>
      </c>
      <c r="F31" s="31">
        <v>-3.8967781004968028E-3</v>
      </c>
      <c r="G31" s="28"/>
      <c r="H31" s="33"/>
      <c r="M31" s="23"/>
      <c r="N31" s="23"/>
      <c r="O31" s="23"/>
    </row>
    <row r="32" spans="1:15" ht="18" customHeight="1" x14ac:dyDescent="0.2">
      <c r="A32" s="111" t="s">
        <v>325</v>
      </c>
      <c r="B32" s="23">
        <v>408374</v>
      </c>
      <c r="C32" s="23">
        <v>316220</v>
      </c>
      <c r="D32" s="23">
        <v>278217</v>
      </c>
      <c r="E32" s="31">
        <v>-0.12017898931123901</v>
      </c>
      <c r="F32" s="31">
        <v>6.9505700268362544E-2</v>
      </c>
      <c r="G32" s="28"/>
      <c r="H32" s="33"/>
      <c r="M32" s="23"/>
      <c r="N32" s="23"/>
      <c r="O32" s="23"/>
    </row>
    <row r="33" spans="1:15" ht="18" customHeight="1" x14ac:dyDescent="0.2">
      <c r="A33" s="26" t="s">
        <v>326</v>
      </c>
      <c r="B33" s="22">
        <v>4790262</v>
      </c>
      <c r="C33" s="22">
        <v>3688431</v>
      </c>
      <c r="D33" s="22">
        <v>3283766</v>
      </c>
      <c r="E33" s="27">
        <v>-0.10971196153594848</v>
      </c>
      <c r="F33" s="27">
        <v>0.45066079210513388</v>
      </c>
      <c r="G33" s="28"/>
      <c r="H33" s="33"/>
      <c r="M33" s="23"/>
      <c r="N33" s="23"/>
      <c r="O33" s="23"/>
    </row>
    <row r="34" spans="1:15" ht="18" customHeight="1" x14ac:dyDescent="0.2">
      <c r="A34" s="111" t="s">
        <v>323</v>
      </c>
      <c r="B34" s="23">
        <v>1123947</v>
      </c>
      <c r="C34" s="23">
        <v>847334</v>
      </c>
      <c r="D34" s="23">
        <v>732225</v>
      </c>
      <c r="E34" s="31">
        <v>-0.13584843757007273</v>
      </c>
      <c r="F34" s="31">
        <v>0.22298330636226821</v>
      </c>
      <c r="G34" s="28"/>
      <c r="H34" s="33"/>
      <c r="M34" s="23"/>
      <c r="N34" s="23"/>
      <c r="O34" s="23"/>
    </row>
    <row r="35" spans="1:15" ht="18" customHeight="1" x14ac:dyDescent="0.2">
      <c r="A35" s="111" t="s">
        <v>324</v>
      </c>
      <c r="B35" s="23">
        <v>-679974</v>
      </c>
      <c r="C35" s="23">
        <v>-568022</v>
      </c>
      <c r="D35" s="23">
        <v>-221918</v>
      </c>
      <c r="E35" s="31">
        <v>0.60931442796229729</v>
      </c>
      <c r="F35" s="31">
        <v>-6.7580333068799667E-2</v>
      </c>
      <c r="G35" s="33"/>
      <c r="H35" s="33"/>
      <c r="M35" s="23"/>
      <c r="N35" s="23"/>
      <c r="O35" s="23"/>
    </row>
    <row r="36" spans="1:15" ht="18" customHeight="1" thickBot="1" x14ac:dyDescent="0.25">
      <c r="A36" s="64" t="s">
        <v>325</v>
      </c>
      <c r="B36" s="64">
        <v>4346289</v>
      </c>
      <c r="C36" s="64">
        <v>3409119</v>
      </c>
      <c r="D36" s="64">
        <v>2773459</v>
      </c>
      <c r="E36" s="65">
        <v>-0.18645873024672943</v>
      </c>
      <c r="F36" s="65">
        <v>0.84459702670653147</v>
      </c>
      <c r="G36" s="28"/>
      <c r="H36" s="33"/>
      <c r="M36" s="23"/>
      <c r="N36" s="23"/>
      <c r="O36" s="23"/>
    </row>
    <row r="37" spans="1:15" ht="25.5" customHeight="1" thickTop="1" x14ac:dyDescent="0.2">
      <c r="A37" s="372" t="s">
        <v>415</v>
      </c>
      <c r="B37" s="373"/>
      <c r="C37" s="373"/>
      <c r="D37" s="373"/>
      <c r="E37" s="373"/>
      <c r="F37" s="58"/>
      <c r="G37" s="58"/>
      <c r="H37" s="58"/>
      <c r="M37" s="23"/>
      <c r="N37" s="23"/>
      <c r="O37" s="23"/>
    </row>
    <row r="39" spans="1:15" ht="15.95" customHeight="1" x14ac:dyDescent="0.2">
      <c r="A39" s="380"/>
      <c r="B39" s="380"/>
      <c r="C39" s="380"/>
      <c r="D39" s="380"/>
      <c r="E39" s="380"/>
      <c r="F39" s="355"/>
      <c r="G39" s="355"/>
      <c r="H39" s="355"/>
    </row>
    <row r="40" spans="1:15" ht="15.95" customHeight="1" x14ac:dyDescent="0.2"/>
    <row r="41" spans="1:15" ht="15.95" customHeight="1" x14ac:dyDescent="0.2">
      <c r="G41" s="355"/>
    </row>
    <row r="42" spans="1:15" ht="15.95" customHeight="1" x14ac:dyDescent="0.2">
      <c r="H42" s="60"/>
      <c r="I42" s="30"/>
      <c r="J42" s="30"/>
      <c r="K42" s="30"/>
    </row>
    <row r="43" spans="1:15" ht="15.95" customHeight="1" x14ac:dyDescent="0.2">
      <c r="G43" s="355"/>
      <c r="I43" s="30"/>
      <c r="J43" s="30"/>
      <c r="K43" s="30"/>
    </row>
    <row r="44" spans="1:15" ht="15.95" customHeight="1" x14ac:dyDescent="0.2">
      <c r="I44" s="30"/>
      <c r="J44" s="30"/>
      <c r="K44" s="30"/>
    </row>
    <row r="45" spans="1:15" ht="15.95" customHeight="1" x14ac:dyDescent="0.2">
      <c r="G45" s="355"/>
      <c r="I45" s="30"/>
      <c r="J45" s="30"/>
      <c r="K45" s="30"/>
    </row>
    <row r="46" spans="1:15" ht="15.95" customHeight="1" x14ac:dyDescent="0.2">
      <c r="I46" s="30"/>
      <c r="J46" s="30"/>
      <c r="K46" s="30"/>
    </row>
    <row r="47" spans="1:15" ht="15.95" customHeight="1" x14ac:dyDescent="0.2">
      <c r="G47" s="355"/>
      <c r="I47" s="30"/>
      <c r="J47" s="30"/>
      <c r="K47" s="30"/>
    </row>
    <row r="48" spans="1:15" ht="15.95" customHeight="1" x14ac:dyDescent="0.2">
      <c r="I48" s="30"/>
      <c r="J48" s="30"/>
      <c r="K48" s="30"/>
    </row>
    <row r="49" spans="7:11" ht="15.95" customHeight="1" x14ac:dyDescent="0.2">
      <c r="G49" s="355"/>
      <c r="I49" s="30"/>
      <c r="J49" s="30"/>
      <c r="K49" s="30"/>
    </row>
    <row r="50" spans="7:11" ht="15.95" customHeight="1" x14ac:dyDescent="0.2">
      <c r="I50" s="30"/>
      <c r="J50" s="30"/>
      <c r="K50" s="30"/>
    </row>
    <row r="51" spans="7:11" ht="15.95" customHeight="1" x14ac:dyDescent="0.2">
      <c r="G51" s="355"/>
    </row>
    <row r="52" spans="7:11" ht="15.95" customHeight="1" x14ac:dyDescent="0.2">
      <c r="I52" s="30"/>
      <c r="J52" s="30"/>
      <c r="K52" s="30"/>
    </row>
    <row r="53" spans="7:11" ht="15.95" customHeight="1" x14ac:dyDescent="0.2">
      <c r="G53" s="355"/>
      <c r="I53" s="30"/>
      <c r="J53" s="30"/>
      <c r="K53" s="30"/>
    </row>
    <row r="54" spans="7:11" ht="15.95" customHeight="1" x14ac:dyDescent="0.2">
      <c r="I54" s="30"/>
      <c r="J54" s="30"/>
      <c r="K54" s="30"/>
    </row>
    <row r="55" spans="7:11" ht="15.95" customHeight="1" x14ac:dyDescent="0.2">
      <c r="G55" s="355"/>
      <c r="I55" s="30"/>
      <c r="J55" s="30"/>
      <c r="K55" s="30"/>
    </row>
    <row r="56" spans="7:11" ht="15.95" customHeight="1" x14ac:dyDescent="0.2">
      <c r="I56" s="30"/>
      <c r="J56" s="30"/>
      <c r="K56" s="30"/>
    </row>
    <row r="57" spans="7:11" ht="15.95" customHeight="1" x14ac:dyDescent="0.2">
      <c r="G57" s="355"/>
      <c r="I57" s="30"/>
      <c r="J57" s="30"/>
      <c r="K57" s="30"/>
    </row>
    <row r="58" spans="7:11" ht="15.95" customHeight="1" x14ac:dyDescent="0.2">
      <c r="I58" s="30"/>
      <c r="J58" s="30"/>
      <c r="K58" s="30"/>
    </row>
    <row r="59" spans="7:11" ht="15.95" customHeight="1" x14ac:dyDescent="0.2">
      <c r="I59" s="30"/>
      <c r="J59" s="30"/>
      <c r="K59" s="30"/>
    </row>
    <row r="60" spans="7:11" ht="15.95" customHeight="1" x14ac:dyDescent="0.2">
      <c r="G60" s="355"/>
      <c r="I60" s="30"/>
      <c r="J60" s="30"/>
      <c r="K60" s="30"/>
    </row>
    <row r="61" spans="7:11" ht="15.95" customHeight="1" x14ac:dyDescent="0.2"/>
    <row r="62" spans="7:11" ht="15.95" customHeight="1" x14ac:dyDescent="0.2">
      <c r="G62" s="355"/>
      <c r="I62" s="30"/>
      <c r="J62" s="30"/>
      <c r="K62" s="30"/>
    </row>
    <row r="63" spans="7:11" ht="15.95" customHeight="1" x14ac:dyDescent="0.2">
      <c r="I63" s="30"/>
      <c r="J63" s="30"/>
      <c r="K63" s="30"/>
    </row>
    <row r="64" spans="7:11" ht="15.95" customHeight="1" x14ac:dyDescent="0.2">
      <c r="G64" s="355"/>
      <c r="I64" s="30"/>
      <c r="J64" s="30"/>
      <c r="K64" s="30"/>
    </row>
    <row r="65" spans="1:11" ht="15.95" customHeight="1" x14ac:dyDescent="0.2">
      <c r="I65" s="30"/>
      <c r="J65" s="30"/>
      <c r="K65" s="30"/>
    </row>
    <row r="66" spans="1:11" ht="15.95" customHeight="1" x14ac:dyDescent="0.2">
      <c r="G66" s="355"/>
      <c r="I66" s="30"/>
      <c r="J66" s="30"/>
      <c r="K66" s="30"/>
    </row>
    <row r="67" spans="1:11" ht="15.95" customHeight="1" x14ac:dyDescent="0.2">
      <c r="I67" s="30"/>
      <c r="J67" s="30"/>
      <c r="K67" s="30"/>
    </row>
    <row r="68" spans="1:11" ht="15.95" customHeight="1" x14ac:dyDescent="0.2">
      <c r="G68" s="355"/>
      <c r="I68" s="30"/>
      <c r="J68" s="30"/>
      <c r="K68" s="30"/>
    </row>
    <row r="69" spans="1:11" ht="15.95" customHeight="1" x14ac:dyDescent="0.2">
      <c r="I69" s="30"/>
      <c r="J69" s="30"/>
      <c r="K69" s="30"/>
    </row>
    <row r="70" spans="1:11" ht="15.95" customHeight="1" x14ac:dyDescent="0.2">
      <c r="G70" s="355"/>
      <c r="I70" s="30"/>
      <c r="J70" s="30"/>
      <c r="K70" s="30"/>
    </row>
    <row r="71" spans="1:11" ht="15.95" customHeight="1" x14ac:dyDescent="0.2"/>
    <row r="72" spans="1:11" ht="15.95" customHeight="1" x14ac:dyDescent="0.2">
      <c r="G72" s="355"/>
    </row>
    <row r="73" spans="1:11" ht="15.95" customHeight="1" x14ac:dyDescent="0.2"/>
    <row r="74" spans="1:11" ht="15.95" customHeight="1" x14ac:dyDescent="0.2">
      <c r="G74" s="355"/>
    </row>
    <row r="75" spans="1:11" ht="15.95" customHeight="1" x14ac:dyDescent="0.2"/>
    <row r="76" spans="1:11" ht="15.95" customHeight="1" x14ac:dyDescent="0.2">
      <c r="G76" s="355"/>
    </row>
    <row r="77" spans="1:11" ht="15.95" customHeight="1" x14ac:dyDescent="0.2"/>
    <row r="78" spans="1:11" ht="15.95" customHeight="1" x14ac:dyDescent="0.2">
      <c r="G78" s="355"/>
    </row>
    <row r="79" spans="1:11" ht="15.95" customHeight="1" x14ac:dyDescent="0.2">
      <c r="A79" s="29"/>
      <c r="B79" s="29"/>
      <c r="C79" s="29"/>
      <c r="D79" s="29"/>
      <c r="E79" s="29"/>
    </row>
    <row r="80" spans="1:11" ht="15.95" customHeight="1" thickBot="1" x14ac:dyDescent="0.25">
      <c r="A80" s="98"/>
      <c r="B80" s="98"/>
      <c r="C80" s="98"/>
      <c r="D80" s="98"/>
      <c r="E80" s="98"/>
      <c r="F80" s="98"/>
    </row>
    <row r="81" spans="1:6" ht="26.25" customHeight="1" thickTop="1" x14ac:dyDescent="0.2">
      <c r="A81" s="378"/>
      <c r="B81" s="379"/>
      <c r="C81" s="379"/>
      <c r="D81" s="379"/>
      <c r="E81" s="379"/>
      <c r="F81" s="29"/>
    </row>
  </sheetData>
  <mergeCells count="13">
    <mergeCell ref="A17:F17"/>
    <mergeCell ref="A7:F7"/>
    <mergeCell ref="C5:D5"/>
    <mergeCell ref="A81:E81"/>
    <mergeCell ref="A37:E37"/>
    <mergeCell ref="A39:E39"/>
    <mergeCell ref="A27:F27"/>
    <mergeCell ref="B5:B6"/>
    <mergeCell ref="A1:F1"/>
    <mergeCell ref="A2:F2"/>
    <mergeCell ref="A3:F3"/>
    <mergeCell ref="A4:F4"/>
    <mergeCell ref="N4:O4"/>
  </mergeCells>
  <phoneticPr fontId="0" type="noConversion"/>
  <printOptions horizontalCentered="1" verticalCentered="1"/>
  <pageMargins left="0.78740157480314965" right="0.78740157480314965" top="1.4566929133858268" bottom="0.78740157480314965" header="0" footer="0.59055118110236227"/>
  <pageSetup scale="85" orientation="portrait" r:id="rId1"/>
  <headerFooter alignWithMargins="0">
    <oddFooter>&amp;C&amp;P</oddFooter>
  </headerFooter>
  <rowBreaks count="1" manualBreakCount="1">
    <brk id="37" max="5" man="1"/>
  </rowBreaks>
  <colBreaks count="1" manualBreakCount="1">
    <brk id="7" max="74"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outlinePr summaryBelow="0"/>
  </sheetPr>
  <dimension ref="A1:IV83"/>
  <sheetViews>
    <sheetView workbookViewId="0">
      <selection sqref="A1:XFD1048576"/>
    </sheetView>
  </sheetViews>
  <sheetFormatPr baseColWidth="10" defaultColWidth="11.42578125" defaultRowHeight="12" x14ac:dyDescent="0.2"/>
  <cols>
    <col min="1" max="1" width="34.7109375" style="66" customWidth="1"/>
    <col min="2" max="2" width="13.7109375" style="66" customWidth="1"/>
    <col min="3" max="3" width="13.5703125" style="82" customWidth="1"/>
    <col min="4" max="4" width="11.7109375" style="66" customWidth="1"/>
    <col min="5" max="5" width="12.85546875" style="66" customWidth="1"/>
    <col min="6" max="6" width="12.7109375" style="66" customWidth="1"/>
    <col min="7" max="7" width="17.42578125" style="66" customWidth="1"/>
    <col min="8" max="13" width="14.28515625" style="66" customWidth="1"/>
    <col min="14" max="16384" width="11.42578125" style="66"/>
  </cols>
  <sheetData>
    <row r="1" spans="1:256" ht="15.95" customHeight="1" x14ac:dyDescent="0.2">
      <c r="A1" s="367" t="s">
        <v>426</v>
      </c>
      <c r="B1" s="367"/>
      <c r="C1" s="367"/>
      <c r="D1" s="367"/>
      <c r="U1" s="67"/>
      <c r="V1" s="67"/>
      <c r="W1" s="67"/>
      <c r="X1" s="67"/>
      <c r="Y1" s="67"/>
      <c r="Z1" s="67"/>
    </row>
    <row r="2" spans="1:256" ht="15.95" customHeight="1" x14ac:dyDescent="0.2">
      <c r="A2" s="365" t="s">
        <v>145</v>
      </c>
      <c r="B2" s="365"/>
      <c r="C2" s="365"/>
      <c r="D2" s="365"/>
      <c r="E2" s="67"/>
      <c r="F2" s="67"/>
      <c r="G2" s="67"/>
      <c r="H2" s="67"/>
      <c r="I2" s="67"/>
      <c r="J2" s="67"/>
      <c r="K2" s="67"/>
      <c r="L2" s="67"/>
      <c r="M2" s="67"/>
      <c r="N2" s="67"/>
      <c r="O2" s="67"/>
      <c r="P2" s="67"/>
      <c r="Q2" s="382"/>
      <c r="R2" s="382"/>
      <c r="S2" s="382"/>
      <c r="T2" s="382"/>
      <c r="U2" s="67"/>
      <c r="V2" s="67" t="s">
        <v>164</v>
      </c>
      <c r="W2" s="67"/>
      <c r="X2" s="67"/>
      <c r="Y2" s="67"/>
      <c r="Z2" s="67"/>
      <c r="AA2" s="356"/>
      <c r="AB2" s="356"/>
      <c r="AC2" s="382"/>
      <c r="AD2" s="382"/>
      <c r="AE2" s="382"/>
      <c r="AF2" s="382"/>
      <c r="AG2" s="382"/>
      <c r="AH2" s="382"/>
      <c r="AI2" s="382"/>
      <c r="AJ2" s="382"/>
      <c r="AK2" s="382"/>
      <c r="AL2" s="382"/>
      <c r="AM2" s="382"/>
      <c r="AN2" s="382"/>
      <c r="AO2" s="382"/>
      <c r="AP2" s="382"/>
      <c r="AQ2" s="382"/>
      <c r="AR2" s="382"/>
      <c r="AS2" s="382"/>
      <c r="AT2" s="382"/>
      <c r="AU2" s="382"/>
      <c r="AV2" s="382"/>
      <c r="AW2" s="382"/>
      <c r="AX2" s="382"/>
      <c r="AY2" s="382"/>
      <c r="AZ2" s="382"/>
      <c r="BA2" s="382"/>
      <c r="BB2" s="382"/>
      <c r="BC2" s="382"/>
      <c r="BD2" s="382"/>
      <c r="BE2" s="382"/>
      <c r="BF2" s="382"/>
      <c r="BG2" s="382"/>
      <c r="BH2" s="382"/>
      <c r="BI2" s="382"/>
      <c r="BJ2" s="382"/>
      <c r="BK2" s="382"/>
      <c r="BL2" s="382"/>
      <c r="BM2" s="382"/>
      <c r="BN2" s="382"/>
      <c r="BO2" s="382"/>
      <c r="BP2" s="382"/>
      <c r="BQ2" s="382"/>
      <c r="BR2" s="382"/>
      <c r="BS2" s="382"/>
      <c r="BT2" s="382"/>
      <c r="BU2" s="382"/>
      <c r="BV2" s="382"/>
      <c r="BW2" s="382"/>
      <c r="BX2" s="382"/>
      <c r="BY2" s="382"/>
      <c r="BZ2" s="382"/>
      <c r="CA2" s="382"/>
      <c r="CB2" s="382"/>
      <c r="CC2" s="382"/>
      <c r="CD2" s="382"/>
      <c r="CE2" s="382"/>
      <c r="CF2" s="382"/>
      <c r="CG2" s="382"/>
      <c r="CH2" s="382"/>
      <c r="CI2" s="382"/>
      <c r="CJ2" s="382"/>
      <c r="CK2" s="382"/>
      <c r="CL2" s="382"/>
      <c r="CM2" s="382"/>
      <c r="CN2" s="382"/>
      <c r="CO2" s="382"/>
      <c r="CP2" s="382"/>
      <c r="CQ2" s="382"/>
      <c r="CR2" s="382"/>
      <c r="CS2" s="382"/>
      <c r="CT2" s="382"/>
      <c r="CU2" s="382"/>
      <c r="CV2" s="382"/>
      <c r="CW2" s="382"/>
      <c r="CX2" s="382"/>
      <c r="CY2" s="382"/>
      <c r="CZ2" s="382"/>
      <c r="DA2" s="382"/>
      <c r="DB2" s="382"/>
      <c r="DC2" s="382"/>
      <c r="DD2" s="382"/>
      <c r="DE2" s="382"/>
      <c r="DF2" s="382"/>
      <c r="DG2" s="382"/>
      <c r="DH2" s="382"/>
      <c r="DI2" s="382"/>
      <c r="DJ2" s="382"/>
      <c r="DK2" s="382"/>
      <c r="DL2" s="382"/>
      <c r="DM2" s="382"/>
      <c r="DN2" s="382"/>
      <c r="DO2" s="382"/>
      <c r="DP2" s="382"/>
      <c r="DQ2" s="382"/>
      <c r="DR2" s="382"/>
      <c r="DS2" s="382"/>
      <c r="DT2" s="382"/>
      <c r="DU2" s="382"/>
      <c r="DV2" s="382"/>
      <c r="DW2" s="382"/>
      <c r="DX2" s="382"/>
      <c r="DY2" s="382"/>
      <c r="DZ2" s="382"/>
      <c r="EA2" s="382"/>
      <c r="EB2" s="382"/>
      <c r="EC2" s="382"/>
      <c r="ED2" s="382"/>
      <c r="EE2" s="382"/>
      <c r="EF2" s="382"/>
      <c r="EG2" s="382"/>
      <c r="EH2" s="382"/>
      <c r="EI2" s="382"/>
      <c r="EJ2" s="382"/>
      <c r="EK2" s="382"/>
      <c r="EL2" s="382"/>
      <c r="EM2" s="382"/>
      <c r="EN2" s="382"/>
      <c r="EO2" s="382"/>
      <c r="EP2" s="382"/>
      <c r="EQ2" s="382"/>
      <c r="ER2" s="382"/>
      <c r="ES2" s="382"/>
      <c r="ET2" s="382"/>
      <c r="EU2" s="382"/>
      <c r="EV2" s="382"/>
      <c r="EW2" s="382"/>
      <c r="EX2" s="382"/>
      <c r="EY2" s="382"/>
      <c r="EZ2" s="382"/>
      <c r="FA2" s="382"/>
      <c r="FB2" s="382"/>
      <c r="FC2" s="382"/>
      <c r="FD2" s="382"/>
      <c r="FE2" s="382"/>
      <c r="FF2" s="382"/>
      <c r="FG2" s="382"/>
      <c r="FH2" s="382"/>
      <c r="FI2" s="382"/>
      <c r="FJ2" s="382"/>
      <c r="FK2" s="382"/>
      <c r="FL2" s="382"/>
      <c r="FM2" s="382"/>
      <c r="FN2" s="382"/>
      <c r="FO2" s="382"/>
      <c r="FP2" s="382"/>
      <c r="FQ2" s="382"/>
      <c r="FR2" s="382"/>
      <c r="FS2" s="382"/>
      <c r="FT2" s="382"/>
      <c r="FU2" s="382"/>
      <c r="FV2" s="382"/>
      <c r="FW2" s="382"/>
      <c r="FX2" s="382"/>
      <c r="FY2" s="382"/>
      <c r="FZ2" s="382"/>
      <c r="GA2" s="382"/>
      <c r="GB2" s="382"/>
      <c r="GC2" s="382"/>
      <c r="GD2" s="382"/>
      <c r="GE2" s="382"/>
      <c r="GF2" s="382"/>
      <c r="GG2" s="382"/>
      <c r="GH2" s="382"/>
      <c r="GI2" s="382"/>
      <c r="GJ2" s="382"/>
      <c r="GK2" s="382"/>
      <c r="GL2" s="382"/>
      <c r="GM2" s="382"/>
      <c r="GN2" s="382"/>
      <c r="GO2" s="382"/>
      <c r="GP2" s="382"/>
      <c r="GQ2" s="382"/>
      <c r="GR2" s="382"/>
      <c r="GS2" s="382"/>
      <c r="GT2" s="382"/>
      <c r="GU2" s="382"/>
      <c r="GV2" s="382"/>
      <c r="GW2" s="382"/>
      <c r="GX2" s="382"/>
      <c r="GY2" s="382"/>
      <c r="GZ2" s="382"/>
      <c r="HA2" s="382"/>
      <c r="HB2" s="382"/>
      <c r="HC2" s="382"/>
      <c r="HD2" s="382"/>
      <c r="HE2" s="382"/>
      <c r="HF2" s="382"/>
      <c r="HG2" s="382"/>
      <c r="HH2" s="382"/>
      <c r="HI2" s="382"/>
      <c r="HJ2" s="382"/>
      <c r="HK2" s="382"/>
      <c r="HL2" s="382"/>
      <c r="HM2" s="382"/>
      <c r="HN2" s="382"/>
      <c r="HO2" s="382"/>
      <c r="HP2" s="382"/>
      <c r="HQ2" s="382"/>
      <c r="HR2" s="382"/>
      <c r="HS2" s="382"/>
      <c r="HT2" s="382"/>
      <c r="HU2" s="382"/>
      <c r="HV2" s="382"/>
      <c r="HW2" s="382"/>
      <c r="HX2" s="382"/>
      <c r="HY2" s="382"/>
      <c r="HZ2" s="382"/>
      <c r="IA2" s="382"/>
      <c r="IB2" s="382"/>
      <c r="IC2" s="382"/>
      <c r="ID2" s="382"/>
      <c r="IE2" s="382"/>
      <c r="IF2" s="382"/>
      <c r="IG2" s="382"/>
      <c r="IH2" s="382"/>
      <c r="II2" s="382"/>
      <c r="IJ2" s="382"/>
      <c r="IK2" s="382"/>
      <c r="IL2" s="382"/>
      <c r="IM2" s="382"/>
      <c r="IN2" s="382"/>
      <c r="IO2" s="382"/>
      <c r="IP2" s="382"/>
      <c r="IQ2" s="382"/>
      <c r="IR2" s="382"/>
      <c r="IS2" s="382"/>
      <c r="IT2" s="382"/>
      <c r="IU2" s="382"/>
      <c r="IV2" s="382"/>
    </row>
    <row r="3" spans="1:256" ht="15.95" customHeight="1" thickBot="1" x14ac:dyDescent="0.25">
      <c r="A3" s="388" t="s">
        <v>237</v>
      </c>
      <c r="B3" s="388"/>
      <c r="C3" s="388"/>
      <c r="D3" s="388"/>
      <c r="E3" s="67"/>
      <c r="F3" s="67"/>
      <c r="M3" s="67"/>
      <c r="N3" s="67"/>
      <c r="O3" s="67"/>
      <c r="P3" s="67"/>
      <c r="Q3" s="382"/>
      <c r="R3" s="382"/>
      <c r="S3" s="382"/>
      <c r="T3" s="382"/>
      <c r="U3" s="67"/>
      <c r="V3" s="67"/>
      <c r="W3" s="67"/>
      <c r="X3" s="67"/>
      <c r="Y3" s="67"/>
      <c r="Z3" s="67"/>
      <c r="AA3" s="356"/>
      <c r="AB3" s="356"/>
      <c r="AC3" s="382"/>
      <c r="AD3" s="382"/>
      <c r="AE3" s="382"/>
      <c r="AF3" s="382"/>
      <c r="AG3" s="382"/>
      <c r="AH3" s="382"/>
      <c r="AI3" s="382"/>
      <c r="AJ3" s="382"/>
      <c r="AK3" s="382"/>
      <c r="AL3" s="382"/>
      <c r="AM3" s="382"/>
      <c r="AN3" s="382"/>
      <c r="AO3" s="382"/>
      <c r="AP3" s="382"/>
      <c r="AQ3" s="382"/>
      <c r="AR3" s="382"/>
      <c r="AS3" s="382"/>
      <c r="AT3" s="382"/>
      <c r="AU3" s="382"/>
      <c r="AV3" s="382"/>
      <c r="AW3" s="382"/>
      <c r="AX3" s="382"/>
      <c r="AY3" s="382"/>
      <c r="AZ3" s="382"/>
      <c r="BA3" s="382"/>
      <c r="BB3" s="382"/>
      <c r="BC3" s="382"/>
      <c r="BD3" s="382"/>
      <c r="BE3" s="382"/>
      <c r="BF3" s="382"/>
      <c r="BG3" s="382"/>
      <c r="BH3" s="382"/>
      <c r="BI3" s="382"/>
      <c r="BJ3" s="382"/>
      <c r="BK3" s="382"/>
      <c r="BL3" s="382"/>
      <c r="BM3" s="382"/>
      <c r="BN3" s="382"/>
      <c r="BO3" s="382"/>
      <c r="BP3" s="382"/>
      <c r="BQ3" s="382"/>
      <c r="BR3" s="382"/>
      <c r="BS3" s="382"/>
      <c r="BT3" s="382"/>
      <c r="BU3" s="382"/>
      <c r="BV3" s="382"/>
      <c r="BW3" s="382"/>
      <c r="BX3" s="382"/>
      <c r="BY3" s="382"/>
      <c r="BZ3" s="382"/>
      <c r="CA3" s="382"/>
      <c r="CB3" s="382"/>
      <c r="CC3" s="382"/>
      <c r="CD3" s="382"/>
      <c r="CE3" s="382"/>
      <c r="CF3" s="382"/>
      <c r="CG3" s="382"/>
      <c r="CH3" s="382"/>
      <c r="CI3" s="382"/>
      <c r="CJ3" s="382"/>
      <c r="CK3" s="382"/>
      <c r="CL3" s="382"/>
      <c r="CM3" s="382"/>
      <c r="CN3" s="382"/>
      <c r="CO3" s="382"/>
      <c r="CP3" s="382"/>
      <c r="CQ3" s="382"/>
      <c r="CR3" s="382"/>
      <c r="CS3" s="382"/>
      <c r="CT3" s="382"/>
      <c r="CU3" s="382"/>
      <c r="CV3" s="382"/>
      <c r="CW3" s="382"/>
      <c r="CX3" s="382"/>
      <c r="CY3" s="382"/>
      <c r="CZ3" s="382"/>
      <c r="DA3" s="382"/>
      <c r="DB3" s="382"/>
      <c r="DC3" s="382"/>
      <c r="DD3" s="382"/>
      <c r="DE3" s="382"/>
      <c r="DF3" s="382"/>
      <c r="DG3" s="382"/>
      <c r="DH3" s="382"/>
      <c r="DI3" s="382"/>
      <c r="DJ3" s="382"/>
      <c r="DK3" s="382"/>
      <c r="DL3" s="382"/>
      <c r="DM3" s="382"/>
      <c r="DN3" s="382"/>
      <c r="DO3" s="382"/>
      <c r="DP3" s="382"/>
      <c r="DQ3" s="382"/>
      <c r="DR3" s="382"/>
      <c r="DS3" s="382"/>
      <c r="DT3" s="382"/>
      <c r="DU3" s="382"/>
      <c r="DV3" s="382"/>
      <c r="DW3" s="382"/>
      <c r="DX3" s="382"/>
      <c r="DY3" s="382"/>
      <c r="DZ3" s="382"/>
      <c r="EA3" s="382"/>
      <c r="EB3" s="382"/>
      <c r="EC3" s="382"/>
      <c r="ED3" s="382"/>
      <c r="EE3" s="382"/>
      <c r="EF3" s="382"/>
      <c r="EG3" s="382"/>
      <c r="EH3" s="382"/>
      <c r="EI3" s="382"/>
      <c r="EJ3" s="382"/>
      <c r="EK3" s="382"/>
      <c r="EL3" s="382"/>
      <c r="EM3" s="382"/>
      <c r="EN3" s="382"/>
      <c r="EO3" s="382"/>
      <c r="EP3" s="382"/>
      <c r="EQ3" s="382"/>
      <c r="ER3" s="382"/>
      <c r="ES3" s="382"/>
      <c r="ET3" s="382"/>
      <c r="EU3" s="382"/>
      <c r="EV3" s="382"/>
      <c r="EW3" s="382"/>
      <c r="EX3" s="382"/>
      <c r="EY3" s="382"/>
      <c r="EZ3" s="382"/>
      <c r="FA3" s="382"/>
      <c r="FB3" s="382"/>
      <c r="FC3" s="382"/>
      <c r="FD3" s="382"/>
      <c r="FE3" s="382"/>
      <c r="FF3" s="382"/>
      <c r="FG3" s="382"/>
      <c r="FH3" s="382"/>
      <c r="FI3" s="382"/>
      <c r="FJ3" s="382"/>
      <c r="FK3" s="382"/>
      <c r="FL3" s="382"/>
      <c r="FM3" s="382"/>
      <c r="FN3" s="382"/>
      <c r="FO3" s="382"/>
      <c r="FP3" s="382"/>
      <c r="FQ3" s="382"/>
      <c r="FR3" s="382"/>
      <c r="FS3" s="382"/>
      <c r="FT3" s="382"/>
      <c r="FU3" s="382"/>
      <c r="FV3" s="382"/>
      <c r="FW3" s="382"/>
      <c r="FX3" s="382"/>
      <c r="FY3" s="382"/>
      <c r="FZ3" s="382"/>
      <c r="GA3" s="382"/>
      <c r="GB3" s="382"/>
      <c r="GC3" s="382"/>
      <c r="GD3" s="382"/>
      <c r="GE3" s="382"/>
      <c r="GF3" s="382"/>
      <c r="GG3" s="382"/>
      <c r="GH3" s="382"/>
      <c r="GI3" s="382"/>
      <c r="GJ3" s="382"/>
      <c r="GK3" s="382"/>
      <c r="GL3" s="382"/>
      <c r="GM3" s="382"/>
      <c r="GN3" s="382"/>
      <c r="GO3" s="382"/>
      <c r="GP3" s="382"/>
      <c r="GQ3" s="382"/>
      <c r="GR3" s="382"/>
      <c r="GS3" s="382"/>
      <c r="GT3" s="382"/>
      <c r="GU3" s="382"/>
      <c r="GV3" s="382"/>
      <c r="GW3" s="382"/>
      <c r="GX3" s="382"/>
      <c r="GY3" s="382"/>
      <c r="GZ3" s="382"/>
      <c r="HA3" s="382"/>
      <c r="HB3" s="382"/>
      <c r="HC3" s="382"/>
      <c r="HD3" s="382"/>
      <c r="HE3" s="382"/>
      <c r="HF3" s="382"/>
      <c r="HG3" s="382"/>
      <c r="HH3" s="382"/>
      <c r="HI3" s="382"/>
      <c r="HJ3" s="382"/>
      <c r="HK3" s="382"/>
      <c r="HL3" s="382"/>
      <c r="HM3" s="382"/>
      <c r="HN3" s="382"/>
      <c r="HO3" s="382"/>
      <c r="HP3" s="382"/>
      <c r="HQ3" s="382"/>
      <c r="HR3" s="382"/>
      <c r="HS3" s="382"/>
      <c r="HT3" s="382"/>
      <c r="HU3" s="382"/>
      <c r="HV3" s="382"/>
      <c r="HW3" s="382"/>
      <c r="HX3" s="382"/>
      <c r="HY3" s="382"/>
      <c r="HZ3" s="382"/>
      <c r="IA3" s="382"/>
      <c r="IB3" s="382"/>
      <c r="IC3" s="382"/>
      <c r="ID3" s="382"/>
      <c r="IE3" s="382"/>
      <c r="IF3" s="382"/>
      <c r="IG3" s="382"/>
      <c r="IH3" s="382"/>
      <c r="II3" s="382"/>
      <c r="IJ3" s="382"/>
      <c r="IK3" s="382"/>
      <c r="IL3" s="382"/>
      <c r="IM3" s="382"/>
      <c r="IN3" s="382"/>
      <c r="IO3" s="382"/>
      <c r="IP3" s="382"/>
      <c r="IQ3" s="382"/>
      <c r="IR3" s="382"/>
      <c r="IS3" s="382"/>
      <c r="IT3" s="382"/>
      <c r="IU3" s="382"/>
      <c r="IV3" s="382"/>
    </row>
    <row r="4" spans="1:256" s="67" customFormat="1" ht="14.1" customHeight="1" thickTop="1" x14ac:dyDescent="0.2">
      <c r="A4" s="38" t="s">
        <v>146</v>
      </c>
      <c r="B4" s="62" t="s">
        <v>4</v>
      </c>
      <c r="C4" s="62" t="s">
        <v>5</v>
      </c>
      <c r="D4" s="62" t="s">
        <v>33</v>
      </c>
      <c r="U4" s="66"/>
      <c r="V4" s="66" t="s">
        <v>32</v>
      </c>
      <c r="W4" s="68">
        <v>11998323.999999998</v>
      </c>
      <c r="X4" s="69">
        <v>100</v>
      </c>
      <c r="Y4" s="66"/>
      <c r="Z4" s="66"/>
    </row>
    <row r="5" spans="1:256" s="67" customFormat="1" ht="14.1" customHeight="1" thickBot="1" x14ac:dyDescent="0.25">
      <c r="A5" s="63"/>
      <c r="B5" s="39"/>
      <c r="C5" s="244"/>
      <c r="D5" s="39"/>
      <c r="E5" s="71"/>
      <c r="F5" s="71"/>
      <c r="U5" s="66"/>
      <c r="V5" s="66" t="s">
        <v>38</v>
      </c>
      <c r="W5" s="68">
        <v>5151727.5678999964</v>
      </c>
      <c r="X5" s="72">
        <v>42.937059941871858</v>
      </c>
      <c r="Y5" s="66"/>
      <c r="Z5" s="66"/>
    </row>
    <row r="6" spans="1:256" ht="14.1" customHeight="1" thickTop="1" x14ac:dyDescent="0.2">
      <c r="A6" s="387" t="s">
        <v>35</v>
      </c>
      <c r="B6" s="387"/>
      <c r="C6" s="387"/>
      <c r="D6" s="387"/>
      <c r="E6" s="67"/>
      <c r="F6" s="67"/>
      <c r="V6" s="66" t="s">
        <v>36</v>
      </c>
      <c r="W6" s="68">
        <v>453156.49660999974</v>
      </c>
      <c r="X6" s="72">
        <v>3.7768316359018126</v>
      </c>
    </row>
    <row r="7" spans="1:256" ht="14.1" customHeight="1" x14ac:dyDescent="0.2">
      <c r="A7" s="245">
        <v>2019</v>
      </c>
      <c r="B7" s="246">
        <v>7698818.4647799991</v>
      </c>
      <c r="C7" s="167">
        <v>445254.84826000023</v>
      </c>
      <c r="D7" s="246">
        <v>7253563.6165199988</v>
      </c>
      <c r="E7" s="73"/>
      <c r="F7" s="73"/>
      <c r="V7" s="66" t="s">
        <v>37</v>
      </c>
      <c r="W7" s="68">
        <v>3184750.0362699996</v>
      </c>
      <c r="X7" s="72">
        <v>26.543290848538515</v>
      </c>
    </row>
    <row r="8" spans="1:256" ht="14.1" customHeight="1" x14ac:dyDescent="0.2">
      <c r="A8" s="247" t="s">
        <v>521</v>
      </c>
      <c r="B8" s="246">
        <v>5876905.2669099979</v>
      </c>
      <c r="C8" s="167">
        <v>349111.0503399999</v>
      </c>
      <c r="D8" s="246">
        <v>5527794.2165699983</v>
      </c>
      <c r="E8" s="73"/>
      <c r="F8" s="73"/>
      <c r="V8" s="66" t="s">
        <v>39</v>
      </c>
      <c r="W8" s="68">
        <v>1999571.3182700004</v>
      </c>
      <c r="X8" s="72">
        <v>16.66542192284523</v>
      </c>
    </row>
    <row r="9" spans="1:256" ht="14.1" customHeight="1" x14ac:dyDescent="0.2">
      <c r="A9" s="247" t="s">
        <v>522</v>
      </c>
      <c r="B9" s="246">
        <v>5151727.5678999964</v>
      </c>
      <c r="C9" s="167">
        <v>374898.61548999965</v>
      </c>
      <c r="D9" s="246">
        <v>4776828.9524099967</v>
      </c>
      <c r="E9" s="73"/>
      <c r="F9" s="73"/>
      <c r="V9" s="66" t="s">
        <v>40</v>
      </c>
      <c r="W9" s="68">
        <v>1209118.5809500031</v>
      </c>
      <c r="X9" s="72">
        <v>10.077395650842595</v>
      </c>
    </row>
    <row r="10" spans="1:256" ht="14.1" customHeight="1" x14ac:dyDescent="0.2">
      <c r="A10" s="166" t="s">
        <v>523</v>
      </c>
      <c r="B10" s="250">
        <v>-12.339448503502769</v>
      </c>
      <c r="C10" s="250">
        <v>7.386636752083664</v>
      </c>
      <c r="D10" s="250">
        <v>-13.585260860632697</v>
      </c>
      <c r="E10" s="75"/>
      <c r="F10" s="75"/>
      <c r="V10" s="67" t="s">
        <v>165</v>
      </c>
    </row>
    <row r="11" spans="1:256" ht="14.1" customHeight="1" x14ac:dyDescent="0.2">
      <c r="A11" s="166"/>
      <c r="B11" s="248"/>
      <c r="C11" s="249"/>
      <c r="D11" s="248"/>
      <c r="E11" s="75"/>
      <c r="F11" s="75"/>
      <c r="G11"/>
      <c r="H11" s="306"/>
      <c r="I11" s="306"/>
      <c r="J11" s="350"/>
      <c r="K11" s="350"/>
      <c r="L11" s="350"/>
      <c r="M11" s="350"/>
      <c r="V11" s="66" t="s">
        <v>34</v>
      </c>
      <c r="W11" s="68">
        <v>4711766</v>
      </c>
      <c r="X11" s="69">
        <v>100.00000000000003</v>
      </c>
    </row>
    <row r="12" spans="1:256" ht="14.1" customHeight="1" x14ac:dyDescent="0.2">
      <c r="A12" s="387" t="s">
        <v>374</v>
      </c>
      <c r="B12" s="387"/>
      <c r="C12" s="387"/>
      <c r="D12" s="387"/>
      <c r="E12" s="67"/>
      <c r="F12" s="67"/>
      <c r="G12"/>
      <c r="H12" s="306"/>
      <c r="I12" s="306"/>
      <c r="J12" s="350"/>
      <c r="K12" s="350"/>
      <c r="L12" s="350"/>
      <c r="M12" s="350"/>
      <c r="V12" s="66" t="s">
        <v>38</v>
      </c>
      <c r="W12" s="68">
        <v>374898.61548999965</v>
      </c>
      <c r="X12" s="72">
        <v>7.956647581607398</v>
      </c>
    </row>
    <row r="13" spans="1:256" ht="14.1" customHeight="1" x14ac:dyDescent="0.2">
      <c r="A13" s="245">
        <v>2019</v>
      </c>
      <c r="B13" s="246">
        <v>2752380.4425699995</v>
      </c>
      <c r="C13" s="167">
        <v>784386.06113000016</v>
      </c>
      <c r="D13" s="246">
        <v>1967994.3814399992</v>
      </c>
      <c r="E13" s="73"/>
      <c r="F13" s="73"/>
      <c r="G13"/>
      <c r="H13" s="306"/>
      <c r="I13" s="306"/>
      <c r="J13" s="350"/>
      <c r="K13" s="350"/>
      <c r="L13" s="350"/>
      <c r="M13" s="350"/>
      <c r="V13" s="66" t="s">
        <v>36</v>
      </c>
      <c r="W13" s="68">
        <v>2437722.9122199989</v>
      </c>
      <c r="X13" s="72">
        <v>51.736926498896572</v>
      </c>
    </row>
    <row r="14" spans="1:256" ht="14.1" customHeight="1" x14ac:dyDescent="0.2">
      <c r="A14" s="247" t="s">
        <v>521</v>
      </c>
      <c r="B14" s="246">
        <v>2173525.6927300002</v>
      </c>
      <c r="C14" s="167">
        <v>604224.62524999992</v>
      </c>
      <c r="D14" s="246">
        <v>1569301.0674800002</v>
      </c>
      <c r="E14" s="73"/>
      <c r="F14" s="73"/>
      <c r="G14"/>
      <c r="H14" s="306"/>
      <c r="I14" s="306"/>
      <c r="J14" s="350"/>
      <c r="K14" s="350"/>
      <c r="L14" s="350"/>
      <c r="M14" s="350"/>
      <c r="V14" s="66" t="s">
        <v>37</v>
      </c>
      <c r="W14" s="68">
        <v>941750.9456900002</v>
      </c>
      <c r="X14" s="72">
        <v>19.987218076831496</v>
      </c>
    </row>
    <row r="15" spans="1:256" ht="14.1" customHeight="1" x14ac:dyDescent="0.2">
      <c r="A15" s="247" t="s">
        <v>522</v>
      </c>
      <c r="B15" s="246">
        <v>1999571.3182700004</v>
      </c>
      <c r="C15" s="167">
        <v>533507.32615999994</v>
      </c>
      <c r="D15" s="246">
        <v>1466063.9921100005</v>
      </c>
      <c r="E15" s="73"/>
      <c r="F15" s="73"/>
      <c r="G15"/>
      <c r="H15"/>
      <c r="I15"/>
      <c r="J15"/>
      <c r="K15"/>
      <c r="V15" s="66" t="s">
        <v>39</v>
      </c>
      <c r="W15" s="68">
        <v>533507.32615999994</v>
      </c>
      <c r="X15" s="72">
        <v>11.322873974641354</v>
      </c>
    </row>
    <row r="16" spans="1:256" ht="14.1" customHeight="1" x14ac:dyDescent="0.2">
      <c r="A16" s="245" t="s">
        <v>523</v>
      </c>
      <c r="B16" s="250">
        <v>-8.0033272687708106</v>
      </c>
      <c r="C16" s="250">
        <v>-11.703809499776751</v>
      </c>
      <c r="D16" s="250">
        <v>-6.5785385296257326</v>
      </c>
      <c r="E16" s="75"/>
      <c r="F16" s="75"/>
      <c r="G16"/>
      <c r="H16" s="306"/>
      <c r="I16" s="306"/>
      <c r="J16" s="306"/>
      <c r="K16" s="306"/>
      <c r="L16" s="350"/>
      <c r="M16" s="350"/>
      <c r="V16" s="66" t="s">
        <v>40</v>
      </c>
      <c r="W16" s="68">
        <v>423886.20044000167</v>
      </c>
      <c r="X16" s="72">
        <v>8.9963338680231928</v>
      </c>
    </row>
    <row r="17" spans="1:13" ht="14.1" customHeight="1" x14ac:dyDescent="0.2">
      <c r="A17" s="166"/>
      <c r="B17" s="250"/>
      <c r="C17" s="251"/>
      <c r="D17" s="250"/>
      <c r="E17" s="75"/>
      <c r="F17" s="75"/>
      <c r="G17" s="40"/>
      <c r="H17" s="40"/>
      <c r="I17" s="40"/>
      <c r="J17" s="306"/>
      <c r="K17" s="306"/>
      <c r="L17" s="350"/>
      <c r="M17" s="350"/>
    </row>
    <row r="18" spans="1:13" ht="14.1" customHeight="1" x14ac:dyDescent="0.2">
      <c r="A18" s="387" t="s">
        <v>36</v>
      </c>
      <c r="B18" s="387"/>
      <c r="C18" s="387"/>
      <c r="D18" s="387"/>
      <c r="E18" s="67"/>
      <c r="F18" s="67"/>
      <c r="G18" s="40"/>
      <c r="H18" s="40"/>
      <c r="I18" s="40"/>
      <c r="J18" s="306"/>
      <c r="K18" s="306"/>
      <c r="L18" s="350"/>
      <c r="M18" s="350"/>
    </row>
    <row r="19" spans="1:13" ht="14.1" customHeight="1" x14ac:dyDescent="0.2">
      <c r="A19" s="245">
        <v>2019</v>
      </c>
      <c r="B19" s="246">
        <v>585017.54407999991</v>
      </c>
      <c r="C19" s="167">
        <v>3220357.8241300015</v>
      </c>
      <c r="D19" s="246">
        <v>-2635340.2800500016</v>
      </c>
      <c r="E19" s="73"/>
      <c r="F19" s="73"/>
      <c r="G19" s="221"/>
      <c r="H19" s="306"/>
      <c r="I19" s="306"/>
      <c r="J19" s="306"/>
      <c r="K19" s="306"/>
      <c r="L19" s="350"/>
      <c r="M19" s="350"/>
    </row>
    <row r="20" spans="1:13" ht="14.1" customHeight="1" x14ac:dyDescent="0.2">
      <c r="A20" s="247" t="s">
        <v>521</v>
      </c>
      <c r="B20" s="246">
        <v>430116.9059700002</v>
      </c>
      <c r="C20" s="167">
        <v>2414654.3607900003</v>
      </c>
      <c r="D20" s="246">
        <v>-1984537.4548200001</v>
      </c>
      <c r="E20" s="73"/>
      <c r="F20" s="73"/>
      <c r="G20"/>
      <c r="H20"/>
      <c r="I20"/>
      <c r="J20"/>
      <c r="K20"/>
    </row>
    <row r="21" spans="1:13" ht="14.1" customHeight="1" x14ac:dyDescent="0.2">
      <c r="A21" s="247" t="s">
        <v>522</v>
      </c>
      <c r="B21" s="246">
        <v>453156.49660999974</v>
      </c>
      <c r="C21" s="167">
        <v>2437722.9122199989</v>
      </c>
      <c r="D21" s="246">
        <v>-1984566.4156099991</v>
      </c>
      <c r="E21" s="73"/>
      <c r="F21" s="73"/>
      <c r="G21"/>
      <c r="H21"/>
      <c r="I21"/>
      <c r="J21"/>
      <c r="K21"/>
    </row>
    <row r="22" spans="1:13" ht="14.1" customHeight="1" x14ac:dyDescent="0.2">
      <c r="A22" s="245" t="s">
        <v>523</v>
      </c>
      <c r="B22" s="250">
        <v>5.3565880160047818</v>
      </c>
      <c r="C22" s="250">
        <v>0.95535625324243423</v>
      </c>
      <c r="D22" s="250">
        <v>1.4593219154646064E-3</v>
      </c>
      <c r="E22" s="75"/>
      <c r="F22" s="75"/>
      <c r="G22"/>
      <c r="H22"/>
      <c r="I22"/>
      <c r="J22"/>
      <c r="K22"/>
    </row>
    <row r="23" spans="1:13" ht="14.1" customHeight="1" x14ac:dyDescent="0.2">
      <c r="A23" s="166"/>
      <c r="B23" s="250"/>
      <c r="C23" s="251"/>
      <c r="D23" s="250"/>
      <c r="E23" s="75"/>
      <c r="F23" s="75"/>
      <c r="G23"/>
      <c r="H23"/>
      <c r="I23"/>
      <c r="J23"/>
      <c r="K23"/>
    </row>
    <row r="24" spans="1:13" ht="14.1" customHeight="1" x14ac:dyDescent="0.2">
      <c r="A24" s="387" t="s">
        <v>37</v>
      </c>
      <c r="B24" s="387"/>
      <c r="C24" s="387"/>
      <c r="D24" s="387"/>
      <c r="E24" s="67"/>
      <c r="F24" s="67"/>
      <c r="G24"/>
      <c r="H24"/>
      <c r="I24"/>
      <c r="J24"/>
      <c r="K24"/>
    </row>
    <row r="25" spans="1:13" ht="14.1" customHeight="1" x14ac:dyDescent="0.2">
      <c r="A25" s="245">
        <v>2019</v>
      </c>
      <c r="B25" s="246">
        <v>4169227.7699499968</v>
      </c>
      <c r="C25" s="167">
        <v>1362187.1103100001</v>
      </c>
      <c r="D25" s="246">
        <v>2807040.6596399965</v>
      </c>
      <c r="E25" s="73"/>
      <c r="F25" s="73"/>
      <c r="G25" s="68"/>
      <c r="H25" s="68"/>
      <c r="I25" s="68"/>
      <c r="J25" s="68"/>
    </row>
    <row r="26" spans="1:13" ht="14.1" customHeight="1" x14ac:dyDescent="0.2">
      <c r="A26" s="247" t="s">
        <v>521</v>
      </c>
      <c r="B26" s="246">
        <v>3414267.8156399997</v>
      </c>
      <c r="C26" s="167">
        <v>1034875.9503199999</v>
      </c>
      <c r="D26" s="246">
        <v>2379391.8653199999</v>
      </c>
      <c r="E26" s="73"/>
      <c r="F26" s="73"/>
    </row>
    <row r="27" spans="1:13" ht="14.1" customHeight="1" x14ac:dyDescent="0.2">
      <c r="A27" s="247" t="s">
        <v>522</v>
      </c>
      <c r="B27" s="246">
        <v>3184750.0362699996</v>
      </c>
      <c r="C27" s="167">
        <v>941750.9456900002</v>
      </c>
      <c r="D27" s="246">
        <v>2242999.0905799996</v>
      </c>
      <c r="E27" s="73"/>
      <c r="F27" s="73"/>
    </row>
    <row r="28" spans="1:13" ht="14.1" customHeight="1" x14ac:dyDescent="0.2">
      <c r="A28" s="245" t="s">
        <v>523</v>
      </c>
      <c r="B28" s="250">
        <v>-6.7223132971183546</v>
      </c>
      <c r="C28" s="250">
        <v>-8.9986635210919772</v>
      </c>
      <c r="D28" s="250">
        <v>-5.732253553016875</v>
      </c>
      <c r="E28" s="70"/>
      <c r="F28" s="75"/>
    </row>
    <row r="29" spans="1:13" ht="14.1" customHeight="1" x14ac:dyDescent="0.2">
      <c r="A29" s="166"/>
      <c r="B29" s="250"/>
      <c r="C29" s="251"/>
      <c r="D29" s="250"/>
      <c r="E29" s="75"/>
      <c r="F29" s="76"/>
      <c r="G29" s="77"/>
      <c r="H29" s="78"/>
    </row>
    <row r="30" spans="1:13" ht="14.1" customHeight="1" x14ac:dyDescent="0.2">
      <c r="A30" s="387" t="s">
        <v>147</v>
      </c>
      <c r="B30" s="387"/>
      <c r="C30" s="387"/>
      <c r="D30" s="387"/>
      <c r="E30" s="67"/>
      <c r="F30" s="67"/>
    </row>
    <row r="31" spans="1:13" ht="14.1" customHeight="1" x14ac:dyDescent="0.2">
      <c r="A31" s="245">
        <v>2019</v>
      </c>
      <c r="B31" s="246">
        <v>1658716.7786200047</v>
      </c>
      <c r="C31" s="167">
        <v>533697.15616999753</v>
      </c>
      <c r="D31" s="246">
        <v>1125019.622450009</v>
      </c>
      <c r="E31" s="79"/>
      <c r="F31" s="73"/>
      <c r="G31" s="73"/>
      <c r="H31" s="73"/>
    </row>
    <row r="32" spans="1:13" ht="14.1" customHeight="1" x14ac:dyDescent="0.2">
      <c r="A32" s="247" t="s">
        <v>521</v>
      </c>
      <c r="B32" s="246">
        <v>1365193.3187500015</v>
      </c>
      <c r="C32" s="167">
        <v>398581.01329999976</v>
      </c>
      <c r="D32" s="246">
        <v>966612.3054500008</v>
      </c>
      <c r="E32" s="80"/>
      <c r="F32" s="73"/>
      <c r="G32" s="73"/>
      <c r="H32" s="73"/>
    </row>
    <row r="33" spans="1:8" ht="14.1" customHeight="1" x14ac:dyDescent="0.2">
      <c r="A33" s="247" t="s">
        <v>522</v>
      </c>
      <c r="B33" s="246">
        <v>1209118.5809500031</v>
      </c>
      <c r="C33" s="167">
        <v>423886.20044000167</v>
      </c>
      <c r="D33" s="246">
        <v>785232.38051000237</v>
      </c>
      <c r="E33" s="80"/>
      <c r="F33" s="73"/>
      <c r="G33" s="73"/>
      <c r="H33" s="73"/>
    </row>
    <row r="34" spans="1:8" ht="14.1" customHeight="1" x14ac:dyDescent="0.2">
      <c r="A34" s="245" t="s">
        <v>523</v>
      </c>
      <c r="B34" s="250">
        <v>-11.432427602480766</v>
      </c>
      <c r="C34" s="250">
        <v>6.3488190093378805</v>
      </c>
      <c r="D34" s="250">
        <v>-18.764495746364208</v>
      </c>
      <c r="E34" s="75"/>
      <c r="F34" s="73"/>
      <c r="G34" s="73"/>
      <c r="H34" s="73"/>
    </row>
    <row r="35" spans="1:8" ht="14.1" customHeight="1" x14ac:dyDescent="0.2">
      <c r="A35" s="166"/>
      <c r="B35" s="246"/>
      <c r="C35" s="167"/>
      <c r="D35" s="115"/>
      <c r="E35" s="75"/>
      <c r="F35" s="81"/>
      <c r="G35" s="81"/>
      <c r="H35" s="73"/>
    </row>
    <row r="36" spans="1:8" ht="14.1" customHeight="1" x14ac:dyDescent="0.2">
      <c r="A36" s="365" t="s">
        <v>131</v>
      </c>
      <c r="B36" s="365"/>
      <c r="C36" s="365"/>
      <c r="D36" s="365"/>
      <c r="E36" s="77"/>
      <c r="F36" s="77"/>
      <c r="G36" s="77"/>
      <c r="H36" s="78"/>
    </row>
    <row r="37" spans="1:8" ht="14.1" customHeight="1" x14ac:dyDescent="0.2">
      <c r="A37" s="245">
        <v>2019</v>
      </c>
      <c r="B37" s="246">
        <v>16864161</v>
      </c>
      <c r="C37" s="167">
        <v>6345883</v>
      </c>
      <c r="D37" s="246">
        <v>10518278</v>
      </c>
      <c r="E37" s="79"/>
      <c r="F37" s="73"/>
      <c r="G37" s="73"/>
      <c r="H37" s="73"/>
    </row>
    <row r="38" spans="1:8" ht="14.1" customHeight="1" x14ac:dyDescent="0.2">
      <c r="A38" s="247" t="s">
        <v>521</v>
      </c>
      <c r="B38" s="246">
        <v>13260009</v>
      </c>
      <c r="C38" s="167">
        <v>4801447</v>
      </c>
      <c r="D38" s="246">
        <v>8458562</v>
      </c>
      <c r="E38" s="81"/>
      <c r="F38" s="73"/>
      <c r="G38" s="73"/>
      <c r="H38" s="73"/>
    </row>
    <row r="39" spans="1:8" ht="14.1" customHeight="1" x14ac:dyDescent="0.2">
      <c r="A39" s="247" t="s">
        <v>522</v>
      </c>
      <c r="B39" s="246">
        <v>11998324</v>
      </c>
      <c r="C39" s="167">
        <v>4711766</v>
      </c>
      <c r="D39" s="246">
        <v>7286558</v>
      </c>
      <c r="E39" s="81"/>
      <c r="F39" s="73"/>
      <c r="G39" s="73"/>
      <c r="H39" s="73"/>
    </row>
    <row r="40" spans="1:8" ht="14.1" customHeight="1" thickBot="1" x14ac:dyDescent="0.25">
      <c r="A40" s="252" t="s">
        <v>523</v>
      </c>
      <c r="B40" s="252">
        <v>-9.5149633759675449</v>
      </c>
      <c r="C40" s="252">
        <v>-1.8677911054729934</v>
      </c>
      <c r="D40" s="252">
        <v>-13.855830340901921</v>
      </c>
      <c r="E40" s="75"/>
      <c r="F40" s="73"/>
      <c r="G40" s="73"/>
      <c r="H40" s="73"/>
    </row>
    <row r="41" spans="1:8" ht="26.25" customHeight="1" thickTop="1" x14ac:dyDescent="0.2">
      <c r="A41" s="385" t="s">
        <v>417</v>
      </c>
      <c r="B41" s="386"/>
      <c r="C41" s="386"/>
      <c r="D41" s="386"/>
      <c r="E41" s="75"/>
      <c r="F41" s="73"/>
      <c r="G41" s="73"/>
      <c r="H41" s="73"/>
    </row>
    <row r="42" spans="1:8" ht="14.1" customHeight="1" x14ac:dyDescent="0.2">
      <c r="E42" s="75"/>
      <c r="F42" s="73"/>
      <c r="G42" s="73"/>
      <c r="H42" s="73"/>
    </row>
    <row r="43" spans="1:8" ht="14.1" customHeight="1" x14ac:dyDescent="0.2"/>
    <row r="44" spans="1:8" ht="14.1" customHeight="1" x14ac:dyDescent="0.2">
      <c r="E44" s="79"/>
      <c r="F44" s="68"/>
      <c r="G44" s="68"/>
      <c r="H44" s="68"/>
    </row>
    <row r="45" spans="1:8" ht="14.1" customHeight="1" x14ac:dyDescent="0.2">
      <c r="E45" s="81"/>
      <c r="F45" s="68"/>
      <c r="G45" s="68"/>
      <c r="H45" s="68"/>
    </row>
    <row r="46" spans="1:8" ht="14.1" customHeight="1" x14ac:dyDescent="0.2">
      <c r="E46" s="81"/>
      <c r="F46" s="68"/>
      <c r="G46" s="68"/>
      <c r="H46" s="68"/>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67"/>
      <c r="B82" s="67"/>
      <c r="C82" s="74"/>
      <c r="D82" s="67"/>
    </row>
    <row r="83" spans="1:4" ht="34.5" customHeight="1" x14ac:dyDescent="0.2">
      <c r="A83" s="383"/>
      <c r="B83" s="384"/>
      <c r="C83" s="384"/>
      <c r="D83" s="384"/>
    </row>
  </sheetData>
  <mergeCells count="127">
    <mergeCell ref="AW3:AZ3"/>
    <mergeCell ref="BA3:BD3"/>
    <mergeCell ref="BE3:BH3"/>
    <mergeCell ref="A1:D1"/>
    <mergeCell ref="A2:D2"/>
    <mergeCell ref="A3:D3"/>
    <mergeCell ref="A6:D6"/>
    <mergeCell ref="AC2:AF2"/>
    <mergeCell ref="AG2:AJ2"/>
    <mergeCell ref="Q2:T2"/>
    <mergeCell ref="AG3:AJ3"/>
    <mergeCell ref="AK2:AN2"/>
    <mergeCell ref="A83:D83"/>
    <mergeCell ref="A41:D41"/>
    <mergeCell ref="A12:D12"/>
    <mergeCell ref="A18:D18"/>
    <mergeCell ref="A24:D24"/>
    <mergeCell ref="A30:D30"/>
    <mergeCell ref="A36:D36"/>
    <mergeCell ref="AO3:AR3"/>
    <mergeCell ref="AS3:AV3"/>
    <mergeCell ref="BI2:BL2"/>
    <mergeCell ref="BM2:BP2"/>
    <mergeCell ref="BQ2:BT2"/>
    <mergeCell ref="BU2:BX2"/>
    <mergeCell ref="BY2:CB2"/>
    <mergeCell ref="CC2:CF2"/>
    <mergeCell ref="AO2:AR2"/>
    <mergeCell ref="AS2:AV2"/>
    <mergeCell ref="AW2:AZ2"/>
    <mergeCell ref="BA2:BD2"/>
    <mergeCell ref="BE2:BH2"/>
    <mergeCell ref="DE2:DH2"/>
    <mergeCell ref="DI2:DL2"/>
    <mergeCell ref="DM2:DP2"/>
    <mergeCell ref="DQ2:DT2"/>
    <mergeCell ref="DU2:DX2"/>
    <mergeCell ref="DY2:EB2"/>
    <mergeCell ref="CG2:CJ2"/>
    <mergeCell ref="CK2:CN2"/>
    <mergeCell ref="CO2:CR2"/>
    <mergeCell ref="CS2:CV2"/>
    <mergeCell ref="CW2:CZ2"/>
    <mergeCell ref="DA2:DD2"/>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DE3:DH3"/>
    <mergeCell ref="BM3:BP3"/>
    <mergeCell ref="BQ3:BT3"/>
    <mergeCell ref="BU3:BX3"/>
    <mergeCell ref="BY3:CB3"/>
    <mergeCell ref="CC3:CF3"/>
    <mergeCell ref="CG3:CJ3"/>
    <mergeCell ref="EG3:EJ3"/>
    <mergeCell ref="EK3:EN3"/>
    <mergeCell ref="CW3:CZ3"/>
    <mergeCell ref="DA3:DD3"/>
    <mergeCell ref="EO3:ER3"/>
    <mergeCell ref="ES3:EV3"/>
    <mergeCell ref="EW3:EZ3"/>
    <mergeCell ref="FA3:FD3"/>
    <mergeCell ref="DI3:DL3"/>
    <mergeCell ref="DM3:DP3"/>
    <mergeCell ref="DQ3:DT3"/>
    <mergeCell ref="DU3:DX3"/>
    <mergeCell ref="DY3:EB3"/>
    <mergeCell ref="EC3:EF3"/>
    <mergeCell ref="FE3:FH3"/>
    <mergeCell ref="FI3:FL3"/>
    <mergeCell ref="FM3:FP3"/>
    <mergeCell ref="FQ3:FT3"/>
    <mergeCell ref="GS3:GV3"/>
    <mergeCell ref="HE3:HH3"/>
    <mergeCell ref="GW3:GZ3"/>
    <mergeCell ref="FU3:FX3"/>
    <mergeCell ref="FY3:GB3"/>
    <mergeCell ref="GC3:GF3"/>
    <mergeCell ref="GG3:GJ3"/>
    <mergeCell ref="HI3:HL3"/>
    <mergeCell ref="HM3:HP3"/>
    <mergeCell ref="GK3:GN3"/>
    <mergeCell ref="GO3:GR3"/>
    <mergeCell ref="IS3:IV3"/>
    <mergeCell ref="HQ3:HT3"/>
    <mergeCell ref="HU3:HX3"/>
    <mergeCell ref="HY3:IB3"/>
    <mergeCell ref="IC3:IF3"/>
    <mergeCell ref="IG3:IJ3"/>
    <mergeCell ref="IK3:IN3"/>
    <mergeCell ref="IO3:IR3"/>
    <mergeCell ref="HA3:HD3"/>
  </mergeCells>
  <phoneticPr fontId="0" type="noConversion"/>
  <printOptions horizontalCentered="1" verticalCentered="1"/>
  <pageMargins left="0.78740157480314965" right="0.78740157480314965" top="1.8897637795275593" bottom="0.78740157480314965" header="0" footer="0.59055118110236227"/>
  <pageSetup scale="85" orientation="portrait" r:id="rId1"/>
  <headerFooter alignWithMargins="0">
    <oddFooter>&amp;C&amp;P</oddFooter>
  </headerFooter>
  <rowBreaks count="1" manualBreakCount="1">
    <brk id="41" max="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BQ96"/>
  <sheetViews>
    <sheetView workbookViewId="0">
      <selection sqref="A1:F1"/>
    </sheetView>
  </sheetViews>
  <sheetFormatPr baseColWidth="10" defaultColWidth="11.42578125" defaultRowHeight="11.25" x14ac:dyDescent="0.2"/>
  <cols>
    <col min="1" max="1" width="30.7109375" style="4" customWidth="1"/>
    <col min="2" max="2" width="12.28515625" style="4" bestFit="1" customWidth="1"/>
    <col min="3" max="5" width="11.42578125" style="4"/>
    <col min="6" max="6" width="14.5703125" style="8" bestFit="1" customWidth="1"/>
    <col min="7" max="16384" width="11.42578125" style="4"/>
  </cols>
  <sheetData>
    <row r="1" spans="1:6" ht="15.95" customHeight="1" x14ac:dyDescent="0.2">
      <c r="A1" s="389" t="s">
        <v>427</v>
      </c>
      <c r="B1" s="389"/>
      <c r="C1" s="389"/>
      <c r="D1" s="389"/>
      <c r="E1" s="389"/>
      <c r="F1" s="389"/>
    </row>
    <row r="2" spans="1:6" ht="15.95" customHeight="1" x14ac:dyDescent="0.2">
      <c r="A2" s="390" t="s">
        <v>148</v>
      </c>
      <c r="B2" s="390"/>
      <c r="C2" s="390"/>
      <c r="D2" s="390"/>
      <c r="E2" s="390"/>
      <c r="F2" s="390"/>
    </row>
    <row r="3" spans="1:6" ht="15.95" customHeight="1" thickBot="1" x14ac:dyDescent="0.25">
      <c r="A3" s="390" t="s">
        <v>238</v>
      </c>
      <c r="B3" s="390"/>
      <c r="C3" s="390"/>
      <c r="D3" s="390"/>
      <c r="E3" s="390"/>
      <c r="F3" s="390"/>
    </row>
    <row r="4" spans="1:6" ht="12.75" customHeight="1" thickTop="1" x14ac:dyDescent="0.2">
      <c r="A4" s="392" t="s">
        <v>22</v>
      </c>
      <c r="B4" s="395">
        <v>2019</v>
      </c>
      <c r="C4" s="394" t="s">
        <v>512</v>
      </c>
      <c r="D4" s="394"/>
      <c r="E4" s="99" t="s">
        <v>143</v>
      </c>
      <c r="F4" s="100" t="s">
        <v>134</v>
      </c>
    </row>
    <row r="5" spans="1:6" ht="13.5" customHeight="1" thickBot="1" x14ac:dyDescent="0.25">
      <c r="A5" s="393"/>
      <c r="B5" s="396"/>
      <c r="C5" s="360">
        <v>2019</v>
      </c>
      <c r="D5" s="360">
        <v>2020</v>
      </c>
      <c r="E5" s="48" t="s">
        <v>513</v>
      </c>
      <c r="F5" s="49">
        <v>2020</v>
      </c>
    </row>
    <row r="6" spans="1:6" ht="12" thickTop="1" x14ac:dyDescent="0.2">
      <c r="A6" s="46"/>
      <c r="B6" s="44"/>
      <c r="C6" s="44"/>
      <c r="D6" s="44"/>
      <c r="E6" s="44"/>
      <c r="F6" s="47"/>
    </row>
    <row r="7" spans="1:6" ht="12.75" customHeight="1" x14ac:dyDescent="0.2">
      <c r="A7" s="43" t="s">
        <v>16</v>
      </c>
      <c r="B7" s="44">
        <v>4720565.90601</v>
      </c>
      <c r="C7" s="44">
        <v>3489149.2728199982</v>
      </c>
      <c r="D7" s="44">
        <v>3210914.4315999965</v>
      </c>
      <c r="E7" s="3">
        <v>-7.9742888442008927E-2</v>
      </c>
      <c r="F7" s="45">
        <v>0.26761357932991281</v>
      </c>
    </row>
    <row r="8" spans="1:6" x14ac:dyDescent="0.2">
      <c r="A8" s="43" t="s">
        <v>12</v>
      </c>
      <c r="B8" s="44">
        <v>3285298.3329799967</v>
      </c>
      <c r="C8" s="44">
        <v>2716842.46606</v>
      </c>
      <c r="D8" s="44">
        <v>2544381.3093099995</v>
      </c>
      <c r="E8" s="3">
        <v>-6.3478526600074067E-2</v>
      </c>
      <c r="F8" s="45">
        <v>0.21206139368381779</v>
      </c>
    </row>
    <row r="9" spans="1:6" x14ac:dyDescent="0.2">
      <c r="A9" s="43" t="s">
        <v>13</v>
      </c>
      <c r="B9" s="44">
        <v>915585.35951000033</v>
      </c>
      <c r="C9" s="44">
        <v>737000.09904999961</v>
      </c>
      <c r="D9" s="44">
        <v>654206.48573000007</v>
      </c>
      <c r="E9" s="3">
        <v>-0.1123386732603175</v>
      </c>
      <c r="F9" s="45">
        <v>5.4524822444368071E-2</v>
      </c>
    </row>
    <row r="10" spans="1:6" x14ac:dyDescent="0.2">
      <c r="A10" s="43" t="s">
        <v>527</v>
      </c>
      <c r="B10" s="44">
        <v>806244.31214999931</v>
      </c>
      <c r="C10" s="44">
        <v>611310.58274999971</v>
      </c>
      <c r="D10" s="44">
        <v>528975.25936000037</v>
      </c>
      <c r="E10" s="3">
        <v>-0.13468656639250595</v>
      </c>
      <c r="F10" s="45">
        <v>4.4087429157605711E-2</v>
      </c>
    </row>
    <row r="11" spans="1:6" x14ac:dyDescent="0.2">
      <c r="A11" s="43" t="s">
        <v>101</v>
      </c>
      <c r="B11" s="44">
        <v>659085.84198000003</v>
      </c>
      <c r="C11" s="44">
        <v>531718.5233</v>
      </c>
      <c r="D11" s="44">
        <v>409906.01184000011</v>
      </c>
      <c r="E11" s="3">
        <v>-0.22909209689366467</v>
      </c>
      <c r="F11" s="45">
        <v>3.4163605836948573E-2</v>
      </c>
    </row>
    <row r="12" spans="1:6" x14ac:dyDescent="0.2">
      <c r="A12" s="43" t="s">
        <v>15</v>
      </c>
      <c r="B12" s="44">
        <v>538698.8269799999</v>
      </c>
      <c r="C12" s="44">
        <v>417590.53406999976</v>
      </c>
      <c r="D12" s="44">
        <v>397547.0895399999</v>
      </c>
      <c r="E12" s="3">
        <v>-4.7997842131737654E-2</v>
      </c>
      <c r="F12" s="45">
        <v>3.3133551781065411E-2</v>
      </c>
    </row>
    <row r="13" spans="1:6" x14ac:dyDescent="0.2">
      <c r="A13" s="43" t="s">
        <v>14</v>
      </c>
      <c r="B13" s="44">
        <v>557365.35239000013</v>
      </c>
      <c r="C13" s="44">
        <v>432322.18990999996</v>
      </c>
      <c r="D13" s="44">
        <v>393778.26787000004</v>
      </c>
      <c r="E13" s="3">
        <v>-8.9155548661575573E-2</v>
      </c>
      <c r="F13" s="45">
        <v>3.2819439437541446E-2</v>
      </c>
    </row>
    <row r="14" spans="1:6" x14ac:dyDescent="0.2">
      <c r="A14" s="43" t="s">
        <v>26</v>
      </c>
      <c r="B14" s="44">
        <v>403709.84177999984</v>
      </c>
      <c r="C14" s="44">
        <v>299599.93369000015</v>
      </c>
      <c r="D14" s="44">
        <v>315100.97323999979</v>
      </c>
      <c r="E14" s="3">
        <v>5.1739128774436781E-2</v>
      </c>
      <c r="F14" s="45">
        <v>2.6262082374171575E-2</v>
      </c>
    </row>
    <row r="15" spans="1:6" x14ac:dyDescent="0.2">
      <c r="A15" s="43" t="s">
        <v>18</v>
      </c>
      <c r="B15" s="44">
        <v>326564.0845800002</v>
      </c>
      <c r="C15" s="44">
        <v>265103.15966999996</v>
      </c>
      <c r="D15" s="44">
        <v>246590.45908999999</v>
      </c>
      <c r="E15" s="3">
        <v>-6.9832063122312688E-2</v>
      </c>
      <c r="F15" s="45">
        <v>2.055207536402584E-2</v>
      </c>
    </row>
    <row r="16" spans="1:6" x14ac:dyDescent="0.2">
      <c r="A16" s="43" t="s">
        <v>17</v>
      </c>
      <c r="B16" s="44">
        <v>364575.29584999988</v>
      </c>
      <c r="C16" s="44">
        <v>292292.04820999992</v>
      </c>
      <c r="D16" s="44">
        <v>243042.17003000004</v>
      </c>
      <c r="E16" s="3">
        <v>-0.16849544310769568</v>
      </c>
      <c r="F16" s="45">
        <v>2.025634330511495E-2</v>
      </c>
    </row>
    <row r="17" spans="1:9" x14ac:dyDescent="0.2">
      <c r="A17" s="43" t="s">
        <v>318</v>
      </c>
      <c r="B17" s="44">
        <v>306524.28534000006</v>
      </c>
      <c r="C17" s="44">
        <v>257252.82609000005</v>
      </c>
      <c r="D17" s="44">
        <v>239954.34672000012</v>
      </c>
      <c r="E17" s="3">
        <v>-6.7243107230036986E-2</v>
      </c>
      <c r="F17" s="45">
        <v>1.9998988752095718E-2</v>
      </c>
    </row>
    <row r="18" spans="1:9" x14ac:dyDescent="0.2">
      <c r="A18" s="43" t="s">
        <v>166</v>
      </c>
      <c r="B18" s="44">
        <v>356945.66247000004</v>
      </c>
      <c r="C18" s="44">
        <v>277310.99365000002</v>
      </c>
      <c r="D18" s="44">
        <v>229690.71076000013</v>
      </c>
      <c r="E18" s="3">
        <v>-0.17172158327809547</v>
      </c>
      <c r="F18" s="45">
        <v>1.9143566281423982E-2</v>
      </c>
    </row>
    <row r="19" spans="1:9" x14ac:dyDescent="0.2">
      <c r="A19" s="43" t="s">
        <v>19</v>
      </c>
      <c r="B19" s="44">
        <v>304728.59238999977</v>
      </c>
      <c r="C19" s="44">
        <v>248777.11743000007</v>
      </c>
      <c r="D19" s="44">
        <v>215888.06426000007</v>
      </c>
      <c r="E19" s="3">
        <v>-0.13220288710537934</v>
      </c>
      <c r="F19" s="45">
        <v>1.7993185069848094E-2</v>
      </c>
    </row>
    <row r="20" spans="1:9" x14ac:dyDescent="0.2">
      <c r="A20" s="43" t="s">
        <v>350</v>
      </c>
      <c r="B20" s="44">
        <v>269671.99471</v>
      </c>
      <c r="C20" s="44">
        <v>220291.72980000003</v>
      </c>
      <c r="D20" s="44">
        <v>178221.11312999998</v>
      </c>
      <c r="E20" s="3">
        <v>-0.19097683198636375</v>
      </c>
      <c r="F20" s="45">
        <v>1.4853834012983812E-2</v>
      </c>
    </row>
    <row r="21" spans="1:9" x14ac:dyDescent="0.2">
      <c r="A21" s="43" t="s">
        <v>317</v>
      </c>
      <c r="B21" s="44">
        <v>176069.17367000008</v>
      </c>
      <c r="C21" s="44">
        <v>152043.18252999999</v>
      </c>
      <c r="D21" s="44">
        <v>149752.33176999984</v>
      </c>
      <c r="E21" s="3">
        <v>-1.5067106080525075E-2</v>
      </c>
      <c r="F21" s="45">
        <v>1.248110417504977E-2</v>
      </c>
    </row>
    <row r="22" spans="1:9" x14ac:dyDescent="0.2">
      <c r="A22" s="46" t="s">
        <v>20</v>
      </c>
      <c r="B22" s="44">
        <v>2872528.1372100059</v>
      </c>
      <c r="C22" s="44">
        <v>2311404.3409699984</v>
      </c>
      <c r="D22" s="44">
        <v>2040374.9757500067</v>
      </c>
      <c r="E22" s="3">
        <v>-0.11725744406374702</v>
      </c>
      <c r="F22" s="45">
        <v>0.17005499899402673</v>
      </c>
      <c r="I22" s="5"/>
    </row>
    <row r="23" spans="1:9" ht="12" thickBot="1" x14ac:dyDescent="0.25">
      <c r="A23" s="101" t="s">
        <v>21</v>
      </c>
      <c r="B23" s="102">
        <v>16864161</v>
      </c>
      <c r="C23" s="102">
        <v>13260009</v>
      </c>
      <c r="D23" s="102">
        <v>11998324</v>
      </c>
      <c r="E23" s="103">
        <v>-9.5149633759675431E-2</v>
      </c>
      <c r="F23" s="104">
        <v>1</v>
      </c>
    </row>
    <row r="24" spans="1:9" s="46" customFormat="1" ht="31.5" customHeight="1" thickTop="1" x14ac:dyDescent="0.2">
      <c r="A24" s="391" t="s">
        <v>418</v>
      </c>
      <c r="B24" s="391"/>
      <c r="C24" s="391"/>
      <c r="D24" s="391"/>
      <c r="E24" s="391"/>
      <c r="F24" s="391"/>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5" customHeight="1" x14ac:dyDescent="0.2">
      <c r="A49" s="389" t="s">
        <v>168</v>
      </c>
      <c r="B49" s="389"/>
      <c r="C49" s="389"/>
      <c r="D49" s="389"/>
      <c r="E49" s="389"/>
      <c r="F49" s="389"/>
    </row>
    <row r="50" spans="1:9" ht="15.95" customHeight="1" x14ac:dyDescent="0.2">
      <c r="A50" s="390" t="s">
        <v>163</v>
      </c>
      <c r="B50" s="390"/>
      <c r="C50" s="390"/>
      <c r="D50" s="390"/>
      <c r="E50" s="390"/>
      <c r="F50" s="390"/>
    </row>
    <row r="51" spans="1:9" ht="15.95" customHeight="1" thickBot="1" x14ac:dyDescent="0.25">
      <c r="A51" s="397" t="s">
        <v>239</v>
      </c>
      <c r="B51" s="397"/>
      <c r="C51" s="397"/>
      <c r="D51" s="397"/>
      <c r="E51" s="397"/>
      <c r="F51" s="397"/>
    </row>
    <row r="52" spans="1:9" ht="12.75" customHeight="1" thickTop="1" x14ac:dyDescent="0.2">
      <c r="A52" s="392" t="s">
        <v>22</v>
      </c>
      <c r="B52" s="395">
        <v>2019</v>
      </c>
      <c r="C52" s="394" t="s">
        <v>512</v>
      </c>
      <c r="D52" s="394"/>
      <c r="E52" s="99" t="s">
        <v>143</v>
      </c>
      <c r="F52" s="100" t="s">
        <v>134</v>
      </c>
    </row>
    <row r="53" spans="1:9" ht="13.5" customHeight="1" thickBot="1" x14ac:dyDescent="0.25">
      <c r="A53" s="393"/>
      <c r="B53" s="396"/>
      <c r="C53" s="360">
        <v>2019</v>
      </c>
      <c r="D53" s="360">
        <v>2020</v>
      </c>
      <c r="E53" s="48" t="s">
        <v>513</v>
      </c>
      <c r="F53" s="49">
        <v>2020</v>
      </c>
    </row>
    <row r="54" spans="1:9" ht="12" thickTop="1" x14ac:dyDescent="0.2">
      <c r="A54" s="46"/>
      <c r="B54" s="44"/>
      <c r="C54" s="44"/>
      <c r="D54" s="44"/>
      <c r="E54" s="44"/>
      <c r="F54" s="47"/>
    </row>
    <row r="55" spans="1:9" ht="12.75" customHeight="1" x14ac:dyDescent="0.2">
      <c r="A55" s="46" t="s">
        <v>25</v>
      </c>
      <c r="B55" s="44">
        <v>1509797.9457500011</v>
      </c>
      <c r="C55" s="44">
        <v>1128854.6830600009</v>
      </c>
      <c r="D55" s="44">
        <v>1270885.3766599987</v>
      </c>
      <c r="E55" s="3">
        <v>0.12581840314024598</v>
      </c>
      <c r="F55" s="45">
        <v>0.26972591097690307</v>
      </c>
      <c r="I55" s="44"/>
    </row>
    <row r="56" spans="1:9" x14ac:dyDescent="0.2">
      <c r="A56" s="46" t="s">
        <v>12</v>
      </c>
      <c r="B56" s="44">
        <v>995490.15797000029</v>
      </c>
      <c r="C56" s="44">
        <v>768846.74912999989</v>
      </c>
      <c r="D56" s="44">
        <v>671684.81390000007</v>
      </c>
      <c r="E56" s="3">
        <v>-0.12637360480478702</v>
      </c>
      <c r="F56" s="45">
        <v>0.14255479026335349</v>
      </c>
      <c r="I56" s="44"/>
    </row>
    <row r="57" spans="1:9" x14ac:dyDescent="0.2">
      <c r="A57" s="46" t="s">
        <v>26</v>
      </c>
      <c r="B57" s="44">
        <v>977900.38283999986</v>
      </c>
      <c r="C57" s="44">
        <v>741766.68600999936</v>
      </c>
      <c r="D57" s="44">
        <v>622684.01208999986</v>
      </c>
      <c r="E57" s="3">
        <v>-0.16053925872642144</v>
      </c>
      <c r="F57" s="45">
        <v>0.13215512232356189</v>
      </c>
      <c r="I57" s="44"/>
    </row>
    <row r="58" spans="1:9" x14ac:dyDescent="0.2">
      <c r="A58" s="46" t="s">
        <v>27</v>
      </c>
      <c r="B58" s="44">
        <v>681235.46351000015</v>
      </c>
      <c r="C58" s="44">
        <v>500848.00762999995</v>
      </c>
      <c r="D58" s="44">
        <v>500106.03482000006</v>
      </c>
      <c r="E58" s="3">
        <v>-1.4814330868777668E-3</v>
      </c>
      <c r="F58" s="45">
        <v>0.10613982842526562</v>
      </c>
      <c r="I58" s="44"/>
    </row>
    <row r="59" spans="1:9" x14ac:dyDescent="0.2">
      <c r="A59" s="46" t="s">
        <v>18</v>
      </c>
      <c r="B59" s="44">
        <v>219022.50229999999</v>
      </c>
      <c r="C59" s="44">
        <v>144830.3633100001</v>
      </c>
      <c r="D59" s="44">
        <v>192980.39292000001</v>
      </c>
      <c r="E59" s="3">
        <v>0.33245811520156077</v>
      </c>
      <c r="F59" s="45">
        <v>4.0957125825009141E-2</v>
      </c>
      <c r="I59" s="44"/>
    </row>
    <row r="60" spans="1:9" x14ac:dyDescent="0.2">
      <c r="A60" s="46" t="s">
        <v>16</v>
      </c>
      <c r="B60" s="44">
        <v>167664.59619000007</v>
      </c>
      <c r="C60" s="44">
        <v>129193.30108</v>
      </c>
      <c r="D60" s="44">
        <v>129327.69544999987</v>
      </c>
      <c r="E60" s="3">
        <v>1.0402580387402819E-3</v>
      </c>
      <c r="F60" s="45">
        <v>2.7447817962521881E-2</v>
      </c>
      <c r="I60" s="44"/>
    </row>
    <row r="61" spans="1:9" x14ac:dyDescent="0.2">
      <c r="A61" s="46" t="s">
        <v>166</v>
      </c>
      <c r="B61" s="44">
        <v>139313.36471000014</v>
      </c>
      <c r="C61" s="44">
        <v>109403.13502000006</v>
      </c>
      <c r="D61" s="44">
        <v>115689.08977999997</v>
      </c>
      <c r="E61" s="3">
        <v>5.7456806506054572E-2</v>
      </c>
      <c r="F61" s="45">
        <v>2.4553233284505208E-2</v>
      </c>
      <c r="I61" s="44"/>
    </row>
    <row r="62" spans="1:9" x14ac:dyDescent="0.2">
      <c r="A62" s="46" t="s">
        <v>29</v>
      </c>
      <c r="B62" s="44">
        <v>135861.97621999998</v>
      </c>
      <c r="C62" s="44">
        <v>99780.513659999997</v>
      </c>
      <c r="D62" s="44">
        <v>99800.105840000047</v>
      </c>
      <c r="E62" s="3">
        <v>1.9635276750338765E-4</v>
      </c>
      <c r="F62" s="45">
        <v>2.1181040365756715E-2</v>
      </c>
      <c r="I62" s="44"/>
    </row>
    <row r="63" spans="1:9" x14ac:dyDescent="0.2">
      <c r="A63" s="46" t="s">
        <v>17</v>
      </c>
      <c r="B63" s="44">
        <v>133540.85818000004</v>
      </c>
      <c r="C63" s="44">
        <v>108415.21422999998</v>
      </c>
      <c r="D63" s="44">
        <v>96698.100219999964</v>
      </c>
      <c r="E63" s="3">
        <v>-0.10807628886055121</v>
      </c>
      <c r="F63" s="45">
        <v>2.0522687293893619E-2</v>
      </c>
      <c r="I63" s="44"/>
    </row>
    <row r="64" spans="1:9" x14ac:dyDescent="0.2">
      <c r="A64" s="46" t="s">
        <v>349</v>
      </c>
      <c r="B64" s="44">
        <v>126262.83317</v>
      </c>
      <c r="C64" s="44">
        <v>91499.235659999948</v>
      </c>
      <c r="D64" s="44">
        <v>92814.67220999999</v>
      </c>
      <c r="E64" s="3">
        <v>1.4376475830771359E-2</v>
      </c>
      <c r="F64" s="45">
        <v>1.9698489315895566E-2</v>
      </c>
      <c r="I64" s="44"/>
    </row>
    <row r="65" spans="1:9" x14ac:dyDescent="0.2">
      <c r="A65" s="46" t="s">
        <v>527</v>
      </c>
      <c r="B65" s="44">
        <v>116797.67224000003</v>
      </c>
      <c r="C65" s="44">
        <v>89942.207609999939</v>
      </c>
      <c r="D65" s="44">
        <v>88105.693799999979</v>
      </c>
      <c r="E65" s="3">
        <v>-2.0418820693876023E-2</v>
      </c>
      <c r="F65" s="45">
        <v>1.8699080939078887E-2</v>
      </c>
      <c r="I65" s="44"/>
    </row>
    <row r="66" spans="1:9" x14ac:dyDescent="0.2">
      <c r="A66" s="46" t="s">
        <v>19</v>
      </c>
      <c r="B66" s="44">
        <v>112650.48289000001</v>
      </c>
      <c r="C66" s="44">
        <v>83575.286850000019</v>
      </c>
      <c r="D66" s="44">
        <v>78824.023930000054</v>
      </c>
      <c r="E66" s="3">
        <v>-5.6850094077780168E-2</v>
      </c>
      <c r="F66" s="45">
        <v>1.67291889983501E-2</v>
      </c>
      <c r="I66" s="44"/>
    </row>
    <row r="67" spans="1:9" x14ac:dyDescent="0.2">
      <c r="A67" s="46" t="s">
        <v>14</v>
      </c>
      <c r="B67" s="44">
        <v>147674.45003999997</v>
      </c>
      <c r="C67" s="44">
        <v>121198.83788000002</v>
      </c>
      <c r="D67" s="44">
        <v>77085.738870000001</v>
      </c>
      <c r="E67" s="3">
        <v>-0.36397295371492561</v>
      </c>
      <c r="F67" s="45">
        <v>1.6360264679952274E-2</v>
      </c>
      <c r="I67" s="44"/>
    </row>
    <row r="68" spans="1:9" x14ac:dyDescent="0.2">
      <c r="A68" s="46" t="s">
        <v>28</v>
      </c>
      <c r="B68" s="44">
        <v>71811.085319999998</v>
      </c>
      <c r="C68" s="44">
        <v>53644.513370000001</v>
      </c>
      <c r="D68" s="44">
        <v>72632.933330000014</v>
      </c>
      <c r="E68" s="3">
        <v>0.35396760576486169</v>
      </c>
      <c r="F68" s="45">
        <v>1.5415225062110472E-2</v>
      </c>
      <c r="I68" s="44"/>
    </row>
    <row r="69" spans="1:9" x14ac:dyDescent="0.2">
      <c r="A69" s="46" t="s">
        <v>316</v>
      </c>
      <c r="B69" s="44">
        <v>79928.911680000005</v>
      </c>
      <c r="C69" s="44">
        <v>63060.344209999996</v>
      </c>
      <c r="D69" s="44">
        <v>72620.603370000012</v>
      </c>
      <c r="E69" s="3">
        <v>0.15160493143143941</v>
      </c>
      <c r="F69" s="45">
        <v>1.541260821738601E-2</v>
      </c>
      <c r="I69" s="44"/>
    </row>
    <row r="70" spans="1:9" x14ac:dyDescent="0.2">
      <c r="A70" s="46" t="s">
        <v>20</v>
      </c>
      <c r="B70" s="44">
        <v>730930.3169900002</v>
      </c>
      <c r="C70" s="44">
        <v>566587.92128999997</v>
      </c>
      <c r="D70" s="44">
        <v>529826.71281000134</v>
      </c>
      <c r="E70" s="3">
        <v>-6.488173697085034E-2</v>
      </c>
      <c r="F70" s="45">
        <v>0.11244758606645605</v>
      </c>
      <c r="I70" s="44"/>
    </row>
    <row r="71" spans="1:9" ht="12.75" customHeight="1" thickBot="1" x14ac:dyDescent="0.25">
      <c r="A71" s="101" t="s">
        <v>21</v>
      </c>
      <c r="B71" s="102">
        <v>6345883</v>
      </c>
      <c r="C71" s="102">
        <v>4801447</v>
      </c>
      <c r="D71" s="102">
        <v>4711766</v>
      </c>
      <c r="E71" s="103">
        <v>-1.8677911054729959E-2</v>
      </c>
      <c r="F71" s="104">
        <v>1</v>
      </c>
      <c r="I71" s="5"/>
    </row>
    <row r="72" spans="1:9" ht="22.5" customHeight="1" thickTop="1" x14ac:dyDescent="0.2">
      <c r="A72" s="391" t="s">
        <v>419</v>
      </c>
      <c r="B72" s="391"/>
      <c r="C72" s="391"/>
      <c r="D72" s="391"/>
      <c r="E72" s="391"/>
      <c r="F72" s="391"/>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4">
    <mergeCell ref="A49:F49"/>
    <mergeCell ref="C52:D52"/>
    <mergeCell ref="A72:F72"/>
    <mergeCell ref="A52:A53"/>
    <mergeCell ref="A50:F50"/>
    <mergeCell ref="A51:F51"/>
    <mergeCell ref="B52:B53"/>
    <mergeCell ref="A1:F1"/>
    <mergeCell ref="A2:F2"/>
    <mergeCell ref="A3:F3"/>
    <mergeCell ref="A24:F24"/>
    <mergeCell ref="A4:A5"/>
    <mergeCell ref="C4:D4"/>
    <mergeCell ref="B4:B5"/>
  </mergeCells>
  <phoneticPr fontId="0" type="noConversion"/>
  <printOptions horizontalCentered="1"/>
  <pageMargins left="0.78740157480314965" right="0.78740157480314965" top="1.8897637795275593" bottom="0.59055118110236227" header="0" footer="0.59055118110236227"/>
  <pageSetup scale="85" orientation="portrait" r:id="rId1"/>
  <headerFooter alignWithMargins="0">
    <oddFooter>&amp;C&amp;P</oddFooter>
  </headerFooter>
  <rowBreaks count="1" manualBreakCount="1">
    <brk id="47"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A1:T74"/>
  <sheetViews>
    <sheetView workbookViewId="0">
      <selection sqref="A1:G1"/>
    </sheetView>
  </sheetViews>
  <sheetFormatPr baseColWidth="10" defaultColWidth="11.42578125" defaultRowHeight="11.25" x14ac:dyDescent="0.2"/>
  <cols>
    <col min="1" max="1" width="48" style="237" bestFit="1" customWidth="1"/>
    <col min="2" max="4" width="10.42578125" style="237" bestFit="1" customWidth="1"/>
    <col min="5" max="5" width="10.85546875" style="237" bestFit="1" customWidth="1"/>
    <col min="6" max="6" width="11.7109375" style="237" bestFit="1" customWidth="1"/>
    <col min="7" max="7" width="11" style="237" bestFit="1" customWidth="1"/>
    <col min="8" max="11" width="11.42578125" style="4"/>
    <col min="12" max="12" width="54.5703125" style="4" bestFit="1" customWidth="1"/>
    <col min="13" max="14" width="11.42578125" style="4"/>
    <col min="15" max="15" width="15.5703125" style="4" bestFit="1" customWidth="1"/>
    <col min="16" max="17" width="14.7109375" style="4" bestFit="1" customWidth="1"/>
    <col min="18" max="18" width="15.5703125" style="4" bestFit="1" customWidth="1"/>
    <col min="19" max="20" width="15.42578125" style="4" bestFit="1" customWidth="1"/>
    <col min="21" max="16384" width="11.42578125" style="4"/>
  </cols>
  <sheetData>
    <row r="1" spans="1:20" s="10" customFormat="1" ht="15.95" customHeight="1" x14ac:dyDescent="0.2">
      <c r="A1" s="398" t="s">
        <v>152</v>
      </c>
      <c r="B1" s="398"/>
      <c r="C1" s="398"/>
      <c r="D1" s="398"/>
      <c r="E1" s="398"/>
      <c r="F1" s="398"/>
      <c r="G1" s="398"/>
      <c r="H1" s="4"/>
      <c r="I1" s="4"/>
      <c r="J1" s="4"/>
    </row>
    <row r="2" spans="1:20" s="10" customFormat="1" ht="15.95" customHeight="1" x14ac:dyDescent="0.2">
      <c r="A2" s="399" t="s">
        <v>149</v>
      </c>
      <c r="B2" s="399"/>
      <c r="C2" s="399"/>
      <c r="D2" s="399"/>
      <c r="E2" s="399"/>
      <c r="F2" s="399"/>
      <c r="G2" s="399"/>
      <c r="H2" s="4"/>
      <c r="I2" s="4"/>
      <c r="J2" s="4"/>
    </row>
    <row r="3" spans="1:20" s="10" customFormat="1" ht="15.95" customHeight="1" thickBot="1" x14ac:dyDescent="0.25">
      <c r="A3" s="399" t="s">
        <v>240</v>
      </c>
      <c r="B3" s="399"/>
      <c r="C3" s="399"/>
      <c r="D3" s="399"/>
      <c r="E3" s="399"/>
      <c r="F3" s="399"/>
      <c r="G3" s="399"/>
      <c r="H3" s="4"/>
      <c r="I3" s="4"/>
      <c r="J3" s="4"/>
    </row>
    <row r="4" spans="1:20" ht="12.75" customHeight="1" thickTop="1" x14ac:dyDescent="0.2">
      <c r="A4" s="401" t="s">
        <v>24</v>
      </c>
      <c r="B4" s="232" t="s">
        <v>91</v>
      </c>
      <c r="C4" s="233">
        <f>+'prin paises exp e imp'!B4</f>
        <v>2019</v>
      </c>
      <c r="D4" s="403" t="str">
        <f>+'prin paises exp e imp'!C4</f>
        <v>enero - septiembre</v>
      </c>
      <c r="E4" s="403"/>
      <c r="F4" s="232" t="s">
        <v>143</v>
      </c>
      <c r="G4" s="232" t="s">
        <v>134</v>
      </c>
    </row>
    <row r="5" spans="1:20" ht="12.75" customHeight="1" thickBot="1" x14ac:dyDescent="0.25">
      <c r="A5" s="402"/>
      <c r="B5" s="234" t="s">
        <v>31</v>
      </c>
      <c r="C5" s="235" t="s">
        <v>133</v>
      </c>
      <c r="D5" s="236">
        <f>+balanza_periodos!C6</f>
        <v>2019</v>
      </c>
      <c r="E5" s="236">
        <f>+balanza_periodos!D6</f>
        <v>2020</v>
      </c>
      <c r="F5" s="235" t="str">
        <f>+'prin paises exp e imp'!E5</f>
        <v>2020-2019</v>
      </c>
      <c r="G5" s="235">
        <f>+'prin paises exp e imp'!F5</f>
        <v>2020</v>
      </c>
      <c r="O5" s="5"/>
      <c r="P5" s="5"/>
      <c r="R5" s="5"/>
      <c r="S5" s="5"/>
    </row>
    <row r="6" spans="1:20" ht="12" thickTop="1" x14ac:dyDescent="0.2">
      <c r="C6" s="230"/>
      <c r="D6" s="230"/>
      <c r="E6" s="230"/>
      <c r="F6" s="230"/>
      <c r="G6" s="230"/>
      <c r="Q6" s="5"/>
      <c r="T6" s="5"/>
    </row>
    <row r="7" spans="1:20" ht="12.75" customHeight="1" x14ac:dyDescent="0.2">
      <c r="A7" s="226" t="e">
        <f>VLOOKUP(B7,#REF!,2,FALSE)</f>
        <v>#REF!</v>
      </c>
      <c r="B7" s="253" t="e">
        <f>#REF!</f>
        <v>#REF!</v>
      </c>
      <c r="C7" s="227" t="e">
        <f>#REF!/1000</f>
        <v>#REF!</v>
      </c>
      <c r="D7" s="231" t="e">
        <f>#REF!/1000</f>
        <v>#REF!</v>
      </c>
      <c r="E7" s="227" t="e">
        <f>#REF!/1000</f>
        <v>#REF!</v>
      </c>
      <c r="F7" s="228" t="str">
        <f>IFERROR(((E7-D7)/D7),"")</f>
        <v/>
      </c>
      <c r="G7" s="238" t="str">
        <f>IFERROR((E7/$E$23),"")</f>
        <v/>
      </c>
      <c r="N7" s="5"/>
      <c r="O7" s="5"/>
      <c r="Q7" s="5"/>
      <c r="R7" s="5"/>
      <c r="T7" s="5"/>
    </row>
    <row r="8" spans="1:20" ht="12.75" customHeight="1" x14ac:dyDescent="0.2">
      <c r="A8" s="226" t="e">
        <f>VLOOKUP(B8,#REF!,2,FALSE)</f>
        <v>#REF!</v>
      </c>
      <c r="B8" s="253" t="e">
        <f>#REF!</f>
        <v>#REF!</v>
      </c>
      <c r="C8" s="227" t="e">
        <f>#REF!/1000</f>
        <v>#REF!</v>
      </c>
      <c r="D8" s="231" t="e">
        <f>#REF!/1000</f>
        <v>#REF!</v>
      </c>
      <c r="E8" s="227" t="e">
        <f>#REF!/1000</f>
        <v>#REF!</v>
      </c>
      <c r="F8" s="228" t="str">
        <f t="shared" ref="F8:F23" si="0">IFERROR(((E8-D8)/D8),"")</f>
        <v/>
      </c>
      <c r="G8" s="238" t="str">
        <f t="shared" ref="G8:G23" si="1">IFERROR((E8/$E$23),"")</f>
        <v/>
      </c>
      <c r="O8" s="182"/>
      <c r="P8" s="182"/>
      <c r="Q8" s="182"/>
      <c r="R8" s="183"/>
      <c r="S8" s="183"/>
      <c r="T8" s="183"/>
    </row>
    <row r="9" spans="1:20" ht="12.75" customHeight="1" x14ac:dyDescent="0.2">
      <c r="A9" s="226" t="e">
        <f>VLOOKUP(B9,#REF!,2,FALSE)</f>
        <v>#REF!</v>
      </c>
      <c r="B9" s="253" t="e">
        <f>#REF!</f>
        <v>#REF!</v>
      </c>
      <c r="C9" s="227" t="e">
        <f>#REF!/1000</f>
        <v>#REF!</v>
      </c>
      <c r="D9" s="231" t="e">
        <f>#REF!/1000</f>
        <v>#REF!</v>
      </c>
      <c r="E9" s="227" t="e">
        <f>#REF!/1000</f>
        <v>#REF!</v>
      </c>
      <c r="F9" s="228" t="str">
        <f t="shared" si="0"/>
        <v/>
      </c>
      <c r="G9" s="238" t="str">
        <f t="shared" si="1"/>
        <v/>
      </c>
    </row>
    <row r="10" spans="1:20" x14ac:dyDescent="0.2">
      <c r="A10" s="226" t="e">
        <f>VLOOKUP(B10,#REF!,2,FALSE)</f>
        <v>#REF!</v>
      </c>
      <c r="B10" s="253" t="e">
        <f>#REF!</f>
        <v>#REF!</v>
      </c>
      <c r="C10" s="227" t="e">
        <f>#REF!/1000</f>
        <v>#REF!</v>
      </c>
      <c r="D10" s="231" t="e">
        <f>#REF!/1000</f>
        <v>#REF!</v>
      </c>
      <c r="E10" s="227" t="e">
        <f>#REF!/1000</f>
        <v>#REF!</v>
      </c>
      <c r="F10" s="228" t="str">
        <f t="shared" si="0"/>
        <v/>
      </c>
      <c r="G10" s="238" t="str">
        <f t="shared" si="1"/>
        <v/>
      </c>
    </row>
    <row r="11" spans="1:20" ht="12" customHeight="1" x14ac:dyDescent="0.2">
      <c r="A11" s="226" t="e">
        <f>VLOOKUP(B11,#REF!,2,FALSE)</f>
        <v>#REF!</v>
      </c>
      <c r="B11" s="253" t="e">
        <f>#REF!</f>
        <v>#REF!</v>
      </c>
      <c r="C11" s="227" t="e">
        <f>#REF!/1000</f>
        <v>#REF!</v>
      </c>
      <c r="D11" s="231" t="e">
        <f>#REF!/1000</f>
        <v>#REF!</v>
      </c>
      <c r="E11" s="227" t="e">
        <f>#REF!/1000</f>
        <v>#REF!</v>
      </c>
      <c r="F11" s="228" t="str">
        <f t="shared" si="0"/>
        <v/>
      </c>
      <c r="G11" s="238" t="str">
        <f t="shared" si="1"/>
        <v/>
      </c>
    </row>
    <row r="12" spans="1:20" x14ac:dyDescent="0.2">
      <c r="A12" s="226" t="e">
        <f>VLOOKUP(B12,#REF!,2,FALSE)</f>
        <v>#REF!</v>
      </c>
      <c r="B12" s="253" t="e">
        <f>#REF!</f>
        <v>#REF!</v>
      </c>
      <c r="C12" s="227" t="e">
        <f>#REF!/1000</f>
        <v>#REF!</v>
      </c>
      <c r="D12" s="231" t="e">
        <f>#REF!/1000</f>
        <v>#REF!</v>
      </c>
      <c r="E12" s="227" t="e">
        <f>#REF!/1000</f>
        <v>#REF!</v>
      </c>
      <c r="F12" s="228" t="str">
        <f t="shared" si="0"/>
        <v/>
      </c>
      <c r="G12" s="238" t="str">
        <f t="shared" si="1"/>
        <v/>
      </c>
    </row>
    <row r="13" spans="1:20" ht="12.75" customHeight="1" x14ac:dyDescent="0.2">
      <c r="A13" s="226" t="e">
        <f>VLOOKUP(B13,#REF!,2,FALSE)</f>
        <v>#REF!</v>
      </c>
      <c r="B13" s="253" t="e">
        <f>#REF!</f>
        <v>#REF!</v>
      </c>
      <c r="C13" s="227" t="e">
        <f>#REF!/1000</f>
        <v>#REF!</v>
      </c>
      <c r="D13" s="231" t="e">
        <f>#REF!/1000</f>
        <v>#REF!</v>
      </c>
      <c r="E13" s="227" t="e">
        <f>#REF!/1000</f>
        <v>#REF!</v>
      </c>
      <c r="F13" s="228" t="str">
        <f t="shared" si="0"/>
        <v/>
      </c>
      <c r="G13" s="238" t="str">
        <f t="shared" si="1"/>
        <v/>
      </c>
    </row>
    <row r="14" spans="1:20" ht="12.75" customHeight="1" x14ac:dyDescent="0.2">
      <c r="A14" s="226" t="e">
        <f>VLOOKUP(B14,#REF!,2,FALSE)</f>
        <v>#REF!</v>
      </c>
      <c r="B14" s="253" t="e">
        <f>#REF!</f>
        <v>#REF!</v>
      </c>
      <c r="C14" s="227" t="e">
        <f>#REF!/1000</f>
        <v>#REF!</v>
      </c>
      <c r="D14" s="231" t="e">
        <f>#REF!/1000</f>
        <v>#REF!</v>
      </c>
      <c r="E14" s="227" t="e">
        <f>#REF!/1000</f>
        <v>#REF!</v>
      </c>
      <c r="F14" s="228" t="str">
        <f t="shared" si="0"/>
        <v/>
      </c>
      <c r="G14" s="238" t="str">
        <f t="shared" si="1"/>
        <v/>
      </c>
      <c r="S14" s="10"/>
      <c r="T14" s="93"/>
    </row>
    <row r="15" spans="1:20" ht="12.75" customHeight="1" x14ac:dyDescent="0.2">
      <c r="A15" s="226" t="e">
        <f>VLOOKUP(B15,#REF!,2,FALSE)</f>
        <v>#REF!</v>
      </c>
      <c r="B15" s="253" t="e">
        <f>#REF!</f>
        <v>#REF!</v>
      </c>
      <c r="C15" s="227" t="e">
        <f>#REF!/1000</f>
        <v>#REF!</v>
      </c>
      <c r="D15" s="231" t="e">
        <f>#REF!/1000</f>
        <v>#REF!</v>
      </c>
      <c r="E15" s="227" t="e">
        <f>#REF!/1000</f>
        <v>#REF!</v>
      </c>
      <c r="F15" s="228" t="str">
        <f t="shared" si="0"/>
        <v/>
      </c>
      <c r="G15" s="238" t="str">
        <f t="shared" si="1"/>
        <v/>
      </c>
    </row>
    <row r="16" spans="1:20" x14ac:dyDescent="0.2">
      <c r="A16" s="226" t="e">
        <f>VLOOKUP(B16,#REF!,2,FALSE)</f>
        <v>#REF!</v>
      </c>
      <c r="B16" s="253" t="e">
        <f>#REF!</f>
        <v>#REF!</v>
      </c>
      <c r="C16" s="227" t="e">
        <f>#REF!/1000</f>
        <v>#REF!</v>
      </c>
      <c r="D16" s="231" t="e">
        <f>#REF!/1000</f>
        <v>#REF!</v>
      </c>
      <c r="E16" s="227" t="e">
        <f>#REF!/1000</f>
        <v>#REF!</v>
      </c>
      <c r="F16" s="228" t="str">
        <f t="shared" si="0"/>
        <v/>
      </c>
      <c r="G16" s="238" t="str">
        <f t="shared" si="1"/>
        <v/>
      </c>
      <c r="S16" s="5"/>
    </row>
    <row r="17" spans="1:20" ht="12.75" customHeight="1" x14ac:dyDescent="0.2">
      <c r="A17" s="226" t="e">
        <f>VLOOKUP(B17,#REF!,2,FALSE)</f>
        <v>#REF!</v>
      </c>
      <c r="B17" s="253" t="e">
        <f>#REF!</f>
        <v>#REF!</v>
      </c>
      <c r="C17" s="227" t="e">
        <f>#REF!/1000</f>
        <v>#REF!</v>
      </c>
      <c r="D17" s="231" t="e">
        <f>#REF!/1000</f>
        <v>#REF!</v>
      </c>
      <c r="E17" s="227" t="e">
        <f>#REF!/1000</f>
        <v>#REF!</v>
      </c>
      <c r="F17" s="228" t="str">
        <f t="shared" si="0"/>
        <v/>
      </c>
      <c r="G17" s="238" t="str">
        <f t="shared" si="1"/>
        <v/>
      </c>
      <c r="T17" s="5"/>
    </row>
    <row r="18" spans="1:20" ht="12.75" customHeight="1" x14ac:dyDescent="0.2">
      <c r="A18" s="226" t="e">
        <f>VLOOKUP(B18,#REF!,2,FALSE)</f>
        <v>#REF!</v>
      </c>
      <c r="B18" s="253" t="e">
        <f>#REF!</f>
        <v>#REF!</v>
      </c>
      <c r="C18" s="227" t="e">
        <f>#REF!/1000</f>
        <v>#REF!</v>
      </c>
      <c r="D18" s="231" t="e">
        <f>#REF!/1000</f>
        <v>#REF!</v>
      </c>
      <c r="E18" s="227" t="e">
        <f>#REF!/1000</f>
        <v>#REF!</v>
      </c>
      <c r="F18" s="228" t="str">
        <f t="shared" si="0"/>
        <v/>
      </c>
      <c r="G18" s="238" t="str">
        <f t="shared" si="1"/>
        <v/>
      </c>
      <c r="T18" s="5"/>
    </row>
    <row r="19" spans="1:20" ht="12.75" customHeight="1" x14ac:dyDescent="0.2">
      <c r="A19" s="226" t="e">
        <f>VLOOKUP(B19,#REF!,2,FALSE)</f>
        <v>#REF!</v>
      </c>
      <c r="B19" s="253" t="e">
        <f>#REF!</f>
        <v>#REF!</v>
      </c>
      <c r="C19" s="227" t="e">
        <f>#REF!/1000</f>
        <v>#REF!</v>
      </c>
      <c r="D19" s="231" t="e">
        <f>#REF!/1000</f>
        <v>#REF!</v>
      </c>
      <c r="E19" s="227" t="e">
        <f>#REF!/1000</f>
        <v>#REF!</v>
      </c>
      <c r="F19" s="228" t="str">
        <f t="shared" si="0"/>
        <v/>
      </c>
      <c r="G19" s="238" t="str">
        <f t="shared" si="1"/>
        <v/>
      </c>
      <c r="N19" s="5"/>
      <c r="O19" s="5"/>
      <c r="Q19" s="5"/>
      <c r="R19" s="5"/>
      <c r="T19" s="5"/>
    </row>
    <row r="20" spans="1:20" ht="12.75" customHeight="1" x14ac:dyDescent="0.2">
      <c r="A20" s="226" t="e">
        <f>VLOOKUP(B20,#REF!,2,FALSE)</f>
        <v>#REF!</v>
      </c>
      <c r="B20" s="253" t="e">
        <f>#REF!</f>
        <v>#REF!</v>
      </c>
      <c r="C20" s="227" t="e">
        <f>#REF!/1000</f>
        <v>#REF!</v>
      </c>
      <c r="D20" s="231" t="e">
        <f>#REF!/1000</f>
        <v>#REF!</v>
      </c>
      <c r="E20" s="227" t="e">
        <f>#REF!/1000</f>
        <v>#REF!</v>
      </c>
      <c r="F20" s="228" t="str">
        <f t="shared" si="0"/>
        <v/>
      </c>
      <c r="G20" s="238" t="str">
        <f t="shared" si="1"/>
        <v/>
      </c>
      <c r="Q20" s="5"/>
      <c r="T20" s="5"/>
    </row>
    <row r="21" spans="1:20" ht="12.75" customHeight="1" x14ac:dyDescent="0.2">
      <c r="A21" s="226" t="e">
        <f>VLOOKUP(B21,#REF!,2,FALSE)</f>
        <v>#REF!</v>
      </c>
      <c r="B21" s="253" t="e">
        <f>#REF!</f>
        <v>#REF!</v>
      </c>
      <c r="C21" s="227" t="e">
        <f>#REF!/1000</f>
        <v>#REF!</v>
      </c>
      <c r="D21" s="231" t="e">
        <f>#REF!/1000</f>
        <v>#REF!</v>
      </c>
      <c r="E21" s="227" t="e">
        <f>#REF!/1000</f>
        <v>#REF!</v>
      </c>
      <c r="F21" s="228" t="str">
        <f t="shared" si="0"/>
        <v/>
      </c>
      <c r="G21" s="238" t="str">
        <f t="shared" si="1"/>
        <v/>
      </c>
      <c r="I21" s="5"/>
      <c r="O21" s="182"/>
      <c r="P21" s="182"/>
      <c r="Q21" s="182"/>
      <c r="R21" s="183"/>
      <c r="S21" s="183"/>
      <c r="T21" s="183"/>
    </row>
    <row r="22" spans="1:20" ht="12.75" customHeight="1" x14ac:dyDescent="0.2">
      <c r="A22" s="226" t="s">
        <v>23</v>
      </c>
      <c r="B22" s="226"/>
      <c r="C22" s="230" t="e">
        <f>C23-SUM(C7:C21)</f>
        <v>#REF!</v>
      </c>
      <c r="D22" s="230" t="e">
        <f t="shared" ref="D22:E22" si="2">D23-SUM(D7:D21)</f>
        <v>#REF!</v>
      </c>
      <c r="E22" s="230" t="e">
        <f t="shared" si="2"/>
        <v>#REF!</v>
      </c>
      <c r="F22" s="228" t="str">
        <f t="shared" si="0"/>
        <v/>
      </c>
      <c r="G22" s="238" t="str">
        <f t="shared" si="1"/>
        <v/>
      </c>
      <c r="I22" s="5"/>
    </row>
    <row r="23" spans="1:20" ht="12.75" customHeight="1" x14ac:dyDescent="0.2">
      <c r="A23" s="226" t="s">
        <v>21</v>
      </c>
      <c r="B23" s="226"/>
      <c r="C23" s="230">
        <f>+balanza_periodos!B11</f>
        <v>16864161</v>
      </c>
      <c r="D23" s="230">
        <f>+balanza_periodos!C11</f>
        <v>13260009</v>
      </c>
      <c r="E23" s="230">
        <f>+balanza_periodos!D11</f>
        <v>11998324</v>
      </c>
      <c r="F23" s="228">
        <f t="shared" si="0"/>
        <v>-9.5149633759675431E-2</v>
      </c>
      <c r="G23" s="238">
        <f t="shared" si="1"/>
        <v>1</v>
      </c>
    </row>
    <row r="24" spans="1:20" ht="12" thickBot="1" x14ac:dyDescent="0.25">
      <c r="A24" s="239"/>
      <c r="B24" s="239"/>
      <c r="C24" s="240"/>
      <c r="D24" s="240"/>
      <c r="E24" s="240"/>
      <c r="F24" s="239"/>
      <c r="G24" s="239"/>
    </row>
    <row r="25" spans="1:20" ht="33.75" customHeight="1" thickTop="1" x14ac:dyDescent="0.2">
      <c r="A25" s="400" t="s">
        <v>418</v>
      </c>
      <c r="B25" s="400"/>
      <c r="C25" s="400"/>
      <c r="D25" s="400"/>
      <c r="E25" s="400"/>
      <c r="F25" s="400"/>
      <c r="G25" s="400"/>
    </row>
    <row r="50" spans="1:20" ht="15.95" customHeight="1" x14ac:dyDescent="0.2">
      <c r="A50" s="398" t="s">
        <v>252</v>
      </c>
      <c r="B50" s="398"/>
      <c r="C50" s="398"/>
      <c r="D50" s="398"/>
      <c r="E50" s="398"/>
      <c r="F50" s="398"/>
      <c r="G50" s="398"/>
    </row>
    <row r="51" spans="1:20" ht="15.95" customHeight="1" x14ac:dyDescent="0.2">
      <c r="A51" s="399" t="s">
        <v>150</v>
      </c>
      <c r="B51" s="399"/>
      <c r="C51" s="399"/>
      <c r="D51" s="399"/>
      <c r="E51" s="399"/>
      <c r="F51" s="399"/>
      <c r="G51" s="399"/>
    </row>
    <row r="52" spans="1:20" ht="15.95" customHeight="1" thickBot="1" x14ac:dyDescent="0.25">
      <c r="A52" s="399" t="s">
        <v>241</v>
      </c>
      <c r="B52" s="399"/>
      <c r="C52" s="399"/>
      <c r="D52" s="399"/>
      <c r="E52" s="399"/>
      <c r="F52" s="399"/>
      <c r="G52" s="399"/>
    </row>
    <row r="53" spans="1:20" ht="12.75" customHeight="1" thickTop="1" x14ac:dyDescent="0.2">
      <c r="A53" s="401" t="s">
        <v>24</v>
      </c>
      <c r="B53" s="232" t="s">
        <v>91</v>
      </c>
      <c r="C53" s="233">
        <f>+C4</f>
        <v>2019</v>
      </c>
      <c r="D53" s="403" t="str">
        <f>+D4</f>
        <v>enero - septiembre</v>
      </c>
      <c r="E53" s="403"/>
      <c r="F53" s="232" t="s">
        <v>143</v>
      </c>
      <c r="G53" s="232" t="s">
        <v>134</v>
      </c>
      <c r="Q53" s="5"/>
      <c r="T53" s="5"/>
    </row>
    <row r="54" spans="1:20" ht="12.75" customHeight="1" thickBot="1" x14ac:dyDescent="0.25">
      <c r="A54" s="402"/>
      <c r="B54" s="234" t="s">
        <v>31</v>
      </c>
      <c r="C54" s="235" t="s">
        <v>133</v>
      </c>
      <c r="D54" s="236">
        <f>+balanza_periodos!C6</f>
        <v>2019</v>
      </c>
      <c r="E54" s="236">
        <f>+E5</f>
        <v>2020</v>
      </c>
      <c r="F54" s="235" t="str">
        <f>+F5</f>
        <v>2020-2019</v>
      </c>
      <c r="G54" s="235">
        <f>+G5</f>
        <v>2020</v>
      </c>
      <c r="O54" s="5"/>
      <c r="P54" s="5"/>
      <c r="Q54" s="5"/>
      <c r="R54" s="5"/>
      <c r="S54" s="5"/>
      <c r="T54" s="5"/>
    </row>
    <row r="55" spans="1:20" ht="12" thickTop="1" x14ac:dyDescent="0.2">
      <c r="C55" s="230"/>
      <c r="D55" s="230"/>
      <c r="E55" s="230"/>
      <c r="F55" s="230"/>
      <c r="G55" s="230"/>
      <c r="Q55" s="5"/>
      <c r="R55" s="5"/>
      <c r="T55" s="5"/>
    </row>
    <row r="56" spans="1:20" ht="12.75" customHeight="1" x14ac:dyDescent="0.2">
      <c r="A56" s="226" t="e">
        <f>VLOOKUP(B56,#REF!,2,FALSE)</f>
        <v>#REF!</v>
      </c>
      <c r="B56" s="253" t="e">
        <f>#REF!</f>
        <v>#REF!</v>
      </c>
      <c r="C56" s="227" t="e">
        <f>#REF!/1000</f>
        <v>#REF!</v>
      </c>
      <c r="D56" s="227" t="e">
        <f>#REF!/1000</f>
        <v>#REF!</v>
      </c>
      <c r="E56" s="227" t="e">
        <f>#REF!/1000</f>
        <v>#REF!</v>
      </c>
      <c r="F56" s="228" t="str">
        <f>IFERROR((E56-D56)/D56,"")</f>
        <v/>
      </c>
      <c r="G56" s="229" t="e">
        <f t="shared" ref="G56:G72" si="3">+E56/$E$72</f>
        <v>#REF!</v>
      </c>
      <c r="Q56" s="5"/>
      <c r="T56" s="5"/>
    </row>
    <row r="57" spans="1:20" ht="12.75" customHeight="1" x14ac:dyDescent="0.2">
      <c r="A57" s="226" t="e">
        <f>VLOOKUP(B57,#REF!,2,FALSE)</f>
        <v>#REF!</v>
      </c>
      <c r="B57" s="253" t="e">
        <f>#REF!</f>
        <v>#REF!</v>
      </c>
      <c r="C57" s="227" t="e">
        <f>#REF!/1000</f>
        <v>#REF!</v>
      </c>
      <c r="D57" s="227" t="e">
        <f>#REF!/1000</f>
        <v>#REF!</v>
      </c>
      <c r="E57" s="227" t="e">
        <f>#REF!/1000</f>
        <v>#REF!</v>
      </c>
      <c r="F57" s="228" t="str">
        <f t="shared" ref="F57:F72" si="4">IFERROR((E57-D57)/D57,"")</f>
        <v/>
      </c>
      <c r="G57" s="229" t="e">
        <f t="shared" si="3"/>
        <v>#REF!</v>
      </c>
      <c r="O57" s="5"/>
      <c r="P57" s="5"/>
      <c r="Q57" s="5"/>
      <c r="R57" s="5"/>
      <c r="S57" s="5"/>
      <c r="T57" s="5"/>
    </row>
    <row r="58" spans="1:20" ht="12.75" customHeight="1" x14ac:dyDescent="0.2">
      <c r="A58" s="226" t="e">
        <f>VLOOKUP(B58,#REF!,2,FALSE)</f>
        <v>#REF!</v>
      </c>
      <c r="B58" s="253" t="e">
        <f>#REF!</f>
        <v>#REF!</v>
      </c>
      <c r="C58" s="227" t="e">
        <f>#REF!/1000</f>
        <v>#REF!</v>
      </c>
      <c r="D58" s="227" t="e">
        <f>#REF!/1000</f>
        <v>#REF!</v>
      </c>
      <c r="E58" s="227" t="e">
        <f>#REF!/1000</f>
        <v>#REF!</v>
      </c>
      <c r="F58" s="228" t="str">
        <f t="shared" si="4"/>
        <v/>
      </c>
      <c r="G58" s="229" t="e">
        <f t="shared" si="3"/>
        <v>#REF!</v>
      </c>
      <c r="Q58" s="5"/>
      <c r="R58" s="182"/>
      <c r="S58" s="182"/>
      <c r="T58" s="182"/>
    </row>
    <row r="59" spans="1:20" ht="12.75" customHeight="1" x14ac:dyDescent="0.2">
      <c r="A59" s="226" t="e">
        <f>VLOOKUP(B59,#REF!,2,FALSE)</f>
        <v>#REF!</v>
      </c>
      <c r="B59" s="253" t="e">
        <f>#REF!</f>
        <v>#REF!</v>
      </c>
      <c r="C59" s="227" t="e">
        <f>#REF!/1000</f>
        <v>#REF!</v>
      </c>
      <c r="D59" s="227" t="e">
        <f>#REF!/1000</f>
        <v>#REF!</v>
      </c>
      <c r="E59" s="227" t="e">
        <f>#REF!/1000</f>
        <v>#REF!</v>
      </c>
      <c r="F59" s="228" t="str">
        <f t="shared" si="4"/>
        <v/>
      </c>
      <c r="G59" s="229" t="e">
        <f t="shared" si="3"/>
        <v>#REF!</v>
      </c>
      <c r="O59" s="5"/>
      <c r="Q59" s="5"/>
      <c r="R59" s="5"/>
      <c r="T59" s="5"/>
    </row>
    <row r="60" spans="1:20" ht="12.75" customHeight="1" x14ac:dyDescent="0.2">
      <c r="A60" s="226" t="e">
        <f>VLOOKUP(B60,#REF!,2,FALSE)</f>
        <v>#REF!</v>
      </c>
      <c r="B60" s="253" t="e">
        <f>#REF!</f>
        <v>#REF!</v>
      </c>
      <c r="C60" s="227" t="e">
        <f>#REF!/1000</f>
        <v>#REF!</v>
      </c>
      <c r="D60" s="227" t="e">
        <f>#REF!/1000</f>
        <v>#REF!</v>
      </c>
      <c r="E60" s="227" t="e">
        <f>#REF!/1000</f>
        <v>#REF!</v>
      </c>
      <c r="F60" s="228" t="str">
        <f t="shared" si="4"/>
        <v/>
      </c>
      <c r="G60" s="229" t="e">
        <f t="shared" si="3"/>
        <v>#REF!</v>
      </c>
      <c r="O60" s="5"/>
      <c r="Q60" s="5"/>
      <c r="R60" s="5"/>
      <c r="T60" s="5"/>
    </row>
    <row r="61" spans="1:20" ht="12.75" customHeight="1" x14ac:dyDescent="0.2">
      <c r="A61" s="226" t="e">
        <f>VLOOKUP(B61,#REF!,2,FALSE)</f>
        <v>#REF!</v>
      </c>
      <c r="B61" s="253" t="e">
        <f>#REF!</f>
        <v>#REF!</v>
      </c>
      <c r="C61" s="227" t="e">
        <f>#REF!/1000</f>
        <v>#REF!</v>
      </c>
      <c r="D61" s="227" t="e">
        <f>#REF!/1000</f>
        <v>#REF!</v>
      </c>
      <c r="E61" s="227" t="e">
        <f>#REF!/1000</f>
        <v>#REF!</v>
      </c>
      <c r="F61" s="228" t="str">
        <f t="shared" si="4"/>
        <v/>
      </c>
      <c r="G61" s="229" t="e">
        <f t="shared" si="3"/>
        <v>#REF!</v>
      </c>
      <c r="Q61" s="5"/>
      <c r="R61" s="5"/>
      <c r="T61" s="5"/>
    </row>
    <row r="62" spans="1:20" ht="12.75" customHeight="1" x14ac:dyDescent="0.2">
      <c r="A62" s="226" t="e">
        <f>VLOOKUP(B62,#REF!,2,FALSE)</f>
        <v>#REF!</v>
      </c>
      <c r="B62" s="253" t="e">
        <f>#REF!</f>
        <v>#REF!</v>
      </c>
      <c r="C62" s="227" t="e">
        <f>#REF!/1000</f>
        <v>#REF!</v>
      </c>
      <c r="D62" s="227" t="e">
        <f>#REF!/1000</f>
        <v>#REF!</v>
      </c>
      <c r="E62" s="227" t="e">
        <f>#REF!/1000</f>
        <v>#REF!</v>
      </c>
      <c r="F62" s="228" t="str">
        <f t="shared" si="4"/>
        <v/>
      </c>
      <c r="G62" s="229" t="e">
        <f t="shared" si="3"/>
        <v>#REF!</v>
      </c>
      <c r="I62" s="5"/>
      <c r="M62" s="5"/>
      <c r="N62" s="5"/>
      <c r="P62" s="5"/>
      <c r="Q62" s="5"/>
      <c r="R62" s="5"/>
      <c r="T62" s="5"/>
    </row>
    <row r="63" spans="1:20" ht="12.75" customHeight="1" x14ac:dyDescent="0.2">
      <c r="A63" s="226" t="e">
        <f>VLOOKUP(B63,#REF!,2,FALSE)</f>
        <v>#REF!</v>
      </c>
      <c r="B63" s="253" t="e">
        <f>#REF!</f>
        <v>#REF!</v>
      </c>
      <c r="C63" s="227" t="e">
        <f>#REF!/1000</f>
        <v>#REF!</v>
      </c>
      <c r="D63" s="227" t="e">
        <f>#REF!/1000</f>
        <v>#REF!</v>
      </c>
      <c r="E63" s="227" t="e">
        <f>#REF!/1000</f>
        <v>#REF!</v>
      </c>
      <c r="F63" s="228" t="str">
        <f t="shared" si="4"/>
        <v/>
      </c>
      <c r="G63" s="229" t="e">
        <f t="shared" si="3"/>
        <v>#REF!</v>
      </c>
      <c r="P63" s="182"/>
      <c r="Q63" s="182"/>
      <c r="R63" s="182"/>
      <c r="T63" s="5"/>
    </row>
    <row r="64" spans="1:20" ht="12.75" customHeight="1" x14ac:dyDescent="0.2">
      <c r="A64" s="226" t="e">
        <f>VLOOKUP(B64,#REF!,2,FALSE)</f>
        <v>#REF!</v>
      </c>
      <c r="B64" s="253" t="e">
        <f>#REF!</f>
        <v>#REF!</v>
      </c>
      <c r="C64" s="227" t="e">
        <f>#REF!/1000</f>
        <v>#REF!</v>
      </c>
      <c r="D64" s="227" t="e">
        <f>#REF!/1000</f>
        <v>#REF!</v>
      </c>
      <c r="E64" s="227" t="e">
        <f>#REF!/1000</f>
        <v>#REF!</v>
      </c>
      <c r="F64" s="228" t="str">
        <f t="shared" si="4"/>
        <v/>
      </c>
      <c r="G64" s="229" t="e">
        <f t="shared" si="3"/>
        <v>#REF!</v>
      </c>
      <c r="Q64" s="5"/>
      <c r="T64" s="5"/>
    </row>
    <row r="65" spans="1:20" ht="12.75" customHeight="1" x14ac:dyDescent="0.2">
      <c r="A65" s="226" t="e">
        <f>VLOOKUP(B65,#REF!,2,FALSE)</f>
        <v>#REF!</v>
      </c>
      <c r="B65" s="253" t="e">
        <f>#REF!</f>
        <v>#REF!</v>
      </c>
      <c r="C65" s="227" t="e">
        <f>#REF!/1000</f>
        <v>#REF!</v>
      </c>
      <c r="D65" s="227" t="e">
        <f>#REF!/1000</f>
        <v>#REF!</v>
      </c>
      <c r="E65" s="227" t="e">
        <f>#REF!/1000</f>
        <v>#REF!</v>
      </c>
      <c r="F65" s="228" t="str">
        <f t="shared" si="4"/>
        <v/>
      </c>
      <c r="G65" s="229" t="e">
        <f t="shared" si="3"/>
        <v>#REF!</v>
      </c>
      <c r="Q65" s="5"/>
      <c r="T65" s="5"/>
    </row>
    <row r="66" spans="1:20" ht="12.75" customHeight="1" x14ac:dyDescent="0.2">
      <c r="A66" s="226" t="e">
        <f>VLOOKUP(B66,#REF!,2,FALSE)</f>
        <v>#REF!</v>
      </c>
      <c r="B66" s="253" t="e">
        <f>#REF!</f>
        <v>#REF!</v>
      </c>
      <c r="C66" s="227" t="e">
        <f>#REF!/1000</f>
        <v>#REF!</v>
      </c>
      <c r="D66" s="227" t="e">
        <f>#REF!/1000</f>
        <v>#REF!</v>
      </c>
      <c r="E66" s="227" t="e">
        <f>#REF!/1000</f>
        <v>#REF!</v>
      </c>
      <c r="F66" s="228" t="str">
        <f t="shared" si="4"/>
        <v/>
      </c>
      <c r="G66" s="229" t="e">
        <f t="shared" si="3"/>
        <v>#REF!</v>
      </c>
      <c r="Q66" s="5"/>
      <c r="T66" s="5"/>
    </row>
    <row r="67" spans="1:20" ht="12.75" customHeight="1" x14ac:dyDescent="0.2">
      <c r="A67" s="226" t="e">
        <f>VLOOKUP(B67,#REF!,2,FALSE)</f>
        <v>#REF!</v>
      </c>
      <c r="B67" s="253" t="e">
        <f>#REF!</f>
        <v>#REF!</v>
      </c>
      <c r="C67" s="227" t="e">
        <f>#REF!/1000</f>
        <v>#REF!</v>
      </c>
      <c r="D67" s="227" t="e">
        <f>#REF!/1000</f>
        <v>#REF!</v>
      </c>
      <c r="E67" s="227" t="e">
        <f>#REF!/1000</f>
        <v>#REF!</v>
      </c>
      <c r="F67" s="228" t="str">
        <f t="shared" si="4"/>
        <v/>
      </c>
      <c r="G67" s="229" t="e">
        <f t="shared" si="3"/>
        <v>#REF!</v>
      </c>
    </row>
    <row r="68" spans="1:20" ht="12.75" customHeight="1" x14ac:dyDescent="0.2">
      <c r="A68" s="226" t="e">
        <f>VLOOKUP(B68,#REF!,2,FALSE)</f>
        <v>#REF!</v>
      </c>
      <c r="B68" s="253" t="e">
        <f>#REF!</f>
        <v>#REF!</v>
      </c>
      <c r="C68" s="227" t="e">
        <f>#REF!/1000</f>
        <v>#REF!</v>
      </c>
      <c r="D68" s="227" t="e">
        <f>#REF!/1000</f>
        <v>#REF!</v>
      </c>
      <c r="E68" s="227" t="e">
        <f>#REF!/1000</f>
        <v>#REF!</v>
      </c>
      <c r="F68" s="228" t="str">
        <f t="shared" si="4"/>
        <v/>
      </c>
      <c r="G68" s="229" t="e">
        <f t="shared" si="3"/>
        <v>#REF!</v>
      </c>
      <c r="O68" s="5"/>
      <c r="P68" s="5"/>
      <c r="R68" s="5"/>
      <c r="S68" s="5"/>
    </row>
    <row r="69" spans="1:20" ht="12.75" customHeight="1" x14ac:dyDescent="0.2">
      <c r="A69" s="226" t="e">
        <f>VLOOKUP(B69,#REF!,2,FALSE)</f>
        <v>#REF!</v>
      </c>
      <c r="B69" s="253" t="e">
        <f>#REF!</f>
        <v>#REF!</v>
      </c>
      <c r="C69" s="227" t="e">
        <f>#REF!/1000</f>
        <v>#REF!</v>
      </c>
      <c r="D69" s="227" t="e">
        <f>#REF!/1000</f>
        <v>#REF!</v>
      </c>
      <c r="E69" s="227" t="e">
        <f>#REF!/1000</f>
        <v>#REF!</v>
      </c>
      <c r="F69" s="228" t="str">
        <f t="shared" si="4"/>
        <v/>
      </c>
      <c r="G69" s="229" t="e">
        <f t="shared" si="3"/>
        <v>#REF!</v>
      </c>
      <c r="Q69" s="5"/>
      <c r="T69" s="5"/>
    </row>
    <row r="70" spans="1:20" ht="12.75" customHeight="1" x14ac:dyDescent="0.2">
      <c r="A70" s="226" t="e">
        <f>VLOOKUP(B70,#REF!,2,FALSE)</f>
        <v>#REF!</v>
      </c>
      <c r="B70" s="253" t="e">
        <f>#REF!</f>
        <v>#REF!</v>
      </c>
      <c r="C70" s="227" t="e">
        <f>#REF!/1000</f>
        <v>#REF!</v>
      </c>
      <c r="D70" s="227" t="e">
        <f>#REF!/1000</f>
        <v>#REF!</v>
      </c>
      <c r="E70" s="227" t="e">
        <f>#REF!/1000</f>
        <v>#REF!</v>
      </c>
      <c r="F70" s="228" t="str">
        <f t="shared" si="4"/>
        <v/>
      </c>
      <c r="G70" s="229" t="e">
        <f t="shared" si="3"/>
        <v>#REF!</v>
      </c>
      <c r="Q70" s="5"/>
      <c r="T70" s="5"/>
    </row>
    <row r="71" spans="1:20" ht="12.75" customHeight="1" x14ac:dyDescent="0.2">
      <c r="A71" s="226" t="s">
        <v>23</v>
      </c>
      <c r="B71" s="226"/>
      <c r="C71" s="230" t="e">
        <f>C72-SUM(C56:C70)</f>
        <v>#REF!</v>
      </c>
      <c r="D71" s="230" t="e">
        <f t="shared" ref="D71:E71" si="5">D72-SUM(D56:D70)</f>
        <v>#REF!</v>
      </c>
      <c r="E71" s="230" t="e">
        <f t="shared" si="5"/>
        <v>#REF!</v>
      </c>
      <c r="F71" s="228" t="str">
        <f t="shared" si="4"/>
        <v/>
      </c>
      <c r="G71" s="229" t="e">
        <f t="shared" si="3"/>
        <v>#REF!</v>
      </c>
      <c r="Q71" s="5"/>
      <c r="T71" s="5"/>
    </row>
    <row r="72" spans="1:20" ht="12.75" customHeight="1" x14ac:dyDescent="0.2">
      <c r="A72" s="226" t="s">
        <v>21</v>
      </c>
      <c r="B72" s="226"/>
      <c r="C72" s="230">
        <f>+balanza_periodos!B16</f>
        <v>6345883</v>
      </c>
      <c r="D72" s="230">
        <f>+balanza_periodos!C16</f>
        <v>4801447</v>
      </c>
      <c r="E72" s="230">
        <f>+balanza_periodos!D16</f>
        <v>4711766</v>
      </c>
      <c r="F72" s="228">
        <f t="shared" si="4"/>
        <v>-1.8677911054729959E-2</v>
      </c>
      <c r="G72" s="229">
        <f t="shared" si="3"/>
        <v>1</v>
      </c>
    </row>
    <row r="73" spans="1:20" ht="12" thickBot="1" x14ac:dyDescent="0.25">
      <c r="A73" s="241"/>
      <c r="B73" s="241"/>
      <c r="C73" s="242"/>
      <c r="D73" s="242"/>
      <c r="E73" s="242"/>
      <c r="F73" s="241"/>
      <c r="G73" s="241"/>
    </row>
    <row r="74" spans="1:20" ht="12.75" customHeight="1" thickTop="1" x14ac:dyDescent="0.2">
      <c r="A74" s="400" t="s">
        <v>419</v>
      </c>
      <c r="B74" s="400"/>
      <c r="C74" s="400"/>
      <c r="D74" s="400"/>
      <c r="E74" s="400"/>
      <c r="F74" s="400"/>
      <c r="G74" s="400"/>
    </row>
  </sheetData>
  <mergeCells count="12">
    <mergeCell ref="D53:E53"/>
    <mergeCell ref="A50:G50"/>
    <mergeCell ref="A51:G51"/>
    <mergeCell ref="A52:G52"/>
    <mergeCell ref="A74:G74"/>
    <mergeCell ref="A53:A54"/>
    <mergeCell ref="A1:G1"/>
    <mergeCell ref="A2:G2"/>
    <mergeCell ref="A3:G3"/>
    <mergeCell ref="A25:G25"/>
    <mergeCell ref="A4:A5"/>
    <mergeCell ref="D4:E4"/>
  </mergeCells>
  <phoneticPr fontId="0" type="noConversion"/>
  <printOptions horizontalCentered="1" verticalCentered="1"/>
  <pageMargins left="0.78740157480314965" right="0.78740157480314965" top="1.8897637795275593" bottom="0.78740157480314965" header="0" footer="0.59055118110236227"/>
  <pageSetup scale="71" orientation="portrait" horizontalDpi="4294967294" verticalDpi="4294967294" r:id="rId1"/>
  <headerFooter alignWithMargins="0">
    <oddFooter>&amp;C&amp;P</oddFooter>
  </headerFooter>
  <rowBreaks count="1" manualBreakCount="1">
    <brk id="49" max="16383" man="1"/>
  </rowBreaks>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10</vt:i4>
      </vt:variant>
    </vt:vector>
  </HeadingPairs>
  <TitlesOfParts>
    <vt:vector size="21" baseType="lpstr">
      <vt:lpstr>Portada </vt:lpstr>
      <vt:lpstr>TitulosGraficos</vt:lpstr>
      <vt:lpstr>balanza_periodos</vt:lpstr>
      <vt:lpstr>balanza_anuales</vt:lpstr>
      <vt:lpstr>evolución_comercio</vt:lpstr>
      <vt:lpstr>balanza productos_clase_sector</vt:lpstr>
      <vt:lpstr>zona economica</vt:lpstr>
      <vt:lpstr>prin paises exp e imp</vt:lpstr>
      <vt:lpstr>prin prod exp e imp</vt:lpstr>
      <vt:lpstr>Principales Rubros</vt:lpstr>
      <vt:lpstr>productos</vt:lpstr>
      <vt:lpstr>'balanza productos_clase_sector'!Área_de_impresión</vt:lpstr>
      <vt:lpstr>balanza_anuales!Área_de_impresión</vt:lpstr>
      <vt:lpstr>balanza_periodos!Área_de_impresión</vt:lpstr>
      <vt:lpstr>evolución_comercio!Área_de_impresión</vt:lpstr>
      <vt:lpstr>'Portada '!Área_de_impresión</vt:lpstr>
      <vt:lpstr>'prin paises exp e imp'!Área_de_impresión</vt:lpstr>
      <vt:lpstr>'prin prod exp e imp'!Área_de_impresión</vt:lpstr>
      <vt:lpstr>'Principales Rubros'!Área_de_impresión</vt:lpstr>
      <vt:lpstr>productos!Área_de_impresión</vt:lpstr>
      <vt:lpstr>'zona economica'!Área_de_impresión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Liliana Yáñez Barrios</cp:lastModifiedBy>
  <cp:lastPrinted>2020-10-07T14:23:04Z</cp:lastPrinted>
  <dcterms:created xsi:type="dcterms:W3CDTF">2004-11-22T15:10:56Z</dcterms:created>
  <dcterms:modified xsi:type="dcterms:W3CDTF">2020-10-08T15:14:02Z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2f439694-9ab6-4fa1-ab3b-49d860ab70ac</vt:lpwstr>
  </property>
</Properties>
</file>