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<sst xmlns="http://schemas.openxmlformats.org/spreadsheetml/2006/main" count="287" uniqueCount="157">
  <si>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</si>
  <si>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</si>
  <si>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</si>
  <si>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</si>
  <si>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</si>
  <si>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</si>
  <si>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</si>
  <si>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</si>
  <si>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</si>
  <si>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</si>
  <si>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</si>
  <si>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</si>
  <si>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</si>
  <si>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</si>
  <si>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</si>
  <si>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</si>
  <si>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</si>
  <si>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</si>
  <si>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</si>
  <si>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</si>
  <si>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</si>
  <si>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</si>
  <si>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</si>
  <si>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</si>
  <si>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</si>
  <si>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</si>
  <si>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</si>
  <si>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</si>
  <si>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</si>
  <si>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</si>
  <si>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</si>
  <si>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</si>
  <si>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</si>
  <si>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</si>
  <si>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</si>
  <si>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</si>
  <si>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</si>
  <si>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</si>
  <si>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</si>
  <si>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</si>
  <si>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</si>
  <si>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</si>
  <si>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</si>
  <si>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</si>
  <si>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</si>
  <si>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</si>
  <si>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</si>
  <si>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</si>
  <si>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</si>
  <si>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</si>
  <si>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</si>
  <si>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</si>
  <si>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</si>
  <si>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</si>
  <si>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</si>
  <si>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</si>
  <si>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</si>
  <si>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</si>
  <si>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</si>
  <si>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</si>
  <si>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</si>
  <si>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</si>
  <si>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</si>
  <si>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</si>
  <si>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</si>
  <si>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</si>
  <si>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</si>
  <si>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</si>
  <si>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</si>
  <si>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</si>
  <si>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</si>
  <si>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</si>
  <si>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</si>
  <si>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</si>
  <si>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</si>
  <si>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</si>
  <si>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</si>
  <si>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</si>
  <si>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</si>
  <si>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</si>
  <si>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</si>
  <si>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</si>
  <si>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</si>
  <si>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</si>
  <si>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</si>
  <si>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</si>
  <si>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</si>
  <si>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</si>
  <si>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</si>
  <si>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</si>
  <si>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</si>
  <si>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</si>
  <si>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</si>
  <si>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</si>
  <si>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</si>
  <si>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</si>
  <si>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</si>
  <si>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</si>
  <si>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</si>
  <si>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</si>
  <si>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</si>
  <si>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</si>
  <si>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</si>
  <si>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</si>
  <si>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</si>
  <si>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</si>
  <si>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</si>
  <si>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</si>
  <si>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</si>
  <si>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</si>
  <si>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</si>
  <si>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</si>
  <si>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</si>
  <si>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</si>
  <si>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</si>
  <si>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</si>
  <si>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</si>
  <si>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</si>
  <si>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</si>
  <si>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</si>
  <si>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</si>
  <si>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</si>
  <si>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</si>
  <si>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</si>
  <si>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</si>
  <si>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</si>
  <si>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</si>
  <si>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</si>
  <si>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</si>
  <si>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</si>
  <si>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</si>
  <si>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</si>
  <si>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</si>
  <si>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</si>
  <si>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</si>
  <si>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</si>
  <si>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</si>
  <si>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</si>
  <si>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</si>
  <si>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</si>
  <si>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</si>
  <si>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</si>
  <si>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</si>
  <si>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</si>
  <si>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</si>
  <si>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</si>
  <si>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</si>
  <si>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</si>
  <si>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</si>
  <si>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</si>
  <si>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</si>
  <si>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</si>
  <si>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</si>
  <si>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</si>
  <si>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</si>
  <si>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23 de octubre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</si>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</sst>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D25" sqref="D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Octubre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28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743.75</v>
      </c>
      <c r="D18" s="131">
        <f>C18*$B$48</f>
        <v>273.2835</v>
      </c>
      <c r="E18" s="121"/>
      <c r="F18" s="83">
        <f>E19+'Primas HRW'!B8</f>
        <v>753.25</v>
      </c>
      <c r="G18" s="83">
        <f>F18*$B$48</f>
        <v>276.77418</v>
      </c>
      <c r="H18" s="83"/>
      <c r="I18" s="122">
        <f>E19+'Primas HRW'!D8</f>
        <v>763.25</v>
      </c>
      <c r="J18" s="122">
        <f>E19+'Primas HRW'!E8</f>
        <v>743.25</v>
      </c>
      <c r="K18" s="120">
        <f>E19+'Primas HRW'!F8</f>
        <v>733.25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608.75</v>
      </c>
      <c r="C19" s="23">
        <f>B19+'Primas SRW'!B9</f>
        <v>738.75</v>
      </c>
      <c r="D19" s="133">
        <f>C19*$B$48</f>
        <v>271.4463</v>
      </c>
      <c r="E19" s="24">
        <f>Datos!K7</f>
        <v>543.25</v>
      </c>
      <c r="F19" s="25">
        <f>E19+'Primas HRW'!B9</f>
        <v>753.25</v>
      </c>
      <c r="G19" s="25">
        <f>F19*$B$48</f>
        <v>276.77418</v>
      </c>
      <c r="H19" s="25"/>
      <c r="I19" s="97">
        <f>E19+'Primas HRW'!D9</f>
        <v>763.25</v>
      </c>
      <c r="J19" s="97">
        <f>E19+'Primas HRW'!E9</f>
        <v>743.25</v>
      </c>
      <c r="K19" s="104">
        <f>E19+'Primas HRW'!F9</f>
        <v>733.25</v>
      </c>
      <c r="L19" s="24">
        <f>Datos!O7</f>
        <v>401.5</v>
      </c>
      <c r="M19" s="25">
        <f>L19+'Primas maíz'!B10</f>
        <v>565.5</v>
      </c>
      <c r="N19" s="25">
        <f>M19*$F$48</f>
        <v>222.62604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734.75</v>
      </c>
      <c r="D21" s="133">
        <f>C21*$B$48</f>
        <v>269.97654</v>
      </c>
      <c r="E21" s="90"/>
      <c r="F21" s="85">
        <f>E23+'Primas HRW'!B12</f>
        <v>735</v>
      </c>
      <c r="G21" s="85">
        <f>F21*$B$48</f>
        <v>270.0684</v>
      </c>
      <c r="H21" s="85"/>
      <c r="I21" s="102">
        <f>E23+'Primas HRW'!D12</f>
        <v>750</v>
      </c>
      <c r="J21" s="102">
        <f>E23+'Primas HRW'!E12</f>
        <v>730</v>
      </c>
      <c r="K21" s="103">
        <f>E23+'Primas HRW'!F12</f>
        <v>720</v>
      </c>
      <c r="L21" s="90"/>
      <c r="M21" s="85">
        <f>L23+'Primas maíz'!B12</f>
        <v>564.25</v>
      </c>
      <c r="N21" s="85">
        <f>M21*$F$48</f>
        <v>222.13394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734.75</v>
      </c>
      <c r="D22" s="131">
        <f>C22*$B$48</f>
        <v>269.97654</v>
      </c>
      <c r="E22" s="121"/>
      <c r="F22" s="83">
        <f>E23+'Primas HRW'!B13</f>
        <v>735</v>
      </c>
      <c r="G22" s="83">
        <f>F22*$B$48</f>
        <v>270.0684</v>
      </c>
      <c r="H22" s="83"/>
      <c r="I22" s="122">
        <f>E23+'Primas HRW'!D13</f>
        <v>750</v>
      </c>
      <c r="J22" s="122">
        <f>E23+'Primas HRW'!E13</f>
        <v>730</v>
      </c>
      <c r="K22" s="120">
        <f>E23+'Primas HRW'!F13</f>
        <v>720</v>
      </c>
      <c r="L22" s="121"/>
      <c r="M22" s="83">
        <f>L23+'Primas maíz'!B13</f>
        <v>554.25</v>
      </c>
      <c r="N22" s="83">
        <f>M22*$F$48</f>
        <v>218.19714</v>
      </c>
      <c r="O22"/>
      <c r="P22"/>
      <c r="Q22"/>
    </row>
    <row r="23" spans="1:17" ht="19.5" customHeight="1">
      <c r="A23" s="16" t="s">
        <v>11</v>
      </c>
      <c r="B23" s="58">
        <f>Datos!E8</f>
        <v>607.75</v>
      </c>
      <c r="C23" s="23">
        <f>B25+'Primas SRW'!B13</f>
        <v>730.5</v>
      </c>
      <c r="D23" s="133">
        <f>C23*$B$48</f>
        <v>268.41492</v>
      </c>
      <c r="E23" s="59">
        <f>Datos!K8</f>
        <v>550</v>
      </c>
      <c r="F23" s="25">
        <f>E23+'Primas HRW'!B14</f>
        <v>735</v>
      </c>
      <c r="G23" s="25">
        <f>F23*$B$48</f>
        <v>270.0684</v>
      </c>
      <c r="H23" s="25"/>
      <c r="I23" s="97">
        <f>E23+'Primas HRW'!D14</f>
        <v>750</v>
      </c>
      <c r="J23" s="97">
        <f>E23+'Primas HRW'!E14</f>
        <v>730</v>
      </c>
      <c r="K23" s="104">
        <f>E23+'Primas HRW'!F14</f>
        <v>720</v>
      </c>
      <c r="L23" s="59">
        <f>Datos!O8</f>
        <v>404.25</v>
      </c>
      <c r="M23" s="25">
        <f>L23+'Primas maíz'!B14</f>
        <v>534.25</v>
      </c>
      <c r="N23" s="25">
        <f>M23*$F$48</f>
        <v>210.32353999999998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515.25</v>
      </c>
      <c r="N24" s="83">
        <f>M24*$F$48</f>
        <v>202.84362</v>
      </c>
      <c r="O24"/>
      <c r="P24"/>
      <c r="Q24"/>
    </row>
    <row r="25" spans="1:17" ht="19.5" customHeight="1">
      <c r="A25" s="54" t="s">
        <v>12</v>
      </c>
      <c r="B25" s="55">
        <f>Datos!E9</f>
        <v>605.5</v>
      </c>
      <c r="C25" s="66"/>
      <c r="D25" s="71"/>
      <c r="E25" s="60">
        <f>Datos!K9</f>
        <v>555.75</v>
      </c>
      <c r="F25" s="66"/>
      <c r="G25" s="66"/>
      <c r="H25" s="66"/>
      <c r="I25" s="66"/>
      <c r="J25" s="66"/>
      <c r="K25" s="66"/>
      <c r="L25" s="60">
        <f>Datos!O9</f>
        <v>405.25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597.75</v>
      </c>
      <c r="C27" s="23"/>
      <c r="D27" s="133"/>
      <c r="E27" s="59">
        <f>Datos!K10</f>
        <v>560.25</v>
      </c>
      <c r="F27" s="25"/>
      <c r="G27" s="25"/>
      <c r="H27" s="25"/>
      <c r="I27" s="25"/>
      <c r="J27" s="25"/>
      <c r="K27" s="23"/>
      <c r="L27" s="59">
        <f>Datos!O10</f>
        <v>405.75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600.5</v>
      </c>
      <c r="C29" s="84"/>
      <c r="D29" s="133"/>
      <c r="E29" s="60">
        <f>Datos!K11</f>
        <v>566.25</v>
      </c>
      <c r="F29" s="84"/>
      <c r="G29" s="84"/>
      <c r="H29" s="84"/>
      <c r="I29" s="84"/>
      <c r="J29" s="84"/>
      <c r="K29" s="84"/>
      <c r="L29" s="60">
        <f>Datos!O11</f>
        <v>384.25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607.25</v>
      </c>
      <c r="C30" s="80"/>
      <c r="D30" s="116"/>
      <c r="E30" s="81">
        <f>Datos!K12</f>
        <v>574.5</v>
      </c>
      <c r="F30" s="80"/>
      <c r="G30" s="80"/>
      <c r="H30" s="80"/>
      <c r="I30" s="80"/>
      <c r="J30" s="80"/>
      <c r="K30" s="80"/>
      <c r="L30" s="81">
        <f>Datos!O12</f>
        <v>382.75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611.25</v>
      </c>
      <c r="C32" s="23"/>
      <c r="D32" s="133"/>
      <c r="E32" s="59">
        <f>Datos!K13</f>
        <v>580</v>
      </c>
      <c r="F32" s="25"/>
      <c r="G32" s="25"/>
      <c r="H32" s="25"/>
      <c r="I32" s="25"/>
      <c r="J32" s="25"/>
      <c r="K32" s="23"/>
      <c r="L32" s="59">
        <f>Datos!O13</f>
        <v>389.5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603</v>
      </c>
      <c r="C33" s="80"/>
      <c r="D33" s="116"/>
      <c r="E33" s="81">
        <f>Datos!K14</f>
        <v>573.5</v>
      </c>
      <c r="F33" s="80"/>
      <c r="G33" s="80"/>
      <c r="H33" s="80"/>
      <c r="I33" s="80"/>
      <c r="J33" s="80"/>
      <c r="K33" s="80"/>
      <c r="L33" s="81">
        <f>Datos!O14</f>
        <v>392.25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584.75</v>
      </c>
      <c r="C34" s="23"/>
      <c r="D34" s="133"/>
      <c r="E34" s="59">
        <f>Datos!K15</f>
        <v>556.25</v>
      </c>
      <c r="F34" s="25"/>
      <c r="G34" s="25"/>
      <c r="H34" s="25"/>
      <c r="I34" s="25"/>
      <c r="J34" s="25"/>
      <c r="K34" s="23"/>
      <c r="L34" s="59">
        <f>Datos!O15</f>
        <v>394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585.5</v>
      </c>
      <c r="C35" s="82"/>
      <c r="D35" s="131"/>
      <c r="E35" s="81">
        <f>Datos!K16</f>
        <v>555.5</v>
      </c>
      <c r="F35" s="82"/>
      <c r="G35" s="82"/>
      <c r="H35" s="82"/>
      <c r="I35" s="82"/>
      <c r="J35" s="82"/>
      <c r="K35" s="82"/>
      <c r="L35" s="81">
        <f>Datos!O16</f>
        <v>385.75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594.25</v>
      </c>
      <c r="C36" s="66"/>
      <c r="D36" s="71"/>
      <c r="E36" s="59">
        <f>Datos!K17</f>
        <v>564.25</v>
      </c>
      <c r="F36" s="66"/>
      <c r="G36" s="66"/>
      <c r="H36" s="66"/>
      <c r="I36" s="66"/>
      <c r="J36" s="66"/>
      <c r="K36" s="66"/>
      <c r="L36" s="59">
        <f>Datos!O17</f>
        <v>388.75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590.5</v>
      </c>
      <c r="C38" s="23"/>
      <c r="D38" s="133"/>
      <c r="E38" s="59">
        <f>Datos!K18</f>
        <v>564.25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590.5</v>
      </c>
      <c r="C39" s="82"/>
      <c r="D39" s="131"/>
      <c r="E39" s="81">
        <f>Datos!K19</f>
        <v>564.25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399.25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390.75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Octubre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28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273.2</v>
      </c>
      <c r="D18" s="60"/>
      <c r="E18" s="66">
        <v>276.7</v>
      </c>
      <c r="F18" s="66" t="s">
        <v>45</v>
      </c>
      <c r="G18" s="76">
        <f>BUSHEL!I18*TONELADA!$B$47</f>
        <v>280.44858</v>
      </c>
      <c r="H18" s="103">
        <f>BUSHEL!J18*TONELADA!$B$47</f>
        <v>273.09978</v>
      </c>
      <c r="I18" s="103">
        <f>BUSHEL!K18*TONELADA!$B$47</f>
        <v>269.42538</v>
      </c>
      <c r="J18" s="60"/>
      <c r="K18" s="85"/>
    </row>
    <row r="19" spans="1:11" ht="19.5" customHeight="1">
      <c r="A19" s="79" t="s">
        <v>15</v>
      </c>
      <c r="B19" s="78">
        <f>BUSHEL!B19*TONELADA!$B$47</f>
        <v>223.6791</v>
      </c>
      <c r="C19" s="80">
        <v>271.4</v>
      </c>
      <c r="D19" s="81">
        <f>IF(BUSHEL!E19&gt;0,BUSHEL!E19*TONELADA!$B$47,"")</f>
        <v>199.61177999999998</v>
      </c>
      <c r="E19" s="80">
        <v>276.7</v>
      </c>
      <c r="F19" s="80"/>
      <c r="G19" s="118">
        <f>BUSHEL!I19*TONELADA!$B$47</f>
        <v>280.44858</v>
      </c>
      <c r="H19" s="118">
        <f>BUSHEL!J19*TONELADA!$B$47</f>
        <v>273.09978</v>
      </c>
      <c r="I19" s="118">
        <f>BUSHEL!K19*TONELADA!$B$47</f>
        <v>269.42538</v>
      </c>
      <c r="J19" s="81">
        <f>BUSHEL!E19*$E$47</f>
        <v>213.86666</v>
      </c>
      <c r="K19" s="78">
        <f>BUSHEL!M19*$E$47</f>
        <v>222.62604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269.9</v>
      </c>
      <c r="D21" s="56"/>
      <c r="E21" s="66">
        <v>270</v>
      </c>
      <c r="F21" s="66"/>
      <c r="G21" s="76">
        <f>BUSHEL!I21*TONELADA!$B$47</f>
        <v>275.58</v>
      </c>
      <c r="H21" s="76">
        <f>BUSHEL!J21*TONELADA!$B$47</f>
        <v>268.2312</v>
      </c>
      <c r="I21" s="77">
        <f>BUSHEL!K21*TONELADA!$B$47</f>
        <v>264.5568</v>
      </c>
      <c r="J21" s="56"/>
      <c r="K21" s="75">
        <f>BUSHEL!M21*$E$47</f>
        <v>222.13394</v>
      </c>
    </row>
    <row r="22" spans="1:11" ht="19.5" customHeight="1">
      <c r="A22" s="79" t="s">
        <v>44</v>
      </c>
      <c r="B22" s="78"/>
      <c r="C22" s="116">
        <v>269.9</v>
      </c>
      <c r="D22" s="117"/>
      <c r="E22" s="80">
        <v>270</v>
      </c>
      <c r="F22" s="80"/>
      <c r="G22" s="118">
        <f>BUSHEL!I22*TONELADA!$B$47</f>
        <v>275.58</v>
      </c>
      <c r="H22" s="118">
        <f>BUSHEL!J22*TONELADA!$B$47</f>
        <v>268.2312</v>
      </c>
      <c r="I22" s="118">
        <f>BUSHEL!K22*TONELADA!$B$47</f>
        <v>264.5568</v>
      </c>
      <c r="J22" s="81"/>
      <c r="K22" s="78">
        <f>BUSHEL!M22*$E$47</f>
        <v>218.19714</v>
      </c>
    </row>
    <row r="23" spans="1:11" ht="19.5" customHeight="1">
      <c r="A23" s="16" t="s">
        <v>11</v>
      </c>
      <c r="B23" s="58">
        <f>BUSHEL!B23*TONELADA!$B$47</f>
        <v>223.31166</v>
      </c>
      <c r="C23" s="23">
        <v>268.41</v>
      </c>
      <c r="D23" s="59">
        <f>IF(BUSHEL!E23&gt;0,BUSHEL!E23*TONELADA!$B$47,"")</f>
        <v>202.09199999999998</v>
      </c>
      <c r="E23" s="25">
        <v>270</v>
      </c>
      <c r="F23" s="25"/>
      <c r="G23" s="97">
        <f>BUSHEL!I23*TONELADA!$B$47</f>
        <v>275.58</v>
      </c>
      <c r="H23" s="97">
        <f>BUSHEL!J23*TONELADA!$B$47</f>
        <v>268.2312</v>
      </c>
      <c r="I23" s="104">
        <f>BUSHEL!K23*TONELADA!$B$47</f>
        <v>264.5568</v>
      </c>
      <c r="J23" s="59">
        <f>BUSHEL!L23*BUSHEL!F48</f>
        <v>159.14514</v>
      </c>
      <c r="K23" s="25">
        <f>BUSHEL!M23*$E$47</f>
        <v>210.32353999999998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202.84362</v>
      </c>
    </row>
    <row r="25" spans="1:11" ht="19.5" customHeight="1">
      <c r="A25" s="54" t="s">
        <v>12</v>
      </c>
      <c r="B25" s="55">
        <f>BUSHEL!B25*TONELADA!$B$47</f>
        <v>222.48492</v>
      </c>
      <c r="C25" s="66"/>
      <c r="D25" s="60">
        <f>IF(BUSHEL!E25&gt;0,BUSHEL!E25*TONELADA!$B$47,"")</f>
        <v>204.20478</v>
      </c>
      <c r="E25" s="66"/>
      <c r="F25" s="66"/>
      <c r="G25" s="66"/>
      <c r="H25" s="66"/>
      <c r="I25" s="66"/>
      <c r="J25" s="60">
        <f>BUSHEL!L25*BUSHEL!F48</f>
        <v>159.53882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219.63726</v>
      </c>
      <c r="C27" s="23"/>
      <c r="D27" s="59">
        <f>IF(BUSHEL!E27&gt;0,BUSHEL!E27*TONELADA!$B$47,"")</f>
        <v>205.85826</v>
      </c>
      <c r="E27" s="25"/>
      <c r="F27" s="25"/>
      <c r="G27" s="25"/>
      <c r="H27" s="25"/>
      <c r="I27" s="23"/>
      <c r="J27" s="59">
        <f>BUSHEL!L27*$E$47</f>
        <v>159.73566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220.64772</v>
      </c>
      <c r="C29" s="84"/>
      <c r="D29" s="60">
        <f>IF(BUSHEL!E29&gt;0,BUSHEL!E29*TONELADA!$B$47,"")</f>
        <v>208.06289999999998</v>
      </c>
      <c r="E29" s="84"/>
      <c r="F29" s="84"/>
      <c r="G29" s="84"/>
      <c r="H29" s="84"/>
      <c r="I29" s="84"/>
      <c r="J29" s="60">
        <f>BUSHEL!L29*BUSHEL!F48</f>
        <v>151.27154</v>
      </c>
      <c r="K29" s="85"/>
    </row>
    <row r="30" spans="1:11" ht="19.5" customHeight="1">
      <c r="A30" s="79" t="s">
        <v>15</v>
      </c>
      <c r="B30" s="78">
        <f>BUSHEL!B30*TONELADA!$B$47</f>
        <v>223.12794</v>
      </c>
      <c r="C30" s="80"/>
      <c r="D30" s="81">
        <f>IF(BUSHEL!E30&gt;0,BUSHEL!E30*TONELADA!$B$47,"")</f>
        <v>211.09428</v>
      </c>
      <c r="E30" s="80"/>
      <c r="F30" s="80"/>
      <c r="G30" s="80"/>
      <c r="H30" s="80"/>
      <c r="I30" s="80"/>
      <c r="J30" s="81">
        <f>BUSHEL!L30*$E$47</f>
        <v>150.68102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224.5977</v>
      </c>
      <c r="C32" s="23"/>
      <c r="D32" s="59">
        <f>BUSHEL!E32*TONELADA!$B$47</f>
        <v>213.1152</v>
      </c>
      <c r="E32" s="25"/>
      <c r="F32" s="25"/>
      <c r="G32" s="25"/>
      <c r="H32" s="25"/>
      <c r="I32" s="23"/>
      <c r="J32" s="59">
        <f>BUSHEL!L32*TONELADA!$B$47</f>
        <v>143.11787999999999</v>
      </c>
      <c r="K32" s="25"/>
    </row>
    <row r="33" spans="1:11" ht="19.5" customHeight="1">
      <c r="A33" s="79" t="s">
        <v>12</v>
      </c>
      <c r="B33" s="78">
        <f>BUSHEL!B33*TONELADA!$B$47</f>
        <v>221.56632</v>
      </c>
      <c r="C33" s="80"/>
      <c r="D33" s="81">
        <f>BUSHEL!E33*TONELADA!$B$47</f>
        <v>210.72683999999998</v>
      </c>
      <c r="E33" s="80"/>
      <c r="F33" s="80"/>
      <c r="G33" s="80"/>
      <c r="H33" s="80"/>
      <c r="I33" s="80"/>
      <c r="J33" s="81">
        <f>BUSHEL!L33*TONELADA!$B$47</f>
        <v>144.12834</v>
      </c>
      <c r="K33" s="78"/>
    </row>
    <row r="34" spans="1:11" ht="19.5" customHeight="1">
      <c r="A34" s="16" t="s">
        <v>13</v>
      </c>
      <c r="B34" s="58">
        <f>BUSHEL!B34*TONELADA!$B$47</f>
        <v>214.86054</v>
      </c>
      <c r="C34" s="23"/>
      <c r="D34" s="59">
        <f>BUSHEL!E34*TONELADA!$B$47</f>
        <v>204.3885</v>
      </c>
      <c r="E34" s="25"/>
      <c r="F34" s="25"/>
      <c r="G34" s="25"/>
      <c r="H34" s="25"/>
      <c r="I34" s="23"/>
      <c r="J34" s="59">
        <f>BUSHEL!L34*TONELADA!$B$47</f>
        <v>144.77136</v>
      </c>
      <c r="K34" s="25"/>
    </row>
    <row r="35" spans="1:11" ht="19.5" customHeight="1">
      <c r="A35" s="79" t="s">
        <v>14</v>
      </c>
      <c r="B35" s="78">
        <f>BUSHEL!B35*TONELADA!$B$47</f>
        <v>215.13612</v>
      </c>
      <c r="C35" s="82"/>
      <c r="D35" s="81">
        <f>BUSHEL!E35*TONELADA!$B$47</f>
        <v>204.11292</v>
      </c>
      <c r="E35" s="82"/>
      <c r="F35" s="82"/>
      <c r="G35" s="82"/>
      <c r="H35" s="82"/>
      <c r="I35" s="82"/>
      <c r="J35" s="81">
        <f>BUSHEL!L35*TONELADA!$B$47</f>
        <v>141.73998</v>
      </c>
      <c r="K35" s="83"/>
    </row>
    <row r="36" spans="1:11" ht="19.5" customHeight="1">
      <c r="A36" s="54" t="s">
        <v>15</v>
      </c>
      <c r="B36" s="58">
        <f>BUSHEL!B36*TONELADA!$B$47</f>
        <v>218.35121999999998</v>
      </c>
      <c r="C36" s="66"/>
      <c r="D36" s="59">
        <f>BUSHEL!E36*TONELADA!$B$47</f>
        <v>207.32801999999998</v>
      </c>
      <c r="E36" s="66"/>
      <c r="F36" s="66"/>
      <c r="G36" s="66"/>
      <c r="H36" s="66"/>
      <c r="I36" s="66"/>
      <c r="J36" s="59">
        <f>BUSHEL!L36*TONELADA!$B$47</f>
        <v>142.8423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216.97332</v>
      </c>
      <c r="C38" s="123"/>
      <c r="D38" s="127">
        <f>BUSHEL!E38*TONELADA!$B$47</f>
        <v>207.32801999999998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216.97332</v>
      </c>
      <c r="C39" s="124"/>
      <c r="D39" s="129">
        <f>BUSHEL!E39*TONELADA!$B$47</f>
        <v>207.32801999999998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146.70042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143.57718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127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210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164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160</v>
      </c>
      <c r="C12" s="45" t="s">
        <v>143</v>
      </c>
    </row>
    <row r="13" spans="1:3" ht="15">
      <c r="A13" s="46" t="s">
        <v>150</v>
      </c>
      <c r="B13" s="38">
        <v>150</v>
      </c>
      <c r="C13" s="38" t="s">
        <v>143</v>
      </c>
    </row>
    <row r="14" spans="1:3" ht="15">
      <c r="A14" s="44" t="s">
        <v>151</v>
      </c>
      <c r="B14" s="45">
        <v>130</v>
      </c>
      <c r="C14" s="45" t="s">
        <v>143</v>
      </c>
    </row>
    <row r="15" spans="1:3" ht="15">
      <c r="A15" s="46" t="s">
        <v>152</v>
      </c>
      <c r="B15" s="38">
        <v>110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44132</v>
      </c>
      <c r="E7">
        <v>608.75</v>
      </c>
      <c r="F7">
        <v>608.75</v>
      </c>
      <c r="G7" t="s">
        <v>55</v>
      </c>
      <c r="H7" t="s">
        <v>56</v>
      </c>
      <c r="I7" s="57">
        <v>44132</v>
      </c>
      <c r="J7" s="27">
        <v>543.25</v>
      </c>
      <c r="K7" s="27">
        <v>543.25</v>
      </c>
      <c r="L7" t="s">
        <v>71</v>
      </c>
      <c r="M7" t="s">
        <v>72</v>
      </c>
      <c r="N7" s="57">
        <v>44132</v>
      </c>
      <c r="O7">
        <v>401.5</v>
      </c>
      <c r="P7">
        <v>401.5</v>
      </c>
      <c r="Q7" s="52" t="s">
        <v>154</v>
      </c>
    </row>
    <row r="8" spans="2:17" ht="15">
      <c r="B8" t="s">
        <v>65</v>
      </c>
      <c r="C8" t="s">
        <v>66</v>
      </c>
      <c r="D8" s="57">
        <v>44132</v>
      </c>
      <c r="E8">
        <v>607.75</v>
      </c>
      <c r="F8">
        <v>607.75</v>
      </c>
      <c r="G8" t="s">
        <v>57</v>
      </c>
      <c r="H8" t="s">
        <v>58</v>
      </c>
      <c r="I8" s="57">
        <v>44132</v>
      </c>
      <c r="J8" s="27">
        <v>550</v>
      </c>
      <c r="K8" s="27">
        <v>550</v>
      </c>
      <c r="L8" t="s">
        <v>80</v>
      </c>
      <c r="M8" t="s">
        <v>81</v>
      </c>
      <c r="N8" s="57">
        <v>44132</v>
      </c>
      <c r="O8">
        <v>404.25</v>
      </c>
      <c r="P8">
        <v>404.25</v>
      </c>
      <c r="Q8" s="52" t="s">
        <v>154</v>
      </c>
    </row>
    <row r="9" spans="2:17" ht="15">
      <c r="B9" t="s">
        <v>67</v>
      </c>
      <c r="C9" t="s">
        <v>68</v>
      </c>
      <c r="D9" s="57">
        <v>44132</v>
      </c>
      <c r="E9">
        <v>605.5</v>
      </c>
      <c r="F9">
        <v>605.5</v>
      </c>
      <c r="G9" t="s">
        <v>59</v>
      </c>
      <c r="H9" t="s">
        <v>60</v>
      </c>
      <c r="I9" s="57">
        <v>44132</v>
      </c>
      <c r="J9" s="27">
        <v>555.75</v>
      </c>
      <c r="K9" s="27">
        <v>555.75</v>
      </c>
      <c r="L9" t="s">
        <v>82</v>
      </c>
      <c r="M9" t="s">
        <v>83</v>
      </c>
      <c r="N9" s="57">
        <v>44132</v>
      </c>
      <c r="O9">
        <v>405.25</v>
      </c>
      <c r="P9">
        <v>405.25</v>
      </c>
      <c r="Q9" s="52" t="s">
        <v>154</v>
      </c>
    </row>
    <row r="10" spans="2:17" ht="15">
      <c r="B10" t="s">
        <v>69</v>
      </c>
      <c r="C10" t="s">
        <v>70</v>
      </c>
      <c r="D10" s="57">
        <v>44132</v>
      </c>
      <c r="E10">
        <v>597.75</v>
      </c>
      <c r="F10">
        <v>597.75</v>
      </c>
      <c r="G10" t="s">
        <v>61</v>
      </c>
      <c r="H10" t="s">
        <v>62</v>
      </c>
      <c r="I10" s="57">
        <v>44132</v>
      </c>
      <c r="J10" s="27">
        <v>560.25</v>
      </c>
      <c r="K10" s="27">
        <v>560.25</v>
      </c>
      <c r="L10" t="s">
        <v>73</v>
      </c>
      <c r="M10" t="s">
        <v>74</v>
      </c>
      <c r="N10" s="57">
        <v>44132</v>
      </c>
      <c r="O10">
        <v>405.75</v>
      </c>
      <c r="P10">
        <v>405.75</v>
      </c>
      <c r="Q10" s="52" t="s">
        <v>154</v>
      </c>
    </row>
    <row r="11" spans="2:17" ht="15">
      <c r="B11" t="s">
        <v>84</v>
      </c>
      <c r="C11" t="s">
        <v>85</v>
      </c>
      <c r="D11" s="57">
        <v>44132</v>
      </c>
      <c r="E11">
        <v>600.5</v>
      </c>
      <c r="F11">
        <v>600.5</v>
      </c>
      <c r="G11" t="s">
        <v>86</v>
      </c>
      <c r="H11" t="s">
        <v>87</v>
      </c>
      <c r="I11" s="57">
        <v>44132</v>
      </c>
      <c r="J11" s="27">
        <v>566.25</v>
      </c>
      <c r="K11" s="27">
        <v>566.25</v>
      </c>
      <c r="L11" t="s">
        <v>88</v>
      </c>
      <c r="M11" t="s">
        <v>89</v>
      </c>
      <c r="N11" s="57">
        <v>44132</v>
      </c>
      <c r="O11">
        <v>384.25</v>
      </c>
      <c r="P11">
        <v>384.25</v>
      </c>
      <c r="Q11" s="52" t="s">
        <v>154</v>
      </c>
    </row>
    <row r="12" spans="2:17" ht="15">
      <c r="B12" t="s">
        <v>90</v>
      </c>
      <c r="C12" t="s">
        <v>91</v>
      </c>
      <c r="D12" s="57">
        <v>44132</v>
      </c>
      <c r="E12">
        <v>607.25</v>
      </c>
      <c r="F12">
        <v>607.25</v>
      </c>
      <c r="G12" t="s">
        <v>92</v>
      </c>
      <c r="H12" t="s">
        <v>93</v>
      </c>
      <c r="I12" s="57">
        <v>44132</v>
      </c>
      <c r="J12" s="27">
        <v>574.5</v>
      </c>
      <c r="K12" s="27">
        <v>574.5</v>
      </c>
      <c r="L12" t="s">
        <v>75</v>
      </c>
      <c r="M12" t="s">
        <v>76</v>
      </c>
      <c r="N12" s="57">
        <v>44132</v>
      </c>
      <c r="O12">
        <v>382.75</v>
      </c>
      <c r="P12">
        <v>382.75</v>
      </c>
      <c r="Q12" s="52" t="s">
        <v>154</v>
      </c>
    </row>
    <row r="13" spans="2:17" ht="15">
      <c r="B13" t="s">
        <v>94</v>
      </c>
      <c r="C13" t="s">
        <v>95</v>
      </c>
      <c r="D13" s="57">
        <v>44132</v>
      </c>
      <c r="E13">
        <v>611.25</v>
      </c>
      <c r="F13">
        <v>611.25</v>
      </c>
      <c r="G13" t="s">
        <v>96</v>
      </c>
      <c r="H13" t="s">
        <v>97</v>
      </c>
      <c r="I13" s="57">
        <v>44132</v>
      </c>
      <c r="J13" s="27">
        <v>580</v>
      </c>
      <c r="K13" s="27">
        <v>580</v>
      </c>
      <c r="L13" t="s">
        <v>112</v>
      </c>
      <c r="M13" t="s">
        <v>113</v>
      </c>
      <c r="N13" s="57">
        <v>44132</v>
      </c>
      <c r="O13">
        <v>389.5</v>
      </c>
      <c r="P13">
        <v>389.5</v>
      </c>
      <c r="Q13" s="52" t="s">
        <v>154</v>
      </c>
    </row>
    <row r="14" spans="2:17" ht="15">
      <c r="B14" t="s">
        <v>100</v>
      </c>
      <c r="C14" t="s">
        <v>101</v>
      </c>
      <c r="D14" s="57">
        <v>44132</v>
      </c>
      <c r="E14">
        <v>603</v>
      </c>
      <c r="F14">
        <v>603</v>
      </c>
      <c r="G14" t="s">
        <v>102</v>
      </c>
      <c r="H14" t="s">
        <v>103</v>
      </c>
      <c r="I14" s="57">
        <v>44132</v>
      </c>
      <c r="J14" s="27">
        <v>573.5</v>
      </c>
      <c r="K14" s="27">
        <v>573.5</v>
      </c>
      <c r="L14" t="s">
        <v>114</v>
      </c>
      <c r="M14" t="s">
        <v>115</v>
      </c>
      <c r="N14" s="57">
        <v>44132</v>
      </c>
      <c r="O14">
        <v>392.25</v>
      </c>
      <c r="P14">
        <v>392.25</v>
      </c>
      <c r="Q14" s="52" t="s">
        <v>154</v>
      </c>
    </row>
    <row r="15" spans="2:17" ht="15">
      <c r="B15" t="s">
        <v>106</v>
      </c>
      <c r="C15" t="s">
        <v>107</v>
      </c>
      <c r="D15" s="57">
        <v>44132</v>
      </c>
      <c r="E15">
        <v>584.75</v>
      </c>
      <c r="F15">
        <v>584.75</v>
      </c>
      <c r="G15" t="s">
        <v>108</v>
      </c>
      <c r="H15" t="s">
        <v>109</v>
      </c>
      <c r="I15" s="57">
        <v>44132</v>
      </c>
      <c r="J15" s="27">
        <v>556.25</v>
      </c>
      <c r="K15" s="27">
        <v>556.25</v>
      </c>
      <c r="L15" t="s">
        <v>98</v>
      </c>
      <c r="M15" t="s">
        <v>99</v>
      </c>
      <c r="N15" s="57">
        <v>44132</v>
      </c>
      <c r="O15">
        <v>394</v>
      </c>
      <c r="P15">
        <v>394</v>
      </c>
      <c r="Q15" s="52" t="s">
        <v>154</v>
      </c>
    </row>
    <row r="16" spans="2:17" ht="15">
      <c r="B16" t="s">
        <v>126</v>
      </c>
      <c r="C16" t="s">
        <v>127</v>
      </c>
      <c r="D16" s="57">
        <v>44132</v>
      </c>
      <c r="E16">
        <v>585.5</v>
      </c>
      <c r="F16">
        <v>585.5</v>
      </c>
      <c r="G16" t="s">
        <v>128</v>
      </c>
      <c r="H16" t="s">
        <v>129</v>
      </c>
      <c r="I16" s="57">
        <v>44132</v>
      </c>
      <c r="J16" s="27">
        <v>555.5</v>
      </c>
      <c r="K16" s="27">
        <v>555.5</v>
      </c>
      <c r="L16" t="s">
        <v>116</v>
      </c>
      <c r="M16" t="s">
        <v>117</v>
      </c>
      <c r="N16" s="57">
        <v>44132</v>
      </c>
      <c r="O16">
        <v>385.75</v>
      </c>
      <c r="P16">
        <v>385.75</v>
      </c>
      <c r="Q16" s="52" t="s">
        <v>154</v>
      </c>
    </row>
    <row r="17" spans="2:17" ht="15">
      <c r="B17" t="s">
        <v>130</v>
      </c>
      <c r="C17" t="s">
        <v>131</v>
      </c>
      <c r="D17" s="57">
        <v>44132</v>
      </c>
      <c r="E17">
        <v>594.25</v>
      </c>
      <c r="F17">
        <v>594.25</v>
      </c>
      <c r="G17" t="s">
        <v>132</v>
      </c>
      <c r="H17" t="s">
        <v>133</v>
      </c>
      <c r="I17" s="57">
        <v>44132</v>
      </c>
      <c r="J17" s="27">
        <v>564.25</v>
      </c>
      <c r="K17" s="27">
        <v>564.25</v>
      </c>
      <c r="L17" t="s">
        <v>104</v>
      </c>
      <c r="M17" t="s">
        <v>105</v>
      </c>
      <c r="N17" s="57">
        <v>44132</v>
      </c>
      <c r="O17">
        <v>388.75</v>
      </c>
      <c r="P17">
        <v>388.75</v>
      </c>
      <c r="Q17" s="52" t="s">
        <v>154</v>
      </c>
    </row>
    <row r="18" spans="2:17" ht="15">
      <c r="B18" t="s">
        <v>134</v>
      </c>
      <c r="C18" t="s">
        <v>135</v>
      </c>
      <c r="D18" s="57">
        <v>44132</v>
      </c>
      <c r="E18">
        <v>590.5</v>
      </c>
      <c r="F18">
        <v>590.5</v>
      </c>
      <c r="G18" t="s">
        <v>136</v>
      </c>
      <c r="H18" t="s">
        <v>137</v>
      </c>
      <c r="I18" s="57">
        <v>44132</v>
      </c>
      <c r="J18" s="27">
        <v>564.25</v>
      </c>
      <c r="K18" s="27">
        <v>564.25</v>
      </c>
      <c r="L18" t="s">
        <v>118</v>
      </c>
      <c r="M18" t="s">
        <v>119</v>
      </c>
      <c r="N18" s="57">
        <v>44132</v>
      </c>
      <c r="O18">
        <v>399.25</v>
      </c>
      <c r="P18">
        <v>399.25</v>
      </c>
      <c r="Q18" s="52" t="s">
        <v>154</v>
      </c>
    </row>
    <row r="19" spans="2:17" ht="15">
      <c r="B19" t="s">
        <v>138</v>
      </c>
      <c r="C19" t="s">
        <v>139</v>
      </c>
      <c r="D19" s="57">
        <v>44132</v>
      </c>
      <c r="E19">
        <v>590.5</v>
      </c>
      <c r="F19">
        <v>590.5</v>
      </c>
      <c r="G19" t="s">
        <v>140</v>
      </c>
      <c r="H19" t="s">
        <v>141</v>
      </c>
      <c r="I19" s="57">
        <v>44132</v>
      </c>
      <c r="J19" s="27">
        <v>564.25</v>
      </c>
      <c r="K19" s="27">
        <v>564.25</v>
      </c>
      <c r="L19" t="s">
        <v>120</v>
      </c>
      <c r="M19" t="s">
        <v>121</v>
      </c>
      <c r="N19" s="57">
        <v>44132</v>
      </c>
      <c r="O19" s="27">
        <v>390.75</v>
      </c>
      <c r="P19" s="27">
        <v>390.75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44132</v>
      </c>
      <c r="E20" s="52">
        <v>573</v>
      </c>
      <c r="F20" s="52">
        <v>573</v>
      </c>
      <c r="G20" s="52" t="s">
        <v>148</v>
      </c>
      <c r="H20" s="52" t="s">
        <v>149</v>
      </c>
      <c r="I20" s="52">
        <v>44132</v>
      </c>
      <c r="J20" s="52">
        <v>523.25</v>
      </c>
      <c r="K20" s="52">
        <v>523.25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28</v>
      </c>
      <c r="F24" s="57" t="s">
        <v>41</v>
      </c>
      <c r="G24" s="52" t="s">
        <v>79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2020-10-29T12:13:31Z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