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<sst xmlns="http://schemas.openxmlformats.org/spreadsheetml/2006/main" count="241" uniqueCount="144">
  <si>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</si>
  <si>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</si>
  <si>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</si>
  <si>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</si>
  <si>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</si>
  <si>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</si>
  <si>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</si>
  <si>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</si>
  <si>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</si>
  <si>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</si>
  <si>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</si>
  <si>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</si>
  <si>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</si>
  <si>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</si>
  <si>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</si>
  <si>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</si>
  <si>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</si>
  <si>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</si>
  <si>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</si>
  <si>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</si>
  <si>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</si>
  <si>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</si>
  <si>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</si>
  <si>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</si>
  <si>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</si>
  <si>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</si>
  <si>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</si>
  <si>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</si>
  <si>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</si>
  <si>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</si>
  <si>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</si>
  <si>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</si>
  <si>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</si>
  <si>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</si>
  <si>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</si>
  <si>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</si>
  <si>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</si>
  <si>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</si>
  <si>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</si>
  <si>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</si>
  <si>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</si>
  <si>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</si>
  <si>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</si>
  <si>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</si>
  <si>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</si>
  <si>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</si>
  <si>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</si>
  <si>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</si>
  <si>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</si>
  <si>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</si>
  <si>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</si>
  <si>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</si>
  <si>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</si>
  <si>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</si>
  <si>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</si>
  <si>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</si>
  <si>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</si>
  <si>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</si>
  <si>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</si>
  <si>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</si>
  <si>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</si>
  <si>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</si>
  <si>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</si>
  <si>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</si>
  <si>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</si>
  <si>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</si>
  <si>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</si>
  <si>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</si>
  <si>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</si>
  <si>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</si>
  <si>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</si>
  <si>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</si>
  <si>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</si>
  <si>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</si>
  <si>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</si>
  <si>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</si>
  <si>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</si>
  <si>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</si>
  <si>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</si>
  <si>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</si>
  <si>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</si>
  <si>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</si>
  <si>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</si>
  <si>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</si>
  <si>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</si>
  <si>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</si>
  <si>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</si>
  <si>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</si>
  <si>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</si>
  <si>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</si>
  <si>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</si>
  <si>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</si>
  <si>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</si>
  <si>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</si>
  <si>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</si>
  <si>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</si>
  <si>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</si>
  <si>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</si>
  <si>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</si>
  <si>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</si>
  <si>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</si>
  <si>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</si>
  <si>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</si>
  <si>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</si>
  <si>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</si>
  <si>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</si>
  <si>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</si>
  <si>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</si>
  <si>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</si>
  <si>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</si>
  <si>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</si>
  <si>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</si>
  <si>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</si>
  <si>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</si>
  <si>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</si>
  <si>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</si>
  <si>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</si>
  <si>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</si>
  <si>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</si>
  <si>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</si>
  <si>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</si>
  <si>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</si>
  <si>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</si>
  <si>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</si>
  <si>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</si>
  <si>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</si>
  <si>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</si>
  <si>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</si>
  <si>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</si>
  <si>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</si>
  <si>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</si>
  <si>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</si>
  <si>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</si>
  <si>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</si>
  <si>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</si>
  <si>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</si>
  <si>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Noviembre</t>
  </si>
  <si>
    <t xml:space="preserve"> +Z</t>
  </si>
  <si>
    <t>Diciembre</t>
  </si>
  <si>
    <t>Solo informativo, no se aplican al cálculo</t>
  </si>
  <si>
    <t>Solo informativo</t>
  </si>
  <si>
    <t>Jul</t>
  </si>
  <si>
    <t>*Primas USWheat.org del 21 de agosto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</si>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</sst>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C4">
      <selection activeCell="G18" sqref="G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54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Agosto</v>
      </c>
      <c r="F6" s="118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26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8" t="s">
        <v>47</v>
      </c>
      <c r="B15" s="59"/>
      <c r="C15" s="100"/>
      <c r="D15" s="106"/>
      <c r="E15" s="101"/>
      <c r="F15" s="101"/>
      <c r="G15" s="119"/>
      <c r="H15" s="119"/>
      <c r="I15" s="120"/>
      <c r="J15" s="106"/>
      <c r="K15" s="101"/>
      <c r="L15"/>
      <c r="M15"/>
      <c r="N15"/>
      <c r="O15"/>
    </row>
    <row r="16" spans="1:15" ht="19.5" customHeight="1">
      <c r="A16" s="80" t="s">
        <v>13</v>
      </c>
      <c r="B16" s="83"/>
      <c r="C16" s="81"/>
      <c r="D16" s="84"/>
      <c r="E16" s="82"/>
      <c r="F16" s="82"/>
      <c r="G16" s="112"/>
      <c r="H16" s="112"/>
      <c r="I16" s="89"/>
      <c r="J16" s="84"/>
      <c r="K16" s="82"/>
      <c r="L16"/>
      <c r="M16"/>
      <c r="N16"/>
      <c r="O16"/>
    </row>
    <row r="17" spans="1:15" ht="19.5" customHeight="1">
      <c r="A17" s="58" t="s">
        <v>48</v>
      </c>
      <c r="B17" s="59"/>
      <c r="C17" s="100"/>
      <c r="D17" s="106"/>
      <c r="E17" s="101"/>
      <c r="F17" s="101"/>
      <c r="G17" s="119"/>
      <c r="H17" s="119"/>
      <c r="I17" s="120"/>
      <c r="J17" s="106"/>
      <c r="K17" s="101"/>
      <c r="L17"/>
      <c r="M17"/>
      <c r="N17"/>
      <c r="O17"/>
    </row>
    <row r="18" spans="1:15" ht="19.5" customHeight="1">
      <c r="A18" s="80" t="s">
        <v>14</v>
      </c>
      <c r="B18" s="83">
        <f>Datos!E6</f>
        <v>532</v>
      </c>
      <c r="C18" s="81">
        <f>B18+'Primas SRW'!B10</f>
        <v>655</v>
      </c>
      <c r="D18" s="84">
        <f>Datos!K6</f>
        <v>450.25</v>
      </c>
      <c r="E18" s="82">
        <f>D18+'Primas HRW'!B10</f>
        <v>650.25</v>
      </c>
      <c r="F18" s="82"/>
      <c r="G18" s="112">
        <f>D18+'Primas HRW'!D10</f>
        <v>645.25</v>
      </c>
      <c r="H18" s="112">
        <f>D18+'Primas HRW'!E10</f>
        <v>630.25</v>
      </c>
      <c r="I18" s="89">
        <f>D18+'Primas HRW'!F10</f>
        <v>625.25</v>
      </c>
      <c r="J18" s="84">
        <f>Datos!O6</f>
        <v>340.5</v>
      </c>
      <c r="K18" s="82">
        <f>J18+'Primas maíz'!B11</f>
        <v>430.5</v>
      </c>
      <c r="L18"/>
      <c r="M18"/>
      <c r="N18"/>
      <c r="O18"/>
    </row>
    <row r="19" spans="1:15" ht="19.5" customHeight="1">
      <c r="A19" s="58" t="s">
        <v>49</v>
      </c>
      <c r="B19" s="59"/>
      <c r="C19" s="100">
        <f>B21+'Primas SRW'!B11</f>
        <v>664.75</v>
      </c>
      <c r="D19" s="106"/>
      <c r="E19" s="101">
        <f>D21+'Primas HRW'!B11</f>
        <v>651.25</v>
      </c>
      <c r="F19" s="101"/>
      <c r="G19" s="119">
        <f>D21+'Primas HRW'!D11</f>
        <v>661.25</v>
      </c>
      <c r="H19" s="119">
        <f>D21+'Primas HRW'!E11</f>
        <v>646.25</v>
      </c>
      <c r="I19" s="120">
        <f>D21+'Primas HRW'!F11</f>
        <v>641.25</v>
      </c>
      <c r="J19" s="106"/>
      <c r="K19" s="101">
        <f>J21+'Primas maíz'!B12</f>
        <v>449.25</v>
      </c>
      <c r="L19"/>
      <c r="M19"/>
      <c r="N19"/>
      <c r="O19"/>
    </row>
    <row r="20" spans="1:15" ht="19.5" customHeight="1">
      <c r="A20" s="80" t="s">
        <v>38</v>
      </c>
      <c r="B20" s="83"/>
      <c r="C20" s="81">
        <f>B21+'Primas SRW'!B12</f>
        <v>669.75</v>
      </c>
      <c r="D20" s="84"/>
      <c r="E20" s="82">
        <f>D21+'Primas HRW'!B12</f>
        <v>646.25</v>
      </c>
      <c r="F20" s="82"/>
      <c r="G20" s="112">
        <f>D21+'Primas HRW'!D12</f>
        <v>661.25</v>
      </c>
      <c r="H20" s="112">
        <f>D21+'Primas HRW'!E12</f>
        <v>646.25</v>
      </c>
      <c r="I20" s="89">
        <f>D21+'Primas HRW'!F12</f>
        <v>641.25</v>
      </c>
      <c r="J20" s="84"/>
      <c r="K20" s="82">
        <f>J21+'Primas maíz'!B13</f>
        <v>449.25</v>
      </c>
      <c r="L20"/>
      <c r="M20"/>
      <c r="N20"/>
      <c r="O20"/>
    </row>
    <row r="21" spans="1:15" ht="19.5" customHeight="1">
      <c r="A21" s="16" t="s">
        <v>15</v>
      </c>
      <c r="B21" s="26">
        <f>Datos!E7</f>
        <v>539.75</v>
      </c>
      <c r="C21" s="23">
        <f>B21+'Primas SRW'!B13</f>
        <v>669.75</v>
      </c>
      <c r="D21" s="24">
        <f>Datos!K7</f>
        <v>461.25</v>
      </c>
      <c r="E21" s="25">
        <f>D21+'Primas HRW'!B13</f>
        <v>641.25</v>
      </c>
      <c r="F21" s="25"/>
      <c r="G21" s="114">
        <f>D21+'Primas HRW'!D13</f>
        <v>656.25</v>
      </c>
      <c r="H21" s="114">
        <f>D21+'Primas HRW'!E13</f>
        <v>641.25</v>
      </c>
      <c r="I21" s="122">
        <f>D21+'Primas HRW'!F13</f>
        <v>636.25</v>
      </c>
      <c r="J21" s="24">
        <f>Datos!O7</f>
        <v>354.25</v>
      </c>
      <c r="K21" s="25">
        <f>J21+'Primas maíz'!B14</f>
        <v>446.25</v>
      </c>
      <c r="L21"/>
      <c r="M21"/>
      <c r="N21"/>
      <c r="O21"/>
    </row>
    <row r="22" spans="1:15" ht="19.5" customHeight="1">
      <c r="A22" s="16">
        <v>2021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16" t="s">
        <v>11</v>
      </c>
      <c r="B23" s="62">
        <f>Datos!E8</f>
        <v>547.25</v>
      </c>
      <c r="C23" s="23"/>
      <c r="D23" s="63">
        <f>Datos!K8</f>
        <v>471.75</v>
      </c>
      <c r="E23" s="25"/>
      <c r="F23" s="25"/>
      <c r="G23" s="25"/>
      <c r="H23" s="25"/>
      <c r="I23" s="23"/>
      <c r="J23" s="63">
        <f>Datos!O8</f>
        <v>366</v>
      </c>
      <c r="K23" s="25"/>
      <c r="L23"/>
      <c r="M23"/>
      <c r="N23"/>
      <c r="O23"/>
    </row>
    <row r="24" spans="1:15" ht="19.5" customHeight="1">
      <c r="A24" s="95" t="s">
        <v>12</v>
      </c>
      <c r="B24" s="94">
        <f>Datos!E9</f>
        <v>551.25</v>
      </c>
      <c r="C24" s="96"/>
      <c r="D24" s="97">
        <f>Datos!K9</f>
        <v>480</v>
      </c>
      <c r="E24" s="96"/>
      <c r="F24" s="96"/>
      <c r="G24" s="96"/>
      <c r="H24" s="96"/>
      <c r="I24" s="96"/>
      <c r="J24" s="97">
        <f>Datos!O9</f>
        <v>372.5</v>
      </c>
      <c r="K24" s="94"/>
      <c r="L24"/>
      <c r="M24"/>
      <c r="N24"/>
      <c r="O24"/>
    </row>
    <row r="25" spans="1:15" ht="19.5" customHeight="1">
      <c r="A25" s="16" t="s">
        <v>13</v>
      </c>
      <c r="B25" s="62">
        <f>Datos!E10</f>
        <v>553</v>
      </c>
      <c r="C25" s="23"/>
      <c r="D25" s="63">
        <f>Datos!K10</f>
        <v>487</v>
      </c>
      <c r="E25" s="25"/>
      <c r="F25" s="25"/>
      <c r="G25" s="25"/>
      <c r="H25" s="25"/>
      <c r="I25" s="23"/>
      <c r="J25" s="63">
        <f>Datos!O10</f>
        <v>377</v>
      </c>
      <c r="K25" s="25"/>
      <c r="L25"/>
      <c r="M25"/>
      <c r="N25"/>
      <c r="O25"/>
    </row>
    <row r="26" spans="1:15" ht="19.5" customHeight="1">
      <c r="A26" s="95" t="s">
        <v>14</v>
      </c>
      <c r="B26" s="94">
        <f>Datos!E11</f>
        <v>558.5</v>
      </c>
      <c r="C26" s="98"/>
      <c r="D26" s="97">
        <f>Datos!K11</f>
        <v>494.75</v>
      </c>
      <c r="E26" s="98"/>
      <c r="F26" s="98"/>
      <c r="G26" s="98"/>
      <c r="H26" s="98"/>
      <c r="I26" s="98"/>
      <c r="J26" s="97">
        <f>Datos!O11</f>
        <v>376</v>
      </c>
      <c r="K26" s="99"/>
      <c r="L26"/>
      <c r="M26"/>
      <c r="N26"/>
      <c r="O26"/>
    </row>
    <row r="27" spans="1:15" ht="19.5" customHeight="1">
      <c r="A27" s="58" t="s">
        <v>15</v>
      </c>
      <c r="B27" s="62">
        <f>Datos!E12</f>
        <v>568</v>
      </c>
      <c r="C27" s="72"/>
      <c r="D27" s="63">
        <f>Datos!K12</f>
        <v>505.75</v>
      </c>
      <c r="E27" s="72"/>
      <c r="F27" s="72"/>
      <c r="G27" s="72"/>
      <c r="H27" s="72"/>
      <c r="I27" s="72"/>
      <c r="J27" s="63">
        <f>Datos!O12</f>
        <v>381.5</v>
      </c>
      <c r="K27" s="59"/>
      <c r="L27"/>
      <c r="M27"/>
      <c r="N27"/>
      <c r="O27"/>
    </row>
    <row r="28" spans="1:15" ht="19.5" customHeight="1">
      <c r="A28" s="16">
        <v>2022</v>
      </c>
      <c r="B28" s="19"/>
      <c r="C28" s="17"/>
      <c r="D28" s="18"/>
      <c r="E28" s="17"/>
      <c r="F28" s="17"/>
      <c r="G28" s="17"/>
      <c r="H28" s="19"/>
      <c r="I28" s="20"/>
      <c r="J28" s="21"/>
      <c r="K28" s="19"/>
      <c r="L28"/>
      <c r="M28"/>
      <c r="N28"/>
      <c r="O28"/>
    </row>
    <row r="29" spans="1:15" ht="19.5" customHeight="1">
      <c r="A29" s="16" t="s">
        <v>11</v>
      </c>
      <c r="B29" s="62">
        <f>Datos!E13</f>
        <v>575</v>
      </c>
      <c r="C29" s="23"/>
      <c r="D29" s="63">
        <f>Datos!K13</f>
        <v>516.25</v>
      </c>
      <c r="E29" s="25"/>
      <c r="F29" s="25"/>
      <c r="G29" s="25"/>
      <c r="H29" s="25"/>
      <c r="I29" s="23"/>
      <c r="J29" s="63">
        <f>Datos!O13</f>
        <v>390.75</v>
      </c>
      <c r="K29" s="25"/>
      <c r="L29"/>
      <c r="M29"/>
      <c r="N29"/>
      <c r="O29"/>
    </row>
    <row r="30" spans="1:15" ht="19.5" customHeight="1">
      <c r="A30" s="95" t="s">
        <v>12</v>
      </c>
      <c r="B30" s="94">
        <f>Datos!E14</f>
        <v>575.75</v>
      </c>
      <c r="C30" s="96"/>
      <c r="D30" s="97">
        <f>Datos!K14</f>
        <v>518</v>
      </c>
      <c r="E30" s="96"/>
      <c r="F30" s="96"/>
      <c r="G30" s="96"/>
      <c r="H30" s="96"/>
      <c r="I30" s="96"/>
      <c r="J30" s="97">
        <f>Datos!O14</f>
        <v>396</v>
      </c>
      <c r="K30" s="94"/>
      <c r="L30"/>
      <c r="M30"/>
      <c r="N30"/>
      <c r="O30"/>
    </row>
    <row r="31" spans="1:15" ht="19.5" customHeight="1">
      <c r="A31" s="16" t="s">
        <v>13</v>
      </c>
      <c r="B31" s="62">
        <f>Datos!E15</f>
        <v>566.25</v>
      </c>
      <c r="C31" s="23"/>
      <c r="D31" s="63">
        <f>Datos!K15</f>
        <v>518</v>
      </c>
      <c r="E31" s="25"/>
      <c r="F31" s="25"/>
      <c r="G31" s="25"/>
      <c r="H31" s="25"/>
      <c r="I31" s="23"/>
      <c r="J31" s="63">
        <f>Datos!O15</f>
        <v>400</v>
      </c>
      <c r="K31" s="25"/>
      <c r="L31"/>
      <c r="M31"/>
      <c r="N31"/>
      <c r="O31"/>
    </row>
    <row r="32" spans="1:15" ht="19.5" customHeight="1">
      <c r="A32" s="95" t="s">
        <v>14</v>
      </c>
      <c r="B32" s="94"/>
      <c r="C32" s="98"/>
      <c r="D32" s="97"/>
      <c r="E32" s="98"/>
      <c r="F32" s="98"/>
      <c r="G32" s="98"/>
      <c r="H32" s="98"/>
      <c r="I32" s="98"/>
      <c r="J32" s="97">
        <f>Datos!O16</f>
        <v>389.75</v>
      </c>
      <c r="K32" s="99"/>
      <c r="L32"/>
      <c r="M32"/>
      <c r="N32"/>
      <c r="O32"/>
    </row>
    <row r="33" spans="1:15" ht="19.5" customHeight="1">
      <c r="A33" s="58" t="s">
        <v>15</v>
      </c>
      <c r="B33" s="62"/>
      <c r="C33" s="72"/>
      <c r="D33" s="63"/>
      <c r="E33" s="72"/>
      <c r="F33" s="72"/>
      <c r="G33" s="72"/>
      <c r="H33" s="72"/>
      <c r="I33" s="72"/>
      <c r="J33" s="63">
        <f>Datos!O17</f>
        <v>393.5</v>
      </c>
      <c r="K33" s="59"/>
      <c r="L33"/>
      <c r="M33"/>
      <c r="N33"/>
      <c r="O33"/>
    </row>
    <row r="34" spans="1:15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6" t="s">
        <v>13</v>
      </c>
      <c r="B35" s="62"/>
      <c r="C35" s="23"/>
      <c r="D35" s="63"/>
      <c r="E35" s="25"/>
      <c r="F35" s="25"/>
      <c r="G35" s="25"/>
      <c r="H35" s="25"/>
      <c r="I35" s="23"/>
      <c r="J35" s="63">
        <f>Datos!O18</f>
        <v>406.75</v>
      </c>
      <c r="K35" s="25"/>
      <c r="L35"/>
      <c r="M35"/>
      <c r="N35"/>
      <c r="O35"/>
    </row>
    <row r="36" spans="1:15" ht="19.5" customHeight="1">
      <c r="A36" s="95" t="s">
        <v>15</v>
      </c>
      <c r="B36" s="94"/>
      <c r="C36" s="98"/>
      <c r="D36" s="97"/>
      <c r="E36" s="98"/>
      <c r="F36" s="98"/>
      <c r="G36" s="98"/>
      <c r="H36" s="98"/>
      <c r="I36" s="98"/>
      <c r="J36" s="97">
        <f>Datos!O19</f>
        <v>396.75</v>
      </c>
      <c r="K36" s="99"/>
      <c r="L36"/>
      <c r="M36"/>
      <c r="N36"/>
      <c r="O36"/>
    </row>
    <row r="37" spans="1:15" ht="19.5" customHeight="1">
      <c r="A37" s="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51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</row>
    <row r="44" spans="12:15" ht="19.5" customHeight="1"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:15" ht="19.5" customHeight="1">
      <c r="A47" s="34"/>
      <c r="B47" s="32"/>
      <c r="L47"/>
      <c r="M47"/>
      <c r="N47"/>
      <c r="O47" s="27"/>
    </row>
    <row r="48" spans="1:15" ht="19.5" customHeight="1">
      <c r="A48" s="37"/>
      <c r="B48" s="33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2" ht="19.5" customHeight="1">
      <c r="A50" s="37"/>
      <c r="B50" s="35"/>
    </row>
    <row r="51" spans="1:2" ht="19.5" customHeight="1">
      <c r="A51" s="36"/>
      <c r="B51" s="35"/>
    </row>
    <row r="52" ht="19.5" customHeight="1"/>
    <row r="53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Agosto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26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50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/>
      <c r="C17" s="23"/>
      <c r="D17" s="63">
        <f>IF(BUSHEL!D16&gt;0,BUSHEL!D16*TONELADA!$B$46,"")</f>
      </c>
      <c r="E17" s="25"/>
      <c r="F17" s="25"/>
      <c r="G17" s="114"/>
      <c r="H17" s="114"/>
      <c r="I17" s="122"/>
      <c r="J17" s="63"/>
      <c r="K17" s="25"/>
    </row>
    <row r="18" spans="1:11" ht="19.5" customHeight="1">
      <c r="A18" s="54" t="s">
        <v>48</v>
      </c>
      <c r="B18" s="55"/>
      <c r="C18" s="73"/>
      <c r="D18" s="64"/>
      <c r="E18" s="73"/>
      <c r="F18" s="73"/>
      <c r="G18" s="132"/>
      <c r="H18" s="132"/>
      <c r="I18" s="132"/>
      <c r="J18" s="64"/>
      <c r="K18" s="55"/>
    </row>
    <row r="19" spans="1:11" ht="19.5" customHeight="1">
      <c r="A19" s="123" t="s">
        <v>14</v>
      </c>
      <c r="B19" s="62">
        <f>BUSHEL!B18*TONELADA!$B$46</f>
        <v>195.47808</v>
      </c>
      <c r="C19" s="124">
        <v>240.6</v>
      </c>
      <c r="D19" s="63">
        <f>IF(BUSHEL!D18&gt;0,BUSHEL!D18*TONELADA!$B$46,"")</f>
        <v>165.43985999999998</v>
      </c>
      <c r="E19" s="124">
        <v>238.9</v>
      </c>
      <c r="F19" s="124" t="s">
        <v>45</v>
      </c>
      <c r="G19" s="127">
        <f>BUSHEL!G18*TONELADA!$B$46</f>
        <v>237.09065999999999</v>
      </c>
      <c r="H19" s="127">
        <f>BUSHEL!H18*TONELADA!$B$46</f>
        <v>231.57906</v>
      </c>
      <c r="I19" s="127">
        <f>BUSHEL!I18*TONELADA!$B$46</f>
        <v>229.74186</v>
      </c>
      <c r="J19" s="63">
        <f>BUSHEL!J18*$E$46</f>
        <v>134.04804</v>
      </c>
      <c r="K19" s="25">
        <f>BUSHEL!K18*$E$46</f>
        <v>169.47923999999998</v>
      </c>
    </row>
    <row r="20" spans="1:11" ht="19.5" customHeight="1">
      <c r="A20" s="54" t="s">
        <v>49</v>
      </c>
      <c r="B20" s="55"/>
      <c r="C20" s="56">
        <v>244.2</v>
      </c>
      <c r="D20" s="64"/>
      <c r="E20" s="56">
        <v>239.3</v>
      </c>
      <c r="F20" s="56"/>
      <c r="G20" s="91">
        <f>BUSHEL!G19*TONELADA!$B$46</f>
        <v>242.9697</v>
      </c>
      <c r="H20" s="132">
        <f>BUSHEL!H19*TONELADA!$B$46</f>
        <v>237.4581</v>
      </c>
      <c r="I20" s="132">
        <f>BUSHEL!I19*TONELADA!$B$46</f>
        <v>235.6209</v>
      </c>
      <c r="J20" s="64"/>
      <c r="K20" s="74">
        <f>BUSHEL!K19*$E$46</f>
        <v>176.86074</v>
      </c>
    </row>
    <row r="21" spans="1:11" ht="19.5" customHeight="1">
      <c r="A21" s="58" t="s">
        <v>38</v>
      </c>
      <c r="B21" s="59"/>
      <c r="C21" s="72">
        <v>246.1</v>
      </c>
      <c r="D21" s="65"/>
      <c r="E21" s="72">
        <v>237.4</v>
      </c>
      <c r="F21" s="72"/>
      <c r="G21" s="92">
        <f>BUSHEL!G20*TONELADA!$B$46</f>
        <v>242.9697</v>
      </c>
      <c r="H21" s="120">
        <f>BUSHEL!H20*TONELADA!$B$46</f>
        <v>237.4581</v>
      </c>
      <c r="I21" s="120">
        <f>BUSHEL!I20*TONELADA!$B$46</f>
        <v>235.6209</v>
      </c>
      <c r="J21" s="65"/>
      <c r="K21" s="101">
        <f>BUSHEL!K20*$E$46</f>
        <v>176.86074</v>
      </c>
    </row>
    <row r="22" spans="1:11" ht="19.5" customHeight="1">
      <c r="A22" s="54" t="s">
        <v>15</v>
      </c>
      <c r="B22" s="55">
        <f>BUSHEL!B21*TONELADA!$B$46</f>
        <v>198.32574</v>
      </c>
      <c r="C22" s="56">
        <v>246.1</v>
      </c>
      <c r="D22" s="64">
        <f>IF(BUSHEL!D21&gt;0,BUSHEL!D21*TONELADA!$B$46,"")</f>
        <v>169.4817</v>
      </c>
      <c r="E22" s="56">
        <v>235.6</v>
      </c>
      <c r="F22" s="56"/>
      <c r="G22" s="91">
        <f>BUSHEL!G21*TONELADA!$B$46</f>
        <v>241.1325</v>
      </c>
      <c r="H22" s="91">
        <f>BUSHEL!H21*TONELADA!$B$46</f>
        <v>235.6209</v>
      </c>
      <c r="I22" s="91">
        <f>BUSHEL!I21*TONELADA!$B$46</f>
        <v>233.78369999999998</v>
      </c>
      <c r="J22" s="64">
        <f>BUSHEL!D21*$E$46</f>
        <v>181.58489999999998</v>
      </c>
      <c r="K22" s="55">
        <f>BUSHEL!K21*$E$46</f>
        <v>175.6797</v>
      </c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BUSHEL!B23*TONELADA!$B$46</f>
        <v>201.08154</v>
      </c>
      <c r="C26" s="23"/>
      <c r="D26" s="63">
        <f>IF(BUSHEL!D23&gt;0,BUSHEL!D23*TONELADA!$B$46,"")</f>
        <v>173.33982</v>
      </c>
      <c r="E26" s="25"/>
      <c r="F26" s="25"/>
      <c r="G26" s="25"/>
      <c r="H26" s="25"/>
      <c r="I26" s="23"/>
      <c r="J26" s="63">
        <f>BUSHEL!J23*BUSHEL!E42</f>
        <v>144.08687999999998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BUSHEL!B24*TONELADA!$B$46</f>
        <v>202.5513</v>
      </c>
      <c r="C28" s="72"/>
      <c r="D28" s="65">
        <f>IF(BUSHEL!D24&gt;0,BUSHEL!D24*TONELADA!$B$46,"")</f>
        <v>176.3712</v>
      </c>
      <c r="E28" s="72"/>
      <c r="F28" s="72"/>
      <c r="G28" s="72"/>
      <c r="H28" s="72"/>
      <c r="I28" s="72"/>
      <c r="J28" s="65">
        <f>BUSHEL!J24*BUSHEL!E42</f>
        <v>146.64579999999998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BUSHEL!B25*TONELADA!$B$46</f>
        <v>203.19432</v>
      </c>
      <c r="C30" s="23"/>
      <c r="D30" s="63">
        <f>IF(BUSHEL!D25&gt;0,BUSHEL!D25*TONELADA!$B$46,"")</f>
        <v>178.94328</v>
      </c>
      <c r="E30" s="25"/>
      <c r="F30" s="25"/>
      <c r="G30" s="25"/>
      <c r="H30" s="25"/>
      <c r="I30" s="23"/>
      <c r="J30" s="63">
        <f>BUSHEL!J25*$E$46</f>
        <v>148.41736</v>
      </c>
      <c r="K30" s="25"/>
    </row>
    <row r="31" spans="1:11" ht="19.5" customHeight="1">
      <c r="A31" s="71" t="s">
        <v>14</v>
      </c>
      <c r="B31" s="94">
        <f>BUSHEL!B26*TONELADA!$B$46</f>
        <v>205.21524</v>
      </c>
      <c r="C31" s="73"/>
      <c r="D31" s="97">
        <f>IF(BUSHEL!D26&gt;0,BUSHEL!D26*TONELADA!$B$46,"")</f>
        <v>181.79094</v>
      </c>
      <c r="E31" s="73"/>
      <c r="F31" s="73"/>
      <c r="G31" s="73"/>
      <c r="H31" s="73"/>
      <c r="I31" s="73"/>
      <c r="J31" s="64">
        <f>BUSHEL!J26*BUSHEL!E42</f>
        <v>148.02367999999998</v>
      </c>
      <c r="K31" s="74"/>
    </row>
    <row r="32" spans="1:11" ht="19.5" customHeight="1">
      <c r="A32" s="58" t="s">
        <v>15</v>
      </c>
      <c r="B32" s="62">
        <f>BUSHEL!B27*TONELADA!$B$46</f>
        <v>208.70592</v>
      </c>
      <c r="C32" s="72"/>
      <c r="D32" s="63">
        <f>IF(BUSHEL!D27&gt;0,BUSHEL!D27*TONELADA!$B$46,"")</f>
        <v>185.83277999999999</v>
      </c>
      <c r="E32" s="72"/>
      <c r="F32" s="72"/>
      <c r="G32" s="72"/>
      <c r="H32" s="72"/>
      <c r="I32" s="72"/>
      <c r="J32" s="63">
        <f>BUSHEL!J27*$E$46</f>
        <v>150.18892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BUSHEL!B29*TONELADA!$B$46</f>
        <v>211.278</v>
      </c>
      <c r="C34" s="23"/>
      <c r="D34" s="63">
        <f>BUSHEL!D29*TONELADA!$B$46</f>
        <v>189.6909</v>
      </c>
      <c r="E34" s="25"/>
      <c r="F34" s="25"/>
      <c r="G34" s="25"/>
      <c r="H34" s="25"/>
      <c r="I34" s="23"/>
      <c r="J34" s="63">
        <f>BUSHEL!J29*TONELADA!$B$46</f>
        <v>143.57718</v>
      </c>
      <c r="K34" s="25"/>
    </row>
    <row r="35" spans="1:11" ht="19.5" customHeight="1">
      <c r="A35" s="95" t="s">
        <v>12</v>
      </c>
      <c r="B35" s="94">
        <f>BUSHEL!B30*TONELADA!$B$46</f>
        <v>211.55357999999998</v>
      </c>
      <c r="C35" s="96"/>
      <c r="D35" s="97">
        <f>BUSHEL!D30*TONELADA!$B$46</f>
        <v>190.33392</v>
      </c>
      <c r="E35" s="96"/>
      <c r="F35" s="96"/>
      <c r="G35" s="96"/>
      <c r="H35" s="96"/>
      <c r="I35" s="96"/>
      <c r="J35" s="97">
        <f>BUSHEL!J30*TONELADA!$B$46</f>
        <v>145.50624</v>
      </c>
      <c r="K35" s="94"/>
    </row>
    <row r="36" spans="1:11" ht="19.5" customHeight="1">
      <c r="A36" s="16" t="s">
        <v>13</v>
      </c>
      <c r="B36" s="62">
        <f>BUSHEL!B31*TONELADA!$B$46</f>
        <v>208.06289999999998</v>
      </c>
      <c r="C36" s="23"/>
      <c r="D36" s="63">
        <f>BUSHEL!D31*TONELADA!$B$46</f>
        <v>190.33392</v>
      </c>
      <c r="E36" s="25"/>
      <c r="F36" s="25"/>
      <c r="G36" s="25"/>
      <c r="H36" s="25"/>
      <c r="I36" s="23"/>
      <c r="J36" s="63">
        <f>BUSHEL!J31*TONELADA!$B$46</f>
        <v>146.976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BUSHEL!J32*TONELADA!$B$46</f>
        <v>143.20973999999998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BUSHEL!J33*TONELADA!$B$46</f>
        <v>144.58764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BUSHEL!J35*TONELADA!$B$46</f>
        <v>149.45622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BUSHEL!J36*TONELADA!$B$46</f>
        <v>145.78181999999998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118</v>
      </c>
      <c r="B6" s="85"/>
      <c r="C6" s="102"/>
    </row>
    <row r="7" spans="1:3" ht="15">
      <c r="A7" s="44" t="s">
        <v>134</v>
      </c>
      <c r="B7" s="48"/>
      <c r="C7" s="48"/>
    </row>
    <row r="8" spans="1:3" ht="15">
      <c r="A8" s="47" t="s">
        <v>141</v>
      </c>
      <c r="B8" s="85"/>
      <c r="C8" s="102"/>
    </row>
    <row r="9" spans="1:3" ht="15">
      <c r="A9" s="44" t="s">
        <v>117</v>
      </c>
      <c r="B9" s="48"/>
      <c r="C9" s="48"/>
    </row>
    <row r="10" spans="1:3" ht="15">
      <c r="A10" s="47" t="s">
        <v>121</v>
      </c>
      <c r="B10" s="85">
        <v>123</v>
      </c>
      <c r="C10" s="102" t="s">
        <v>135</v>
      </c>
    </row>
    <row r="11" spans="1:3" ht="15">
      <c r="A11" s="44" t="s">
        <v>86</v>
      </c>
      <c r="B11" s="48">
        <v>125</v>
      </c>
      <c r="C11" s="48" t="s">
        <v>137</v>
      </c>
    </row>
    <row r="12" spans="1:3" ht="15">
      <c r="A12" s="47" t="s">
        <v>136</v>
      </c>
      <c r="B12" s="85">
        <v>130</v>
      </c>
      <c r="C12" s="102" t="s">
        <v>137</v>
      </c>
    </row>
    <row r="13" spans="1:3" ht="15">
      <c r="A13" s="44" t="s">
        <v>138</v>
      </c>
      <c r="B13" s="48">
        <v>130</v>
      </c>
      <c r="C13" s="48" t="s">
        <v>137</v>
      </c>
    </row>
    <row r="14" spans="1:3" ht="15.75">
      <c r="A14" s="131" t="s">
        <v>139</v>
      </c>
      <c r="B14" s="129"/>
      <c r="C14" s="12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D11" sqref="D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119</v>
      </c>
      <c r="B6" s="48"/>
      <c r="C6" s="48"/>
      <c r="D6" s="48"/>
      <c r="E6" s="45"/>
      <c r="F6" s="45"/>
      <c r="G6" s="48"/>
    </row>
    <row r="7" spans="1:7" ht="15">
      <c r="A7" s="107" t="s">
        <v>85</v>
      </c>
      <c r="B7" s="108"/>
      <c r="C7" s="108"/>
      <c r="D7" s="108"/>
      <c r="E7" s="109"/>
      <c r="F7" s="109"/>
      <c r="G7" s="108"/>
    </row>
    <row r="8" spans="1:7" ht="15">
      <c r="A8" s="44" t="s">
        <v>120</v>
      </c>
      <c r="B8" s="48"/>
      <c r="C8" s="48"/>
      <c r="D8" s="48"/>
      <c r="E8" s="45"/>
      <c r="F8" s="45"/>
      <c r="G8" s="48"/>
    </row>
    <row r="9" spans="1:7" ht="15">
      <c r="A9" s="107" t="s">
        <v>117</v>
      </c>
      <c r="B9" s="108"/>
      <c r="C9" s="108"/>
      <c r="D9" s="108"/>
      <c r="E9" s="109"/>
      <c r="F9" s="109"/>
      <c r="G9" s="108"/>
    </row>
    <row r="10" spans="1:7" ht="15">
      <c r="A10" s="44" t="s">
        <v>121</v>
      </c>
      <c r="B10" s="48">
        <v>200</v>
      </c>
      <c r="C10" s="48"/>
      <c r="D10" s="48">
        <v>195</v>
      </c>
      <c r="E10" s="45">
        <v>180</v>
      </c>
      <c r="F10" s="45">
        <v>175</v>
      </c>
      <c r="G10" s="48" t="s">
        <v>135</v>
      </c>
    </row>
    <row r="11" spans="1:7" ht="15">
      <c r="A11" s="107" t="s">
        <v>86</v>
      </c>
      <c r="B11" s="108">
        <v>190</v>
      </c>
      <c r="C11" s="108"/>
      <c r="D11" s="108">
        <v>200</v>
      </c>
      <c r="E11" s="109">
        <v>185</v>
      </c>
      <c r="F11" s="109">
        <v>180</v>
      </c>
      <c r="G11" s="108" t="s">
        <v>137</v>
      </c>
    </row>
    <row r="12" spans="1:7" ht="15">
      <c r="A12" s="44" t="s">
        <v>136</v>
      </c>
      <c r="B12" s="48">
        <v>185</v>
      </c>
      <c r="C12" s="48"/>
      <c r="D12" s="48">
        <v>200</v>
      </c>
      <c r="E12" s="45">
        <v>185</v>
      </c>
      <c r="F12" s="45">
        <v>180</v>
      </c>
      <c r="G12" s="48" t="s">
        <v>137</v>
      </c>
    </row>
    <row r="13" spans="1:7" ht="15">
      <c r="A13" s="107" t="s">
        <v>138</v>
      </c>
      <c r="B13" s="108">
        <v>180</v>
      </c>
      <c r="C13" s="108"/>
      <c r="D13" s="108">
        <v>195</v>
      </c>
      <c r="E13" s="109">
        <v>180</v>
      </c>
      <c r="F13" s="109">
        <v>175</v>
      </c>
      <c r="G13" s="108" t="s">
        <v>137</v>
      </c>
    </row>
    <row r="14" spans="1:6" ht="15">
      <c r="A14" s="111"/>
      <c r="B14" s="111" t="s">
        <v>52</v>
      </c>
      <c r="C14" s="111"/>
      <c r="D14" s="111" t="s">
        <v>53</v>
      </c>
      <c r="E14" s="111" t="s">
        <v>53</v>
      </c>
      <c r="F14" s="111" t="s">
        <v>53</v>
      </c>
    </row>
    <row r="15" ht="15.75">
      <c r="B15" s="130" t="s">
        <v>140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142</v>
      </c>
    </row>
    <row r="28" ht="15">
      <c r="A28" t="s">
        <v>122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5">
        <v>2020</v>
      </c>
      <c r="B6" s="146"/>
      <c r="C6" s="147"/>
    </row>
    <row r="7" spans="1:3" ht="15">
      <c r="A7" s="46" t="s">
        <v>118</v>
      </c>
      <c r="B7" s="38"/>
      <c r="C7" s="38"/>
    </row>
    <row r="8" spans="1:3" ht="15">
      <c r="A8" s="44" t="s">
        <v>133</v>
      </c>
      <c r="B8" s="45"/>
      <c r="C8" s="45"/>
    </row>
    <row r="9" spans="1:3" ht="15">
      <c r="A9" s="46" t="s">
        <v>120</v>
      </c>
      <c r="B9" s="38"/>
      <c r="C9" s="38"/>
    </row>
    <row r="10" spans="1:3" ht="15">
      <c r="A10" s="44" t="s">
        <v>117</v>
      </c>
      <c r="B10" s="45"/>
      <c r="C10" s="45"/>
    </row>
    <row r="11" spans="1:3" ht="15">
      <c r="A11" s="46" t="s">
        <v>121</v>
      </c>
      <c r="B11" s="38">
        <v>90</v>
      </c>
      <c r="C11" s="38" t="s">
        <v>135</v>
      </c>
    </row>
    <row r="12" spans="1:3" ht="15">
      <c r="A12" s="44" t="s">
        <v>86</v>
      </c>
      <c r="B12" s="45">
        <v>95</v>
      </c>
      <c r="C12" s="45" t="s">
        <v>137</v>
      </c>
    </row>
    <row r="13" spans="1:3" ht="15">
      <c r="A13" s="46" t="s">
        <v>136</v>
      </c>
      <c r="B13" s="38">
        <v>95</v>
      </c>
      <c r="C13" s="38" t="s">
        <v>137</v>
      </c>
    </row>
    <row r="14" spans="1:3" ht="15">
      <c r="A14" s="44" t="s">
        <v>138</v>
      </c>
      <c r="B14" s="45">
        <v>92</v>
      </c>
      <c r="C14" s="45" t="s">
        <v>137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84</v>
      </c>
      <c r="E2" s="52" t="s">
        <v>83</v>
      </c>
      <c r="H2" s="52" t="s">
        <v>33</v>
      </c>
      <c r="I2" s="52" t="s">
        <v>84</v>
      </c>
      <c r="J2" s="52" t="s">
        <v>83</v>
      </c>
      <c r="M2" s="52" t="s">
        <v>34</v>
      </c>
      <c r="N2" s="52" t="s">
        <v>84</v>
      </c>
      <c r="O2" s="52" t="s">
        <v>83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/>
      <c r="C5"/>
      <c r="D5" s="61"/>
      <c r="E5" s="27"/>
      <c r="F5" s="27"/>
      <c r="G5"/>
      <c r="H5"/>
      <c r="I5" s="61"/>
      <c r="J5"/>
      <c r="K5"/>
      <c r="L5"/>
      <c r="M5"/>
      <c r="N5" s="61"/>
      <c r="O5"/>
      <c r="P5"/>
    </row>
    <row r="6" spans="2:16" ht="15">
      <c r="B6" t="s">
        <v>65</v>
      </c>
      <c r="C6" t="s">
        <v>66</v>
      </c>
      <c r="D6" s="61">
        <v>44069</v>
      </c>
      <c r="E6" s="27">
        <v>532</v>
      </c>
      <c r="F6" s="27">
        <v>532</v>
      </c>
      <c r="G6" t="s">
        <v>55</v>
      </c>
      <c r="H6" t="s">
        <v>56</v>
      </c>
      <c r="I6" s="61">
        <v>44069</v>
      </c>
      <c r="J6">
        <v>450.25</v>
      </c>
      <c r="K6">
        <v>450.25</v>
      </c>
      <c r="L6" t="s">
        <v>75</v>
      </c>
      <c r="M6" t="s">
        <v>76</v>
      </c>
      <c r="N6" s="61">
        <v>44069</v>
      </c>
      <c r="O6">
        <v>340.5</v>
      </c>
      <c r="P6">
        <v>340.5</v>
      </c>
    </row>
    <row r="7" spans="2:16" ht="15">
      <c r="B7" t="s">
        <v>67</v>
      </c>
      <c r="C7" t="s">
        <v>68</v>
      </c>
      <c r="D7" s="61">
        <v>44069</v>
      </c>
      <c r="E7" s="27">
        <v>539.75</v>
      </c>
      <c r="F7" s="27">
        <v>539.75</v>
      </c>
      <c r="G7" t="s">
        <v>57</v>
      </c>
      <c r="H7" t="s">
        <v>58</v>
      </c>
      <c r="I7" s="61">
        <v>44069</v>
      </c>
      <c r="J7">
        <v>461.25</v>
      </c>
      <c r="K7">
        <v>461.25</v>
      </c>
      <c r="L7" t="s">
        <v>77</v>
      </c>
      <c r="M7" t="s">
        <v>78</v>
      </c>
      <c r="N7" s="61">
        <v>44069</v>
      </c>
      <c r="O7">
        <v>354.25</v>
      </c>
      <c r="P7">
        <v>354.25</v>
      </c>
    </row>
    <row r="8" spans="2:16" ht="15">
      <c r="B8" t="s">
        <v>69</v>
      </c>
      <c r="C8" t="s">
        <v>70</v>
      </c>
      <c r="D8" s="61">
        <v>44069</v>
      </c>
      <c r="E8" s="27">
        <v>547.25</v>
      </c>
      <c r="F8" s="27">
        <v>547.25</v>
      </c>
      <c r="G8" t="s">
        <v>59</v>
      </c>
      <c r="H8" t="s">
        <v>60</v>
      </c>
      <c r="I8" s="61">
        <v>44069</v>
      </c>
      <c r="J8">
        <v>471.75</v>
      </c>
      <c r="K8">
        <v>471.75</v>
      </c>
      <c r="L8" t="s">
        <v>87</v>
      </c>
      <c r="M8" t="s">
        <v>88</v>
      </c>
      <c r="N8" s="61">
        <v>44069</v>
      </c>
      <c r="O8">
        <v>366</v>
      </c>
      <c r="P8">
        <v>366</v>
      </c>
    </row>
    <row r="9" spans="2:16" ht="15">
      <c r="B9" t="s">
        <v>71</v>
      </c>
      <c r="C9" t="s">
        <v>72</v>
      </c>
      <c r="D9" s="61">
        <v>44069</v>
      </c>
      <c r="E9" s="27">
        <v>551.25</v>
      </c>
      <c r="F9" s="27">
        <v>551.25</v>
      </c>
      <c r="G9" t="s">
        <v>61</v>
      </c>
      <c r="H9" t="s">
        <v>62</v>
      </c>
      <c r="I9" s="61">
        <v>44069</v>
      </c>
      <c r="J9">
        <v>480</v>
      </c>
      <c r="K9">
        <v>480</v>
      </c>
      <c r="L9" t="s">
        <v>89</v>
      </c>
      <c r="M9" t="s">
        <v>90</v>
      </c>
      <c r="N9" s="61">
        <v>44069</v>
      </c>
      <c r="O9">
        <v>372.5</v>
      </c>
      <c r="P9">
        <v>372.5</v>
      </c>
    </row>
    <row r="10" spans="2:16" ht="15">
      <c r="B10" t="s">
        <v>73</v>
      </c>
      <c r="C10" t="s">
        <v>74</v>
      </c>
      <c r="D10" s="61">
        <v>44069</v>
      </c>
      <c r="E10" s="27">
        <v>553</v>
      </c>
      <c r="F10" s="27">
        <v>553</v>
      </c>
      <c r="G10" t="s">
        <v>63</v>
      </c>
      <c r="H10" t="s">
        <v>64</v>
      </c>
      <c r="I10" s="61">
        <v>44069</v>
      </c>
      <c r="J10">
        <v>487</v>
      </c>
      <c r="K10">
        <v>487</v>
      </c>
      <c r="L10" t="s">
        <v>79</v>
      </c>
      <c r="M10" t="s">
        <v>80</v>
      </c>
      <c r="N10" s="61">
        <v>44069</v>
      </c>
      <c r="O10">
        <v>377</v>
      </c>
      <c r="P10">
        <v>377</v>
      </c>
    </row>
    <row r="11" spans="2:16" ht="15">
      <c r="B11" t="s">
        <v>91</v>
      </c>
      <c r="C11" t="s">
        <v>92</v>
      </c>
      <c r="D11" s="61">
        <v>44069</v>
      </c>
      <c r="E11" s="27">
        <v>558.5</v>
      </c>
      <c r="F11" s="27">
        <v>558.5</v>
      </c>
      <c r="G11" t="s">
        <v>93</v>
      </c>
      <c r="H11" t="s">
        <v>94</v>
      </c>
      <c r="I11" s="61">
        <v>44069</v>
      </c>
      <c r="J11">
        <v>494.75</v>
      </c>
      <c r="K11">
        <v>494.75</v>
      </c>
      <c r="L11" t="s">
        <v>95</v>
      </c>
      <c r="M11" t="s">
        <v>96</v>
      </c>
      <c r="N11" s="61">
        <v>44069</v>
      </c>
      <c r="O11">
        <v>376</v>
      </c>
      <c r="P11">
        <v>376</v>
      </c>
    </row>
    <row r="12" spans="2:16" ht="15">
      <c r="B12" t="s">
        <v>97</v>
      </c>
      <c r="C12" t="s">
        <v>98</v>
      </c>
      <c r="D12" s="61">
        <v>44069</v>
      </c>
      <c r="E12" s="27">
        <v>568</v>
      </c>
      <c r="F12" s="27">
        <v>568</v>
      </c>
      <c r="G12" t="s">
        <v>99</v>
      </c>
      <c r="H12" t="s">
        <v>100</v>
      </c>
      <c r="I12" s="61">
        <v>44069</v>
      </c>
      <c r="J12">
        <v>505.75</v>
      </c>
      <c r="K12">
        <v>505.75</v>
      </c>
      <c r="L12" t="s">
        <v>81</v>
      </c>
      <c r="M12" t="s">
        <v>82</v>
      </c>
      <c r="N12" s="61">
        <v>44069</v>
      </c>
      <c r="O12">
        <v>381.5</v>
      </c>
      <c r="P12">
        <v>381.5</v>
      </c>
    </row>
    <row r="13" spans="2:16" ht="15">
      <c r="B13" t="s">
        <v>101</v>
      </c>
      <c r="C13" t="s">
        <v>102</v>
      </c>
      <c r="D13" s="61">
        <v>44069</v>
      </c>
      <c r="E13" s="27">
        <v>575</v>
      </c>
      <c r="F13" s="27">
        <v>575</v>
      </c>
      <c r="G13" t="s">
        <v>103</v>
      </c>
      <c r="H13" t="s">
        <v>104</v>
      </c>
      <c r="I13" s="61">
        <v>44069</v>
      </c>
      <c r="J13">
        <v>516.25</v>
      </c>
      <c r="K13">
        <v>516.25</v>
      </c>
      <c r="L13" t="s">
        <v>123</v>
      </c>
      <c r="M13" t="s">
        <v>124</v>
      </c>
      <c r="N13" s="61">
        <v>44069</v>
      </c>
      <c r="O13">
        <v>390.75</v>
      </c>
      <c r="P13">
        <v>390.75</v>
      </c>
    </row>
    <row r="14" spans="2:16" ht="15">
      <c r="B14" t="s">
        <v>107</v>
      </c>
      <c r="C14" t="s">
        <v>108</v>
      </c>
      <c r="D14" s="61">
        <v>44069</v>
      </c>
      <c r="E14" s="27">
        <v>575.75</v>
      </c>
      <c r="F14" s="27">
        <v>575.75</v>
      </c>
      <c r="G14" t="s">
        <v>109</v>
      </c>
      <c r="H14" t="s">
        <v>110</v>
      </c>
      <c r="I14" s="61">
        <v>44069</v>
      </c>
      <c r="J14">
        <v>518</v>
      </c>
      <c r="K14">
        <v>518</v>
      </c>
      <c r="L14" t="s">
        <v>125</v>
      </c>
      <c r="M14" t="s">
        <v>126</v>
      </c>
      <c r="N14" s="61">
        <v>44069</v>
      </c>
      <c r="O14">
        <v>396</v>
      </c>
      <c r="P14">
        <v>396</v>
      </c>
    </row>
    <row r="15" spans="2:16" ht="15">
      <c r="B15" t="s">
        <v>113</v>
      </c>
      <c r="C15" t="s">
        <v>114</v>
      </c>
      <c r="D15" s="61">
        <v>44069</v>
      </c>
      <c r="E15" s="27">
        <v>566.25</v>
      </c>
      <c r="F15" s="27">
        <v>566.25</v>
      </c>
      <c r="G15" t="s">
        <v>115</v>
      </c>
      <c r="H15" t="s">
        <v>116</v>
      </c>
      <c r="I15" s="61">
        <v>44069</v>
      </c>
      <c r="J15">
        <v>518</v>
      </c>
      <c r="K15">
        <v>518</v>
      </c>
      <c r="L15" t="s">
        <v>105</v>
      </c>
      <c r="M15" t="s">
        <v>106</v>
      </c>
      <c r="N15" s="61">
        <v>44069</v>
      </c>
      <c r="O15">
        <v>400</v>
      </c>
      <c r="P15">
        <v>400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127</v>
      </c>
      <c r="M16" t="s">
        <v>128</v>
      </c>
      <c r="N16" s="61">
        <v>44069</v>
      </c>
      <c r="O16">
        <v>389.75</v>
      </c>
      <c r="P16">
        <v>389.75</v>
      </c>
    </row>
    <row r="17" spans="2:16" ht="15">
      <c r="B17"/>
      <c r="C17" s="133"/>
      <c r="D17" s="61"/>
      <c r="E17"/>
      <c r="F17"/>
      <c r="G17"/>
      <c r="H17" s="133"/>
      <c r="I17" s="61"/>
      <c r="J17"/>
      <c r="K17"/>
      <c r="L17" t="s">
        <v>111</v>
      </c>
      <c r="M17" t="s">
        <v>112</v>
      </c>
      <c r="N17" s="61">
        <v>44069</v>
      </c>
      <c r="O17">
        <v>393.5</v>
      </c>
      <c r="P17">
        <v>393.5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129</v>
      </c>
      <c r="M18" t="s">
        <v>130</v>
      </c>
      <c r="N18" s="61">
        <v>44069</v>
      </c>
      <c r="O18">
        <v>406.75</v>
      </c>
      <c r="P18">
        <v>406.75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131</v>
      </c>
      <c r="M19" t="s">
        <v>132</v>
      </c>
      <c r="N19" s="61">
        <v>44069</v>
      </c>
      <c r="O19">
        <v>396.75</v>
      </c>
      <c r="P19">
        <v>396.75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143</v>
      </c>
      <c r="E25">
        <v>26</v>
      </c>
      <c r="F25" s="61" t="s">
        <v>41</v>
      </c>
      <c r="G25" s="52" t="s">
        <v>117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2020-08-27T01:11:31Z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