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<sst xmlns="http://schemas.openxmlformats.org/spreadsheetml/2006/main" count="241" uniqueCount="144">
  <si>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</si>
  <si>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</si>
  <si>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</si>
  <si>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</si>
  <si>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</si>
  <si>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</si>
  <si>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</si>
  <si>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</si>
  <si>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</si>
  <si>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</si>
  <si>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</si>
  <si>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</si>
  <si>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</si>
  <si>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</si>
  <si>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</si>
  <si>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</si>
  <si>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</si>
  <si>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</si>
  <si>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</si>
  <si>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</si>
  <si>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</si>
  <si>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</si>
  <si>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</si>
  <si>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</si>
  <si>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</si>
  <si>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</si>
  <si>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</si>
  <si>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</si>
  <si>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</si>
  <si>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</si>
  <si>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</si>
  <si>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</si>
  <si>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</si>
  <si>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</si>
  <si>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</si>
  <si>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</si>
  <si>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</si>
  <si>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</si>
  <si>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</si>
  <si>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</si>
  <si>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</si>
  <si>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</si>
  <si>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</si>
  <si>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</si>
  <si>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</si>
  <si>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</si>
  <si>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</si>
  <si>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</si>
  <si>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</si>
  <si>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</si>
  <si>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</si>
  <si>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</si>
  <si>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</si>
  <si>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</si>
  <si>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</si>
  <si>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</si>
  <si>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</si>
  <si>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</si>
  <si>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</si>
  <si>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</si>
  <si>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</si>
  <si>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</si>
  <si>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</si>
  <si>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</si>
  <si>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</si>
  <si>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</si>
  <si>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</si>
  <si>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</si>
  <si>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</si>
  <si>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</si>
  <si>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</si>
  <si>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</si>
  <si>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</si>
  <si>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</si>
  <si>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</si>
  <si>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</si>
  <si>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</si>
  <si>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</si>
  <si>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</si>
  <si>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</si>
  <si>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</si>
  <si>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</si>
  <si>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</si>
  <si>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</si>
  <si>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</si>
  <si>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</si>
  <si>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</si>
  <si>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</si>
  <si>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</si>
  <si>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</si>
  <si>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</si>
  <si>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</si>
  <si>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</si>
  <si>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</si>
  <si>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</si>
  <si>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</si>
  <si>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</si>
  <si>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</si>
  <si>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</si>
  <si>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</si>
  <si>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</si>
  <si>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</si>
  <si>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</si>
  <si>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</si>
  <si>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</si>
  <si>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</si>
  <si>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</si>
  <si>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</si>
  <si>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</si>
  <si>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</si>
  <si>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</si>
  <si>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</si>
  <si>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</si>
  <si>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</si>
  <si>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</si>
  <si>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</si>
  <si>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</si>
  <si>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</si>
  <si>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</si>
  <si>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</si>
  <si>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</si>
  <si>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</si>
  <si>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</si>
  <si>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</si>
  <si>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</si>
  <si>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</si>
  <si>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</si>
  <si>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</si>
  <si>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</si>
  <si>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</si>
  <si>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</si>
  <si>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</si>
  <si>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</si>
  <si>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</si>
  <si>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</si>
  <si>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</si>
  <si>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</si>
  <si>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</si>
  <si>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</si>
  <si>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</si>
  <si>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</si>
  <si>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</si>
  <si>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14 de agosto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</si>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</sst>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C4">
      <selection activeCell="G18" sqref="G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Agosto</v>
      </c>
      <c r="F6" s="118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19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/>
      <c r="C16" s="81"/>
      <c r="D16" s="84"/>
      <c r="E16" s="82"/>
      <c r="F16" s="82"/>
      <c r="G16" s="112"/>
      <c r="H16" s="112"/>
      <c r="I16" s="89"/>
      <c r="J16" s="84"/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/>
      <c r="D17" s="106"/>
      <c r="E17" s="101"/>
      <c r="F17" s="101"/>
      <c r="G17" s="119"/>
      <c r="H17" s="119"/>
      <c r="I17" s="120"/>
      <c r="J17" s="106"/>
      <c r="K17" s="101"/>
      <c r="L17"/>
      <c r="M17"/>
      <c r="N17"/>
      <c r="O17"/>
    </row>
    <row r="18" spans="1:15" ht="19.5" customHeight="1">
      <c r="A18" s="80" t="s">
        <v>14</v>
      </c>
      <c r="B18" s="83">
        <f>Datos!E6</f>
        <v>512</v>
      </c>
      <c r="C18" s="81">
        <f>B18+'Primas SRW'!B10</f>
        <v>635</v>
      </c>
      <c r="D18" s="84">
        <f>Datos!K6</f>
        <v>437.5</v>
      </c>
      <c r="E18" s="82">
        <f>D18+'Primas HRW'!B10</f>
        <v>622.5</v>
      </c>
      <c r="F18" s="82"/>
      <c r="G18" s="112">
        <f>D18+'Primas HRW'!D10</f>
        <v>622.5</v>
      </c>
      <c r="H18" s="112">
        <f>D18+'Primas HRW'!E10</f>
        <v>607.5</v>
      </c>
      <c r="I18" s="89">
        <f>D18+'Primas HRW'!F10</f>
        <v>602.5</v>
      </c>
      <c r="J18" s="84">
        <f>Datos!O6</f>
        <v>325</v>
      </c>
      <c r="K18" s="82">
        <f>J18+'Primas maíz'!B11</f>
        <v>415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647</v>
      </c>
      <c r="D19" s="106"/>
      <c r="E19" s="101">
        <f>D21+'Primas HRW'!B11</f>
        <v>634</v>
      </c>
      <c r="F19" s="101"/>
      <c r="G19" s="119">
        <f>D21+'Primas HRW'!D11</f>
        <v>634</v>
      </c>
      <c r="H19" s="119">
        <f>D21+'Primas HRW'!E11</f>
        <v>619</v>
      </c>
      <c r="I19" s="120">
        <f>D21+'Primas HRW'!F11</f>
        <v>614</v>
      </c>
      <c r="J19" s="106"/>
      <c r="K19" s="101">
        <f>J21+'Primas maíz'!B12</f>
        <v>434.75</v>
      </c>
      <c r="L19"/>
      <c r="M19"/>
      <c r="N19"/>
      <c r="O19"/>
    </row>
    <row r="20" spans="1:15" ht="19.5" customHeight="1">
      <c r="A20" s="80" t="s">
        <v>38</v>
      </c>
      <c r="B20" s="83"/>
      <c r="C20" s="81">
        <f>B21+'Primas SRW'!B12</f>
        <v>647</v>
      </c>
      <c r="D20" s="84"/>
      <c r="E20" s="82">
        <f>D21+'Primas HRW'!B12</f>
        <v>634</v>
      </c>
      <c r="F20" s="82"/>
      <c r="G20" s="112">
        <f>D21+'Primas HRW'!D12</f>
        <v>644</v>
      </c>
      <c r="H20" s="112">
        <f>D21+'Primas HRW'!E12</f>
        <v>629</v>
      </c>
      <c r="I20" s="89">
        <f>D21+'Primas HRW'!F12</f>
        <v>624</v>
      </c>
      <c r="J20" s="84"/>
      <c r="K20" s="82">
        <f>J21+'Primas maíz'!B13</f>
        <v>433.75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522</v>
      </c>
      <c r="C21" s="23">
        <f>B21+'Primas SRW'!B13</f>
        <v>647</v>
      </c>
      <c r="D21" s="24">
        <f>Datos!K7</f>
        <v>449</v>
      </c>
      <c r="E21" s="25">
        <f>D21+'Primas HRW'!B13</f>
        <v>629</v>
      </c>
      <c r="F21" s="25"/>
      <c r="G21" s="114">
        <f>D21+'Primas HRW'!D13</f>
        <v>639</v>
      </c>
      <c r="H21" s="114">
        <f>D21+'Primas HRW'!E13</f>
        <v>624</v>
      </c>
      <c r="I21" s="122">
        <f>D21+'Primas HRW'!F13</f>
        <v>619</v>
      </c>
      <c r="J21" s="24">
        <f>Datos!O7</f>
        <v>339.75</v>
      </c>
      <c r="K21" s="25">
        <f>J21+'Primas maíz'!B14</f>
        <v>431.75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528.5</v>
      </c>
      <c r="C23" s="23"/>
      <c r="D23" s="63">
        <f>Datos!K8</f>
        <v>459.25</v>
      </c>
      <c r="E23" s="25"/>
      <c r="F23" s="25"/>
      <c r="G23" s="25"/>
      <c r="H23" s="25"/>
      <c r="I23" s="23"/>
      <c r="J23" s="63">
        <f>Datos!O8</f>
        <v>352.75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533.25</v>
      </c>
      <c r="C24" s="96"/>
      <c r="D24" s="97">
        <f>Datos!K9</f>
        <v>467.25</v>
      </c>
      <c r="E24" s="96"/>
      <c r="F24" s="96"/>
      <c r="G24" s="96"/>
      <c r="H24" s="96"/>
      <c r="I24" s="96"/>
      <c r="J24" s="97">
        <f>Datos!O9</f>
        <v>360.75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536.25</v>
      </c>
      <c r="C25" s="23"/>
      <c r="D25" s="63">
        <f>Datos!K10</f>
        <v>474.75</v>
      </c>
      <c r="E25" s="25"/>
      <c r="F25" s="25"/>
      <c r="G25" s="25"/>
      <c r="H25" s="25"/>
      <c r="I25" s="23"/>
      <c r="J25" s="63">
        <f>Datos!O10</f>
        <v>366.5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543</v>
      </c>
      <c r="C26" s="98"/>
      <c r="D26" s="97">
        <f>Datos!K11</f>
        <v>483.75</v>
      </c>
      <c r="E26" s="98"/>
      <c r="F26" s="98"/>
      <c r="G26" s="98"/>
      <c r="H26" s="98"/>
      <c r="I26" s="98"/>
      <c r="J26" s="97">
        <f>Datos!O11</f>
        <v>368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553</v>
      </c>
      <c r="C27" s="72"/>
      <c r="D27" s="63">
        <f>Datos!K12</f>
        <v>496.25</v>
      </c>
      <c r="E27" s="72"/>
      <c r="F27" s="72"/>
      <c r="G27" s="72"/>
      <c r="H27" s="72"/>
      <c r="I27" s="72"/>
      <c r="J27" s="63">
        <f>Datos!O12</f>
        <v>374.5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560.75</v>
      </c>
      <c r="C29" s="23"/>
      <c r="D29" s="63">
        <f>Datos!K13</f>
        <v>507.25</v>
      </c>
      <c r="E29" s="25"/>
      <c r="F29" s="25"/>
      <c r="G29" s="25"/>
      <c r="H29" s="25"/>
      <c r="I29" s="23"/>
      <c r="J29" s="63">
        <f>Datos!O13</f>
        <v>384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562.25</v>
      </c>
      <c r="C30" s="96"/>
      <c r="D30" s="97">
        <f>Datos!K14</f>
        <v>509</v>
      </c>
      <c r="E30" s="96"/>
      <c r="F30" s="96"/>
      <c r="G30" s="96"/>
      <c r="H30" s="96"/>
      <c r="I30" s="96"/>
      <c r="J30" s="97">
        <f>Datos!O14</f>
        <v>389.5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555</v>
      </c>
      <c r="C31" s="23"/>
      <c r="D31" s="63">
        <f>Datos!K15</f>
        <v>509.25</v>
      </c>
      <c r="E31" s="25"/>
      <c r="F31" s="25"/>
      <c r="G31" s="25"/>
      <c r="H31" s="25"/>
      <c r="I31" s="23"/>
      <c r="J31" s="63">
        <f>Datos!O15</f>
        <v>393.5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385.25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387.75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402.25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392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Agosto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19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/>
      <c r="C17" s="23"/>
      <c r="D17" s="63">
        <f>IF(BUSHEL!D16&gt;0,BUSHEL!D16*TONELADA!$B$46,"")</f>
      </c>
      <c r="E17" s="25"/>
      <c r="F17" s="25"/>
      <c r="G17" s="114"/>
      <c r="H17" s="114"/>
      <c r="I17" s="122"/>
      <c r="J17" s="63"/>
      <c r="K17" s="25"/>
    </row>
    <row r="18" spans="1:11" ht="19.5" customHeight="1">
      <c r="A18" s="54" t="s">
        <v>48</v>
      </c>
      <c r="B18" s="55"/>
      <c r="C18" s="73"/>
      <c r="D18" s="64"/>
      <c r="E18" s="73"/>
      <c r="F18" s="73"/>
      <c r="G18" s="132"/>
      <c r="H18" s="132"/>
      <c r="I18" s="132"/>
      <c r="J18" s="64"/>
      <c r="K18" s="55"/>
    </row>
    <row r="19" spans="1:11" ht="19.5" customHeight="1">
      <c r="A19" s="123" t="s">
        <v>14</v>
      </c>
      <c r="B19" s="62">
        <f>BUSHEL!B18*TONELADA!$B$46</f>
        <v>188.12928</v>
      </c>
      <c r="C19" s="124">
        <v>233.3</v>
      </c>
      <c r="D19" s="63">
        <f>IF(BUSHEL!D18&gt;0,BUSHEL!D18*TONELADA!$B$46,"")</f>
        <v>160.755</v>
      </c>
      <c r="E19" s="124">
        <v>228.7</v>
      </c>
      <c r="F19" s="124" t="s">
        <v>45</v>
      </c>
      <c r="G19" s="127">
        <f>BUSHEL!G18*TONELADA!$B$46</f>
        <v>228.73139999999998</v>
      </c>
      <c r="H19" s="127">
        <f>BUSHEL!H18*TONELADA!$B$46</f>
        <v>223.2198</v>
      </c>
      <c r="I19" s="127">
        <f>BUSHEL!I18*TONELADA!$B$46</f>
        <v>221.3826</v>
      </c>
      <c r="J19" s="63">
        <f>BUSHEL!J18*$E$46</f>
        <v>127.946</v>
      </c>
      <c r="K19" s="25">
        <f>BUSHEL!K18*$E$46</f>
        <v>163.3772</v>
      </c>
    </row>
    <row r="20" spans="1:11" ht="19.5" customHeight="1">
      <c r="A20" s="54" t="s">
        <v>49</v>
      </c>
      <c r="B20" s="55"/>
      <c r="C20" s="56">
        <v>237.7</v>
      </c>
      <c r="D20" s="64"/>
      <c r="E20" s="56">
        <v>232.9</v>
      </c>
      <c r="F20" s="56"/>
      <c r="G20" s="91">
        <f>BUSHEL!G19*TONELADA!$B$46</f>
        <v>232.95695999999998</v>
      </c>
      <c r="H20" s="132">
        <f>BUSHEL!H19*TONELADA!$B$46</f>
        <v>227.44536</v>
      </c>
      <c r="I20" s="132">
        <f>BUSHEL!I19*TONELADA!$B$46</f>
        <v>225.60816</v>
      </c>
      <c r="J20" s="64"/>
      <c r="K20" s="74">
        <f>BUSHEL!K19*$E$46</f>
        <v>171.15238</v>
      </c>
    </row>
    <row r="21" spans="1:11" ht="19.5" customHeight="1">
      <c r="A21" s="58" t="s">
        <v>38</v>
      </c>
      <c r="B21" s="59"/>
      <c r="C21" s="72">
        <v>237.7</v>
      </c>
      <c r="D21" s="65"/>
      <c r="E21" s="72">
        <v>232.9</v>
      </c>
      <c r="F21" s="72"/>
      <c r="G21" s="92">
        <f>BUSHEL!G20*TONELADA!$B$46</f>
        <v>236.63136</v>
      </c>
      <c r="H21" s="120">
        <f>BUSHEL!H20*TONELADA!$B$46</f>
        <v>231.11975999999999</v>
      </c>
      <c r="I21" s="120">
        <f>BUSHEL!I20*TONELADA!$B$46</f>
        <v>229.28256</v>
      </c>
      <c r="J21" s="65"/>
      <c r="K21" s="101">
        <f>BUSHEL!K20*$E$46</f>
        <v>170.75869999999998</v>
      </c>
    </row>
    <row r="22" spans="1:11" ht="19.5" customHeight="1">
      <c r="A22" s="54" t="s">
        <v>15</v>
      </c>
      <c r="B22" s="55">
        <f>BUSHEL!B21*TONELADA!$B$46</f>
        <v>191.80367999999999</v>
      </c>
      <c r="C22" s="56">
        <v>237.7</v>
      </c>
      <c r="D22" s="64">
        <f>IF(BUSHEL!D21&gt;0,BUSHEL!D21*TONELADA!$B$46,"")</f>
        <v>164.98056</v>
      </c>
      <c r="E22" s="56">
        <v>231.1</v>
      </c>
      <c r="F22" s="56"/>
      <c r="G22" s="91">
        <f>BUSHEL!G21*TONELADA!$B$46</f>
        <v>234.79416</v>
      </c>
      <c r="H22" s="91">
        <f>BUSHEL!H21*TONELADA!$B$46</f>
        <v>229.28256</v>
      </c>
      <c r="I22" s="91">
        <f>BUSHEL!I21*TONELADA!$B$46</f>
        <v>227.44536</v>
      </c>
      <c r="J22" s="64">
        <f>BUSHEL!D21*$E$46</f>
        <v>176.76232</v>
      </c>
      <c r="K22" s="55">
        <f>BUSHEL!K21*$E$46</f>
        <v>169.97134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194.19204</v>
      </c>
      <c r="C26" s="23"/>
      <c r="D26" s="63">
        <f>IF(BUSHEL!D23&gt;0,BUSHEL!D23*TONELADA!$B$46,"")</f>
        <v>168.74681999999999</v>
      </c>
      <c r="E26" s="25"/>
      <c r="F26" s="25"/>
      <c r="G26" s="25"/>
      <c r="H26" s="25"/>
      <c r="I26" s="23"/>
      <c r="J26" s="63">
        <f>BUSHEL!J23*BUSHEL!E42</f>
        <v>138.87062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195.93738</v>
      </c>
      <c r="C28" s="72"/>
      <c r="D28" s="65">
        <f>IF(BUSHEL!D24&gt;0,BUSHEL!D24*TONELADA!$B$46,"")</f>
        <v>171.68634</v>
      </c>
      <c r="E28" s="72"/>
      <c r="F28" s="72"/>
      <c r="G28" s="72"/>
      <c r="H28" s="72"/>
      <c r="I28" s="72"/>
      <c r="J28" s="65">
        <f>BUSHEL!J24*BUSHEL!E42</f>
        <v>142.02006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197.03969999999998</v>
      </c>
      <c r="C30" s="23"/>
      <c r="D30" s="63">
        <f>IF(BUSHEL!D25&gt;0,BUSHEL!D25*TONELADA!$B$46,"")</f>
        <v>174.44214</v>
      </c>
      <c r="E30" s="25"/>
      <c r="F30" s="25"/>
      <c r="G30" s="25"/>
      <c r="H30" s="25"/>
      <c r="I30" s="23"/>
      <c r="J30" s="63">
        <f>BUSHEL!J25*$E$46</f>
        <v>144.28372</v>
      </c>
      <c r="K30" s="25"/>
    </row>
    <row r="31" spans="1:11" ht="19.5" customHeight="1">
      <c r="A31" s="71" t="s">
        <v>14</v>
      </c>
      <c r="B31" s="94">
        <f>BUSHEL!B26*TONELADA!$B$46</f>
        <v>199.51991999999998</v>
      </c>
      <c r="C31" s="73"/>
      <c r="D31" s="97">
        <f>IF(BUSHEL!D26&gt;0,BUSHEL!D26*TONELADA!$B$46,"")</f>
        <v>177.7491</v>
      </c>
      <c r="E31" s="73"/>
      <c r="F31" s="73"/>
      <c r="G31" s="73"/>
      <c r="H31" s="73"/>
      <c r="I31" s="73"/>
      <c r="J31" s="64">
        <f>BUSHEL!J26*BUSHEL!E42</f>
        <v>144.87424</v>
      </c>
      <c r="K31" s="74"/>
    </row>
    <row r="32" spans="1:11" ht="19.5" customHeight="1">
      <c r="A32" s="58" t="s">
        <v>15</v>
      </c>
      <c r="B32" s="62">
        <f>BUSHEL!B27*TONELADA!$B$46</f>
        <v>203.19432</v>
      </c>
      <c r="C32" s="72"/>
      <c r="D32" s="63">
        <f>IF(BUSHEL!D27&gt;0,BUSHEL!D27*TONELADA!$B$46,"")</f>
        <v>182.3421</v>
      </c>
      <c r="E32" s="72"/>
      <c r="F32" s="72"/>
      <c r="G32" s="72"/>
      <c r="H32" s="72"/>
      <c r="I32" s="72"/>
      <c r="J32" s="63">
        <f>BUSHEL!J27*$E$46</f>
        <v>147.43316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206.04198</v>
      </c>
      <c r="C34" s="23"/>
      <c r="D34" s="63">
        <f>BUSHEL!D29*TONELADA!$B$46</f>
        <v>186.38394</v>
      </c>
      <c r="E34" s="25"/>
      <c r="F34" s="25"/>
      <c r="G34" s="25"/>
      <c r="H34" s="25"/>
      <c r="I34" s="23"/>
      <c r="J34" s="63">
        <f>BUSHEL!J29*TONELADA!$B$46</f>
        <v>141.09696</v>
      </c>
      <c r="K34" s="25"/>
    </row>
    <row r="35" spans="1:11" ht="19.5" customHeight="1">
      <c r="A35" s="95" t="s">
        <v>12</v>
      </c>
      <c r="B35" s="94">
        <f>BUSHEL!B30*TONELADA!$B$46</f>
        <v>206.59314</v>
      </c>
      <c r="C35" s="96"/>
      <c r="D35" s="97">
        <f>BUSHEL!D30*TONELADA!$B$46</f>
        <v>187.02696</v>
      </c>
      <c r="E35" s="96"/>
      <c r="F35" s="96"/>
      <c r="G35" s="96"/>
      <c r="H35" s="96"/>
      <c r="I35" s="96"/>
      <c r="J35" s="97">
        <f>BUSHEL!J30*TONELADA!$B$46</f>
        <v>143.11787999999999</v>
      </c>
      <c r="K35" s="94"/>
    </row>
    <row r="36" spans="1:11" ht="19.5" customHeight="1">
      <c r="A36" s="16" t="s">
        <v>13</v>
      </c>
      <c r="B36" s="62">
        <f>BUSHEL!B31*TONELADA!$B$46</f>
        <v>203.92919999999998</v>
      </c>
      <c r="C36" s="23"/>
      <c r="D36" s="63">
        <f>BUSHEL!D31*TONELADA!$B$46</f>
        <v>187.11882</v>
      </c>
      <c r="E36" s="25"/>
      <c r="F36" s="25"/>
      <c r="G36" s="25"/>
      <c r="H36" s="25"/>
      <c r="I36" s="23"/>
      <c r="J36" s="63">
        <f>BUSHEL!J31*TONELADA!$B$46</f>
        <v>144.58764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141.55626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142.47486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147.80274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144.03647999999998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118</v>
      </c>
      <c r="B6" s="85"/>
      <c r="C6" s="102"/>
    </row>
    <row r="7" spans="1:3" ht="15">
      <c r="A7" s="44" t="s">
        <v>134</v>
      </c>
      <c r="B7" s="48"/>
      <c r="C7" s="48"/>
    </row>
    <row r="8" spans="1:3" ht="15">
      <c r="A8" s="47" t="s">
        <v>141</v>
      </c>
      <c r="B8" s="85"/>
      <c r="C8" s="102"/>
    </row>
    <row r="9" spans="1:3" ht="15">
      <c r="A9" s="44" t="s">
        <v>117</v>
      </c>
      <c r="B9" s="48"/>
      <c r="C9" s="48"/>
    </row>
    <row r="10" spans="1:3" ht="15">
      <c r="A10" s="47" t="s">
        <v>121</v>
      </c>
      <c r="B10" s="85">
        <v>123</v>
      </c>
      <c r="C10" s="102" t="s">
        <v>135</v>
      </c>
    </row>
    <row r="11" spans="1:3" ht="15">
      <c r="A11" s="44" t="s">
        <v>86</v>
      </c>
      <c r="B11" s="48">
        <v>125</v>
      </c>
      <c r="C11" s="48" t="s">
        <v>137</v>
      </c>
    </row>
    <row r="12" spans="1:3" ht="15">
      <c r="A12" s="47" t="s">
        <v>136</v>
      </c>
      <c r="B12" s="85">
        <v>125</v>
      </c>
      <c r="C12" s="102" t="s">
        <v>137</v>
      </c>
    </row>
    <row r="13" spans="1:3" ht="15">
      <c r="A13" s="44" t="s">
        <v>138</v>
      </c>
      <c r="B13" s="48">
        <v>125</v>
      </c>
      <c r="C13" s="48" t="s">
        <v>137</v>
      </c>
    </row>
    <row r="14" spans="1:3" ht="15.75">
      <c r="A14" s="131" t="s">
        <v>139</v>
      </c>
      <c r="B14" s="129"/>
      <c r="C14" s="12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119</v>
      </c>
      <c r="B6" s="48"/>
      <c r="C6" s="48"/>
      <c r="D6" s="48"/>
      <c r="E6" s="45"/>
      <c r="F6" s="45"/>
      <c r="G6" s="48"/>
    </row>
    <row r="7" spans="1:7" ht="15">
      <c r="A7" s="107" t="s">
        <v>85</v>
      </c>
      <c r="B7" s="108"/>
      <c r="C7" s="108"/>
      <c r="D7" s="108"/>
      <c r="E7" s="109"/>
      <c r="F7" s="109"/>
      <c r="G7" s="108"/>
    </row>
    <row r="8" spans="1:7" ht="15">
      <c r="A8" s="44" t="s">
        <v>120</v>
      </c>
      <c r="B8" s="48"/>
      <c r="C8" s="48"/>
      <c r="D8" s="48"/>
      <c r="E8" s="45"/>
      <c r="F8" s="45"/>
      <c r="G8" s="48"/>
    </row>
    <row r="9" spans="1:7" ht="15">
      <c r="A9" s="107" t="s">
        <v>117</v>
      </c>
      <c r="B9" s="108"/>
      <c r="C9" s="108"/>
      <c r="D9" s="108"/>
      <c r="E9" s="109"/>
      <c r="F9" s="109"/>
      <c r="G9" s="108"/>
    </row>
    <row r="10" spans="1:7" ht="15">
      <c r="A10" s="44" t="s">
        <v>121</v>
      </c>
      <c r="B10" s="48">
        <v>185</v>
      </c>
      <c r="C10" s="48"/>
      <c r="D10" s="48">
        <v>185</v>
      </c>
      <c r="E10" s="45">
        <v>170</v>
      </c>
      <c r="F10" s="45">
        <v>165</v>
      </c>
      <c r="G10" s="48" t="s">
        <v>135</v>
      </c>
    </row>
    <row r="11" spans="1:7" ht="15">
      <c r="A11" s="107" t="s">
        <v>86</v>
      </c>
      <c r="B11" s="108">
        <v>185</v>
      </c>
      <c r="C11" s="108"/>
      <c r="D11" s="108">
        <v>185</v>
      </c>
      <c r="E11" s="109">
        <v>170</v>
      </c>
      <c r="F11" s="109">
        <v>165</v>
      </c>
      <c r="G11" s="108" t="s">
        <v>137</v>
      </c>
    </row>
    <row r="12" spans="1:7" ht="15">
      <c r="A12" s="44" t="s">
        <v>136</v>
      </c>
      <c r="B12" s="48">
        <v>185</v>
      </c>
      <c r="C12" s="48"/>
      <c r="D12" s="48">
        <v>195</v>
      </c>
      <c r="E12" s="45">
        <v>180</v>
      </c>
      <c r="F12" s="45">
        <v>175</v>
      </c>
      <c r="G12" s="48" t="s">
        <v>137</v>
      </c>
    </row>
    <row r="13" spans="1:7" ht="15">
      <c r="A13" s="107" t="s">
        <v>138</v>
      </c>
      <c r="B13" s="108">
        <v>180</v>
      </c>
      <c r="C13" s="108"/>
      <c r="D13" s="108">
        <v>190</v>
      </c>
      <c r="E13" s="109">
        <v>175</v>
      </c>
      <c r="F13" s="109">
        <v>170</v>
      </c>
      <c r="G13" s="108" t="s">
        <v>137</v>
      </c>
    </row>
    <row r="14" spans="1:6" ht="15">
      <c r="A14" s="111"/>
      <c r="B14" s="111" t="s">
        <v>52</v>
      </c>
      <c r="C14" s="111"/>
      <c r="D14" s="111" t="s">
        <v>53</v>
      </c>
      <c r="E14" s="111" t="s">
        <v>53</v>
      </c>
      <c r="F14" s="111" t="s">
        <v>53</v>
      </c>
    </row>
    <row r="15" ht="15.75">
      <c r="B15" s="130" t="s">
        <v>140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142</v>
      </c>
    </row>
    <row r="28" ht="15">
      <c r="A28" t="s">
        <v>122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5">
        <v>2020</v>
      </c>
      <c r="B6" s="146"/>
      <c r="C6" s="147"/>
    </row>
    <row r="7" spans="1:3" ht="15">
      <c r="A7" s="46" t="s">
        <v>118</v>
      </c>
      <c r="B7" s="38"/>
      <c r="C7" s="38"/>
    </row>
    <row r="8" spans="1:3" ht="15">
      <c r="A8" s="44" t="s">
        <v>133</v>
      </c>
      <c r="B8" s="45"/>
      <c r="C8" s="45"/>
    </row>
    <row r="9" spans="1:3" ht="15">
      <c r="A9" s="46" t="s">
        <v>120</v>
      </c>
      <c r="B9" s="38"/>
      <c r="C9" s="38"/>
    </row>
    <row r="10" spans="1:3" ht="15">
      <c r="A10" s="44" t="s">
        <v>117</v>
      </c>
      <c r="B10" s="45"/>
      <c r="C10" s="45"/>
    </row>
    <row r="11" spans="1:3" ht="15">
      <c r="A11" s="46" t="s">
        <v>121</v>
      </c>
      <c r="B11" s="38">
        <v>90</v>
      </c>
      <c r="C11" s="38" t="s">
        <v>135</v>
      </c>
    </row>
    <row r="12" spans="1:3" ht="15">
      <c r="A12" s="44" t="s">
        <v>86</v>
      </c>
      <c r="B12" s="45">
        <v>95</v>
      </c>
      <c r="C12" s="45" t="s">
        <v>137</v>
      </c>
    </row>
    <row r="13" spans="1:3" ht="15">
      <c r="A13" s="46" t="s">
        <v>136</v>
      </c>
      <c r="B13" s="38">
        <v>94</v>
      </c>
      <c r="C13" s="38" t="s">
        <v>137</v>
      </c>
    </row>
    <row r="14" spans="1:3" ht="15">
      <c r="A14" s="44" t="s">
        <v>138</v>
      </c>
      <c r="B14" s="45">
        <v>92</v>
      </c>
      <c r="C14" s="45" t="s">
        <v>137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B16" sqref="B16:G19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/>
      <c r="C5"/>
      <c r="D5" s="61"/>
      <c r="E5" s="27"/>
      <c r="F5" s="27"/>
      <c r="G5"/>
      <c r="H5"/>
      <c r="I5" s="61"/>
      <c r="J5"/>
      <c r="K5"/>
      <c r="L5"/>
      <c r="M5"/>
      <c r="N5" s="61"/>
      <c r="O5"/>
      <c r="P5"/>
    </row>
    <row r="6" spans="2:16" ht="15">
      <c r="B6" t="s">
        <v>65</v>
      </c>
      <c r="C6" t="s">
        <v>66</v>
      </c>
      <c r="D6" s="61">
        <v>44062</v>
      </c>
      <c r="E6" s="27">
        <v>512</v>
      </c>
      <c r="F6" s="27">
        <v>512</v>
      </c>
      <c r="G6" t="s">
        <v>55</v>
      </c>
      <c r="H6" t="s">
        <v>56</v>
      </c>
      <c r="I6" s="61">
        <v>44062</v>
      </c>
      <c r="J6">
        <v>437.5</v>
      </c>
      <c r="K6">
        <v>437.5</v>
      </c>
      <c r="L6" t="s">
        <v>75</v>
      </c>
      <c r="M6" t="s">
        <v>76</v>
      </c>
      <c r="N6" s="61">
        <v>44062</v>
      </c>
      <c r="O6">
        <v>325</v>
      </c>
      <c r="P6">
        <v>325</v>
      </c>
    </row>
    <row r="7" spans="2:16" ht="15">
      <c r="B7" t="s">
        <v>67</v>
      </c>
      <c r="C7" t="s">
        <v>68</v>
      </c>
      <c r="D7" s="61">
        <v>44062</v>
      </c>
      <c r="E7" s="27">
        <v>522</v>
      </c>
      <c r="F7" s="27">
        <v>522</v>
      </c>
      <c r="G7" t="s">
        <v>57</v>
      </c>
      <c r="H7" t="s">
        <v>58</v>
      </c>
      <c r="I7" s="61">
        <v>44062</v>
      </c>
      <c r="J7">
        <v>449</v>
      </c>
      <c r="K7">
        <v>449</v>
      </c>
      <c r="L7" t="s">
        <v>77</v>
      </c>
      <c r="M7" t="s">
        <v>78</v>
      </c>
      <c r="N7" s="61">
        <v>44062</v>
      </c>
      <c r="O7">
        <v>339.75</v>
      </c>
      <c r="P7">
        <v>339.75</v>
      </c>
    </row>
    <row r="8" spans="2:16" ht="15">
      <c r="B8" t="s">
        <v>69</v>
      </c>
      <c r="C8" t="s">
        <v>70</v>
      </c>
      <c r="D8" s="61">
        <v>44062</v>
      </c>
      <c r="E8" s="27">
        <v>528.5</v>
      </c>
      <c r="F8" s="27">
        <v>528.5</v>
      </c>
      <c r="G8" t="s">
        <v>59</v>
      </c>
      <c r="H8" t="s">
        <v>60</v>
      </c>
      <c r="I8" s="61">
        <v>44062</v>
      </c>
      <c r="J8">
        <v>459.25</v>
      </c>
      <c r="K8">
        <v>459.25</v>
      </c>
      <c r="L8" t="s">
        <v>87</v>
      </c>
      <c r="M8" t="s">
        <v>88</v>
      </c>
      <c r="N8" s="61">
        <v>44062</v>
      </c>
      <c r="O8">
        <v>352.75</v>
      </c>
      <c r="P8">
        <v>352.75</v>
      </c>
    </row>
    <row r="9" spans="2:16" ht="15">
      <c r="B9" t="s">
        <v>71</v>
      </c>
      <c r="C9" t="s">
        <v>72</v>
      </c>
      <c r="D9" s="61">
        <v>44062</v>
      </c>
      <c r="E9" s="27">
        <v>533.25</v>
      </c>
      <c r="F9" s="27">
        <v>533.25</v>
      </c>
      <c r="G9" t="s">
        <v>61</v>
      </c>
      <c r="H9" t="s">
        <v>62</v>
      </c>
      <c r="I9" s="61">
        <v>44062</v>
      </c>
      <c r="J9">
        <v>467.25</v>
      </c>
      <c r="K9">
        <v>467.25</v>
      </c>
      <c r="L9" t="s">
        <v>89</v>
      </c>
      <c r="M9" t="s">
        <v>90</v>
      </c>
      <c r="N9" s="61">
        <v>44062</v>
      </c>
      <c r="O9">
        <v>360.75</v>
      </c>
      <c r="P9">
        <v>360.75</v>
      </c>
    </row>
    <row r="10" spans="2:16" ht="15">
      <c r="B10" t="s">
        <v>73</v>
      </c>
      <c r="C10" t="s">
        <v>74</v>
      </c>
      <c r="D10" s="61">
        <v>44062</v>
      </c>
      <c r="E10" s="27">
        <v>536.25</v>
      </c>
      <c r="F10" s="27">
        <v>536.25</v>
      </c>
      <c r="G10" t="s">
        <v>63</v>
      </c>
      <c r="H10" t="s">
        <v>64</v>
      </c>
      <c r="I10" s="61">
        <v>44062</v>
      </c>
      <c r="J10">
        <v>474.75</v>
      </c>
      <c r="K10">
        <v>474.75</v>
      </c>
      <c r="L10" t="s">
        <v>79</v>
      </c>
      <c r="M10" t="s">
        <v>80</v>
      </c>
      <c r="N10" s="61">
        <v>44062</v>
      </c>
      <c r="O10">
        <v>366.5</v>
      </c>
      <c r="P10">
        <v>366.5</v>
      </c>
    </row>
    <row r="11" spans="2:16" ht="15">
      <c r="B11" t="s">
        <v>91</v>
      </c>
      <c r="C11" t="s">
        <v>92</v>
      </c>
      <c r="D11" s="61">
        <v>44062</v>
      </c>
      <c r="E11" s="27">
        <v>543</v>
      </c>
      <c r="F11" s="27">
        <v>543</v>
      </c>
      <c r="G11" t="s">
        <v>93</v>
      </c>
      <c r="H11" t="s">
        <v>94</v>
      </c>
      <c r="I11" s="61">
        <v>44062</v>
      </c>
      <c r="J11">
        <v>483.75</v>
      </c>
      <c r="K11">
        <v>483.75</v>
      </c>
      <c r="L11" t="s">
        <v>95</v>
      </c>
      <c r="M11" t="s">
        <v>96</v>
      </c>
      <c r="N11" s="61">
        <v>44062</v>
      </c>
      <c r="O11">
        <v>368</v>
      </c>
      <c r="P11">
        <v>368</v>
      </c>
    </row>
    <row r="12" spans="2:16" ht="15">
      <c r="B12" t="s">
        <v>97</v>
      </c>
      <c r="C12" t="s">
        <v>98</v>
      </c>
      <c r="D12" s="61">
        <v>44062</v>
      </c>
      <c r="E12" s="27">
        <v>553</v>
      </c>
      <c r="F12" s="27">
        <v>553</v>
      </c>
      <c r="G12" t="s">
        <v>99</v>
      </c>
      <c r="H12" t="s">
        <v>100</v>
      </c>
      <c r="I12" s="61">
        <v>44062</v>
      </c>
      <c r="J12">
        <v>496.25</v>
      </c>
      <c r="K12">
        <v>496.25</v>
      </c>
      <c r="L12" t="s">
        <v>81</v>
      </c>
      <c r="M12" t="s">
        <v>82</v>
      </c>
      <c r="N12" s="61">
        <v>44062</v>
      </c>
      <c r="O12">
        <v>374.5</v>
      </c>
      <c r="P12">
        <v>374.5</v>
      </c>
    </row>
    <row r="13" spans="2:16" ht="15">
      <c r="B13" t="s">
        <v>101</v>
      </c>
      <c r="C13" t="s">
        <v>102</v>
      </c>
      <c r="D13" s="61">
        <v>44062</v>
      </c>
      <c r="E13" s="27">
        <v>560.75</v>
      </c>
      <c r="F13" s="27">
        <v>560.75</v>
      </c>
      <c r="G13" t="s">
        <v>103</v>
      </c>
      <c r="H13" t="s">
        <v>104</v>
      </c>
      <c r="I13" s="61">
        <v>44062</v>
      </c>
      <c r="J13">
        <v>507.25</v>
      </c>
      <c r="K13">
        <v>507.25</v>
      </c>
      <c r="L13" t="s">
        <v>123</v>
      </c>
      <c r="M13" t="s">
        <v>124</v>
      </c>
      <c r="N13" s="61">
        <v>44062</v>
      </c>
      <c r="O13">
        <v>384</v>
      </c>
      <c r="P13">
        <v>384</v>
      </c>
    </row>
    <row r="14" spans="2:16" ht="15">
      <c r="B14" t="s">
        <v>107</v>
      </c>
      <c r="C14" t="s">
        <v>108</v>
      </c>
      <c r="D14" s="61">
        <v>44062</v>
      </c>
      <c r="E14" s="27">
        <v>562.25</v>
      </c>
      <c r="F14" s="27">
        <v>562.25</v>
      </c>
      <c r="G14" t="s">
        <v>109</v>
      </c>
      <c r="H14" t="s">
        <v>110</v>
      </c>
      <c r="I14" s="61">
        <v>44062</v>
      </c>
      <c r="J14">
        <v>509</v>
      </c>
      <c r="K14">
        <v>509</v>
      </c>
      <c r="L14" t="s">
        <v>125</v>
      </c>
      <c r="M14" t="s">
        <v>126</v>
      </c>
      <c r="N14" s="61">
        <v>44062</v>
      </c>
      <c r="O14">
        <v>389.5</v>
      </c>
      <c r="P14">
        <v>389.5</v>
      </c>
    </row>
    <row r="15" spans="2:16" ht="15">
      <c r="B15" t="s">
        <v>113</v>
      </c>
      <c r="C15" t="s">
        <v>114</v>
      </c>
      <c r="D15" s="61">
        <v>44062</v>
      </c>
      <c r="E15" s="27">
        <v>555</v>
      </c>
      <c r="F15" s="27">
        <v>555</v>
      </c>
      <c r="G15" t="s">
        <v>115</v>
      </c>
      <c r="H15" t="s">
        <v>116</v>
      </c>
      <c r="I15" s="61">
        <v>44062</v>
      </c>
      <c r="J15">
        <v>509.25</v>
      </c>
      <c r="K15">
        <v>509.25</v>
      </c>
      <c r="L15" t="s">
        <v>105</v>
      </c>
      <c r="M15" t="s">
        <v>106</v>
      </c>
      <c r="N15" s="61">
        <v>44062</v>
      </c>
      <c r="O15">
        <v>393.5</v>
      </c>
      <c r="P15">
        <v>393.5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127</v>
      </c>
      <c r="M16" t="s">
        <v>128</v>
      </c>
      <c r="N16" s="61">
        <v>44062</v>
      </c>
      <c r="O16">
        <v>385.25</v>
      </c>
      <c r="P16">
        <v>385.25</v>
      </c>
    </row>
    <row r="17" spans="2:16" ht="15">
      <c r="B17"/>
      <c r="C17" s="133"/>
      <c r="D17" s="61"/>
      <c r="E17"/>
      <c r="F17"/>
      <c r="G17"/>
      <c r="H17" s="133"/>
      <c r="I17" s="61"/>
      <c r="J17"/>
      <c r="K17"/>
      <c r="L17" t="s">
        <v>111</v>
      </c>
      <c r="M17" t="s">
        <v>112</v>
      </c>
      <c r="N17" s="61">
        <v>44062</v>
      </c>
      <c r="O17">
        <v>387.75</v>
      </c>
      <c r="P17">
        <v>387.75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129</v>
      </c>
      <c r="M18" t="s">
        <v>130</v>
      </c>
      <c r="N18" s="61">
        <v>44062</v>
      </c>
      <c r="O18">
        <v>402.25</v>
      </c>
      <c r="P18">
        <v>402.25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131</v>
      </c>
      <c r="M19" t="s">
        <v>132</v>
      </c>
      <c r="N19" s="61">
        <v>44062</v>
      </c>
      <c r="O19">
        <v>392</v>
      </c>
      <c r="P19">
        <v>392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143</v>
      </c>
      <c r="E25">
        <v>19</v>
      </c>
      <c r="F25" s="61" t="s">
        <v>41</v>
      </c>
      <c r="G25" s="52" t="s">
        <v>117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2020-08-20T14:12:41Z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