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<sst xmlns="http://schemas.openxmlformats.org/spreadsheetml/2006/main" count="245" uniqueCount="149">
  <si>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</si>
  <si>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</si>
  <si>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</si>
  <si>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</si>
  <si>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</si>
  <si>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</si>
  <si>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</si>
  <si>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</si>
  <si>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</si>
  <si>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</si>
  <si>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</si>
  <si>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</si>
  <si>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</si>
  <si>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</si>
  <si>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</si>
  <si>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</si>
  <si>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</si>
  <si>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</si>
  <si>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</si>
  <si>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</si>
  <si>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</si>
  <si>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</si>
  <si>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</si>
  <si>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</si>
  <si>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</si>
  <si>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</si>
  <si>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</si>
  <si>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</si>
  <si>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</si>
  <si>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</si>
  <si>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</si>
  <si>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</si>
  <si>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</si>
  <si>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</si>
  <si>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</si>
  <si>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</si>
  <si>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</si>
  <si>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</si>
  <si>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</si>
  <si>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</si>
  <si>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</si>
  <si>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</si>
  <si>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</si>
  <si>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</si>
  <si>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</si>
  <si>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</si>
  <si>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</si>
  <si>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</si>
  <si>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</si>
  <si>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</si>
  <si>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</si>
  <si>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</si>
  <si>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</si>
  <si>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</si>
  <si>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</si>
  <si>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</si>
  <si>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</si>
  <si>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</si>
  <si>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</si>
  <si>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</si>
  <si>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</si>
  <si>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</si>
  <si>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</si>
  <si>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</si>
  <si>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</si>
  <si>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</si>
  <si>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</si>
  <si>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</si>
  <si>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</si>
  <si>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</si>
  <si>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</si>
  <si>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</si>
  <si>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</si>
  <si>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</si>
  <si>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</si>
  <si>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</si>
  <si>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</si>
  <si>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</si>
  <si>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</si>
  <si>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</si>
  <si>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</si>
  <si>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</si>
  <si>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</si>
  <si>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</si>
  <si>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</si>
  <si>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</si>
  <si>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</si>
  <si>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</si>
  <si>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</si>
  <si>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</si>
  <si>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</si>
  <si>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</si>
  <si>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</si>
  <si>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</si>
  <si>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</si>
  <si>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</si>
  <si>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</si>
  <si>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</si>
  <si>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</si>
  <si>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</si>
  <si>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</si>
  <si>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</si>
  <si>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</si>
  <si>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</si>
  <si>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</si>
  <si>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</si>
  <si>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</si>
  <si>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</si>
  <si>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</si>
  <si>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</si>
  <si>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</si>
  <si>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</si>
  <si>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</si>
  <si>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</si>
  <si>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</si>
  <si>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</si>
  <si>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</si>
  <si>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</si>
  <si>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</si>
  <si>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</si>
  <si>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</si>
  <si>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</si>
  <si>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</si>
  <si>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</si>
  <si>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</si>
  <si>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</si>
  <si>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</si>
  <si>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</si>
  <si>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</si>
  <si>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</si>
  <si>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</si>
  <si>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</si>
  <si>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</si>
  <si>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</si>
  <si>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</si>
  <si>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</si>
  <si>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</si>
  <si>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</si>
  <si>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</si>
  <si>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</si>
  <si>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</si>
  <si>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</si>
  <si>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</si>
  <si>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</si>
  <si>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</si>
  <si>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</si>
  <si>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</si>
  <si>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*Primas USWheat.org del 19 de junio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</si>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</sst>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Jueves</v>
      </c>
      <c r="K6" s="4">
        <f>Datos!E25</f>
        <v>25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/>
      <c r="D16" s="106"/>
      <c r="E16" s="101"/>
      <c r="F16" s="101"/>
      <c r="G16" s="119"/>
      <c r="H16" s="119"/>
      <c r="I16" s="120"/>
      <c r="J16" s="106"/>
      <c r="K16" s="101"/>
      <c r="L16"/>
      <c r="M16"/>
      <c r="N16"/>
      <c r="O16"/>
    </row>
    <row r="17" spans="1:15" ht="19.5" customHeight="1">
      <c r="A17" s="80" t="s">
        <v>13</v>
      </c>
      <c r="B17" s="83">
        <f>Datos!E5</f>
        <v>486.75</v>
      </c>
      <c r="C17" s="81"/>
      <c r="D17" s="84">
        <f>Datos!K5</f>
        <v>429.75</v>
      </c>
      <c r="E17" s="82"/>
      <c r="F17" s="82"/>
      <c r="G17" s="112"/>
      <c r="H17" s="112"/>
      <c r="I17" s="89"/>
      <c r="J17" s="84">
        <f>Datos!O5</f>
        <v>317.25</v>
      </c>
      <c r="K17" s="82"/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573.25</v>
      </c>
      <c r="D18" s="106"/>
      <c r="E18" s="101">
        <f>D19+'Primas HRW'!B9</f>
        <v>602.75</v>
      </c>
      <c r="F18" s="101"/>
      <c r="G18" s="119">
        <f>D19+'Primas HRW'!D9</f>
        <v>617.75</v>
      </c>
      <c r="H18" s="119">
        <f>D19+'Primas HRW'!E9</f>
        <v>587.75</v>
      </c>
      <c r="I18" s="120">
        <f>D19+'Primas HRW'!F9</f>
        <v>572.75</v>
      </c>
      <c r="J18" s="106"/>
      <c r="K18" s="101">
        <f>J19+'Primas maíz'!B10</f>
        <v>405.5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488.25</v>
      </c>
      <c r="C19" s="81">
        <f>B19+'Primas SRW'!B10</f>
        <v>578.25</v>
      </c>
      <c r="D19" s="84">
        <f>Datos!K6</f>
        <v>437.75</v>
      </c>
      <c r="E19" s="82">
        <f>D19+'Primas HRW'!B10</f>
        <v>607.75</v>
      </c>
      <c r="F19" s="82"/>
      <c r="G19" s="112">
        <f>D19+'Primas HRW'!D10</f>
        <v>617.75</v>
      </c>
      <c r="H19" s="112">
        <f>D19+'Primas HRW'!E10</f>
        <v>587.75</v>
      </c>
      <c r="I19" s="89">
        <f>D19+'Primas HRW'!F10</f>
        <v>572.75</v>
      </c>
      <c r="J19" s="84">
        <f>Datos!O6</f>
        <v>320.5</v>
      </c>
      <c r="K19" s="82">
        <f>J19+'Primas maíz'!B11</f>
        <v>405.5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580.25</v>
      </c>
      <c r="D20" s="106"/>
      <c r="E20" s="101">
        <f>D22+'Primas HRW'!B11</f>
        <v>620.5</v>
      </c>
      <c r="F20" s="101"/>
      <c r="G20" s="119">
        <f>D22+'Primas HRW'!D11</f>
        <v>630.5</v>
      </c>
      <c r="H20" s="119">
        <f>D22+'Primas HRW'!E11</f>
        <v>600.5</v>
      </c>
      <c r="I20" s="120">
        <f>D22+'Primas HRW'!F11</f>
        <v>585.5</v>
      </c>
      <c r="J20" s="106"/>
      <c r="K20" s="101">
        <f>J22+'Primas maíz'!B12</f>
        <v>405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>
        <f>J22+'Primas maíz'!B13</f>
        <v>408</v>
      </c>
      <c r="L21"/>
      <c r="M21"/>
      <c r="N21"/>
      <c r="O21"/>
    </row>
    <row r="22" spans="1:15" ht="19.5" customHeight="1">
      <c r="A22" s="16" t="s">
        <v>15</v>
      </c>
      <c r="B22" s="26">
        <f>Datos!E7</f>
        <v>495.25</v>
      </c>
      <c r="C22" s="23"/>
      <c r="D22" s="24">
        <f>Datos!K7</f>
        <v>450.5</v>
      </c>
      <c r="E22" s="25"/>
      <c r="F22" s="25"/>
      <c r="G22" s="25"/>
      <c r="H22" s="25"/>
      <c r="I22" s="23"/>
      <c r="J22" s="24">
        <f>Datos!O7</f>
        <v>328</v>
      </c>
      <c r="K22" s="25">
        <f>J22+'Primas maíz'!B14</f>
        <v>410</v>
      </c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503.25</v>
      </c>
      <c r="C24" s="23"/>
      <c r="D24" s="63">
        <f>Datos!K8</f>
        <v>463.5</v>
      </c>
      <c r="E24" s="25"/>
      <c r="F24" s="25"/>
      <c r="G24" s="25"/>
      <c r="H24" s="25"/>
      <c r="I24" s="23"/>
      <c r="J24" s="63">
        <f>Datos!O8</f>
        <v>339.5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508.75</v>
      </c>
      <c r="C25" s="96"/>
      <c r="D25" s="97">
        <f>Datos!K9</f>
        <v>470.5</v>
      </c>
      <c r="E25" s="96"/>
      <c r="F25" s="96"/>
      <c r="G25" s="96"/>
      <c r="H25" s="96"/>
      <c r="I25" s="96"/>
      <c r="J25" s="97">
        <f>Datos!O9</f>
        <v>347.25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510</v>
      </c>
      <c r="C26" s="23"/>
      <c r="D26" s="63">
        <f>Datos!K10</f>
        <v>476.25</v>
      </c>
      <c r="E26" s="25"/>
      <c r="F26" s="25"/>
      <c r="G26" s="25"/>
      <c r="H26" s="25"/>
      <c r="I26" s="23"/>
      <c r="J26" s="63">
        <f>Datos!O10</f>
        <v>353.5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516.75</v>
      </c>
      <c r="C27" s="98"/>
      <c r="D27" s="97">
        <f>Datos!K11</f>
        <v>484.5</v>
      </c>
      <c r="E27" s="98"/>
      <c r="F27" s="98"/>
      <c r="G27" s="98"/>
      <c r="H27" s="98"/>
      <c r="I27" s="98"/>
      <c r="J27" s="97">
        <f>Datos!O11</f>
        <v>353.75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527.5</v>
      </c>
      <c r="C28" s="72"/>
      <c r="D28" s="63">
        <f>Datos!K12</f>
        <v>497</v>
      </c>
      <c r="E28" s="72"/>
      <c r="F28" s="72"/>
      <c r="G28" s="72"/>
      <c r="H28" s="72"/>
      <c r="I28" s="72"/>
      <c r="J28" s="63">
        <f>Datos!O12</f>
        <v>361.5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535</v>
      </c>
      <c r="C30" s="23"/>
      <c r="D30" s="63">
        <f>Datos!K13</f>
        <v>508.75</v>
      </c>
      <c r="E30" s="25"/>
      <c r="F30" s="25"/>
      <c r="G30" s="25"/>
      <c r="H30" s="25"/>
      <c r="I30" s="23"/>
      <c r="J30" s="63">
        <f>Datos!O13</f>
        <v>371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537.75</v>
      </c>
      <c r="C31" s="96"/>
      <c r="D31" s="97">
        <f>Datos!K14</f>
        <v>508.75</v>
      </c>
      <c r="E31" s="96"/>
      <c r="F31" s="96"/>
      <c r="G31" s="96"/>
      <c r="H31" s="96"/>
      <c r="I31" s="96"/>
      <c r="J31" s="97">
        <f>Datos!O14</f>
        <v>376.5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531.5</v>
      </c>
      <c r="C32" s="23"/>
      <c r="D32" s="63">
        <f>Datos!K15</f>
        <v>494.25</v>
      </c>
      <c r="E32" s="25"/>
      <c r="F32" s="25"/>
      <c r="G32" s="25"/>
      <c r="H32" s="25"/>
      <c r="I32" s="23"/>
      <c r="J32" s="63">
        <f>Datos!O15</f>
        <v>380.5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372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372.25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388.75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375.75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25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>
        <f>BUSHEL!B17*TONELADA!$B$46</f>
        <v>178.85142</v>
      </c>
      <c r="C17" s="23"/>
      <c r="D17" s="63">
        <f>IF(BUSHEL!D17&gt;0,BUSHEL!D17*TONELADA!$B$46,"")</f>
        <v>157.90734</v>
      </c>
      <c r="E17" s="25"/>
      <c r="F17" s="25"/>
      <c r="G17" s="114"/>
      <c r="H17" s="114"/>
      <c r="I17" s="122"/>
      <c r="J17" s="63">
        <f>BUSHEL!J17*$E$46</f>
        <v>124.89497999999999</v>
      </c>
      <c r="K17" s="25"/>
    </row>
    <row r="18" spans="1:11" ht="19.5" customHeight="1">
      <c r="A18" s="54" t="s">
        <v>48</v>
      </c>
      <c r="B18" s="55"/>
      <c r="C18" s="73">
        <v>210.6</v>
      </c>
      <c r="D18" s="64"/>
      <c r="E18" s="73">
        <v>221.4</v>
      </c>
      <c r="F18" s="73" t="s">
        <v>45</v>
      </c>
      <c r="G18" s="134">
        <f>BUSHEL!G18*TONELADA!$B$46</f>
        <v>226.98605999999998</v>
      </c>
      <c r="H18" s="134">
        <f>BUSHEL!H18*TONELADA!$B$46</f>
        <v>215.96286</v>
      </c>
      <c r="I18" s="134">
        <f>BUSHEL!I18*TONELADA!$B$46</f>
        <v>210.45126</v>
      </c>
      <c r="J18" s="64"/>
      <c r="K18" s="55">
        <f>BUSHEL!K18*$E$46</f>
        <v>159.63724</v>
      </c>
    </row>
    <row r="19" spans="1:11" ht="19.5" customHeight="1">
      <c r="A19" s="123" t="s">
        <v>14</v>
      </c>
      <c r="B19" s="62">
        <f>BUSHEL!B19*TONELADA!$B$46</f>
        <v>179.40258</v>
      </c>
      <c r="C19" s="124">
        <v>212.4</v>
      </c>
      <c r="D19" s="63">
        <f>IF(BUSHEL!D19&gt;0,BUSHEL!D19*TONELADA!$B$46,"")</f>
        <v>160.84686</v>
      </c>
      <c r="E19" s="124">
        <v>223.3</v>
      </c>
      <c r="F19" s="124"/>
      <c r="G19" s="127">
        <f>BUSHEL!G19*TONELADA!$B$46</f>
        <v>226.98605999999998</v>
      </c>
      <c r="H19" s="127">
        <f>BUSHEL!H19*TONELADA!$B$46</f>
        <v>215.96286</v>
      </c>
      <c r="I19" s="127">
        <f>BUSHEL!I19*TONELADA!$B$46</f>
        <v>210.45126</v>
      </c>
      <c r="J19" s="63">
        <f>BUSHEL!J19*$E$46</f>
        <v>126.17443999999999</v>
      </c>
      <c r="K19" s="25">
        <f>BUSHEL!K19*$E$46</f>
        <v>159.63724</v>
      </c>
    </row>
    <row r="20" spans="1:11" ht="19.5" customHeight="1">
      <c r="A20" s="54" t="s">
        <v>49</v>
      </c>
      <c r="B20" s="55"/>
      <c r="C20" s="56">
        <v>213.2</v>
      </c>
      <c r="D20" s="64"/>
      <c r="E20" s="56">
        <v>228</v>
      </c>
      <c r="F20" s="56"/>
      <c r="G20" s="91">
        <f>BUSHEL!G20*TONELADA!$B$46</f>
        <v>231.67092</v>
      </c>
      <c r="H20" s="134">
        <f>BUSHEL!H20*TONELADA!$B$46</f>
        <v>220.64772</v>
      </c>
      <c r="I20" s="134">
        <f>BUSHEL!I20*TONELADA!$B$46</f>
        <v>215.13612</v>
      </c>
      <c r="J20" s="64"/>
      <c r="K20" s="74">
        <f>BUSHEL!K20*$E$46</f>
        <v>159.44039999999998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BUSHEL!K21*$E$46</f>
        <v>160.62143999999998</v>
      </c>
    </row>
    <row r="22" spans="1:11" ht="19.5" customHeight="1">
      <c r="A22" s="54" t="s">
        <v>15</v>
      </c>
      <c r="B22" s="55">
        <f>BUSHEL!B22*TONELADA!$B$46</f>
        <v>181.97466</v>
      </c>
      <c r="C22" s="56"/>
      <c r="D22" s="64">
        <f>IF(BUSHEL!D22&gt;0,BUSHEL!D22*TONELADA!$B$46,"")</f>
        <v>165.53172</v>
      </c>
      <c r="E22" s="56"/>
      <c r="F22" s="56"/>
      <c r="G22" s="56"/>
      <c r="H22" s="56"/>
      <c r="I22" s="56"/>
      <c r="J22" s="64">
        <f>BUSHEL!D22*$E$46</f>
        <v>177.35284</v>
      </c>
      <c r="K22" s="55">
        <f>BUSHEL!K22*$E$46</f>
        <v>161.40879999999999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184.91418</v>
      </c>
      <c r="C26" s="23"/>
      <c r="D26" s="63">
        <f>IF(BUSHEL!D24&gt;0,BUSHEL!D24*TONELADA!$B$46,"")</f>
        <v>170.30844</v>
      </c>
      <c r="E26" s="25"/>
      <c r="F26" s="25"/>
      <c r="G26" s="25"/>
      <c r="H26" s="25"/>
      <c r="I26" s="23"/>
      <c r="J26" s="63">
        <f>BUSHEL!J24*BUSHEL!E43</f>
        <v>133.65436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186.9351</v>
      </c>
      <c r="C28" s="72"/>
      <c r="D28" s="65">
        <f>IF(BUSHEL!D25&gt;0,BUSHEL!D25*TONELADA!$B$46,"")</f>
        <v>172.88052</v>
      </c>
      <c r="E28" s="72"/>
      <c r="F28" s="72"/>
      <c r="G28" s="72"/>
      <c r="H28" s="72"/>
      <c r="I28" s="72"/>
      <c r="J28" s="65">
        <f>BUSHEL!J25*BUSHEL!E43</f>
        <v>136.70538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187.3944</v>
      </c>
      <c r="C30" s="23"/>
      <c r="D30" s="63">
        <f>IF(BUSHEL!D26&gt;0,BUSHEL!D26*TONELADA!$B$46,"")</f>
        <v>174.9933</v>
      </c>
      <c r="E30" s="25"/>
      <c r="F30" s="25"/>
      <c r="G30" s="25"/>
      <c r="H30" s="25"/>
      <c r="I30" s="23"/>
      <c r="J30" s="63">
        <f>BUSHEL!J26*$E$46</f>
        <v>139.16588</v>
      </c>
      <c r="K30" s="25"/>
    </row>
    <row r="31" spans="1:11" ht="19.5" customHeight="1">
      <c r="A31" s="71" t="s">
        <v>14</v>
      </c>
      <c r="B31" s="94">
        <f>BUSHEL!B27*TONELADA!$B$46</f>
        <v>189.87462</v>
      </c>
      <c r="C31" s="73"/>
      <c r="D31" s="97">
        <f>IF(BUSHEL!D27&gt;0,BUSHEL!D27*TONELADA!$B$46,"")</f>
        <v>178.02468</v>
      </c>
      <c r="E31" s="73"/>
      <c r="F31" s="73"/>
      <c r="G31" s="73"/>
      <c r="H31" s="73"/>
      <c r="I31" s="73"/>
      <c r="J31" s="64">
        <f>BUSHEL!J27*BUSHEL!E43</f>
        <v>139.2643</v>
      </c>
      <c r="K31" s="74"/>
    </row>
    <row r="32" spans="1:11" ht="19.5" customHeight="1">
      <c r="A32" s="58" t="s">
        <v>15</v>
      </c>
      <c r="B32" s="62">
        <f>BUSHEL!B28*TONELADA!$B$46</f>
        <v>193.8246</v>
      </c>
      <c r="C32" s="72"/>
      <c r="D32" s="63">
        <f>IF(BUSHEL!D28&gt;0,BUSHEL!D28*TONELADA!$B$46,"")</f>
        <v>182.61768</v>
      </c>
      <c r="E32" s="72"/>
      <c r="F32" s="72"/>
      <c r="G32" s="72"/>
      <c r="H32" s="72"/>
      <c r="I32" s="72"/>
      <c r="J32" s="63">
        <f>BUSHEL!J28*$E$46</f>
        <v>142.31531999999999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196.5804</v>
      </c>
      <c r="C34" s="23"/>
      <c r="D34" s="63">
        <f>BUSHEL!D30*TONELADA!$B$46</f>
        <v>186.9351</v>
      </c>
      <c r="E34" s="25"/>
      <c r="F34" s="25"/>
      <c r="G34" s="25"/>
      <c r="H34" s="25"/>
      <c r="I34" s="23"/>
      <c r="J34" s="63">
        <f>BUSHEL!J30*TONELADA!$B$46</f>
        <v>136.32023999999998</v>
      </c>
      <c r="K34" s="25"/>
    </row>
    <row r="35" spans="1:11" ht="19.5" customHeight="1">
      <c r="A35" s="95" t="s">
        <v>12</v>
      </c>
      <c r="B35" s="94">
        <f>BUSHEL!B31*TONELADA!$B$46</f>
        <v>197.59086</v>
      </c>
      <c r="C35" s="96"/>
      <c r="D35" s="97">
        <f>BUSHEL!D31*TONELADA!$B$46</f>
        <v>186.9351</v>
      </c>
      <c r="E35" s="96"/>
      <c r="F35" s="96"/>
      <c r="G35" s="96"/>
      <c r="H35" s="96"/>
      <c r="I35" s="96"/>
      <c r="J35" s="97">
        <f>BUSHEL!J31*TONELADA!$B$46</f>
        <v>138.34116</v>
      </c>
      <c r="K35" s="94"/>
    </row>
    <row r="36" spans="1:11" ht="19.5" customHeight="1">
      <c r="A36" s="16" t="s">
        <v>13</v>
      </c>
      <c r="B36" s="62">
        <f>BUSHEL!B32*TONELADA!$B$46</f>
        <v>195.29435999999998</v>
      </c>
      <c r="C36" s="23"/>
      <c r="D36" s="63">
        <f>BUSHEL!D32*TONELADA!$B$46</f>
        <v>181.60721999999998</v>
      </c>
      <c r="E36" s="25"/>
      <c r="F36" s="25"/>
      <c r="G36" s="25"/>
      <c r="H36" s="25"/>
      <c r="I36" s="23"/>
      <c r="J36" s="63">
        <f>BUSHEL!J32*TONELADA!$B$46</f>
        <v>139.81091999999998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136.68768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136.77954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142.8423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138.06557999999998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139</v>
      </c>
      <c r="B7" s="48"/>
      <c r="C7" s="48"/>
    </row>
    <row r="8" spans="1:3" ht="15">
      <c r="A8" s="47"/>
      <c r="B8" s="85"/>
      <c r="C8" s="102"/>
    </row>
    <row r="9" spans="1:3" ht="15">
      <c r="A9" s="44" t="s">
        <v>122</v>
      </c>
      <c r="B9" s="48">
        <v>85</v>
      </c>
      <c r="C9" s="48" t="s">
        <v>140</v>
      </c>
    </row>
    <row r="10" spans="1:3" ht="15">
      <c r="A10" s="47" t="s">
        <v>126</v>
      </c>
      <c r="B10" s="85">
        <v>90</v>
      </c>
      <c r="C10" s="102" t="s">
        <v>140</v>
      </c>
    </row>
    <row r="11" spans="1:3" ht="15">
      <c r="A11" s="44" t="s">
        <v>91</v>
      </c>
      <c r="B11" s="48">
        <v>85</v>
      </c>
      <c r="C11" s="48" t="s">
        <v>143</v>
      </c>
    </row>
    <row r="12" spans="1:3" ht="15">
      <c r="A12" s="47" t="s">
        <v>142</v>
      </c>
      <c r="B12" s="85"/>
      <c r="C12" s="102"/>
    </row>
    <row r="13" spans="1:3" ht="15.75">
      <c r="A13" s="133" t="s">
        <v>145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/>
      <c r="C7" s="108"/>
      <c r="D7" s="108"/>
      <c r="E7" s="109"/>
      <c r="F7" s="109"/>
      <c r="G7" s="108"/>
    </row>
    <row r="8" spans="1:7" ht="15">
      <c r="A8" s="44" t="s">
        <v>125</v>
      </c>
      <c r="B8" s="48"/>
      <c r="C8" s="48"/>
      <c r="D8" s="48"/>
      <c r="E8" s="45"/>
      <c r="F8" s="45"/>
      <c r="G8" s="48"/>
    </row>
    <row r="9" spans="1:7" ht="15">
      <c r="A9" s="107" t="s">
        <v>122</v>
      </c>
      <c r="B9" s="108">
        <v>165</v>
      </c>
      <c r="C9" s="108"/>
      <c r="D9" s="108">
        <v>180</v>
      </c>
      <c r="E9" s="109">
        <v>150</v>
      </c>
      <c r="F9" s="109">
        <v>135</v>
      </c>
      <c r="G9" s="108" t="s">
        <v>140</v>
      </c>
    </row>
    <row r="10" spans="1:7" ht="15">
      <c r="A10" s="44" t="s">
        <v>126</v>
      </c>
      <c r="B10" s="48">
        <v>170</v>
      </c>
      <c r="C10" s="48"/>
      <c r="D10" s="48">
        <v>180</v>
      </c>
      <c r="E10" s="45">
        <v>150</v>
      </c>
      <c r="F10" s="45">
        <v>135</v>
      </c>
      <c r="G10" s="48" t="s">
        <v>140</v>
      </c>
    </row>
    <row r="11" spans="1:7" ht="15">
      <c r="A11" s="107" t="s">
        <v>91</v>
      </c>
      <c r="B11" s="108">
        <v>170</v>
      </c>
      <c r="C11" s="108"/>
      <c r="D11" s="108">
        <v>180</v>
      </c>
      <c r="E11" s="109">
        <v>150</v>
      </c>
      <c r="F11" s="109">
        <v>135</v>
      </c>
      <c r="G11" s="108" t="s">
        <v>143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146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147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/>
      <c r="C9" s="38"/>
    </row>
    <row r="10" spans="1:3" ht="15">
      <c r="A10" s="44" t="s">
        <v>122</v>
      </c>
      <c r="B10" s="45">
        <v>85</v>
      </c>
      <c r="C10" s="45" t="s">
        <v>140</v>
      </c>
    </row>
    <row r="11" spans="1:3" ht="15">
      <c r="A11" s="46" t="s">
        <v>126</v>
      </c>
      <c r="B11" s="38">
        <v>85</v>
      </c>
      <c r="C11" s="38" t="s">
        <v>140</v>
      </c>
    </row>
    <row r="12" spans="1:3" ht="15">
      <c r="A12" s="44" t="s">
        <v>91</v>
      </c>
      <c r="B12" s="45">
        <v>77</v>
      </c>
      <c r="C12" s="45" t="s">
        <v>143</v>
      </c>
    </row>
    <row r="13" spans="1:3" ht="15">
      <c r="A13" s="46" t="s">
        <v>142</v>
      </c>
      <c r="B13" s="38">
        <v>80</v>
      </c>
      <c r="C13" s="38" t="s">
        <v>143</v>
      </c>
    </row>
    <row r="14" spans="1:3" ht="15">
      <c r="A14" s="44" t="s">
        <v>144</v>
      </c>
      <c r="B14" s="45">
        <v>82</v>
      </c>
      <c r="C14" s="45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141</v>
      </c>
      <c r="C5" t="s">
        <v>50</v>
      </c>
      <c r="D5" s="61">
        <v>44007</v>
      </c>
      <c r="E5" s="27">
        <v>486.75</v>
      </c>
      <c r="F5" s="27">
        <v>486.75</v>
      </c>
      <c r="G5" t="s">
        <v>51</v>
      </c>
      <c r="H5" t="s">
        <v>52</v>
      </c>
      <c r="I5" s="61">
        <v>44007</v>
      </c>
      <c r="J5">
        <v>429.75</v>
      </c>
      <c r="K5">
        <v>429.75</v>
      </c>
      <c r="L5" t="s">
        <v>78</v>
      </c>
      <c r="M5" t="s">
        <v>79</v>
      </c>
      <c r="N5" s="61">
        <v>44007</v>
      </c>
      <c r="O5">
        <v>317.25</v>
      </c>
      <c r="P5">
        <v>317.25</v>
      </c>
    </row>
    <row r="6" spans="2:16" ht="15">
      <c r="B6" t="s">
        <v>68</v>
      </c>
      <c r="C6" t="s">
        <v>69</v>
      </c>
      <c r="D6" s="61">
        <v>44007</v>
      </c>
      <c r="E6" s="27">
        <v>488.25</v>
      </c>
      <c r="F6" s="27">
        <v>488.25</v>
      </c>
      <c r="G6" t="s">
        <v>58</v>
      </c>
      <c r="H6" t="s">
        <v>59</v>
      </c>
      <c r="I6" s="61">
        <v>44007</v>
      </c>
      <c r="J6">
        <v>437.75</v>
      </c>
      <c r="K6">
        <v>437.75</v>
      </c>
      <c r="L6" t="s">
        <v>80</v>
      </c>
      <c r="M6" t="s">
        <v>81</v>
      </c>
      <c r="N6" s="61">
        <v>44007</v>
      </c>
      <c r="O6">
        <v>320.5</v>
      </c>
      <c r="P6">
        <v>320.5</v>
      </c>
    </row>
    <row r="7" spans="2:16" ht="15">
      <c r="B7" t="s">
        <v>70</v>
      </c>
      <c r="C7" t="s">
        <v>71</v>
      </c>
      <c r="D7" s="61">
        <v>44007</v>
      </c>
      <c r="E7" s="27">
        <v>495.25</v>
      </c>
      <c r="F7" s="27">
        <v>495.25</v>
      </c>
      <c r="G7" t="s">
        <v>60</v>
      </c>
      <c r="H7" t="s">
        <v>61</v>
      </c>
      <c r="I7" s="61">
        <v>44007</v>
      </c>
      <c r="J7">
        <v>450.5</v>
      </c>
      <c r="K7">
        <v>450.5</v>
      </c>
      <c r="L7" t="s">
        <v>82</v>
      </c>
      <c r="M7" t="s">
        <v>83</v>
      </c>
      <c r="N7" s="61">
        <v>44007</v>
      </c>
      <c r="O7">
        <v>328</v>
      </c>
      <c r="P7">
        <v>328</v>
      </c>
    </row>
    <row r="8" spans="2:16" ht="15">
      <c r="B8" t="s">
        <v>72</v>
      </c>
      <c r="C8" t="s">
        <v>73</v>
      </c>
      <c r="D8" s="61">
        <v>44007</v>
      </c>
      <c r="E8" s="27">
        <v>503.25</v>
      </c>
      <c r="F8" s="27">
        <v>503.25</v>
      </c>
      <c r="G8" t="s">
        <v>62</v>
      </c>
      <c r="H8" t="s">
        <v>63</v>
      </c>
      <c r="I8" s="61">
        <v>44007</v>
      </c>
      <c r="J8">
        <v>463.5</v>
      </c>
      <c r="K8">
        <v>463.5</v>
      </c>
      <c r="L8" t="s">
        <v>92</v>
      </c>
      <c r="M8" t="s">
        <v>93</v>
      </c>
      <c r="N8" s="61">
        <v>44007</v>
      </c>
      <c r="O8">
        <v>339.5</v>
      </c>
      <c r="P8">
        <v>339.5</v>
      </c>
    </row>
    <row r="9" spans="2:16" ht="15">
      <c r="B9" t="s">
        <v>74</v>
      </c>
      <c r="C9" t="s">
        <v>75</v>
      </c>
      <c r="D9" s="61">
        <v>44007</v>
      </c>
      <c r="E9" s="27">
        <v>508.75</v>
      </c>
      <c r="F9" s="27">
        <v>508.75</v>
      </c>
      <c r="G9" t="s">
        <v>64</v>
      </c>
      <c r="H9" t="s">
        <v>65</v>
      </c>
      <c r="I9" s="61">
        <v>44007</v>
      </c>
      <c r="J9">
        <v>470.5</v>
      </c>
      <c r="K9">
        <v>470.5</v>
      </c>
      <c r="L9" t="s">
        <v>94</v>
      </c>
      <c r="M9" t="s">
        <v>95</v>
      </c>
      <c r="N9" s="61">
        <v>44007</v>
      </c>
      <c r="O9">
        <v>347.25</v>
      </c>
      <c r="P9">
        <v>347.25</v>
      </c>
    </row>
    <row r="10" spans="2:16" ht="15">
      <c r="B10" t="s">
        <v>76</v>
      </c>
      <c r="C10" t="s">
        <v>77</v>
      </c>
      <c r="D10" s="61">
        <v>44007</v>
      </c>
      <c r="E10" s="27">
        <v>510</v>
      </c>
      <c r="F10" s="27">
        <v>510</v>
      </c>
      <c r="G10" t="s">
        <v>66</v>
      </c>
      <c r="H10" t="s">
        <v>67</v>
      </c>
      <c r="I10" s="61">
        <v>44007</v>
      </c>
      <c r="J10">
        <v>476.25</v>
      </c>
      <c r="K10">
        <v>476.25</v>
      </c>
      <c r="L10" t="s">
        <v>84</v>
      </c>
      <c r="M10" t="s">
        <v>85</v>
      </c>
      <c r="N10" s="61">
        <v>44007</v>
      </c>
      <c r="O10">
        <v>353.5</v>
      </c>
      <c r="P10">
        <v>353.5</v>
      </c>
    </row>
    <row r="11" spans="2:16" ht="15">
      <c r="B11" t="s">
        <v>96</v>
      </c>
      <c r="C11" t="s">
        <v>97</v>
      </c>
      <c r="D11" s="61">
        <v>44007</v>
      </c>
      <c r="E11" s="27">
        <v>516.75</v>
      </c>
      <c r="F11" s="27">
        <v>516.75</v>
      </c>
      <c r="G11" t="s">
        <v>98</v>
      </c>
      <c r="H11" t="s">
        <v>99</v>
      </c>
      <c r="I11" s="61">
        <v>44007</v>
      </c>
      <c r="J11">
        <v>484.5</v>
      </c>
      <c r="K11">
        <v>484.5</v>
      </c>
      <c r="L11" t="s">
        <v>100</v>
      </c>
      <c r="M11" t="s">
        <v>101</v>
      </c>
      <c r="N11" s="61">
        <v>44007</v>
      </c>
      <c r="O11">
        <v>353.75</v>
      </c>
      <c r="P11">
        <v>353.75</v>
      </c>
    </row>
    <row r="12" spans="2:16" ht="15">
      <c r="B12" t="s">
        <v>102</v>
      </c>
      <c r="C12" t="s">
        <v>103</v>
      </c>
      <c r="D12" s="61">
        <v>44007</v>
      </c>
      <c r="E12" s="27">
        <v>527.5</v>
      </c>
      <c r="F12" s="27">
        <v>527.5</v>
      </c>
      <c r="G12" t="s">
        <v>104</v>
      </c>
      <c r="H12" t="s">
        <v>105</v>
      </c>
      <c r="I12" s="61">
        <v>44007</v>
      </c>
      <c r="J12">
        <v>497</v>
      </c>
      <c r="K12">
        <v>497</v>
      </c>
      <c r="L12" t="s">
        <v>86</v>
      </c>
      <c r="M12" t="s">
        <v>87</v>
      </c>
      <c r="N12" s="61">
        <v>44007</v>
      </c>
      <c r="O12">
        <v>361.5</v>
      </c>
      <c r="P12">
        <v>361.5</v>
      </c>
    </row>
    <row r="13" spans="2:16" ht="15">
      <c r="B13" t="s">
        <v>106</v>
      </c>
      <c r="C13" t="s">
        <v>107</v>
      </c>
      <c r="D13" s="61">
        <v>44007</v>
      </c>
      <c r="E13" s="27">
        <v>535</v>
      </c>
      <c r="F13" s="27">
        <v>535</v>
      </c>
      <c r="G13" t="s">
        <v>108</v>
      </c>
      <c r="H13" t="s">
        <v>109</v>
      </c>
      <c r="I13" s="61">
        <v>44007</v>
      </c>
      <c r="J13">
        <v>508.75</v>
      </c>
      <c r="K13">
        <v>508.75</v>
      </c>
      <c r="L13" t="s">
        <v>128</v>
      </c>
      <c r="M13" t="s">
        <v>129</v>
      </c>
      <c r="N13" s="61">
        <v>44007</v>
      </c>
      <c r="O13">
        <v>371</v>
      </c>
      <c r="P13">
        <v>371</v>
      </c>
    </row>
    <row r="14" spans="2:16" ht="15">
      <c r="B14" t="s">
        <v>112</v>
      </c>
      <c r="C14" t="s">
        <v>113</v>
      </c>
      <c r="D14" s="61">
        <v>44007</v>
      </c>
      <c r="E14" s="27">
        <v>537.75</v>
      </c>
      <c r="F14" s="27">
        <v>537.75</v>
      </c>
      <c r="G14" t="s">
        <v>114</v>
      </c>
      <c r="H14" t="s">
        <v>115</v>
      </c>
      <c r="I14" s="61">
        <v>44007</v>
      </c>
      <c r="J14">
        <v>508.75</v>
      </c>
      <c r="K14">
        <v>508.75</v>
      </c>
      <c r="L14" t="s">
        <v>130</v>
      </c>
      <c r="M14" t="s">
        <v>131</v>
      </c>
      <c r="N14" s="61">
        <v>44007</v>
      </c>
      <c r="O14">
        <v>376.5</v>
      </c>
      <c r="P14">
        <v>376.5</v>
      </c>
    </row>
    <row r="15" spans="2:16" ht="15">
      <c r="B15" t="s">
        <v>118</v>
      </c>
      <c r="C15" t="s">
        <v>119</v>
      </c>
      <c r="D15" s="61">
        <v>44007</v>
      </c>
      <c r="E15" s="27">
        <v>531.5</v>
      </c>
      <c r="F15" s="27">
        <v>531.5</v>
      </c>
      <c r="G15" t="s">
        <v>120</v>
      </c>
      <c r="H15" t="s">
        <v>121</v>
      </c>
      <c r="I15" s="61">
        <v>44007</v>
      </c>
      <c r="J15">
        <v>494.25</v>
      </c>
      <c r="K15">
        <v>494.25</v>
      </c>
      <c r="L15" t="s">
        <v>110</v>
      </c>
      <c r="M15" t="s">
        <v>111</v>
      </c>
      <c r="N15" s="61">
        <v>44007</v>
      </c>
      <c r="O15">
        <v>380.5</v>
      </c>
      <c r="P15">
        <v>380.5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44007</v>
      </c>
      <c r="O16">
        <v>372</v>
      </c>
      <c r="P16">
        <v>372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44007</v>
      </c>
      <c r="O17">
        <v>372.25</v>
      </c>
      <c r="P17">
        <v>372.25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44007</v>
      </c>
      <c r="O18">
        <v>388.75</v>
      </c>
      <c r="P18">
        <v>388.75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44007</v>
      </c>
      <c r="O19">
        <v>375.75</v>
      </c>
      <c r="P19">
        <v>375.75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148</v>
      </c>
      <c r="E25">
        <v>25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2020-06-26T15:00:48Z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