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<sst xmlns="http://schemas.openxmlformats.org/spreadsheetml/2006/main" count="254" uniqueCount="154">
  <si>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</si>
  <si>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</si>
  <si>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</si>
  <si>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</si>
  <si>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</si>
  <si>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</si>
  <si>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</si>
  <si>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</si>
  <si>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</si>
  <si>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</si>
  <si>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</si>
  <si>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</si>
  <si>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</si>
  <si>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</si>
  <si>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</si>
  <si>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</si>
  <si>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</si>
  <si>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</si>
  <si>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</si>
  <si>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</si>
  <si>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</si>
  <si>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</si>
  <si>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</si>
  <si>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</si>
  <si>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</si>
  <si>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</si>
  <si>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</si>
  <si>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</si>
  <si>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</si>
  <si>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</si>
  <si>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</si>
  <si>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</si>
  <si>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</si>
  <si>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</si>
  <si>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</si>
  <si>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</si>
  <si>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</si>
  <si>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</si>
  <si>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</si>
  <si>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</si>
  <si>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</si>
  <si>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</si>
  <si>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</si>
  <si>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</si>
  <si>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</si>
  <si>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</si>
  <si>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</si>
  <si>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</si>
  <si>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</si>
  <si>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</si>
  <si>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</si>
  <si>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</si>
  <si>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</si>
  <si>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</si>
  <si>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</si>
  <si>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</si>
  <si>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</si>
  <si>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</si>
  <si>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</si>
  <si>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</si>
  <si>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</si>
  <si>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</si>
  <si>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</si>
  <si>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</si>
  <si>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</si>
  <si>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</si>
  <si>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</si>
  <si>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</si>
  <si>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</si>
  <si>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</si>
  <si>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</si>
  <si>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</si>
  <si>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</si>
  <si>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</si>
  <si>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</si>
  <si>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</si>
  <si>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</si>
  <si>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</si>
  <si>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</si>
  <si>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</si>
  <si>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</si>
  <si>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</si>
  <si>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</si>
  <si>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</si>
  <si>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</si>
  <si>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</si>
  <si>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</si>
  <si>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</si>
  <si>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</si>
  <si>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</si>
  <si>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</si>
  <si>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</si>
  <si>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</si>
  <si>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</si>
  <si>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</si>
  <si>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</si>
  <si>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</si>
  <si>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</si>
  <si>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</si>
  <si>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</si>
  <si>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</si>
  <si>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</si>
  <si>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</si>
  <si>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</si>
  <si>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</si>
  <si>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</si>
  <si>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</si>
  <si>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</si>
  <si>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</si>
  <si>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</si>
  <si>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</si>
  <si>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</si>
  <si>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</si>
  <si>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</si>
  <si>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</si>
  <si>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</si>
  <si>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</si>
  <si>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</si>
  <si>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</si>
  <si>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</si>
  <si>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</si>
  <si>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</si>
  <si>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</si>
  <si>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</si>
  <si>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</si>
  <si>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</si>
  <si>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</si>
  <si>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</si>
  <si>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</si>
  <si>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</si>
  <si>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</si>
  <si>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</si>
  <si>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</si>
  <si>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</si>
  <si>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</si>
  <si>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</si>
  <si>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</si>
  <si>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</si>
  <si>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</si>
  <si>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</si>
  <si>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</si>
  <si>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</si>
  <si>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</si>
  <si>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</si>
  <si>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</si>
  <si>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</si>
  <si>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</si>
  <si>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</si>
  <si>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</si>
  <si>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</si>
  <si>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</si>
  <si>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</si>
  <si>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*Primas USWheat.org del 1 de mayo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</si>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</sst>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10</xdr:row>
      <xdr:rowOff>57150</xdr:rowOff>
    </xdr:from>
    <xdr:to>
      <xdr:col>8</xdr:col>
      <xdr:colOff>885825</xdr:colOff>
      <xdr:row>25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90725"/>
          <a:ext cx="47815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7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Mayo</v>
      </c>
      <c r="F6" s="121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6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524.75</v>
      </c>
      <c r="C19" s="81"/>
      <c r="D19" s="84">
        <f>Datos!K4</f>
        <v>476.5</v>
      </c>
      <c r="E19" s="82">
        <f>D21+'Primas HRW'!B6</f>
        <v>637.5</v>
      </c>
      <c r="F19" s="82"/>
      <c r="G19" s="115">
        <f>D21+'Primas HRW'!D6</f>
        <v>647.5</v>
      </c>
      <c r="H19" s="115">
        <f>D21+'Primas HRW'!E6</f>
        <v>622.5</v>
      </c>
      <c r="I19" s="89">
        <f>D21+'Primas HRW'!F6</f>
        <v>612.5</v>
      </c>
      <c r="J19" s="84">
        <f>Datos!O4</f>
        <v>311.75</v>
      </c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587.5</v>
      </c>
      <c r="D20" s="109"/>
      <c r="E20" s="101">
        <f>D21+'Primas HRW'!B7</f>
        <v>642.5</v>
      </c>
      <c r="F20" s="101"/>
      <c r="G20" s="122">
        <f>D21+'Primas HRW'!D7</f>
        <v>647.5</v>
      </c>
      <c r="H20" s="122">
        <f>D21+'Primas HRW'!E7</f>
        <v>622.5</v>
      </c>
      <c r="I20" s="123">
        <f>D21+'Primas HRW'!F7</f>
        <v>612.5</v>
      </c>
      <c r="J20" s="109"/>
      <c r="K20" s="101">
        <f>J21+'Primas maíz'!B8</f>
        <v>370.25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517.5</v>
      </c>
      <c r="C21" s="81">
        <f>B21+'Primas SRW'!B8</f>
        <v>582.5</v>
      </c>
      <c r="D21" s="84">
        <f>Datos!K5</f>
        <v>477.5</v>
      </c>
      <c r="E21" s="82">
        <f>D21+'Primas HRW'!B8</f>
        <v>642.5</v>
      </c>
      <c r="F21" s="82"/>
      <c r="G21" s="115">
        <f>D21+'Primas HRW'!D8</f>
        <v>647.5</v>
      </c>
      <c r="H21" s="115">
        <f>D21+'Primas HRW'!E8</f>
        <v>622.5</v>
      </c>
      <c r="I21" s="89">
        <f>D21+'Primas HRW'!F8</f>
        <v>612.5</v>
      </c>
      <c r="J21" s="84">
        <f>Datos!O5</f>
        <v>314.25</v>
      </c>
      <c r="K21" s="82">
        <f>J21+'Primas maíz'!B9</f>
        <v>369.25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590.75</v>
      </c>
      <c r="D22" s="109"/>
      <c r="E22" s="101">
        <f>D23+'Primas HRW'!B9</f>
        <v>649</v>
      </c>
      <c r="F22" s="101"/>
      <c r="G22" s="122">
        <f>D23+'Primas HRW'!D9</f>
        <v>654</v>
      </c>
      <c r="H22" s="122">
        <f>D23+'Primas HRW'!E9</f>
        <v>629</v>
      </c>
      <c r="I22" s="123">
        <f>D23+'Primas HRW'!F9</f>
        <v>619</v>
      </c>
      <c r="J22" s="109"/>
      <c r="K22" s="101">
        <f>J21+'Primas maíz'!B10</f>
        <v>368.25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520.75</v>
      </c>
      <c r="C23" s="81">
        <f>B23+'Primas SRW'!B10</f>
        <v>600.75</v>
      </c>
      <c r="D23" s="84">
        <f>Datos!K6</f>
        <v>484</v>
      </c>
      <c r="E23" s="82">
        <f>D23+'Primas HRW'!B10</f>
        <v>649</v>
      </c>
      <c r="F23" s="82"/>
      <c r="G23" s="115">
        <f>D23+'Primas HRW'!D10</f>
        <v>654</v>
      </c>
      <c r="H23" s="115">
        <f>D23+'Primas HRW'!E10</f>
        <v>629</v>
      </c>
      <c r="I23" s="89">
        <f>D23+'Primas HRW'!F10</f>
        <v>619</v>
      </c>
      <c r="J23" s="84">
        <f>Datos!O6</f>
        <v>320.25</v>
      </c>
      <c r="K23" s="82">
        <f>J21+'Primas maíz'!B11</f>
        <v>373.25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529</v>
      </c>
      <c r="C26" s="23"/>
      <c r="D26" s="24">
        <f>Datos!K7</f>
        <v>495.25</v>
      </c>
      <c r="E26" s="25"/>
      <c r="F26" s="25"/>
      <c r="G26" s="25"/>
      <c r="H26" s="25"/>
      <c r="I26" s="23"/>
      <c r="J26" s="24">
        <f>Datos!O7</f>
        <v>331.25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536.75</v>
      </c>
      <c r="C28" s="23"/>
      <c r="D28" s="63">
        <f>Datos!K8</f>
        <v>505.5</v>
      </c>
      <c r="E28" s="25"/>
      <c r="F28" s="25"/>
      <c r="G28" s="25"/>
      <c r="H28" s="25"/>
      <c r="I28" s="23"/>
      <c r="J28" s="63">
        <f>Datos!O8</f>
        <v>344.75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539</v>
      </c>
      <c r="C29" s="96"/>
      <c r="D29" s="97">
        <f>Datos!K9</f>
        <v>512.25</v>
      </c>
      <c r="E29" s="96"/>
      <c r="F29" s="96"/>
      <c r="G29" s="96"/>
      <c r="H29" s="96"/>
      <c r="I29" s="96"/>
      <c r="J29" s="97">
        <f>Datos!O9</f>
        <v>352.75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531.75</v>
      </c>
      <c r="C30" s="23"/>
      <c r="D30" s="63">
        <f>Datos!K10</f>
        <v>510</v>
      </c>
      <c r="E30" s="25"/>
      <c r="F30" s="25"/>
      <c r="G30" s="25"/>
      <c r="H30" s="25"/>
      <c r="I30" s="23"/>
      <c r="J30" s="63">
        <f>Datos!O10</f>
        <v>358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535.5</v>
      </c>
      <c r="C31" s="98"/>
      <c r="D31" s="97">
        <f>Datos!K11</f>
        <v>515.75</v>
      </c>
      <c r="E31" s="98"/>
      <c r="F31" s="98"/>
      <c r="G31" s="98"/>
      <c r="H31" s="98"/>
      <c r="I31" s="98"/>
      <c r="J31" s="97">
        <f>Datos!O11</f>
        <v>356.25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546</v>
      </c>
      <c r="C32" s="72"/>
      <c r="D32" s="63">
        <f>Datos!K12</f>
        <v>525.25</v>
      </c>
      <c r="E32" s="72"/>
      <c r="F32" s="72"/>
      <c r="G32" s="72"/>
      <c r="H32" s="72"/>
      <c r="I32" s="72"/>
      <c r="J32" s="63">
        <f>Datos!O12</f>
        <v>362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549.25</v>
      </c>
      <c r="C34" s="23"/>
      <c r="D34" s="63">
        <f>Datos!K13</f>
        <v>531</v>
      </c>
      <c r="E34" s="25"/>
      <c r="F34" s="25"/>
      <c r="G34" s="25"/>
      <c r="H34" s="25"/>
      <c r="I34" s="23"/>
      <c r="J34" s="63">
        <f>Datos!O13</f>
        <v>372.25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544</v>
      </c>
      <c r="C35" s="96"/>
      <c r="D35" s="97">
        <f>Datos!K14</f>
        <v>531</v>
      </c>
      <c r="E35" s="96"/>
      <c r="F35" s="96"/>
      <c r="G35" s="96"/>
      <c r="H35" s="96"/>
      <c r="I35" s="96"/>
      <c r="J35" s="97">
        <f>Datos!O14</f>
        <v>379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524.75</v>
      </c>
      <c r="C36" s="23"/>
      <c r="D36" s="63">
        <f>Datos!K15</f>
        <v>504</v>
      </c>
      <c r="E36" s="25"/>
      <c r="F36" s="25"/>
      <c r="G36" s="25"/>
      <c r="H36" s="25"/>
      <c r="I36" s="23"/>
      <c r="J36" s="63">
        <f>Datos!O15</f>
        <v>383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373.75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374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387.5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380.75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Mayo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6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192.81413999999998</v>
      </c>
      <c r="C19" s="23"/>
      <c r="D19" s="63">
        <f>IF(BUSHEL!D19&gt;0,BUSHEL!D19*TONELADA!$B$46,"")</f>
        <v>175.08516</v>
      </c>
      <c r="E19" s="127">
        <v>234.2</v>
      </c>
      <c r="F19" s="127" t="s">
        <v>45</v>
      </c>
      <c r="G19" s="130">
        <f>BUSHEL!G19*TONELADA!$B$46</f>
        <v>237.9174</v>
      </c>
      <c r="H19" s="130">
        <f>BUSHEL!H19*TONELADA!$B$46</f>
        <v>228.73139999999998</v>
      </c>
      <c r="I19" s="130">
        <f>BUSHEL!I19*TONELADA!$B$46</f>
        <v>225.057</v>
      </c>
      <c r="J19" s="63">
        <f>BUSHEL!J19*$E$46</f>
        <v>122.72973999999999</v>
      </c>
      <c r="K19" s="25"/>
    </row>
    <row r="20" spans="1:11" ht="19.5" customHeight="1">
      <c r="A20" s="54" t="s">
        <v>47</v>
      </c>
      <c r="B20" s="55"/>
      <c r="C20" s="56">
        <v>215.8</v>
      </c>
      <c r="D20" s="64"/>
      <c r="E20" s="56">
        <v>236</v>
      </c>
      <c r="F20" s="56"/>
      <c r="G20" s="91">
        <f>BUSHEL!G20*TONELADA!$B$46</f>
        <v>237.9174</v>
      </c>
      <c r="H20" s="91">
        <f>BUSHEL!H20*TONELADA!$B$46</f>
        <v>228.73139999999998</v>
      </c>
      <c r="I20" s="91">
        <f>BUSHEL!I20*TONELADA!$B$46</f>
        <v>225.057</v>
      </c>
      <c r="J20" s="64"/>
      <c r="K20" s="55">
        <f>BUSHEL!K20*$E$46</f>
        <v>145.76002</v>
      </c>
    </row>
    <row r="21" spans="1:11" ht="19.5" customHeight="1">
      <c r="A21" s="16" t="s">
        <v>13</v>
      </c>
      <c r="B21" s="62">
        <f>BUSHEL!B21*TONELADA!$B$46</f>
        <v>190.15019999999998</v>
      </c>
      <c r="C21" s="23">
        <v>214</v>
      </c>
      <c r="D21" s="63">
        <f>IF(BUSHEL!D21&gt;0,BUSHEL!D21*TONELADA!$B$46,"")</f>
        <v>175.4526</v>
      </c>
      <c r="E21" s="25">
        <v>236</v>
      </c>
      <c r="F21" s="25"/>
      <c r="G21" s="117">
        <f>BUSHEL!G21*TONELADA!$B$46</f>
        <v>237.9174</v>
      </c>
      <c r="H21" s="117">
        <f>BUSHEL!H21*TONELADA!$B$46</f>
        <v>228.73139999999998</v>
      </c>
      <c r="I21" s="125">
        <f>BUSHEL!I21*TONELADA!$B$46</f>
        <v>225.057</v>
      </c>
      <c r="J21" s="63">
        <f>BUSHEL!J21*$E$46</f>
        <v>123.71394</v>
      </c>
      <c r="K21" s="25">
        <f>BUSHEL!K21*$E$46</f>
        <v>145.36633999999998</v>
      </c>
    </row>
    <row r="22" spans="1:11" ht="19.5" customHeight="1">
      <c r="A22" s="54" t="s">
        <v>48</v>
      </c>
      <c r="B22" s="55"/>
      <c r="C22" s="73">
        <v>217</v>
      </c>
      <c r="D22" s="64"/>
      <c r="E22" s="73">
        <v>238.4</v>
      </c>
      <c r="F22" s="73"/>
      <c r="G22" s="137">
        <f>BUSHEL!G22*TONELADA!$B$46</f>
        <v>240.30576</v>
      </c>
      <c r="H22" s="137">
        <f>BUSHEL!H22*TONELADA!$B$46</f>
        <v>231.11975999999999</v>
      </c>
      <c r="I22" s="137">
        <f>BUSHEL!I22*TONELADA!$B$46</f>
        <v>227.44536</v>
      </c>
      <c r="J22" s="64"/>
      <c r="K22" s="55">
        <f>BUSHEL!K22*$E$46</f>
        <v>144.97266</v>
      </c>
    </row>
    <row r="23" spans="1:11" ht="19.5" customHeight="1">
      <c r="A23" s="126" t="s">
        <v>14</v>
      </c>
      <c r="B23" s="62">
        <f>BUSHEL!B23*TONELADA!$B$46</f>
        <v>191.34438</v>
      </c>
      <c r="C23" s="127">
        <v>220.7</v>
      </c>
      <c r="D23" s="63">
        <f>IF(BUSHEL!D23&gt;0,BUSHEL!D23*TONELADA!$B$46,"")</f>
        <v>177.84096</v>
      </c>
      <c r="E23" s="127">
        <v>238.4</v>
      </c>
      <c r="F23" s="127"/>
      <c r="G23" s="130">
        <f>BUSHEL!G23*TONELADA!$B$46</f>
        <v>240.30576</v>
      </c>
      <c r="H23" s="130">
        <f>BUSHEL!H23*TONELADA!$B$46</f>
        <v>231.11975999999999</v>
      </c>
      <c r="I23" s="130">
        <f>BUSHEL!I23*TONELADA!$B$46</f>
        <v>227.44536</v>
      </c>
      <c r="J23" s="63">
        <f>BUSHEL!J23*$E$46</f>
        <v>126.07601999999999</v>
      </c>
      <c r="K23" s="25">
        <f>BUSHEL!K23*$E$46</f>
        <v>146.94106</v>
      </c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194.37575999999999</v>
      </c>
      <c r="C26" s="56"/>
      <c r="D26" s="64">
        <f>IF(BUSHEL!D26&gt;0,BUSHEL!D26*TONELADA!$B$46,"")</f>
        <v>181.97466</v>
      </c>
      <c r="E26" s="56"/>
      <c r="F26" s="56"/>
      <c r="G26" s="56"/>
      <c r="H26" s="56"/>
      <c r="I26" s="56"/>
      <c r="J26" s="64">
        <f>BUSHEL!D26*$E$46</f>
        <v>194.97001999999998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197.22342</v>
      </c>
      <c r="C28" s="23"/>
      <c r="D28" s="63">
        <f>IF(BUSHEL!D28&gt;0,BUSHEL!D28*TONELADA!$B$46,"")</f>
        <v>185.74092</v>
      </c>
      <c r="E28" s="25"/>
      <c r="F28" s="25"/>
      <c r="G28" s="25"/>
      <c r="H28" s="25"/>
      <c r="I28" s="23"/>
      <c r="J28" s="63">
        <f>BUSHEL!J28*BUSHEL!E47</f>
        <v>135.72118</v>
      </c>
      <c r="K28" s="25"/>
    </row>
    <row r="29" spans="1:11" ht="19.5" customHeight="1">
      <c r="A29" s="54" t="s">
        <v>12</v>
      </c>
      <c r="B29" s="55">
        <f>BUSHEL!B29*TONELADA!$B$46</f>
        <v>198.05016</v>
      </c>
      <c r="C29" s="56"/>
      <c r="D29" s="64">
        <f>IF(BUSHEL!D29&gt;0,BUSHEL!D29*TONELADA!$B$46,"")</f>
        <v>188.22114</v>
      </c>
      <c r="E29" s="56"/>
      <c r="F29" s="56"/>
      <c r="G29" s="56"/>
      <c r="H29" s="56"/>
      <c r="I29" s="56"/>
      <c r="J29" s="64">
        <f>BUSHEL!J29*BUSHEL!E47</f>
        <v>138.87062</v>
      </c>
      <c r="K29" s="55"/>
    </row>
    <row r="30" spans="1:11" ht="19.5" customHeight="1">
      <c r="A30" s="16" t="s">
        <v>13</v>
      </c>
      <c r="B30" s="62">
        <f>BUSHEL!B30*TONELADA!$B$46</f>
        <v>195.38621999999998</v>
      </c>
      <c r="C30" s="23"/>
      <c r="D30" s="63">
        <f>IF(BUSHEL!D30&gt;0,BUSHEL!D30*TONELADA!$B$46,"")</f>
        <v>187.3944</v>
      </c>
      <c r="E30" s="25"/>
      <c r="F30" s="25"/>
      <c r="G30" s="25"/>
      <c r="H30" s="25"/>
      <c r="I30" s="23"/>
      <c r="J30" s="63">
        <f>BUSHEL!J30*$E$46</f>
        <v>140.93743999999998</v>
      </c>
      <c r="K30" s="25"/>
    </row>
    <row r="31" spans="1:11" ht="19.5" customHeight="1">
      <c r="A31" s="71" t="s">
        <v>14</v>
      </c>
      <c r="B31" s="94">
        <f>BUSHEL!B31*TONELADA!$B$46</f>
        <v>196.76412</v>
      </c>
      <c r="C31" s="73"/>
      <c r="D31" s="97">
        <f>IF(BUSHEL!D31&gt;0,BUSHEL!D31*TONELADA!$B$46,"")</f>
        <v>189.50718</v>
      </c>
      <c r="E31" s="73"/>
      <c r="F31" s="73"/>
      <c r="G31" s="73"/>
      <c r="H31" s="73"/>
      <c r="I31" s="73"/>
      <c r="J31" s="64">
        <f>BUSHEL!J31*BUSHEL!E47</f>
        <v>140.24849999999998</v>
      </c>
      <c r="K31" s="74"/>
    </row>
    <row r="32" spans="1:11" ht="19.5" customHeight="1">
      <c r="A32" s="58" t="s">
        <v>15</v>
      </c>
      <c r="B32" s="62">
        <f>BUSHEL!B32*TONELADA!$B$46</f>
        <v>200.62224</v>
      </c>
      <c r="C32" s="72"/>
      <c r="D32" s="63">
        <f>IF(BUSHEL!D32&gt;0,BUSHEL!D32*TONELADA!$B$46,"")</f>
        <v>192.99786</v>
      </c>
      <c r="E32" s="72"/>
      <c r="F32" s="72"/>
      <c r="G32" s="72"/>
      <c r="H32" s="72"/>
      <c r="I32" s="72"/>
      <c r="J32" s="63">
        <f>BUSHEL!J32*$E$46</f>
        <v>142.51216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201.81642</v>
      </c>
      <c r="C34" s="23"/>
      <c r="D34" s="63">
        <f>BUSHEL!D34*TONELADA!$B$46</f>
        <v>195.11064</v>
      </c>
      <c r="E34" s="25"/>
      <c r="F34" s="25"/>
      <c r="G34" s="25"/>
      <c r="H34" s="25"/>
      <c r="I34" s="23"/>
      <c r="J34" s="63">
        <f>BUSHEL!J34*TONELADA!$B$46</f>
        <v>136.77954</v>
      </c>
      <c r="K34" s="25"/>
    </row>
    <row r="35" spans="1:11" ht="19.5" customHeight="1">
      <c r="A35" s="95" t="s">
        <v>12</v>
      </c>
      <c r="B35" s="94">
        <f>BUSHEL!B35*TONELADA!$B$46</f>
        <v>199.88736</v>
      </c>
      <c r="C35" s="96"/>
      <c r="D35" s="97">
        <f>BUSHEL!D35*TONELADA!$B$46</f>
        <v>195.11064</v>
      </c>
      <c r="E35" s="96"/>
      <c r="F35" s="96"/>
      <c r="G35" s="96"/>
      <c r="H35" s="96"/>
      <c r="I35" s="96"/>
      <c r="J35" s="97">
        <f>BUSHEL!J35*TONELADA!$B$46</f>
        <v>139.25976</v>
      </c>
      <c r="K35" s="94"/>
    </row>
    <row r="36" spans="1:11" ht="19.5" customHeight="1">
      <c r="A36" s="16" t="s">
        <v>13</v>
      </c>
      <c r="B36" s="62">
        <f>BUSHEL!B36*TONELADA!$B$46</f>
        <v>192.81413999999998</v>
      </c>
      <c r="C36" s="23"/>
      <c r="D36" s="63">
        <f>BUSHEL!D36*TONELADA!$B$46</f>
        <v>185.18976</v>
      </c>
      <c r="E36" s="25"/>
      <c r="F36" s="25"/>
      <c r="G36" s="25"/>
      <c r="H36" s="25"/>
      <c r="I36" s="23"/>
      <c r="J36" s="63">
        <f>BUSHEL!J36*TONELADA!$B$46</f>
        <v>140.72952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137.3307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137.42256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142.383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139.90278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130</v>
      </c>
      <c r="B6" s="85"/>
      <c r="C6" s="102"/>
    </row>
    <row r="7" spans="1:3" ht="15">
      <c r="A7" s="44" t="s">
        <v>147</v>
      </c>
      <c r="B7" s="48">
        <v>70</v>
      </c>
      <c r="C7" s="48" t="s">
        <v>146</v>
      </c>
    </row>
    <row r="8" spans="1:3" ht="15">
      <c r="A8" s="47" t="s">
        <v>148</v>
      </c>
      <c r="B8" s="85">
        <v>65</v>
      </c>
      <c r="C8" s="102" t="s">
        <v>146</v>
      </c>
    </row>
    <row r="9" spans="1:3" ht="15">
      <c r="A9" s="44" t="s">
        <v>129</v>
      </c>
      <c r="B9" s="48">
        <v>70</v>
      </c>
      <c r="C9" s="48" t="s">
        <v>151</v>
      </c>
    </row>
    <row r="10" spans="1:3" ht="15">
      <c r="A10" s="47" t="s">
        <v>133</v>
      </c>
      <c r="B10" s="85">
        <v>80</v>
      </c>
      <c r="C10" s="102" t="s">
        <v>151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150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131</v>
      </c>
      <c r="B6" s="48">
        <v>160</v>
      </c>
      <c r="C6" s="48"/>
      <c r="D6" s="48">
        <v>170</v>
      </c>
      <c r="E6" s="45">
        <v>145</v>
      </c>
      <c r="F6" s="45">
        <v>135</v>
      </c>
      <c r="G6" s="48" t="s">
        <v>146</v>
      </c>
    </row>
    <row r="7" spans="1:7" ht="15">
      <c r="A7" s="110" t="s">
        <v>97</v>
      </c>
      <c r="B7" s="111">
        <v>165</v>
      </c>
      <c r="C7" s="111"/>
      <c r="D7" s="111">
        <v>170</v>
      </c>
      <c r="E7" s="112">
        <v>145</v>
      </c>
      <c r="F7" s="112">
        <v>135</v>
      </c>
      <c r="G7" s="111" t="s">
        <v>146</v>
      </c>
    </row>
    <row r="8" spans="1:7" ht="15">
      <c r="A8" s="44" t="s">
        <v>132</v>
      </c>
      <c r="B8" s="48">
        <v>165</v>
      </c>
      <c r="C8" s="48"/>
      <c r="D8" s="48">
        <v>170</v>
      </c>
      <c r="E8" s="45">
        <v>145</v>
      </c>
      <c r="F8" s="45">
        <v>135</v>
      </c>
      <c r="G8" s="48" t="s">
        <v>146</v>
      </c>
    </row>
    <row r="9" spans="1:7" ht="15">
      <c r="A9" s="110" t="s">
        <v>129</v>
      </c>
      <c r="B9" s="111">
        <v>165</v>
      </c>
      <c r="C9" s="111"/>
      <c r="D9" s="111">
        <v>170</v>
      </c>
      <c r="E9" s="112">
        <v>145</v>
      </c>
      <c r="F9" s="112">
        <v>135</v>
      </c>
      <c r="G9" s="111" t="s">
        <v>151</v>
      </c>
    </row>
    <row r="10" spans="1:7" ht="15">
      <c r="A10" s="44" t="s">
        <v>133</v>
      </c>
      <c r="B10" s="48">
        <v>165</v>
      </c>
      <c r="C10" s="48"/>
      <c r="D10" s="48">
        <v>170</v>
      </c>
      <c r="E10" s="45">
        <v>145</v>
      </c>
      <c r="F10" s="45">
        <v>135</v>
      </c>
      <c r="G10" s="48" t="s">
        <v>151</v>
      </c>
    </row>
    <row r="11" spans="1:7" ht="15">
      <c r="A11" s="110" t="s">
        <v>98</v>
      </c>
      <c r="B11" s="111"/>
      <c r="C11" s="111"/>
      <c r="D11" s="111"/>
      <c r="E11" s="112"/>
      <c r="F11" s="112"/>
      <c r="G11" s="111"/>
    </row>
    <row r="12" spans="1:7" ht="15">
      <c r="A12" s="44" t="s">
        <v>133</v>
      </c>
      <c r="B12" s="48"/>
      <c r="C12" s="48"/>
      <c r="D12" s="48"/>
      <c r="E12" s="45"/>
      <c r="F12" s="45"/>
      <c r="G12" s="48"/>
    </row>
    <row r="13" spans="1:7" ht="15">
      <c r="A13" s="110" t="s">
        <v>98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149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152</v>
      </c>
    </row>
    <row r="28" ht="15">
      <c r="A28" t="s">
        <v>134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130</v>
      </c>
      <c r="B7" s="38"/>
      <c r="C7" s="38"/>
    </row>
    <row r="8" spans="1:3" ht="15">
      <c r="A8" s="44" t="s">
        <v>145</v>
      </c>
      <c r="B8" s="45">
        <v>56</v>
      </c>
      <c r="C8" s="45" t="s">
        <v>146</v>
      </c>
    </row>
    <row r="9" spans="1:3" ht="15">
      <c r="A9" s="46" t="s">
        <v>132</v>
      </c>
      <c r="B9" s="38">
        <v>55</v>
      </c>
      <c r="C9" s="38" t="s">
        <v>146</v>
      </c>
    </row>
    <row r="10" spans="1:3" ht="15">
      <c r="A10" s="44" t="s">
        <v>129</v>
      </c>
      <c r="B10" s="45">
        <v>54</v>
      </c>
      <c r="C10" s="45" t="s">
        <v>146</v>
      </c>
    </row>
    <row r="11" spans="1:3" ht="15">
      <c r="A11" s="46" t="s">
        <v>133</v>
      </c>
      <c r="B11" s="38">
        <v>59</v>
      </c>
      <c r="C11" s="38" t="s">
        <v>146</v>
      </c>
    </row>
    <row r="12" spans="1:3" ht="15">
      <c r="A12" s="44" t="s">
        <v>98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96</v>
      </c>
      <c r="E2" s="52" t="s">
        <v>95</v>
      </c>
      <c r="H2" s="52" t="s">
        <v>33</v>
      </c>
      <c r="I2" s="52" t="s">
        <v>96</v>
      </c>
      <c r="J2" s="52" t="s">
        <v>95</v>
      </c>
      <c r="M2" s="52" t="s">
        <v>34</v>
      </c>
      <c r="N2" s="52" t="s">
        <v>96</v>
      </c>
      <c r="O2" s="52" t="s">
        <v>95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43957</v>
      </c>
      <c r="E4">
        <v>524.75</v>
      </c>
      <c r="F4">
        <v>524.75</v>
      </c>
      <c r="G4" t="s">
        <v>52</v>
      </c>
      <c r="H4" t="s">
        <v>53</v>
      </c>
      <c r="I4" s="61">
        <v>43957</v>
      </c>
      <c r="J4">
        <v>476.5</v>
      </c>
      <c r="K4">
        <v>476.5</v>
      </c>
      <c r="L4" t="s">
        <v>83</v>
      </c>
      <c r="M4" t="s">
        <v>84</v>
      </c>
      <c r="N4" s="61">
        <v>43957</v>
      </c>
      <c r="O4">
        <v>311.75</v>
      </c>
      <c r="P4" s="52">
        <v>311.75</v>
      </c>
    </row>
    <row r="5" spans="2:16" ht="15">
      <c r="B5" t="s">
        <v>54</v>
      </c>
      <c r="C5" t="s">
        <v>55</v>
      </c>
      <c r="D5" s="61">
        <v>43957</v>
      </c>
      <c r="E5">
        <v>517.5</v>
      </c>
      <c r="F5">
        <v>517.5</v>
      </c>
      <c r="G5" t="s">
        <v>56</v>
      </c>
      <c r="H5" t="s">
        <v>57</v>
      </c>
      <c r="I5" s="61">
        <v>43957</v>
      </c>
      <c r="J5">
        <v>477.5</v>
      </c>
      <c r="K5">
        <v>477.5</v>
      </c>
      <c r="L5" t="s">
        <v>85</v>
      </c>
      <c r="M5" t="s">
        <v>86</v>
      </c>
      <c r="N5" s="61">
        <v>43957</v>
      </c>
      <c r="O5">
        <v>314.25</v>
      </c>
      <c r="P5" s="52">
        <v>314.25</v>
      </c>
    </row>
    <row r="6" spans="2:16" ht="15">
      <c r="B6" t="s">
        <v>73</v>
      </c>
      <c r="C6" t="s">
        <v>74</v>
      </c>
      <c r="D6" s="61">
        <v>43957</v>
      </c>
      <c r="E6">
        <v>520.75</v>
      </c>
      <c r="F6">
        <v>520.75</v>
      </c>
      <c r="G6" t="s">
        <v>63</v>
      </c>
      <c r="H6" t="s">
        <v>64</v>
      </c>
      <c r="I6" s="61">
        <v>43957</v>
      </c>
      <c r="J6">
        <v>484</v>
      </c>
      <c r="K6">
        <v>484</v>
      </c>
      <c r="L6" t="s">
        <v>87</v>
      </c>
      <c r="M6" t="s">
        <v>88</v>
      </c>
      <c r="N6" s="61">
        <v>43957</v>
      </c>
      <c r="O6">
        <v>320.25</v>
      </c>
      <c r="P6" s="52">
        <v>320.25</v>
      </c>
    </row>
    <row r="7" spans="2:16" ht="15">
      <c r="B7" t="s">
        <v>75</v>
      </c>
      <c r="C7" t="s">
        <v>76</v>
      </c>
      <c r="D7" s="61">
        <v>43957</v>
      </c>
      <c r="E7">
        <v>529</v>
      </c>
      <c r="F7">
        <v>529</v>
      </c>
      <c r="G7" t="s">
        <v>65</v>
      </c>
      <c r="H7" t="s">
        <v>66</v>
      </c>
      <c r="I7" s="61">
        <v>43957</v>
      </c>
      <c r="J7">
        <v>495.25</v>
      </c>
      <c r="K7">
        <v>495.25</v>
      </c>
      <c r="L7" t="s">
        <v>89</v>
      </c>
      <c r="M7" t="s">
        <v>90</v>
      </c>
      <c r="N7" s="61">
        <v>43957</v>
      </c>
      <c r="O7">
        <v>331.25</v>
      </c>
      <c r="P7" s="52">
        <v>331.25</v>
      </c>
    </row>
    <row r="8" spans="2:16" ht="15">
      <c r="B8" t="s">
        <v>77</v>
      </c>
      <c r="C8" t="s">
        <v>78</v>
      </c>
      <c r="D8" s="61">
        <v>43957</v>
      </c>
      <c r="E8">
        <v>536.75</v>
      </c>
      <c r="F8">
        <v>536.75</v>
      </c>
      <c r="G8" t="s">
        <v>67</v>
      </c>
      <c r="H8" t="s">
        <v>68</v>
      </c>
      <c r="I8" s="61">
        <v>43957</v>
      </c>
      <c r="J8">
        <v>505.5</v>
      </c>
      <c r="K8">
        <v>505.5</v>
      </c>
      <c r="L8" t="s">
        <v>99</v>
      </c>
      <c r="M8" t="s">
        <v>100</v>
      </c>
      <c r="N8" s="61">
        <v>43957</v>
      </c>
      <c r="O8">
        <v>344.75</v>
      </c>
      <c r="P8" s="52">
        <v>344.75</v>
      </c>
    </row>
    <row r="9" spans="2:16" ht="15">
      <c r="B9" t="s">
        <v>79</v>
      </c>
      <c r="C9" t="s">
        <v>80</v>
      </c>
      <c r="D9" s="61">
        <v>43957</v>
      </c>
      <c r="E9">
        <v>539</v>
      </c>
      <c r="F9">
        <v>539</v>
      </c>
      <c r="G9" t="s">
        <v>69</v>
      </c>
      <c r="H9" t="s">
        <v>70</v>
      </c>
      <c r="I9" s="61">
        <v>43957</v>
      </c>
      <c r="J9">
        <v>512.25</v>
      </c>
      <c r="K9">
        <v>512.25</v>
      </c>
      <c r="L9" t="s">
        <v>101</v>
      </c>
      <c r="M9" t="s">
        <v>102</v>
      </c>
      <c r="N9" s="61">
        <v>43957</v>
      </c>
      <c r="O9">
        <v>352.75</v>
      </c>
      <c r="P9" s="52">
        <v>352.75</v>
      </c>
    </row>
    <row r="10" spans="2:16" ht="15">
      <c r="B10" t="s">
        <v>81</v>
      </c>
      <c r="C10" t="s">
        <v>82</v>
      </c>
      <c r="D10" s="61">
        <v>43957</v>
      </c>
      <c r="E10">
        <v>531.75</v>
      </c>
      <c r="F10">
        <v>531.75</v>
      </c>
      <c r="G10" t="s">
        <v>71</v>
      </c>
      <c r="H10" t="s">
        <v>72</v>
      </c>
      <c r="I10" s="61">
        <v>43957</v>
      </c>
      <c r="J10">
        <v>510</v>
      </c>
      <c r="K10">
        <v>510</v>
      </c>
      <c r="L10" t="s">
        <v>91</v>
      </c>
      <c r="M10" t="s">
        <v>92</v>
      </c>
      <c r="N10" s="61">
        <v>43957</v>
      </c>
      <c r="O10">
        <v>358</v>
      </c>
      <c r="P10" s="52">
        <v>358</v>
      </c>
    </row>
    <row r="11" spans="2:16" ht="15">
      <c r="B11" t="s">
        <v>103</v>
      </c>
      <c r="C11" t="s">
        <v>104</v>
      </c>
      <c r="D11" s="61">
        <v>43957</v>
      </c>
      <c r="E11">
        <v>535.5</v>
      </c>
      <c r="F11">
        <v>535.5</v>
      </c>
      <c r="G11" t="s">
        <v>105</v>
      </c>
      <c r="H11" t="s">
        <v>106</v>
      </c>
      <c r="I11" s="61">
        <v>43957</v>
      </c>
      <c r="J11">
        <v>515.75</v>
      </c>
      <c r="K11">
        <v>515.75</v>
      </c>
      <c r="L11" t="s">
        <v>107</v>
      </c>
      <c r="M11" t="s">
        <v>108</v>
      </c>
      <c r="N11" s="61">
        <v>43957</v>
      </c>
      <c r="O11">
        <v>356.25</v>
      </c>
      <c r="P11" s="52">
        <v>356.25</v>
      </c>
    </row>
    <row r="12" spans="2:16" ht="15">
      <c r="B12" t="s">
        <v>109</v>
      </c>
      <c r="C12" t="s">
        <v>110</v>
      </c>
      <c r="D12" s="61">
        <v>43957</v>
      </c>
      <c r="E12">
        <v>546</v>
      </c>
      <c r="F12">
        <v>546</v>
      </c>
      <c r="G12" t="s">
        <v>111</v>
      </c>
      <c r="H12" t="s">
        <v>112</v>
      </c>
      <c r="I12" s="61">
        <v>43957</v>
      </c>
      <c r="J12">
        <v>525.25</v>
      </c>
      <c r="K12">
        <v>525.25</v>
      </c>
      <c r="L12" t="s">
        <v>93</v>
      </c>
      <c r="M12" t="s">
        <v>94</v>
      </c>
      <c r="N12" s="61">
        <v>43957</v>
      </c>
      <c r="O12">
        <v>362</v>
      </c>
      <c r="P12" s="52">
        <v>362</v>
      </c>
    </row>
    <row r="13" spans="2:16" ht="15">
      <c r="B13" t="s">
        <v>113</v>
      </c>
      <c r="C13" t="s">
        <v>114</v>
      </c>
      <c r="D13" s="61">
        <v>43957</v>
      </c>
      <c r="E13">
        <v>549.25</v>
      </c>
      <c r="F13">
        <v>549.25</v>
      </c>
      <c r="G13" t="s">
        <v>115</v>
      </c>
      <c r="H13" t="s">
        <v>116</v>
      </c>
      <c r="I13" s="61">
        <v>43957</v>
      </c>
      <c r="J13">
        <v>531</v>
      </c>
      <c r="K13">
        <v>531</v>
      </c>
      <c r="L13" t="s">
        <v>135</v>
      </c>
      <c r="M13" t="s">
        <v>136</v>
      </c>
      <c r="N13" s="61">
        <v>43957</v>
      </c>
      <c r="O13">
        <v>372.25</v>
      </c>
      <c r="P13" s="52">
        <v>372.25</v>
      </c>
    </row>
    <row r="14" spans="2:16" ht="15">
      <c r="B14" t="s">
        <v>119</v>
      </c>
      <c r="C14" t="s">
        <v>120</v>
      </c>
      <c r="D14" s="61">
        <v>43957</v>
      </c>
      <c r="E14">
        <v>544</v>
      </c>
      <c r="F14">
        <v>544</v>
      </c>
      <c r="G14" t="s">
        <v>121</v>
      </c>
      <c r="H14" t="s">
        <v>122</v>
      </c>
      <c r="I14" s="61">
        <v>43957</v>
      </c>
      <c r="J14">
        <v>531</v>
      </c>
      <c r="K14">
        <v>531</v>
      </c>
      <c r="L14" t="s">
        <v>137</v>
      </c>
      <c r="M14" t="s">
        <v>138</v>
      </c>
      <c r="N14" s="61">
        <v>43957</v>
      </c>
      <c r="O14">
        <v>379</v>
      </c>
      <c r="P14" s="52">
        <v>379</v>
      </c>
    </row>
    <row r="15" spans="2:16" ht="15">
      <c r="B15" t="s">
        <v>125</v>
      </c>
      <c r="C15" t="s">
        <v>126</v>
      </c>
      <c r="D15" s="61">
        <v>43957</v>
      </c>
      <c r="E15">
        <v>524.75</v>
      </c>
      <c r="F15">
        <v>524.75</v>
      </c>
      <c r="G15" t="s">
        <v>127</v>
      </c>
      <c r="H15" t="s">
        <v>128</v>
      </c>
      <c r="I15" s="61">
        <v>43957</v>
      </c>
      <c r="J15">
        <v>504</v>
      </c>
      <c r="K15">
        <v>504</v>
      </c>
      <c r="L15" t="s">
        <v>117</v>
      </c>
      <c r="M15" s="61" t="s">
        <v>118</v>
      </c>
      <c r="N15" s="61">
        <v>43957</v>
      </c>
      <c r="O15">
        <v>383</v>
      </c>
      <c r="P15" s="52">
        <v>383</v>
      </c>
    </row>
    <row r="16" spans="4:16" ht="15">
      <c r="D16" s="61"/>
      <c r="L16" t="s">
        <v>139</v>
      </c>
      <c r="M16" t="s">
        <v>140</v>
      </c>
      <c r="N16" s="61">
        <v>43957</v>
      </c>
      <c r="O16">
        <v>373.75</v>
      </c>
      <c r="P16" s="52">
        <v>373.75</v>
      </c>
    </row>
    <row r="17" spans="12:16" ht="15">
      <c r="L17" t="s">
        <v>123</v>
      </c>
      <c r="M17" t="s">
        <v>124</v>
      </c>
      <c r="N17" s="61">
        <v>43957</v>
      </c>
      <c r="O17">
        <v>374</v>
      </c>
      <c r="P17" s="52">
        <v>374</v>
      </c>
    </row>
    <row r="18" spans="12:16" ht="15">
      <c r="L18" t="s">
        <v>141</v>
      </c>
      <c r="M18" t="s">
        <v>142</v>
      </c>
      <c r="N18" s="61">
        <v>43957</v>
      </c>
      <c r="O18">
        <v>387.5</v>
      </c>
      <c r="P18" s="52">
        <v>387.5</v>
      </c>
    </row>
    <row r="19" spans="4:16" ht="15">
      <c r="D19"/>
      <c r="E19"/>
      <c r="F19" s="61"/>
      <c r="G19"/>
      <c r="H19"/>
      <c r="I19"/>
      <c r="J19" s="61"/>
      <c r="K19"/>
      <c r="L19" t="s">
        <v>143</v>
      </c>
      <c r="M19" t="s">
        <v>144</v>
      </c>
      <c r="N19" s="61">
        <v>43957</v>
      </c>
      <c r="O19">
        <v>380.75</v>
      </c>
      <c r="P19" s="52">
        <v>380.75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153</v>
      </c>
      <c r="E25">
        <v>6</v>
      </c>
      <c r="F25" s="61" t="s">
        <v>41</v>
      </c>
      <c r="G25" s="52" t="s">
        <v>131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2020-05-07T15:51:13Z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