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<sst xmlns="http://schemas.openxmlformats.org/spreadsheetml/2006/main" count="269" uniqueCount="166">
  <si>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</si>
  <si>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</si>
  <si>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</si>
  <si>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</si>
  <si>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</si>
  <si>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</si>
  <si>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</si>
  <si>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</si>
  <si>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</si>
  <si>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</si>
  <si>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</si>
  <si>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</si>
  <si>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</si>
  <si>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</si>
  <si>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</si>
  <si>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</si>
  <si>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</si>
  <si>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</si>
  <si>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</si>
  <si>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</si>
  <si>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</si>
  <si>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</si>
  <si>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</si>
  <si>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</si>
  <si>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</si>
  <si>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</si>
  <si>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</si>
  <si>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</si>
  <si>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</si>
  <si>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</si>
  <si>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</si>
  <si>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</si>
  <si>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</si>
  <si>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</si>
  <si>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</si>
  <si>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</si>
  <si>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</si>
  <si>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</si>
  <si>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</si>
  <si>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</si>
  <si>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</si>
  <si>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</si>
  <si>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</si>
  <si>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</si>
  <si>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</si>
  <si>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</si>
  <si>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</si>
  <si>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</si>
  <si>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</si>
  <si>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</si>
  <si>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</si>
  <si>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</si>
  <si>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</si>
  <si>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</si>
  <si>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</si>
  <si>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</si>
  <si>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</si>
  <si>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</si>
  <si>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</si>
  <si>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</si>
  <si>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</si>
  <si>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</si>
  <si>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</si>
  <si>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</si>
  <si>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</si>
  <si>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</si>
  <si>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</si>
  <si>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</si>
  <si>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</si>
  <si>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</si>
  <si>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</si>
  <si>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</si>
  <si>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</si>
  <si>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</si>
  <si>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</si>
  <si>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</si>
  <si>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</si>
  <si>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</si>
  <si>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</si>
  <si>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</si>
  <si>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</si>
  <si>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</si>
  <si>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</si>
  <si>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</si>
  <si>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</si>
  <si>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</si>
  <si>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</si>
  <si>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</si>
  <si>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</si>
  <si>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</si>
  <si>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</si>
  <si>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</si>
  <si>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</si>
  <si>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</si>
  <si>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</si>
  <si>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</si>
  <si>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</si>
  <si>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</si>
  <si>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</si>
  <si>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</si>
  <si>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</si>
  <si>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</si>
  <si>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</si>
  <si>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</si>
  <si>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</si>
  <si>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</si>
  <si>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</si>
  <si>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</si>
  <si>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</si>
  <si>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</si>
  <si>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</si>
  <si>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</si>
  <si>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</si>
  <si>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</si>
  <si>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</si>
  <si>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</si>
  <si>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</si>
  <si>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</si>
  <si>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</si>
  <si>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</si>
  <si>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</si>
  <si>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</si>
  <si>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</si>
  <si>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</si>
  <si>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</si>
  <si>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</si>
  <si>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</si>
  <si>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</si>
  <si>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</si>
  <si>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</si>
  <si>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</si>
  <si>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</si>
  <si>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</si>
  <si>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</si>
  <si>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</si>
  <si>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</si>
  <si>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</si>
  <si>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</si>
  <si>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</si>
  <si>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</si>
  <si>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</si>
  <si>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</si>
  <si>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</si>
  <si>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</si>
  <si>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</si>
  <si>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</si>
  <si>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</si>
  <si>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</si>
  <si>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</si>
  <si>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</si>
  <si>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</si>
  <si>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</si>
  <si>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</si>
  <si>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</si>
  <si>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</si>
  <si>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</si>
  <si>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</si>
  <si>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</si>
  <si>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</si>
  <si>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</si>
  <si>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</si>
  <si>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</si>
  <si>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</si>
  <si>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</si>
  <si>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*Primas USWheat.org del 28  de febrero de 2020.</t>
  </si>
  <si>
    <t xml:space="preserve">Miércoles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</si>
</sst>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Marzo</v>
      </c>
      <c r="F6" s="122">
        <f>Datos!I26</f>
        <v>2020</v>
      </c>
      <c r="G6" s="4"/>
      <c r="H6" s="3"/>
      <c r="I6" s="3"/>
      <c r="J6" s="4" t="str">
        <f>Datos!D26</f>
        <v>Miércoles </v>
      </c>
      <c r="K6" s="4">
        <f>Datos!E26</f>
        <v>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/>
      <c r="L16"/>
      <c r="M16"/>
      <c r="N16"/>
      <c r="O16"/>
    </row>
    <row r="17" spans="1:15" ht="19.5" customHeight="1">
      <c r="A17" s="80" t="s">
        <v>11</v>
      </c>
      <c r="B17" s="83">
        <f>Datos!E6</f>
        <v>521.5</v>
      </c>
      <c r="C17" s="81">
        <f>B19+'Primas SRW'!B8</f>
        <v>643.25</v>
      </c>
      <c r="D17" s="84">
        <f>Datos!K6</f>
        <v>446.25</v>
      </c>
      <c r="E17" s="82">
        <f>D19+'Primas HRW'!B8</f>
        <v>618.25</v>
      </c>
      <c r="F17" s="82"/>
      <c r="G17" s="116">
        <f>D17+'Primas HRW'!D8</f>
        <v>621.25</v>
      </c>
      <c r="H17" s="116">
        <f>D17+'Primas HRW'!E8</f>
        <v>596.25</v>
      </c>
      <c r="I17" s="89">
        <f>D17+'Primas HRW'!F8</f>
        <v>586.25</v>
      </c>
      <c r="J17" s="84">
        <f>Datos!O6</f>
        <v>387</v>
      </c>
      <c r="K17" s="82">
        <f>J19+'Primas maíz'!B9</f>
        <v>453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638.25</v>
      </c>
      <c r="D18" s="110"/>
      <c r="E18" s="101">
        <f>D19+'Primas HRW'!B9</f>
        <v>618.25</v>
      </c>
      <c r="F18" s="101"/>
      <c r="G18" s="123">
        <f>D19+'Primas HRW'!D9</f>
        <v>628.25</v>
      </c>
      <c r="H18" s="123">
        <f>D19+'Primas HRW'!E9</f>
        <v>603.25</v>
      </c>
      <c r="I18" s="124">
        <f>D19+'Primas HRW'!F9</f>
        <v>593.25</v>
      </c>
      <c r="J18" s="110"/>
      <c r="K18" s="101">
        <f>J19+'Primas maíz'!B10</f>
        <v>453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518.25</v>
      </c>
      <c r="C19" s="81">
        <f>B19+'Primas SRW'!B10</f>
        <v>638.25</v>
      </c>
      <c r="D19" s="84">
        <f>Datos!K7</f>
        <v>453.25</v>
      </c>
      <c r="E19" s="82">
        <f>D19+'Primas HRW'!B10</f>
        <v>618.25</v>
      </c>
      <c r="F19" s="82"/>
      <c r="G19" s="116">
        <f>D19+'Primas HRW'!D10</f>
        <v>628.25</v>
      </c>
      <c r="H19" s="116">
        <f>D19+'Primas HRW'!E10</f>
        <v>603.25</v>
      </c>
      <c r="I19" s="89">
        <f>D19+'Primas HRW'!F10</f>
        <v>593.25</v>
      </c>
      <c r="J19" s="84">
        <f>Datos!O7</f>
        <v>385</v>
      </c>
      <c r="K19" s="82">
        <f>J19+'Primas maíz'!B11</f>
        <v>453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639.5</v>
      </c>
      <c r="D20" s="110"/>
      <c r="E20" s="101">
        <f>D21+'Primas HRW'!B11</f>
        <v>630</v>
      </c>
      <c r="F20" s="101"/>
      <c r="G20" s="123">
        <f>D21+'Primas HRW'!D11</f>
        <v>640</v>
      </c>
      <c r="H20" s="123">
        <f>D21+'Primas HRW'!E11</f>
        <v>615</v>
      </c>
      <c r="I20" s="124">
        <f>D21+'Primas HRW'!F11</f>
        <v>605</v>
      </c>
      <c r="J20" s="110"/>
      <c r="K20" s="101">
        <f>J21+'Primas maíz'!B12</f>
        <v>447.25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519.5</v>
      </c>
      <c r="C21" s="81">
        <f>B21+'Primas SRW'!B12</f>
        <v>609.5</v>
      </c>
      <c r="D21" s="84">
        <f>Datos!K8</f>
        <v>460</v>
      </c>
      <c r="E21" s="82">
        <f>D21+'Primas HRW'!B12</f>
        <v>630</v>
      </c>
      <c r="F21" s="82"/>
      <c r="G21" s="116">
        <f>D21+'Primas HRW'!D12</f>
        <v>640</v>
      </c>
      <c r="H21" s="116">
        <f>D21+'Primas HRW'!E12</f>
        <v>615</v>
      </c>
      <c r="I21" s="89">
        <f>D21+'Primas HRW'!F12</f>
        <v>605</v>
      </c>
      <c r="J21" s="84">
        <f>Datos!O8</f>
        <v>386.25</v>
      </c>
      <c r="K21" s="82">
        <f>J21+'Primas maíz'!B13</f>
        <v>447.25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526.5</v>
      </c>
      <c r="C23" s="81"/>
      <c r="D23" s="84">
        <f>Datos!K9</f>
        <v>469</v>
      </c>
      <c r="E23" s="82"/>
      <c r="F23" s="82"/>
      <c r="G23" s="82"/>
      <c r="H23" s="82"/>
      <c r="I23" s="81"/>
      <c r="J23" s="84">
        <f>Datos!O9</f>
        <v>382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538</v>
      </c>
      <c r="C26" s="23"/>
      <c r="D26" s="24">
        <f>Datos!K10</f>
        <v>482.25</v>
      </c>
      <c r="E26" s="25"/>
      <c r="F26" s="25"/>
      <c r="G26" s="25"/>
      <c r="H26" s="25"/>
      <c r="I26" s="23"/>
      <c r="J26" s="24">
        <f>Datos!O10</f>
        <v>385.5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548.25</v>
      </c>
      <c r="C28" s="23"/>
      <c r="D28" s="63">
        <f>Datos!K11</f>
        <v>494.5</v>
      </c>
      <c r="E28" s="25"/>
      <c r="F28" s="25"/>
      <c r="G28" s="25"/>
      <c r="H28" s="25"/>
      <c r="I28" s="23"/>
      <c r="J28" s="63">
        <f>Datos!O11</f>
        <v>395.5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551.25</v>
      </c>
      <c r="C29" s="96"/>
      <c r="D29" s="97">
        <f>Datos!K12</f>
        <v>501.75</v>
      </c>
      <c r="E29" s="96"/>
      <c r="F29" s="96"/>
      <c r="G29" s="96"/>
      <c r="H29" s="96"/>
      <c r="I29" s="96"/>
      <c r="J29" s="97">
        <f>Datos!O12</f>
        <v>400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543.5</v>
      </c>
      <c r="C30" s="23"/>
      <c r="D30" s="63">
        <f>Datos!K13</f>
        <v>501.5</v>
      </c>
      <c r="E30" s="25"/>
      <c r="F30" s="25"/>
      <c r="G30" s="25"/>
      <c r="H30" s="25"/>
      <c r="I30" s="23"/>
      <c r="J30" s="63">
        <f>Datos!O13</f>
        <v>402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547.5</v>
      </c>
      <c r="C31" s="98"/>
      <c r="D31" s="97">
        <f>Datos!K14</f>
        <v>505.25</v>
      </c>
      <c r="E31" s="98"/>
      <c r="F31" s="98"/>
      <c r="G31" s="98"/>
      <c r="H31" s="98"/>
      <c r="I31" s="98"/>
      <c r="J31" s="97">
        <f>Datos!O14</f>
        <v>394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554.75</v>
      </c>
      <c r="C32" s="72"/>
      <c r="D32" s="63">
        <f>Datos!K15</f>
        <v>520.25</v>
      </c>
      <c r="E32" s="72"/>
      <c r="F32" s="72"/>
      <c r="G32" s="72"/>
      <c r="H32" s="72"/>
      <c r="I32" s="72"/>
      <c r="J32" s="63">
        <f>Datos!O15</f>
        <v>396.25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559.25</v>
      </c>
      <c r="C34" s="23"/>
      <c r="D34" s="63">
        <f>Datos!K16</f>
        <v>525.5</v>
      </c>
      <c r="E34" s="25"/>
      <c r="F34" s="25"/>
      <c r="G34" s="25"/>
      <c r="H34" s="25"/>
      <c r="I34" s="23"/>
      <c r="J34" s="63">
        <f>Datos!O16</f>
        <v>405.5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560</v>
      </c>
      <c r="C35" s="96"/>
      <c r="D35" s="97">
        <f>Datos!K17</f>
        <v>525.5</v>
      </c>
      <c r="E35" s="96"/>
      <c r="F35" s="96"/>
      <c r="G35" s="96"/>
      <c r="H35" s="96"/>
      <c r="I35" s="96"/>
      <c r="J35" s="97">
        <f>Datos!O17</f>
        <v>409.5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546.5</v>
      </c>
      <c r="C36" s="23"/>
      <c r="D36" s="63">
        <f>Datos!K18</f>
        <v>514</v>
      </c>
      <c r="E36" s="25"/>
      <c r="F36" s="25"/>
      <c r="G36" s="25"/>
      <c r="H36" s="25"/>
      <c r="I36" s="23"/>
      <c r="J36" s="63">
        <f>Datos!O18</f>
        <v>413.75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407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402.5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408.5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Marzo</v>
      </c>
      <c r="F7" s="3">
        <f>Datos!I26</f>
        <v>2020</v>
      </c>
      <c r="G7" s="3"/>
      <c r="H7" s="3"/>
      <c r="I7" s="3"/>
      <c r="J7" s="4" t="str">
        <f>Datos!D26</f>
        <v>Miércoles </v>
      </c>
      <c r="K7" s="3">
        <f>Datos!E26</f>
        <v>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62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191.61996</v>
      </c>
      <c r="C17" s="23">
        <v>236.3</v>
      </c>
      <c r="D17" s="63">
        <f>IF(BUSHEL!D17&gt;0,BUSHEL!D17*TONELADA!$B$46,"")</f>
        <v>163.9701</v>
      </c>
      <c r="E17" s="25">
        <v>227.1</v>
      </c>
      <c r="F17" s="25" t="s">
        <v>45</v>
      </c>
      <c r="G17" s="118">
        <f>BUSHEL!G17*TONELADA!$B$46</f>
        <v>228.2721</v>
      </c>
      <c r="H17" s="118">
        <f>BUSHEL!H17*TONELADA!$B$46</f>
        <v>219.0861</v>
      </c>
      <c r="I17" s="126">
        <f>BUSHEL!I17*TONELADA!$B$46</f>
        <v>215.4117</v>
      </c>
      <c r="J17" s="63">
        <f>BUSHEL!J17*$E$46</f>
        <v>152.35415999999998</v>
      </c>
      <c r="K17" s="25">
        <f>BUSHEL!K17*$E$46</f>
        <v>178.33704</v>
      </c>
    </row>
    <row r="18" spans="1:11" ht="19.5" customHeight="1">
      <c r="A18" s="54" t="s">
        <v>46</v>
      </c>
      <c r="B18" s="55"/>
      <c r="C18" s="90">
        <v>234.5</v>
      </c>
      <c r="D18" s="57"/>
      <c r="E18" s="56">
        <v>227.1</v>
      </c>
      <c r="F18" s="91"/>
      <c r="G18" s="91">
        <f>BUSHEL!G18*TONELADA!$B$46</f>
        <v>230.84418</v>
      </c>
      <c r="H18" s="91">
        <f>BUSHEL!H18*TONELADA!$B$46</f>
        <v>221.65818</v>
      </c>
      <c r="I18" s="125">
        <f>BUSHEL!I18*TONELADA!$B$46</f>
        <v>217.98378</v>
      </c>
      <c r="J18" s="57"/>
      <c r="K18" s="55">
        <f>BUSHEL!K18*$E$46</f>
        <v>178.33704</v>
      </c>
    </row>
    <row r="19" spans="1:11" ht="19.5" customHeight="1">
      <c r="A19" s="127" t="s">
        <v>12</v>
      </c>
      <c r="B19" s="62">
        <f>BUSHEL!B19*TONELADA!$B$46</f>
        <v>190.42578</v>
      </c>
      <c r="C19" s="23">
        <v>234.5</v>
      </c>
      <c r="D19" s="63">
        <f>IF(BUSHEL!D19&gt;0,BUSHEL!D19*TONELADA!$B$46,"")</f>
        <v>166.54218</v>
      </c>
      <c r="E19" s="128">
        <v>227.1</v>
      </c>
      <c r="F19" s="128"/>
      <c r="G19" s="133">
        <f>BUSHEL!G19*TONELADA!$B$46</f>
        <v>230.84418</v>
      </c>
      <c r="H19" s="133">
        <f>BUSHEL!H19*TONELADA!$B$46</f>
        <v>221.65818</v>
      </c>
      <c r="I19" s="133">
        <f>BUSHEL!I19*TONELADA!$B$46</f>
        <v>217.98378</v>
      </c>
      <c r="J19" s="63">
        <f>BUSHEL!J19*$E$46</f>
        <v>151.5668</v>
      </c>
      <c r="K19" s="25">
        <f>BUSHEL!K19*$E$46</f>
        <v>178.33704</v>
      </c>
    </row>
    <row r="20" spans="1:11" ht="19.5" customHeight="1">
      <c r="A20" s="54" t="s">
        <v>47</v>
      </c>
      <c r="B20" s="55"/>
      <c r="C20" s="56">
        <v>234.9</v>
      </c>
      <c r="D20" s="64"/>
      <c r="E20" s="56">
        <v>231.4</v>
      </c>
      <c r="F20" s="56"/>
      <c r="G20" s="91">
        <f>BUSHEL!G20*TONELADA!$B$46</f>
        <v>235.1616</v>
      </c>
      <c r="H20" s="91">
        <f>BUSHEL!H20*TONELADA!$B$46</f>
        <v>225.9756</v>
      </c>
      <c r="I20" s="91">
        <f>BUSHEL!I20*TONELADA!$B$46</f>
        <v>222.3012</v>
      </c>
      <c r="J20" s="64"/>
      <c r="K20" s="55">
        <f>BUSHEL!K20*$E$46</f>
        <v>176.07338</v>
      </c>
    </row>
    <row r="21" spans="1:11" ht="19.5" customHeight="1">
      <c r="A21" s="16" t="s">
        <v>13</v>
      </c>
      <c r="B21" s="62">
        <f>BUSHEL!B21*TONELADA!$B$46</f>
        <v>190.88508</v>
      </c>
      <c r="C21" s="23">
        <v>234.9</v>
      </c>
      <c r="D21" s="63">
        <f>IF(BUSHEL!D21&gt;0,BUSHEL!D21*TONELADA!$B$46,"")</f>
        <v>169.0224</v>
      </c>
      <c r="E21" s="25">
        <v>231.4</v>
      </c>
      <c r="F21" s="25"/>
      <c r="G21" s="118">
        <f>BUSHEL!G21*TONELADA!$B$46</f>
        <v>235.1616</v>
      </c>
      <c r="H21" s="118">
        <f>BUSHEL!H21*TONELADA!$B$46</f>
        <v>225.9756</v>
      </c>
      <c r="I21" s="126">
        <f>BUSHEL!I21*TONELADA!$B$46</f>
        <v>222.3012</v>
      </c>
      <c r="J21" s="63">
        <f>BUSHEL!J21*$E$46</f>
        <v>152.0589</v>
      </c>
      <c r="K21" s="25">
        <f>BUSHEL!K21*$E$46</f>
        <v>176.07338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193.45716</v>
      </c>
      <c r="C23" s="128"/>
      <c r="D23" s="63">
        <f>IF(BUSHEL!D23&gt;0,BUSHEL!D23*TONELADA!$B$46,"")</f>
        <v>172.32936</v>
      </c>
      <c r="E23" s="128"/>
      <c r="F23" s="128"/>
      <c r="G23" s="128"/>
      <c r="H23" s="128"/>
      <c r="I23" s="128"/>
      <c r="J23" s="63">
        <f>BUSHEL!J23*$E$46</f>
        <v>150.38575999999998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197.68272</v>
      </c>
      <c r="C26" s="56"/>
      <c r="D26" s="64">
        <f>IF(BUSHEL!D26&gt;0,BUSHEL!D26*TONELADA!$B$46,"")</f>
        <v>177.19794</v>
      </c>
      <c r="E26" s="56"/>
      <c r="F26" s="56"/>
      <c r="G26" s="56"/>
      <c r="H26" s="56"/>
      <c r="I26" s="56"/>
      <c r="J26" s="64">
        <f>BUSHEL!D26*$E$46</f>
        <v>189.85217999999998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201.44898</v>
      </c>
      <c r="C28" s="23"/>
      <c r="D28" s="63">
        <f>IF(BUSHEL!D28&gt;0,BUSHEL!D28*TONELADA!$B$46,"")</f>
        <v>181.69907999999998</v>
      </c>
      <c r="E28" s="25"/>
      <c r="F28" s="25"/>
      <c r="G28" s="25"/>
      <c r="H28" s="25"/>
      <c r="I28" s="23"/>
      <c r="J28" s="63">
        <f>BUSHEL!J28*BUSHEL!E47</f>
        <v>155.70044</v>
      </c>
      <c r="K28" s="25"/>
    </row>
    <row r="29" spans="1:11" ht="19.5" customHeight="1">
      <c r="A29" s="54" t="s">
        <v>12</v>
      </c>
      <c r="B29" s="55">
        <f>BUSHEL!B29*TONELADA!$B$46</f>
        <v>202.5513</v>
      </c>
      <c r="C29" s="56"/>
      <c r="D29" s="64">
        <f>IF(BUSHEL!D29&gt;0,BUSHEL!D29*TONELADA!$B$46,"")</f>
        <v>184.36302</v>
      </c>
      <c r="E29" s="56"/>
      <c r="F29" s="56"/>
      <c r="G29" s="56"/>
      <c r="H29" s="56"/>
      <c r="I29" s="56"/>
      <c r="J29" s="64">
        <f>BUSHEL!J29*BUSHEL!E47</f>
        <v>157.47199999999998</v>
      </c>
      <c r="K29" s="55"/>
    </row>
    <row r="30" spans="1:11" ht="19.5" customHeight="1">
      <c r="A30" s="16" t="s">
        <v>13</v>
      </c>
      <c r="B30" s="62">
        <f>BUSHEL!B30*TONELADA!$B$46</f>
        <v>199.70364</v>
      </c>
      <c r="C30" s="23"/>
      <c r="D30" s="63">
        <f>IF(BUSHEL!D30&gt;0,BUSHEL!D30*TONELADA!$B$46,"")</f>
        <v>184.27115999999998</v>
      </c>
      <c r="E30" s="25"/>
      <c r="F30" s="25"/>
      <c r="G30" s="25"/>
      <c r="H30" s="25"/>
      <c r="I30" s="23"/>
      <c r="J30" s="63">
        <f>BUSHEL!J30*$E$46</f>
        <v>158.25936</v>
      </c>
      <c r="K30" s="25"/>
    </row>
    <row r="31" spans="1:11" ht="19.5" customHeight="1">
      <c r="A31" s="71" t="s">
        <v>14</v>
      </c>
      <c r="B31" s="94">
        <f>BUSHEL!B31*TONELADA!$B$46</f>
        <v>201.1734</v>
      </c>
      <c r="C31" s="73"/>
      <c r="D31" s="97">
        <f>IF(BUSHEL!D31&gt;0,BUSHEL!D31*TONELADA!$B$46,"")</f>
        <v>185.64906</v>
      </c>
      <c r="E31" s="73"/>
      <c r="F31" s="73"/>
      <c r="G31" s="73"/>
      <c r="H31" s="73"/>
      <c r="I31" s="73"/>
      <c r="J31" s="64">
        <f>BUSHEL!J31*BUSHEL!E47</f>
        <v>155.10992</v>
      </c>
      <c r="K31" s="74"/>
    </row>
    <row r="32" spans="1:11" ht="19.5" customHeight="1">
      <c r="A32" s="58" t="s">
        <v>15</v>
      </c>
      <c r="B32" s="62">
        <f>BUSHEL!B32*TONELADA!$B$46</f>
        <v>203.83733999999998</v>
      </c>
      <c r="C32" s="72"/>
      <c r="D32" s="63">
        <f>IF(BUSHEL!D32&gt;0,BUSHEL!D32*TONELADA!$B$46,"")</f>
        <v>191.16066</v>
      </c>
      <c r="E32" s="72"/>
      <c r="F32" s="72"/>
      <c r="G32" s="72"/>
      <c r="H32" s="72"/>
      <c r="I32" s="72"/>
      <c r="J32" s="63">
        <f>BUSHEL!J32*$E$46</f>
        <v>155.9957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205.49081999999999</v>
      </c>
      <c r="C34" s="23"/>
      <c r="D34" s="63">
        <f>BUSHEL!D34*TONELADA!$B$46</f>
        <v>193.08972</v>
      </c>
      <c r="E34" s="25"/>
      <c r="F34" s="25"/>
      <c r="G34" s="25"/>
      <c r="H34" s="25"/>
      <c r="I34" s="23"/>
      <c r="J34" s="63">
        <f>BUSHEL!J34*TONELADA!$B$46</f>
        <v>148.99692</v>
      </c>
      <c r="K34" s="25"/>
    </row>
    <row r="35" spans="1:11" ht="19.5" customHeight="1">
      <c r="A35" s="95" t="s">
        <v>12</v>
      </c>
      <c r="B35" s="94">
        <f>BUSHEL!B35*TONELADA!$B$46</f>
        <v>205.7664</v>
      </c>
      <c r="C35" s="96"/>
      <c r="D35" s="97">
        <f>BUSHEL!D35*TONELADA!$B$46</f>
        <v>193.08972</v>
      </c>
      <c r="E35" s="96"/>
      <c r="F35" s="96"/>
      <c r="G35" s="96"/>
      <c r="H35" s="96"/>
      <c r="I35" s="96"/>
      <c r="J35" s="97">
        <f>BUSHEL!J35*TONELADA!$B$46</f>
        <v>150.46668</v>
      </c>
      <c r="K35" s="94"/>
    </row>
    <row r="36" spans="1:11" ht="19.5" customHeight="1">
      <c r="A36" s="16" t="s">
        <v>13</v>
      </c>
      <c r="B36" s="62">
        <f>BUSHEL!B36*TONELADA!$B$46</f>
        <v>200.80596</v>
      </c>
      <c r="C36" s="23"/>
      <c r="D36" s="63">
        <f>BUSHEL!D36*TONELADA!$B$46</f>
        <v>188.86416</v>
      </c>
      <c r="E36" s="25"/>
      <c r="F36" s="25"/>
      <c r="G36" s="25"/>
      <c r="H36" s="25"/>
      <c r="I36" s="23"/>
      <c r="J36" s="63">
        <f>BUSHEL!J36*TONELADA!$B$46</f>
        <v>152.0283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149.54808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147.8946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152.4876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150.09924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8" sqref="C8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>
        <v>125</v>
      </c>
      <c r="C8" s="102" t="s">
        <v>160</v>
      </c>
    </row>
    <row r="9" spans="1:3" ht="15">
      <c r="A9" s="44" t="s">
        <v>141</v>
      </c>
      <c r="B9" s="48">
        <v>120</v>
      </c>
      <c r="C9" s="48" t="s">
        <v>160</v>
      </c>
    </row>
    <row r="10" spans="1:3" ht="15">
      <c r="A10" s="47" t="s">
        <v>142</v>
      </c>
      <c r="B10" s="85">
        <v>120</v>
      </c>
      <c r="C10" s="102" t="s">
        <v>160</v>
      </c>
    </row>
    <row r="11" spans="1:3" ht="15">
      <c r="A11" s="44" t="s">
        <v>162</v>
      </c>
      <c r="B11" s="48">
        <v>120</v>
      </c>
      <c r="C11" s="48" t="s">
        <v>161</v>
      </c>
    </row>
    <row r="12" spans="1:3" ht="15">
      <c r="A12" s="47" t="s">
        <v>163</v>
      </c>
      <c r="B12" s="85">
        <v>90</v>
      </c>
      <c r="C12" s="102" t="s">
        <v>161</v>
      </c>
    </row>
    <row r="13" spans="1:3" ht="15">
      <c r="A13" s="134"/>
      <c r="B13" s="135"/>
      <c r="C13" s="136"/>
    </row>
    <row r="14" spans="1:3" ht="15">
      <c r="A14" s="134"/>
      <c r="B14" s="135"/>
      <c r="C14" s="13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5" sqref="B5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>
        <v>165</v>
      </c>
      <c r="C8" s="48"/>
      <c r="D8" s="48">
        <v>175</v>
      </c>
      <c r="E8" s="45">
        <v>150</v>
      </c>
      <c r="F8" s="45">
        <v>140</v>
      </c>
      <c r="G8" s="48" t="s">
        <v>160</v>
      </c>
    </row>
    <row r="9" spans="1:7" ht="15">
      <c r="A9" s="111" t="s">
        <v>144</v>
      </c>
      <c r="B9" s="112">
        <v>165</v>
      </c>
      <c r="C9" s="112"/>
      <c r="D9" s="112">
        <v>175</v>
      </c>
      <c r="E9" s="113">
        <v>150</v>
      </c>
      <c r="F9" s="113">
        <v>140</v>
      </c>
      <c r="G9" s="112" t="s">
        <v>160</v>
      </c>
    </row>
    <row r="10" spans="1:7" ht="15">
      <c r="A10" s="44" t="s">
        <v>145</v>
      </c>
      <c r="B10" s="48">
        <v>165</v>
      </c>
      <c r="C10" s="48"/>
      <c r="D10" s="48">
        <v>175</v>
      </c>
      <c r="E10" s="45">
        <v>150</v>
      </c>
      <c r="F10" s="45">
        <v>140</v>
      </c>
      <c r="G10" s="48" t="s">
        <v>160</v>
      </c>
    </row>
    <row r="11" spans="1:7" ht="15">
      <c r="A11" s="111" t="s">
        <v>108</v>
      </c>
      <c r="B11" s="112">
        <v>170</v>
      </c>
      <c r="C11" s="112"/>
      <c r="D11" s="112">
        <v>180</v>
      </c>
      <c r="E11" s="113">
        <v>155</v>
      </c>
      <c r="F11" s="113">
        <v>145</v>
      </c>
      <c r="G11" s="112" t="s">
        <v>161</v>
      </c>
    </row>
    <row r="12" spans="1:7" ht="15">
      <c r="A12" s="44" t="s">
        <v>146</v>
      </c>
      <c r="B12" s="48">
        <v>170</v>
      </c>
      <c r="C12" s="48"/>
      <c r="D12" s="48">
        <v>180</v>
      </c>
      <c r="E12" s="45">
        <v>155</v>
      </c>
      <c r="F12" s="45">
        <v>145</v>
      </c>
      <c r="G12" s="48" t="s">
        <v>161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164</v>
      </c>
    </row>
    <row r="28" ht="15">
      <c r="A28" t="s">
        <v>148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>
        <v>68</v>
      </c>
      <c r="C9" s="38" t="s">
        <v>160</v>
      </c>
    </row>
    <row r="10" spans="1:3" ht="15">
      <c r="A10" s="44" t="s">
        <v>144</v>
      </c>
      <c r="B10" s="45">
        <v>68</v>
      </c>
      <c r="C10" s="45" t="s">
        <v>160</v>
      </c>
    </row>
    <row r="11" spans="1:3" ht="15">
      <c r="A11" s="46" t="s">
        <v>142</v>
      </c>
      <c r="B11" s="38">
        <v>68</v>
      </c>
      <c r="C11" s="38" t="s">
        <v>160</v>
      </c>
    </row>
    <row r="12" spans="1:3" ht="15">
      <c r="A12" s="44" t="s">
        <v>159</v>
      </c>
      <c r="B12" s="45">
        <v>61</v>
      </c>
      <c r="C12" s="45" t="s">
        <v>161</v>
      </c>
    </row>
    <row r="13" spans="1:3" ht="15">
      <c r="A13" s="46" t="s">
        <v>146</v>
      </c>
      <c r="B13" s="38">
        <v>61</v>
      </c>
      <c r="C13" s="38" t="s">
        <v>161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43894</v>
      </c>
      <c r="E6">
        <v>521.5</v>
      </c>
      <c r="F6">
        <v>521.5</v>
      </c>
      <c r="G6" t="s">
        <v>52</v>
      </c>
      <c r="H6" t="s">
        <v>53</v>
      </c>
      <c r="I6" s="61">
        <v>43894</v>
      </c>
      <c r="J6">
        <v>446.25</v>
      </c>
      <c r="K6">
        <v>446.25</v>
      </c>
      <c r="L6" t="s">
        <v>87</v>
      </c>
      <c r="M6" t="s">
        <v>88</v>
      </c>
      <c r="N6" s="61">
        <v>43894</v>
      </c>
      <c r="O6">
        <v>387</v>
      </c>
      <c r="P6" s="52">
        <v>387</v>
      </c>
    </row>
    <row r="7" spans="2:16" ht="15">
      <c r="B7" t="s">
        <v>54</v>
      </c>
      <c r="C7" t="s">
        <v>55</v>
      </c>
      <c r="D7" s="61">
        <v>43894</v>
      </c>
      <c r="E7">
        <v>518.25</v>
      </c>
      <c r="F7">
        <v>518.25</v>
      </c>
      <c r="G7" t="s">
        <v>56</v>
      </c>
      <c r="H7" t="s">
        <v>57</v>
      </c>
      <c r="I7" s="61">
        <v>43894</v>
      </c>
      <c r="J7">
        <v>453.25</v>
      </c>
      <c r="K7">
        <v>453.25</v>
      </c>
      <c r="L7" t="s">
        <v>89</v>
      </c>
      <c r="M7" t="s">
        <v>90</v>
      </c>
      <c r="N7" s="61">
        <v>43894</v>
      </c>
      <c r="O7">
        <v>385</v>
      </c>
      <c r="P7" s="52">
        <v>385</v>
      </c>
    </row>
    <row r="8" spans="2:16" ht="15">
      <c r="B8" t="s">
        <v>58</v>
      </c>
      <c r="C8" t="s">
        <v>59</v>
      </c>
      <c r="D8" s="61">
        <v>43894</v>
      </c>
      <c r="E8">
        <v>519.5</v>
      </c>
      <c r="F8">
        <v>519.5</v>
      </c>
      <c r="G8" t="s">
        <v>60</v>
      </c>
      <c r="H8" t="s">
        <v>61</v>
      </c>
      <c r="I8" s="61">
        <v>43894</v>
      </c>
      <c r="J8">
        <v>460</v>
      </c>
      <c r="K8">
        <v>460</v>
      </c>
      <c r="L8" t="s">
        <v>91</v>
      </c>
      <c r="M8" t="s">
        <v>92</v>
      </c>
      <c r="N8" s="61">
        <v>43894</v>
      </c>
      <c r="O8">
        <v>386.25</v>
      </c>
      <c r="P8" s="52">
        <v>386.25</v>
      </c>
    </row>
    <row r="9" spans="2:16" ht="15">
      <c r="B9" t="s">
        <v>77</v>
      </c>
      <c r="C9" t="s">
        <v>78</v>
      </c>
      <c r="D9" s="61">
        <v>43894</v>
      </c>
      <c r="E9">
        <v>526.5</v>
      </c>
      <c r="F9">
        <v>526.5</v>
      </c>
      <c r="G9" t="s">
        <v>67</v>
      </c>
      <c r="H9" t="s">
        <v>68</v>
      </c>
      <c r="I9" s="61">
        <v>43894</v>
      </c>
      <c r="J9">
        <v>469</v>
      </c>
      <c r="K9">
        <v>469</v>
      </c>
      <c r="L9" t="s">
        <v>93</v>
      </c>
      <c r="M9" t="s">
        <v>94</v>
      </c>
      <c r="N9" s="61">
        <v>43894</v>
      </c>
      <c r="O9">
        <v>382</v>
      </c>
      <c r="P9" s="52">
        <v>382</v>
      </c>
    </row>
    <row r="10" spans="2:16" ht="15">
      <c r="B10" t="s">
        <v>79</v>
      </c>
      <c r="C10" t="s">
        <v>80</v>
      </c>
      <c r="D10" s="61">
        <v>43894</v>
      </c>
      <c r="E10">
        <v>538</v>
      </c>
      <c r="F10">
        <v>538</v>
      </c>
      <c r="G10" t="s">
        <v>69</v>
      </c>
      <c r="H10" t="s">
        <v>70</v>
      </c>
      <c r="I10" s="61">
        <v>43894</v>
      </c>
      <c r="J10">
        <v>482.25</v>
      </c>
      <c r="K10">
        <v>482.25</v>
      </c>
      <c r="L10" t="s">
        <v>95</v>
      </c>
      <c r="M10" t="s">
        <v>96</v>
      </c>
      <c r="N10" s="61">
        <v>43894</v>
      </c>
      <c r="O10">
        <v>385.5</v>
      </c>
      <c r="P10" s="52">
        <v>385.5</v>
      </c>
    </row>
    <row r="11" spans="2:16" ht="15">
      <c r="B11" t="s">
        <v>81</v>
      </c>
      <c r="C11" t="s">
        <v>82</v>
      </c>
      <c r="D11" s="61">
        <v>43894</v>
      </c>
      <c r="E11">
        <v>548.25</v>
      </c>
      <c r="F11">
        <v>548.25</v>
      </c>
      <c r="G11" t="s">
        <v>71</v>
      </c>
      <c r="H11" t="s">
        <v>72</v>
      </c>
      <c r="I11" s="61">
        <v>43894</v>
      </c>
      <c r="J11">
        <v>494.5</v>
      </c>
      <c r="K11">
        <v>494.5</v>
      </c>
      <c r="L11" t="s">
        <v>110</v>
      </c>
      <c r="M11" t="s">
        <v>111</v>
      </c>
      <c r="N11" s="61">
        <v>43894</v>
      </c>
      <c r="O11">
        <v>395.5</v>
      </c>
      <c r="P11" s="52">
        <v>395.5</v>
      </c>
    </row>
    <row r="12" spans="2:16" ht="15">
      <c r="B12" t="s">
        <v>83</v>
      </c>
      <c r="C12" t="s">
        <v>84</v>
      </c>
      <c r="D12" s="61">
        <v>43894</v>
      </c>
      <c r="E12">
        <v>551.25</v>
      </c>
      <c r="F12">
        <v>551.25</v>
      </c>
      <c r="G12" t="s">
        <v>73</v>
      </c>
      <c r="H12" t="s">
        <v>74</v>
      </c>
      <c r="I12" s="61">
        <v>43894</v>
      </c>
      <c r="J12">
        <v>501.75</v>
      </c>
      <c r="K12">
        <v>501.75</v>
      </c>
      <c r="L12" t="s">
        <v>112</v>
      </c>
      <c r="M12" t="s">
        <v>113</v>
      </c>
      <c r="N12" s="61">
        <v>43894</v>
      </c>
      <c r="O12">
        <v>400</v>
      </c>
      <c r="P12" s="52">
        <v>400</v>
      </c>
    </row>
    <row r="13" spans="2:16" ht="15">
      <c r="B13" t="s">
        <v>85</v>
      </c>
      <c r="C13" t="s">
        <v>86</v>
      </c>
      <c r="D13" s="61">
        <v>43894</v>
      </c>
      <c r="E13">
        <v>543.5</v>
      </c>
      <c r="F13">
        <v>543.5</v>
      </c>
      <c r="G13" t="s">
        <v>75</v>
      </c>
      <c r="H13" t="s">
        <v>76</v>
      </c>
      <c r="I13" s="61">
        <v>43894</v>
      </c>
      <c r="J13">
        <v>501.5</v>
      </c>
      <c r="K13">
        <v>501.5</v>
      </c>
      <c r="L13" t="s">
        <v>97</v>
      </c>
      <c r="M13" t="s">
        <v>98</v>
      </c>
      <c r="N13" s="61">
        <v>43894</v>
      </c>
      <c r="O13">
        <v>402</v>
      </c>
      <c r="P13" s="52">
        <v>402</v>
      </c>
    </row>
    <row r="14" spans="2:16" ht="15">
      <c r="B14" t="s">
        <v>114</v>
      </c>
      <c r="C14" t="s">
        <v>115</v>
      </c>
      <c r="D14" s="61">
        <v>43894</v>
      </c>
      <c r="E14">
        <v>547.5</v>
      </c>
      <c r="F14">
        <v>547.5</v>
      </c>
      <c r="G14" t="s">
        <v>116</v>
      </c>
      <c r="H14" t="s">
        <v>117</v>
      </c>
      <c r="I14" s="61">
        <v>43894</v>
      </c>
      <c r="J14">
        <v>505.25</v>
      </c>
      <c r="K14">
        <v>505.25</v>
      </c>
      <c r="L14" t="s">
        <v>118</v>
      </c>
      <c r="M14" t="s">
        <v>119</v>
      </c>
      <c r="N14" s="61">
        <v>43894</v>
      </c>
      <c r="O14">
        <v>394</v>
      </c>
      <c r="P14" s="52">
        <v>394</v>
      </c>
    </row>
    <row r="15" spans="2:16" ht="15">
      <c r="B15" t="s">
        <v>120</v>
      </c>
      <c r="C15" t="s">
        <v>121</v>
      </c>
      <c r="D15" s="61">
        <v>43894</v>
      </c>
      <c r="E15">
        <v>554.75</v>
      </c>
      <c r="F15">
        <v>554.75</v>
      </c>
      <c r="G15" t="s">
        <v>122</v>
      </c>
      <c r="H15" t="s">
        <v>123</v>
      </c>
      <c r="I15" s="61">
        <v>43894</v>
      </c>
      <c r="J15">
        <v>520.25</v>
      </c>
      <c r="K15">
        <v>520.25</v>
      </c>
      <c r="L15" t="s">
        <v>99</v>
      </c>
      <c r="M15" t="s">
        <v>100</v>
      </c>
      <c r="N15" s="61">
        <v>43894</v>
      </c>
      <c r="O15">
        <v>396.25</v>
      </c>
      <c r="P15" s="52">
        <v>396.25</v>
      </c>
    </row>
    <row r="16" spans="2:16" ht="15">
      <c r="B16" t="s">
        <v>124</v>
      </c>
      <c r="C16" t="s">
        <v>125</v>
      </c>
      <c r="D16" s="61">
        <v>43894</v>
      </c>
      <c r="E16">
        <v>559.25</v>
      </c>
      <c r="F16">
        <v>559.25</v>
      </c>
      <c r="G16" t="s">
        <v>126</v>
      </c>
      <c r="H16" t="s">
        <v>127</v>
      </c>
      <c r="I16" s="61">
        <v>43894</v>
      </c>
      <c r="J16">
        <v>525.5</v>
      </c>
      <c r="K16">
        <v>525.5</v>
      </c>
      <c r="L16" t="s">
        <v>149</v>
      </c>
      <c r="M16" t="s">
        <v>150</v>
      </c>
      <c r="N16" s="61">
        <v>43894</v>
      </c>
      <c r="O16">
        <v>405.5</v>
      </c>
      <c r="P16" s="52">
        <v>405.5</v>
      </c>
    </row>
    <row r="17" spans="2:16" ht="15">
      <c r="B17" t="s">
        <v>130</v>
      </c>
      <c r="C17" t="s">
        <v>131</v>
      </c>
      <c r="D17" s="61">
        <v>43894</v>
      </c>
      <c r="E17">
        <v>560</v>
      </c>
      <c r="F17">
        <v>560</v>
      </c>
      <c r="G17" t="s">
        <v>132</v>
      </c>
      <c r="H17" t="s">
        <v>133</v>
      </c>
      <c r="I17" s="61">
        <v>43894</v>
      </c>
      <c r="J17">
        <v>525.5</v>
      </c>
      <c r="K17">
        <v>525.5</v>
      </c>
      <c r="L17" t="s">
        <v>151</v>
      </c>
      <c r="M17" t="s">
        <v>152</v>
      </c>
      <c r="N17" s="61">
        <v>43894</v>
      </c>
      <c r="O17">
        <v>409.5</v>
      </c>
      <c r="P17" s="52">
        <v>409.5</v>
      </c>
    </row>
    <row r="18" spans="2:16" ht="15">
      <c r="B18" t="s">
        <v>136</v>
      </c>
      <c r="C18" t="s">
        <v>137</v>
      </c>
      <c r="D18" s="61">
        <v>43894</v>
      </c>
      <c r="E18">
        <v>546.5</v>
      </c>
      <c r="F18">
        <v>546.5</v>
      </c>
      <c r="G18" t="s">
        <v>138</v>
      </c>
      <c r="H18" t="s">
        <v>139</v>
      </c>
      <c r="I18" s="61">
        <v>43894</v>
      </c>
      <c r="J18">
        <v>514</v>
      </c>
      <c r="K18">
        <v>514</v>
      </c>
      <c r="L18" t="s">
        <v>128</v>
      </c>
      <c r="M18" s="61" t="s">
        <v>129</v>
      </c>
      <c r="N18" s="61">
        <v>43894</v>
      </c>
      <c r="O18">
        <v>413.75</v>
      </c>
      <c r="P18" s="52">
        <v>413.75</v>
      </c>
    </row>
    <row r="19" spans="2:16" ht="15">
      <c r="B19" s="52" t="s">
        <v>130</v>
      </c>
      <c r="G19" s="52" t="s">
        <v>132</v>
      </c>
      <c r="L19" t="s">
        <v>153</v>
      </c>
      <c r="M19" t="s">
        <v>154</v>
      </c>
      <c r="N19" s="61">
        <v>43894</v>
      </c>
      <c r="O19">
        <v>407</v>
      </c>
      <c r="P19" s="52">
        <v>407</v>
      </c>
    </row>
    <row r="20" spans="2:16" ht="15">
      <c r="B20" s="52" t="s">
        <v>136</v>
      </c>
      <c r="G20" s="52" t="s">
        <v>138</v>
      </c>
      <c r="L20" t="s">
        <v>134</v>
      </c>
      <c r="M20" t="s">
        <v>135</v>
      </c>
      <c r="N20" s="61">
        <v>43894</v>
      </c>
      <c r="O20">
        <v>402.5</v>
      </c>
      <c r="P20" s="52">
        <v>402.5</v>
      </c>
    </row>
    <row r="21" spans="12:16" ht="15">
      <c r="L21" t="s">
        <v>155</v>
      </c>
      <c r="M21" t="s">
        <v>156</v>
      </c>
      <c r="N21" s="61">
        <v>43894</v>
      </c>
      <c r="O21">
        <v>415</v>
      </c>
      <c r="P21" s="52">
        <v>415</v>
      </c>
    </row>
    <row r="22" spans="4:16" ht="15">
      <c r="D22"/>
      <c r="E22"/>
      <c r="F22" s="61"/>
      <c r="G22"/>
      <c r="H22"/>
      <c r="I22"/>
      <c r="J22" s="61"/>
      <c r="K22"/>
      <c r="L22" t="s">
        <v>157</v>
      </c>
      <c r="M22" t="s">
        <v>158</v>
      </c>
      <c r="N22" s="61">
        <v>43894</v>
      </c>
      <c r="O22">
        <v>408.5</v>
      </c>
      <c r="P22" s="52">
        <v>408.5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165</v>
      </c>
      <c r="E26">
        <v>4</v>
      </c>
      <c r="F26" s="61" t="s">
        <v>41</v>
      </c>
      <c r="G26" s="52" t="s">
        <v>143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2020-03-05T07:43:05Z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