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52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<sst xmlns="http://schemas.openxmlformats.org/spreadsheetml/2006/main" count="247" uniqueCount="153">
  <si>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</si>
  <si>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</si>
  <si>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</si>
  <si>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</si>
  <si>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</si>
  <si>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</si>
  <si>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</si>
  <si>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</si>
  <si>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</si>
  <si>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</si>
  <si>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</si>
  <si>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</si>
  <si>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</si>
  <si>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</si>
  <si>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</si>
  <si>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</si>
  <si>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</si>
  <si>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</si>
  <si>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</si>
  <si>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</si>
  <si>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</si>
  <si>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</si>
  <si>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</si>
  <si>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</si>
  <si>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</si>
  <si>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</si>
  <si>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</si>
  <si>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</si>
  <si>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</si>
  <si>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</si>
  <si>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</si>
  <si>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</si>
  <si>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</si>
  <si>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</si>
  <si>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</si>
  <si>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</si>
  <si>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</si>
  <si>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</si>
  <si>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</si>
  <si>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</si>
  <si>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</si>
  <si>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</si>
  <si>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</si>
  <si>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</si>
  <si>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</si>
  <si>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</si>
  <si>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</si>
  <si>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</si>
  <si>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</si>
  <si>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</si>
  <si>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</si>
  <si>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</si>
  <si>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</si>
  <si>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</si>
  <si>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</si>
  <si>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</si>
  <si>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</si>
  <si>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</si>
  <si>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</si>
  <si>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</si>
  <si>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</si>
  <si>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</si>
  <si>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</si>
  <si>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</si>
  <si>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</si>
  <si>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</si>
  <si>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</si>
  <si>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</si>
  <si>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</si>
  <si>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</si>
  <si>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</si>
  <si>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</si>
  <si>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</si>
  <si>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</si>
  <si>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</si>
  <si>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</si>
  <si>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</si>
  <si>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</si>
  <si>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</si>
  <si>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</si>
  <si>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</si>
  <si>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</si>
  <si>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</si>
  <si>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</si>
  <si>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</si>
  <si>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</si>
  <si>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</si>
  <si>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</si>
  <si>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</si>
  <si>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</si>
  <si>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</si>
  <si>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</si>
  <si>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</si>
  <si>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</si>
  <si>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</si>
  <si>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</si>
  <si>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</si>
  <si>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</si>
  <si>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</si>
  <si>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</si>
  <si>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</si>
  <si>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</si>
  <si>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</si>
  <si>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</si>
  <si>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</si>
  <si>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</si>
  <si>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</si>
  <si>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</si>
  <si>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</si>
  <si>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/CH9</t>
  </si>
  <si>
    <t>CORN MAR9/d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</si>
  <si>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</si>
  <si>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</si>
  <si>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</si>
  <si>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</si>
  <si>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</si>
  <si>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</si>
  <si>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</si>
  <si>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</si>
  <si>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</si>
  <si>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</si>
  <si>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</si>
  <si>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</si>
  <si>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</si>
  <si>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</si>
  <si>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</si>
  <si>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</si>
  <si>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</si>
  <si>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</si>
  <si>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</si>
  <si>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</si>
  <si>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</si>
  <si>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</si>
  <si>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</si>
  <si>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 xml:space="preserve"> +H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</si>
  <si>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</si>
  <si>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</si>
  <si>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</si>
  <si>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</si>
  <si>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</si>
  <si>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</si>
  <si>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</si>
  <si>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</si>
  <si>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</si>
  <si>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</si>
  <si>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</si>
  <si>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</si>
  <si>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</si>
  <si>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</si>
  <si>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</si>
  <si>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</si>
  <si>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>*Primas USWheat.org del 1 de marzo de 2019.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</si>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</sst>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C17" sqref="C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Marzo</v>
      </c>
      <c r="F6" s="133">
        <f>Datos!I22</f>
        <v>2019</v>
      </c>
      <c r="G6" s="4"/>
      <c r="H6" s="3"/>
      <c r="I6" s="3"/>
      <c r="J6" s="4" t="str">
        <f>Datos!D22</f>
        <v>Miércoles</v>
      </c>
      <c r="K6" s="4">
        <f>Datos!E22</f>
        <v>6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>
        <f>Datos!E5</f>
        <v>440.5</v>
      </c>
      <c r="C17" s="83">
        <f>B19+'Primas SRW'!B8</f>
        <v>580</v>
      </c>
      <c r="D17" s="89">
        <f>Datos!I5</f>
        <v>431.25</v>
      </c>
      <c r="E17" s="84">
        <f>D19+'Primas HRW'!D8</f>
        <v>623.5</v>
      </c>
      <c r="F17" s="84"/>
      <c r="G17" s="126">
        <f>D17+'Primas HRW'!D8</f>
        <v>616.25</v>
      </c>
      <c r="H17" s="126">
        <f>D17+'Primas HRW'!E8</f>
        <v>606.25</v>
      </c>
      <c r="I17" s="96">
        <f>D17+'Primas HRW'!F8</f>
        <v>601.25</v>
      </c>
      <c r="J17" s="89">
        <f>Datos!N5</f>
        <v>362.5</v>
      </c>
      <c r="K17" s="84">
        <f>J19+'Primas maíz'!B9</f>
        <v>450.5</v>
      </c>
      <c r="L17"/>
      <c r="M17"/>
      <c r="N17"/>
      <c r="O17"/>
    </row>
    <row r="18" spans="1:15" ht="19.5" customHeight="1">
      <c r="A18" s="59" t="s">
        <v>58</v>
      </c>
      <c r="B18" s="60"/>
      <c r="C18" s="108">
        <f>B19+'Primas SRW'!B9</f>
        <v>575</v>
      </c>
      <c r="D18" s="120"/>
      <c r="E18" s="109">
        <f>D19+'Primas HRW'!B9</f>
        <v>608.5</v>
      </c>
      <c r="F18" s="109"/>
      <c r="G18" s="134">
        <f>D19+'Primas HRW'!D9</f>
        <v>613.5</v>
      </c>
      <c r="H18" s="134">
        <f>D19+'Primas HRW'!E9</f>
        <v>603.5</v>
      </c>
      <c r="I18" s="135">
        <f>D19+'Primas HRW'!F9</f>
        <v>598.5</v>
      </c>
      <c r="J18" s="120"/>
      <c r="K18" s="109">
        <f>J19+'Primas maíz'!B10</f>
        <v>436.5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450</v>
      </c>
      <c r="C19" s="83">
        <f>B19+'Primas SRW'!B10</f>
        <v>565</v>
      </c>
      <c r="D19" s="89">
        <f>Datos!I6</f>
        <v>438.5</v>
      </c>
      <c r="E19" s="84">
        <f>D19+'Primas HRW'!B10</f>
        <v>603.5</v>
      </c>
      <c r="F19" s="84"/>
      <c r="G19" s="126">
        <f>D19+'Primas HRW'!D10</f>
        <v>608.5</v>
      </c>
      <c r="H19" s="126">
        <f>D19+'Primas HRW'!E10</f>
        <v>598.5</v>
      </c>
      <c r="I19" s="96">
        <f>D19+'Primas HRW'!F10</f>
        <v>593.5</v>
      </c>
      <c r="J19" s="89">
        <f>Datos!N6</f>
        <v>372.5</v>
      </c>
      <c r="K19" s="84">
        <f>J19+'Primas maíz'!B11</f>
        <v>434.5</v>
      </c>
      <c r="L19"/>
      <c r="M19"/>
      <c r="N19"/>
      <c r="O19"/>
    </row>
    <row r="20" spans="1:15" ht="19.5" customHeight="1">
      <c r="A20" s="16" t="s">
        <v>59</v>
      </c>
      <c r="B20" s="26"/>
      <c r="C20" s="23">
        <f>B21+'Primas SRW'!B11</f>
        <v>545.5</v>
      </c>
      <c r="D20" s="24"/>
      <c r="E20" s="25">
        <f>D21+'Primas HRW'!B11</f>
        <v>601.75</v>
      </c>
      <c r="F20" s="25"/>
      <c r="G20" s="128">
        <f>D21+'Primas HRW'!D11</f>
        <v>606.75</v>
      </c>
      <c r="H20" s="128">
        <f>D21+'Primas HRW'!E11</f>
        <v>596.75</v>
      </c>
      <c r="I20" s="129">
        <f>D21+'Primas HRW'!F11</f>
        <v>591.75</v>
      </c>
      <c r="J20" s="24"/>
      <c r="K20" s="25">
        <f>J21+'Primas maíz'!B12</f>
        <v>438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455.5</v>
      </c>
      <c r="C21" s="83">
        <f>B21+'Primas SRW'!B12</f>
        <v>545.5</v>
      </c>
      <c r="D21" s="89">
        <f>Datos!I7</f>
        <v>446.75</v>
      </c>
      <c r="E21" s="84">
        <f>D21+'Primas HRW'!B12</f>
        <v>601.75</v>
      </c>
      <c r="F21" s="84"/>
      <c r="G21" s="126">
        <f>D21+'Primas HRW'!D12</f>
        <v>606.75</v>
      </c>
      <c r="H21" s="126">
        <f>D21+'Primas HRW'!E12</f>
        <v>596.75</v>
      </c>
      <c r="I21" s="96">
        <f>D21+'Primas HRW'!F12</f>
        <v>591.75</v>
      </c>
      <c r="J21" s="89">
        <f>Datos!N7</f>
        <v>381</v>
      </c>
      <c r="K21" s="84">
        <f>J21+'Primas maíz'!B13</f>
        <v>438</v>
      </c>
      <c r="L21"/>
      <c r="M21"/>
      <c r="N21"/>
      <c r="O21"/>
    </row>
    <row r="22" spans="1:15" ht="19.5" customHeight="1">
      <c r="A22" s="59" t="s">
        <v>60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464.5</v>
      </c>
      <c r="C23" s="83"/>
      <c r="D23" s="89">
        <f>Datos!I8</f>
        <v>458.5</v>
      </c>
      <c r="E23" s="84"/>
      <c r="F23" s="84"/>
      <c r="G23" s="84"/>
      <c r="H23" s="84"/>
      <c r="I23" s="83"/>
      <c r="J23" s="89">
        <f>Datos!N8</f>
        <v>387.5</v>
      </c>
      <c r="K23" s="84"/>
      <c r="L23"/>
      <c r="M23"/>
      <c r="N23"/>
      <c r="O23"/>
    </row>
    <row r="24" spans="1:15" ht="19.5" customHeight="1">
      <c r="A24" s="16" t="s">
        <v>61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479.75</v>
      </c>
      <c r="C26" s="108"/>
      <c r="D26" s="120">
        <f>Datos!I9</f>
        <v>476.5</v>
      </c>
      <c r="E26" s="109"/>
      <c r="F26" s="109"/>
      <c r="G26" s="109"/>
      <c r="H26" s="109"/>
      <c r="I26" s="108"/>
      <c r="J26" s="120">
        <f>Datos!N9</f>
        <v>395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493</v>
      </c>
      <c r="C28" s="83"/>
      <c r="D28" s="89">
        <f>Datos!I10</f>
        <v>491.5</v>
      </c>
      <c r="E28" s="84"/>
      <c r="F28" s="84"/>
      <c r="G28" s="84"/>
      <c r="H28" s="84"/>
      <c r="I28" s="83"/>
      <c r="J28" s="89">
        <f>Datos!N10</f>
        <v>405.75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502.25</v>
      </c>
      <c r="C29" s="23"/>
      <c r="D29" s="24">
        <f>Datos!I11</f>
        <v>501.75</v>
      </c>
      <c r="E29" s="25"/>
      <c r="F29" s="25"/>
      <c r="G29" s="25"/>
      <c r="H29" s="25"/>
      <c r="I29" s="23"/>
      <c r="J29" s="24">
        <f>Datos!N11</f>
        <v>411.25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502.25</v>
      </c>
      <c r="C30" s="83"/>
      <c r="D30" s="89">
        <f>Datos!I12</f>
        <v>506</v>
      </c>
      <c r="E30" s="84"/>
      <c r="F30" s="84"/>
      <c r="G30" s="84"/>
      <c r="H30" s="84"/>
      <c r="I30" s="83"/>
      <c r="J30" s="89">
        <f>Datos!N12</f>
        <v>414.75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509.5</v>
      </c>
      <c r="C31" s="23"/>
      <c r="D31" s="24">
        <f>Datos!I13</f>
        <v>516.75</v>
      </c>
      <c r="E31" s="25"/>
      <c r="F31" s="25"/>
      <c r="G31" s="25"/>
      <c r="H31" s="25"/>
      <c r="I31" s="23"/>
      <c r="J31" s="24">
        <f>Datos!N13</f>
        <v>408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521.25</v>
      </c>
      <c r="C32" s="83"/>
      <c r="D32" s="89">
        <f>Datos!I14</f>
        <v>530.5</v>
      </c>
      <c r="E32" s="84"/>
      <c r="F32" s="84"/>
      <c r="G32" s="84"/>
      <c r="H32" s="84"/>
      <c r="I32" s="83"/>
      <c r="J32" s="89">
        <f>Datos!N14</f>
        <v>409.25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529.5</v>
      </c>
      <c r="C34" s="23"/>
      <c r="D34" s="64">
        <f>Datos!I15</f>
        <v>542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534.5</v>
      </c>
      <c r="C35" s="104"/>
      <c r="D35" s="105">
        <f>Datos!I16</f>
        <v>548.25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530.5</v>
      </c>
      <c r="C36" s="23"/>
      <c r="D36" s="64">
        <f>Datos!I17</f>
        <v>552.5</v>
      </c>
      <c r="E36" s="25"/>
      <c r="F36" s="25"/>
      <c r="G36" s="25"/>
      <c r="H36" s="25"/>
      <c r="I36" s="23"/>
      <c r="J36" s="64">
        <f>Datos!N15</f>
        <v>428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413.75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Marzo</v>
      </c>
      <c r="F7" s="3">
        <f>Datos!I22</f>
        <v>2019</v>
      </c>
      <c r="G7" s="3"/>
      <c r="H7" s="3"/>
      <c r="I7" s="3"/>
      <c r="J7" s="4" t="str">
        <f>Datos!D22</f>
        <v>Miércoles</v>
      </c>
      <c r="K7" s="3">
        <f>Datos!E22</f>
        <v>6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8" t="s">
        <v>82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>
        <f>BUSHEL!B17*TONELADA!$B$43</f>
        <v>161.85732</v>
      </c>
      <c r="C17" s="81">
        <v>209.6</v>
      </c>
      <c r="D17" s="63">
        <f>BUSHEL!D17*TONELADA!$B$43</f>
        <v>158.4585</v>
      </c>
      <c r="E17" s="25">
        <v>222.7</v>
      </c>
      <c r="F17" s="25" t="s">
        <v>45</v>
      </c>
      <c r="G17" s="128">
        <f>BUSHEL!G17*TONELADA!$B$43</f>
        <v>226.4349</v>
      </c>
      <c r="H17" s="128">
        <f>BUSHEL!H17*TONELADA!$B$43</f>
        <v>222.76049999999998</v>
      </c>
      <c r="I17" s="129">
        <f>BUSHEL!I17*TONELADA!$B$43</f>
        <v>220.92329999999998</v>
      </c>
      <c r="J17" s="66">
        <f>BUSHEL!J17*$E$43</f>
        <v>142.709</v>
      </c>
      <c r="K17" s="95">
        <f>BUSHEL!K17*$E$43</f>
        <v>177.35284</v>
      </c>
    </row>
    <row r="18" spans="1:11" ht="19.5" customHeight="1">
      <c r="A18" s="55" t="s">
        <v>58</v>
      </c>
      <c r="B18" s="56"/>
      <c r="C18" s="97">
        <v>211.2</v>
      </c>
      <c r="D18" s="58"/>
      <c r="E18" s="57">
        <v>223.5</v>
      </c>
      <c r="F18" s="98"/>
      <c r="G18" s="98">
        <f>BUSHEL!G18*TONELADA!$B$43</f>
        <v>225.42444</v>
      </c>
      <c r="H18" s="98">
        <f>BUSHEL!H18*TONELADA!$B$43</f>
        <v>221.75003999999998</v>
      </c>
      <c r="I18" s="99">
        <f>BUSHEL!I18*TONELADA!$B$43</f>
        <v>219.91284</v>
      </c>
      <c r="J18" s="58"/>
      <c r="K18" s="56">
        <f>BUSHEL!K18*$E$43</f>
        <v>171.84132</v>
      </c>
    </row>
    <row r="19" spans="1:11" ht="19.5" customHeight="1">
      <c r="A19" s="59" t="s">
        <v>12</v>
      </c>
      <c r="B19" s="60">
        <f>BUSHEL!B19*TONELADA!$B$43</f>
        <v>165.34799999999998</v>
      </c>
      <c r="C19" s="73">
        <v>207.6</v>
      </c>
      <c r="D19" s="66">
        <f>IF(BUSHEL!D19&gt;0,BUSHEL!D19*TONELADA!$B$43,"")</f>
        <v>161.12243999999998</v>
      </c>
      <c r="E19" s="73">
        <v>221.7</v>
      </c>
      <c r="F19" s="73"/>
      <c r="G19" s="100">
        <f>BUSHEL!G19*TONELADA!$B$43</f>
        <v>223.58723999999998</v>
      </c>
      <c r="H19" s="128">
        <f>BUSHEL!H19*TONELADA!$B$43</f>
        <v>219.91284</v>
      </c>
      <c r="I19" s="129">
        <f>BUSHEL!I19*TONELADA!$B$43</f>
        <v>218.07564</v>
      </c>
      <c r="J19" s="66">
        <f>BUSHEL!J19*$E$43</f>
        <v>146.64579999999998</v>
      </c>
      <c r="K19" s="95">
        <f>BUSHEL!K19*$E$43</f>
        <v>171.05396</v>
      </c>
    </row>
    <row r="20" spans="1:11" ht="19.5" customHeight="1">
      <c r="A20" s="55" t="s">
        <v>59</v>
      </c>
      <c r="B20" s="56"/>
      <c r="C20" s="57">
        <v>200.4</v>
      </c>
      <c r="D20" s="65"/>
      <c r="E20" s="57">
        <v>221.1</v>
      </c>
      <c r="F20" s="57"/>
      <c r="G20" s="98">
        <f>BUSHEL!G20*TONELADA!$B$43</f>
        <v>222.94422</v>
      </c>
      <c r="H20" s="98">
        <f>BUSHEL!H20*TONELADA!$B$43</f>
        <v>219.26981999999998</v>
      </c>
      <c r="I20" s="98">
        <f>BUSHEL!I20*TONELADA!$B$43</f>
        <v>217.43262</v>
      </c>
      <c r="J20" s="65"/>
      <c r="K20" s="56">
        <f>BUSHEL!K20*$E$43</f>
        <v>172.43184</v>
      </c>
    </row>
    <row r="21" spans="1:11" ht="19.5" customHeight="1">
      <c r="A21" s="16" t="s">
        <v>13</v>
      </c>
      <c r="B21" s="63">
        <f>BUSHEL!B21*TONELADA!$B$43</f>
        <v>167.36892</v>
      </c>
      <c r="C21" s="23">
        <v>200.4</v>
      </c>
      <c r="D21" s="64">
        <f>IF(BUSHEL!D21&gt;0,BUSHEL!D21*TONELADA!$B$43,"")</f>
        <v>164.15382</v>
      </c>
      <c r="E21" s="25">
        <v>221.1</v>
      </c>
      <c r="F21" s="25"/>
      <c r="G21" s="128">
        <f>BUSHEL!G21*TONELADA!$B$43</f>
        <v>222.94422</v>
      </c>
      <c r="H21" s="128">
        <f>BUSHEL!H21*TONELADA!$B$43</f>
        <v>219.26981999999998</v>
      </c>
      <c r="I21" s="129">
        <f>BUSHEL!I21*TONELADA!$B$43</f>
        <v>217.43262</v>
      </c>
      <c r="J21" s="64">
        <f>BUSHEL!J21*$E$43</f>
        <v>149.99208</v>
      </c>
      <c r="K21" s="95">
        <f>BUSHEL!K21*$E$43</f>
        <v>172.43184</v>
      </c>
    </row>
    <row r="22" spans="1:11" ht="19.5" customHeight="1">
      <c r="A22" s="55" t="s">
        <v>60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170.67588</v>
      </c>
      <c r="C23" s="108"/>
      <c r="D23" s="64">
        <f>IF(BUSHEL!D23&gt;0,BUSHEL!D23*TONELADA!$B$43,"")</f>
        <v>168.47124</v>
      </c>
      <c r="E23" s="108"/>
      <c r="F23" s="108"/>
      <c r="G23" s="108"/>
      <c r="H23" s="108"/>
      <c r="I23" s="108"/>
      <c r="J23" s="66">
        <f>BUSHEL!J23*$E$43</f>
        <v>152.551</v>
      </c>
      <c r="K23" s="109"/>
    </row>
    <row r="24" spans="1:11" ht="19.5" customHeight="1">
      <c r="A24" s="55" t="s">
        <v>61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176.27934</v>
      </c>
      <c r="C26" s="57"/>
      <c r="D26" s="65">
        <f>IF(BUSHEL!D28&gt;0,BUSHEL!D26*TONELADA!$B$43,"")</f>
        <v>175.08516</v>
      </c>
      <c r="E26" s="57"/>
      <c r="F26" s="57"/>
      <c r="G26" s="57"/>
      <c r="H26" s="57"/>
      <c r="I26" s="57"/>
      <c r="J26" s="65">
        <f>BUSHEL!J26*$E$43</f>
        <v>155.50359999999998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181.14792</v>
      </c>
      <c r="C28" s="23"/>
      <c r="D28" s="64">
        <f>IF(BUSHEL!D28&gt;0,BUSHEL!D28*TONELADA!$B$43,"")</f>
        <v>180.59676</v>
      </c>
      <c r="E28" s="25"/>
      <c r="F28" s="25"/>
      <c r="G28" s="25"/>
      <c r="H28" s="25"/>
      <c r="I28" s="23"/>
      <c r="J28" s="64">
        <f>BUSHEL!J28*$E$43</f>
        <v>159.73566</v>
      </c>
      <c r="K28" s="25"/>
    </row>
    <row r="29" spans="1:11" ht="19.5" customHeight="1">
      <c r="A29" s="55" t="s">
        <v>12</v>
      </c>
      <c r="B29" s="56">
        <f>BUSHEL!B29*TONELADA!$B$43</f>
        <v>184.54674</v>
      </c>
      <c r="C29" s="57"/>
      <c r="D29" s="65">
        <f>IF(BUSHEL!D29&gt;0,BUSHEL!D29*TONELADA!$B$43,"")</f>
        <v>184.36302</v>
      </c>
      <c r="E29" s="57"/>
      <c r="F29" s="57"/>
      <c r="G29" s="57"/>
      <c r="H29" s="57"/>
      <c r="I29" s="57"/>
      <c r="J29" s="65">
        <f>BUSHEL!J29*$E$43</f>
        <v>161.90089999999998</v>
      </c>
      <c r="K29" s="56"/>
    </row>
    <row r="30" spans="1:11" ht="19.5" customHeight="1">
      <c r="A30" s="16" t="s">
        <v>13</v>
      </c>
      <c r="B30" s="63">
        <f>BUSHEL!B30*TONELADA!$B$43</f>
        <v>184.54674</v>
      </c>
      <c r="C30" s="23"/>
      <c r="D30" s="64">
        <f>IF(BUSHEL!D30&gt;0,BUSHEL!D30*TONELADA!$B$43,"")</f>
        <v>185.92463999999998</v>
      </c>
      <c r="E30" s="25"/>
      <c r="F30" s="25"/>
      <c r="G30" s="25"/>
      <c r="H30" s="25"/>
      <c r="I30" s="23"/>
      <c r="J30" s="64">
        <f>BUSHEL!J30*$E$43</f>
        <v>163.27877999999998</v>
      </c>
      <c r="K30" s="25"/>
    </row>
    <row r="31" spans="1:11" ht="19.5" customHeight="1">
      <c r="A31" s="55" t="s">
        <v>14</v>
      </c>
      <c r="B31" s="56">
        <f>BUSHEL!B31*TONELADA!$B$43</f>
        <v>187.21068</v>
      </c>
      <c r="C31" s="74"/>
      <c r="D31" s="65">
        <f>IF(BUSHEL!D31&gt;0,BUSHEL!D31*TONELADA!$B$43,"")</f>
        <v>189.87462</v>
      </c>
      <c r="E31" s="74"/>
      <c r="F31" s="74"/>
      <c r="G31" s="74"/>
      <c r="H31" s="74"/>
      <c r="I31" s="74"/>
      <c r="J31" s="65">
        <f>BUSHEL!J31*$E$43</f>
        <v>160.62143999999998</v>
      </c>
      <c r="K31" s="75"/>
    </row>
    <row r="32" spans="1:11" ht="19.5" customHeight="1">
      <c r="A32" s="59" t="s">
        <v>15</v>
      </c>
      <c r="B32" s="63">
        <f>BUSHEL!B32*TONELADA!$B$43</f>
        <v>191.5281</v>
      </c>
      <c r="C32" s="73"/>
      <c r="D32" s="64">
        <f>IF(BUSHEL!D32&gt;0,BUSHEL!D32*TONELADA!$B$43,"")</f>
        <v>194.92692</v>
      </c>
      <c r="E32" s="73"/>
      <c r="F32" s="73"/>
      <c r="G32" s="73"/>
      <c r="H32" s="73"/>
      <c r="I32" s="73"/>
      <c r="J32" s="64">
        <f>BUSHEL!J32*$E$43</f>
        <v>161.11354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194.55948</v>
      </c>
      <c r="C34" s="23"/>
      <c r="D34" s="64">
        <f>IF(BUSHEL!D34&gt;0,BUSHEL!D34*TONELADA!$B$43,"")</f>
        <v>199.15248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196.39668</v>
      </c>
      <c r="C35" s="57"/>
      <c r="D35" s="65">
        <f>IF(BUSHEL!D35&gt;0,BUSHEL!D35*TONELADA!$B$43,"")</f>
        <v>201.44898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194.92692</v>
      </c>
      <c r="C36" s="23"/>
      <c r="D36" s="64">
        <f>IF(BUSHEL!D36&gt;0,BUSHEL!D36*TONELADA!$B$43,"")</f>
        <v>203.01059999999998</v>
      </c>
      <c r="E36" s="25"/>
      <c r="F36" s="25"/>
      <c r="G36" s="25"/>
      <c r="H36" s="25"/>
      <c r="I36" s="23"/>
      <c r="J36" s="64">
        <f>BUSHEL!J36*$E$43</f>
        <v>168.49504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162.8851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83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135</v>
      </c>
      <c r="B6" s="48"/>
      <c r="C6" s="48"/>
    </row>
    <row r="7" spans="1:3" ht="15">
      <c r="A7" s="47" t="s">
        <v>136</v>
      </c>
      <c r="B7" s="90"/>
      <c r="C7" s="110"/>
    </row>
    <row r="8" spans="1:3" ht="15">
      <c r="A8" s="44" t="s">
        <v>137</v>
      </c>
      <c r="B8" s="48">
        <v>130</v>
      </c>
      <c r="C8" s="48" t="s">
        <v>142</v>
      </c>
    </row>
    <row r="9" spans="1:3" ht="15">
      <c r="A9" s="47" t="s">
        <v>140</v>
      </c>
      <c r="B9" s="90">
        <v>125</v>
      </c>
      <c r="C9" s="110" t="s">
        <v>142</v>
      </c>
    </row>
    <row r="10" spans="1:3" ht="15">
      <c r="A10" s="44" t="s">
        <v>141</v>
      </c>
      <c r="B10" s="48">
        <v>115</v>
      </c>
      <c r="C10" s="48" t="s">
        <v>142</v>
      </c>
    </row>
    <row r="11" spans="1:3" ht="15">
      <c r="A11" s="47" t="s">
        <v>145</v>
      </c>
      <c r="B11" s="90">
        <v>90</v>
      </c>
      <c r="C11" s="110" t="s">
        <v>149</v>
      </c>
    </row>
    <row r="12" spans="1:3" ht="15">
      <c r="A12" s="44" t="s">
        <v>150</v>
      </c>
      <c r="B12" s="48">
        <v>90</v>
      </c>
      <c r="C12" s="48" t="s">
        <v>149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133</v>
      </c>
      <c r="B6" s="48"/>
      <c r="C6" s="48"/>
      <c r="D6" s="48"/>
      <c r="E6" s="45"/>
      <c r="F6" s="45"/>
      <c r="G6" s="48"/>
    </row>
    <row r="7" spans="1:7" ht="15">
      <c r="A7" s="46" t="s">
        <v>138</v>
      </c>
      <c r="B7" s="38"/>
      <c r="C7" s="38"/>
      <c r="D7" s="38"/>
      <c r="E7" s="52"/>
      <c r="F7" s="38"/>
      <c r="G7" s="38"/>
    </row>
    <row r="8" spans="1:7" ht="15">
      <c r="A8" s="44" t="s">
        <v>139</v>
      </c>
      <c r="B8" s="48">
        <v>175</v>
      </c>
      <c r="C8" s="48"/>
      <c r="D8" s="48">
        <v>185</v>
      </c>
      <c r="E8" s="45">
        <v>175</v>
      </c>
      <c r="F8" s="45">
        <v>170</v>
      </c>
      <c r="G8" s="48" t="s">
        <v>134</v>
      </c>
    </row>
    <row r="9" spans="1:7" s="124" customFormat="1" ht="15">
      <c r="A9" s="121" t="s">
        <v>143</v>
      </c>
      <c r="B9" s="122">
        <v>170</v>
      </c>
      <c r="C9" s="122"/>
      <c r="D9" s="122">
        <v>175</v>
      </c>
      <c r="E9" s="123">
        <v>165</v>
      </c>
      <c r="F9" s="123">
        <v>160</v>
      </c>
      <c r="G9" s="122" t="s">
        <v>142</v>
      </c>
    </row>
    <row r="10" spans="1:7" ht="15">
      <c r="A10" s="44" t="s">
        <v>144</v>
      </c>
      <c r="B10" s="48">
        <v>165</v>
      </c>
      <c r="C10" s="48"/>
      <c r="D10" s="48">
        <v>170</v>
      </c>
      <c r="E10" s="45">
        <v>160</v>
      </c>
      <c r="F10" s="45">
        <v>155</v>
      </c>
      <c r="G10" s="48" t="s">
        <v>142</v>
      </c>
    </row>
    <row r="11" spans="1:7" ht="15">
      <c r="A11" s="121" t="s">
        <v>145</v>
      </c>
      <c r="B11" s="122">
        <v>155</v>
      </c>
      <c r="C11" s="122"/>
      <c r="D11" s="122">
        <v>160</v>
      </c>
      <c r="E11" s="123">
        <v>150</v>
      </c>
      <c r="F11" s="123">
        <v>145</v>
      </c>
      <c r="G11" s="122" t="s">
        <v>149</v>
      </c>
    </row>
    <row r="12" spans="1:7" ht="15">
      <c r="A12" s="44" t="s">
        <v>146</v>
      </c>
      <c r="B12" s="48">
        <v>155</v>
      </c>
      <c r="C12" s="48"/>
      <c r="D12" s="48">
        <v>160</v>
      </c>
      <c r="E12" s="45">
        <v>150</v>
      </c>
      <c r="F12" s="45">
        <v>145</v>
      </c>
      <c r="G12" s="48" t="s">
        <v>149</v>
      </c>
    </row>
    <row r="13" spans="1:7" ht="15">
      <c r="A13" s="121" t="s">
        <v>147</v>
      </c>
      <c r="B13" s="122"/>
      <c r="C13" s="122"/>
      <c r="D13" s="122"/>
      <c r="E13" s="123"/>
      <c r="F13" s="123"/>
      <c r="G13" s="122"/>
    </row>
    <row r="14" spans="1:7" ht="15">
      <c r="A14" s="44" t="s">
        <v>148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84</v>
      </c>
      <c r="C15" s="125"/>
      <c r="D15" s="125" t="s">
        <v>85</v>
      </c>
      <c r="E15" s="125" t="s">
        <v>85</v>
      </c>
      <c r="F15" s="125" t="s">
        <v>85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151</v>
      </c>
    </row>
    <row r="26" ht="15">
      <c r="A26" t="s">
        <v>88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133</v>
      </c>
      <c r="B7" s="45"/>
      <c r="C7" s="45"/>
    </row>
    <row r="8" spans="1:3" ht="15">
      <c r="A8" s="46" t="s">
        <v>138</v>
      </c>
      <c r="B8" s="38"/>
      <c r="C8" s="38"/>
    </row>
    <row r="9" spans="1:3" ht="15">
      <c r="A9" s="44" t="s">
        <v>139</v>
      </c>
      <c r="B9" s="45">
        <v>78</v>
      </c>
      <c r="C9" s="45" t="s">
        <v>134</v>
      </c>
    </row>
    <row r="10" spans="1:3" ht="15">
      <c r="A10" s="46" t="s">
        <v>143</v>
      </c>
      <c r="B10" s="38">
        <v>64</v>
      </c>
      <c r="C10" s="38" t="s">
        <v>142</v>
      </c>
    </row>
    <row r="11" spans="1:3" ht="15">
      <c r="A11" s="44" t="s">
        <v>144</v>
      </c>
      <c r="B11" s="45">
        <v>62</v>
      </c>
      <c r="C11" s="45" t="s">
        <v>142</v>
      </c>
    </row>
    <row r="12" spans="1:3" ht="15">
      <c r="A12" s="46" t="s">
        <v>145</v>
      </c>
      <c r="B12" s="38">
        <v>57</v>
      </c>
      <c r="C12" s="38" t="s">
        <v>149</v>
      </c>
    </row>
    <row r="13" spans="1:3" ht="15">
      <c r="A13" s="44" t="s">
        <v>146</v>
      </c>
      <c r="B13" s="45">
        <v>57</v>
      </c>
      <c r="C13" s="45" t="s">
        <v>149</v>
      </c>
    </row>
    <row r="14" spans="1:3" ht="15">
      <c r="A14" s="46" t="s">
        <v>147</v>
      </c>
      <c r="B14" s="38"/>
      <c r="C14" s="38"/>
    </row>
    <row r="15" spans="1:3" ht="15">
      <c r="A15" s="44" t="s">
        <v>148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4" ht="15">
      <c r="B5" t="s">
        <v>46</v>
      </c>
      <c r="C5" t="s">
        <v>47</v>
      </c>
      <c r="D5" s="62">
        <v>43530</v>
      </c>
      <c r="E5" s="27">
        <v>440.5</v>
      </c>
      <c r="F5" t="s">
        <v>48</v>
      </c>
      <c r="G5" s="62" t="s">
        <v>49</v>
      </c>
      <c r="H5" s="62">
        <v>43530</v>
      </c>
      <c r="I5" s="53">
        <v>431.25</v>
      </c>
      <c r="J5">
        <v>431</v>
      </c>
      <c r="K5" t="s">
        <v>109</v>
      </c>
      <c r="L5" s="62" t="s">
        <v>110</v>
      </c>
      <c r="M5" s="62">
        <v>43530</v>
      </c>
      <c r="N5" s="53">
        <v>362.5</v>
      </c>
    </row>
    <row r="6" spans="2:14" ht="15">
      <c r="B6" t="s">
        <v>50</v>
      </c>
      <c r="C6" t="s">
        <v>51</v>
      </c>
      <c r="D6" s="62">
        <v>43530</v>
      </c>
      <c r="E6" s="27">
        <v>450</v>
      </c>
      <c r="F6" t="s">
        <v>52</v>
      </c>
      <c r="G6" s="62" t="s">
        <v>53</v>
      </c>
      <c r="H6" s="62">
        <v>43530</v>
      </c>
      <c r="I6" s="53">
        <v>438.5</v>
      </c>
      <c r="J6">
        <v>434.25</v>
      </c>
      <c r="K6" t="s">
        <v>111</v>
      </c>
      <c r="L6" s="62" t="s">
        <v>112</v>
      </c>
      <c r="M6" s="62">
        <v>43530</v>
      </c>
      <c r="N6" s="53">
        <v>372.5</v>
      </c>
    </row>
    <row r="7" spans="2:14" ht="15">
      <c r="B7" t="s">
        <v>54</v>
      </c>
      <c r="C7" t="s">
        <v>55</v>
      </c>
      <c r="D7" s="62">
        <v>43530</v>
      </c>
      <c r="E7" s="27">
        <v>455.5</v>
      </c>
      <c r="F7" t="s">
        <v>56</v>
      </c>
      <c r="G7" s="62" t="s">
        <v>57</v>
      </c>
      <c r="H7" s="62">
        <v>43530</v>
      </c>
      <c r="I7" s="53">
        <v>446.75</v>
      </c>
      <c r="J7">
        <v>443</v>
      </c>
      <c r="K7" t="s">
        <v>113</v>
      </c>
      <c r="L7" s="62" t="s">
        <v>114</v>
      </c>
      <c r="M7" s="62">
        <v>43530</v>
      </c>
      <c r="N7" s="53">
        <v>381</v>
      </c>
    </row>
    <row r="8" spans="2:14" ht="15">
      <c r="B8" t="s">
        <v>62</v>
      </c>
      <c r="C8" t="s">
        <v>63</v>
      </c>
      <c r="D8" s="62">
        <v>43530</v>
      </c>
      <c r="E8" s="27">
        <v>464.5</v>
      </c>
      <c r="F8" t="s">
        <v>64</v>
      </c>
      <c r="G8" s="62" t="s">
        <v>65</v>
      </c>
      <c r="H8" s="62">
        <v>43530</v>
      </c>
      <c r="I8" s="53">
        <v>458.5</v>
      </c>
      <c r="J8">
        <v>453.25</v>
      </c>
      <c r="K8" t="s">
        <v>115</v>
      </c>
      <c r="L8" s="62" t="s">
        <v>116</v>
      </c>
      <c r="M8" s="62">
        <v>43530</v>
      </c>
      <c r="N8" s="53">
        <v>387.5</v>
      </c>
    </row>
    <row r="9" spans="2:14" ht="15">
      <c r="B9" t="s">
        <v>66</v>
      </c>
      <c r="C9" t="s">
        <v>67</v>
      </c>
      <c r="D9" s="62">
        <v>43530</v>
      </c>
      <c r="E9" s="27">
        <v>479.75</v>
      </c>
      <c r="F9" t="s">
        <v>68</v>
      </c>
      <c r="G9" s="62" t="s">
        <v>69</v>
      </c>
      <c r="H9" s="62">
        <v>43530</v>
      </c>
      <c r="I9" s="53">
        <v>476.5</v>
      </c>
      <c r="J9">
        <v>473.5</v>
      </c>
      <c r="K9" t="s">
        <v>117</v>
      </c>
      <c r="L9" s="62" t="s">
        <v>118</v>
      </c>
      <c r="M9" s="62">
        <v>43530</v>
      </c>
      <c r="N9" s="53">
        <v>395</v>
      </c>
    </row>
    <row r="10" spans="2:14" ht="15">
      <c r="B10" t="s">
        <v>70</v>
      </c>
      <c r="C10" t="s">
        <v>71</v>
      </c>
      <c r="D10" s="62">
        <v>43530</v>
      </c>
      <c r="E10" s="27">
        <v>493</v>
      </c>
      <c r="F10" t="s">
        <v>72</v>
      </c>
      <c r="G10" s="62" t="s">
        <v>73</v>
      </c>
      <c r="H10" s="62">
        <v>43530</v>
      </c>
      <c r="I10" s="53">
        <v>491.5</v>
      </c>
      <c r="J10">
        <v>488.75</v>
      </c>
      <c r="K10" t="s">
        <v>119</v>
      </c>
      <c r="L10" s="62" t="s">
        <v>120</v>
      </c>
      <c r="M10" s="62">
        <v>43530</v>
      </c>
      <c r="N10" s="53">
        <v>405.75</v>
      </c>
    </row>
    <row r="11" spans="2:14" ht="15">
      <c r="B11" t="s">
        <v>74</v>
      </c>
      <c r="C11" t="s">
        <v>75</v>
      </c>
      <c r="D11" s="62">
        <v>43530</v>
      </c>
      <c r="E11" s="27">
        <v>502.25</v>
      </c>
      <c r="F11" t="s">
        <v>76</v>
      </c>
      <c r="G11" s="62" t="s">
        <v>77</v>
      </c>
      <c r="H11" s="62">
        <v>43530</v>
      </c>
      <c r="I11" s="53">
        <v>501.75</v>
      </c>
      <c r="J11">
        <v>500.25</v>
      </c>
      <c r="K11" t="s">
        <v>121</v>
      </c>
      <c r="L11" s="62" t="s">
        <v>122</v>
      </c>
      <c r="M11" s="62">
        <v>43530</v>
      </c>
      <c r="N11" s="53">
        <v>411.25</v>
      </c>
    </row>
    <row r="12" spans="2:14" ht="15">
      <c r="B12" t="s">
        <v>78</v>
      </c>
      <c r="C12" t="s">
        <v>79</v>
      </c>
      <c r="D12" s="62">
        <v>43530</v>
      </c>
      <c r="E12" s="27">
        <v>502.25</v>
      </c>
      <c r="F12" t="s">
        <v>80</v>
      </c>
      <c r="G12" s="62" t="s">
        <v>81</v>
      </c>
      <c r="H12" s="62">
        <v>43530</v>
      </c>
      <c r="I12" s="53">
        <v>506</v>
      </c>
      <c r="J12">
        <v>503.5</v>
      </c>
      <c r="K12" t="s">
        <v>123</v>
      </c>
      <c r="L12" s="62" t="s">
        <v>124</v>
      </c>
      <c r="M12" s="62">
        <v>43530</v>
      </c>
      <c r="N12" s="53">
        <v>414.75</v>
      </c>
    </row>
    <row r="13" spans="2:14" ht="15">
      <c r="B13" t="s">
        <v>99</v>
      </c>
      <c r="C13" t="s">
        <v>100</v>
      </c>
      <c r="D13" s="62">
        <v>43530</v>
      </c>
      <c r="E13" s="27">
        <v>509.5</v>
      </c>
      <c r="F13" t="s">
        <v>89</v>
      </c>
      <c r="G13" s="62" t="s">
        <v>90</v>
      </c>
      <c r="H13" s="62">
        <v>43530</v>
      </c>
      <c r="I13" s="53">
        <v>516.75</v>
      </c>
      <c r="J13">
        <v>515.25</v>
      </c>
      <c r="K13" t="s">
        <v>125</v>
      </c>
      <c r="L13" s="62" t="s">
        <v>126</v>
      </c>
      <c r="M13" s="62">
        <v>43530</v>
      </c>
      <c r="N13" s="53">
        <v>408</v>
      </c>
    </row>
    <row r="14" spans="2:14" ht="15">
      <c r="B14" s="53" t="s">
        <v>101</v>
      </c>
      <c r="C14" s="53" t="s">
        <v>102</v>
      </c>
      <c r="D14" s="111">
        <v>43530</v>
      </c>
      <c r="E14" s="112">
        <v>521.25</v>
      </c>
      <c r="F14" s="53" t="s">
        <v>91</v>
      </c>
      <c r="G14" s="111" t="s">
        <v>92</v>
      </c>
      <c r="H14" s="111">
        <v>43530</v>
      </c>
      <c r="I14" s="53">
        <v>530.5</v>
      </c>
      <c r="J14">
        <v>528.75</v>
      </c>
      <c r="K14" t="s">
        <v>127</v>
      </c>
      <c r="L14" s="62" t="s">
        <v>128</v>
      </c>
      <c r="M14" s="62">
        <v>43530</v>
      </c>
      <c r="N14" s="53">
        <v>409.25</v>
      </c>
    </row>
    <row r="15" spans="2:14" ht="15">
      <c r="B15" t="s">
        <v>103</v>
      </c>
      <c r="C15" t="s">
        <v>104</v>
      </c>
      <c r="D15" s="62">
        <v>43530</v>
      </c>
      <c r="E15" s="27">
        <v>529.5</v>
      </c>
      <c r="F15" t="s">
        <v>93</v>
      </c>
      <c r="G15" s="62" t="s">
        <v>94</v>
      </c>
      <c r="H15" s="62">
        <v>43530</v>
      </c>
      <c r="I15" s="53">
        <v>542</v>
      </c>
      <c r="J15" s="53">
        <v>0</v>
      </c>
      <c r="K15" s="53" t="s">
        <v>129</v>
      </c>
      <c r="L15" s="62" t="s">
        <v>130</v>
      </c>
      <c r="M15" s="111">
        <v>43530</v>
      </c>
      <c r="N15" s="53">
        <v>428</v>
      </c>
    </row>
    <row r="16" spans="2:14" ht="15">
      <c r="B16" t="s">
        <v>105</v>
      </c>
      <c r="C16" t="s">
        <v>106</v>
      </c>
      <c r="D16" s="62">
        <v>43530</v>
      </c>
      <c r="E16" s="27">
        <v>534.5</v>
      </c>
      <c r="F16" t="s">
        <v>95</v>
      </c>
      <c r="G16" s="62" t="s">
        <v>96</v>
      </c>
      <c r="H16" s="62">
        <v>43530</v>
      </c>
      <c r="I16" s="53">
        <v>548.25</v>
      </c>
      <c r="J16">
        <v>0</v>
      </c>
      <c r="K16" t="s">
        <v>131</v>
      </c>
      <c r="L16" s="62" t="s">
        <v>132</v>
      </c>
      <c r="M16" s="62">
        <v>43530</v>
      </c>
      <c r="N16" s="53">
        <v>413.75</v>
      </c>
    </row>
    <row r="17" spans="2:13" ht="15">
      <c r="B17" t="s">
        <v>107</v>
      </c>
      <c r="C17" t="s">
        <v>108</v>
      </c>
      <c r="D17" s="62">
        <v>43530</v>
      </c>
      <c r="E17" s="27">
        <v>530.5</v>
      </c>
      <c r="F17" t="s">
        <v>97</v>
      </c>
      <c r="G17" s="62" t="s">
        <v>98</v>
      </c>
      <c r="H17" s="62">
        <v>43530</v>
      </c>
      <c r="I17">
        <v>552.5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152</v>
      </c>
      <c r="E22">
        <v>6</v>
      </c>
      <c r="F22" s="62" t="s">
        <v>41</v>
      </c>
      <c r="G22" s="53" t="s">
        <v>137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2019-03-07T15:09:32Z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