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'BUSHEL'!$A$2:$K$35</definedName>
    <definedName name="_xlnm.Print_Area" localSheetId="5">'Datos'!$A$1:$M$2</definedName>
    <definedName name="_xlnm.Print_Area" localSheetId="1">'TONELADA'!$A$1:$L$46</definedName>
  </definedNames>
  <calcPr fullCalcOnLoad="1"/>
</workbook>
</file>

<file path=xl/sharedStrings.xml><?xml version="1.0" encoding="utf-8"?>
<sst xmlns="http://schemas.openxmlformats.org/spreadsheetml/2006/main" count="255" uniqueCount="165">
  <si>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</si>
  <si>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</si>
  <si>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</si>
  <si>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</si>
  <si>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</si>
  <si>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</si>
  <si>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</si>
  <si>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</si>
  <si>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</si>
  <si>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</si>
  <si>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</si>
  <si>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</si>
  <si>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</si>
  <si>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</si>
  <si>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</si>
  <si>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</si>
  <si>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</si>
  <si>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</si>
  <si>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</si>
  <si>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</si>
  <si>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</si>
  <si>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</si>
  <si>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</si>
  <si>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</si>
  <si>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</si>
  <si>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</si>
  <si>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</si>
  <si>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</si>
  <si>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</si>
  <si>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</si>
  <si>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</si>
  <si>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</si>
  <si>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</si>
  <si>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</si>
  <si>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</si>
  <si>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</si>
  <si>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</si>
  <si>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</si>
  <si>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</si>
  <si>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</si>
  <si>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</si>
  <si>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</si>
  <si>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</si>
  <si>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</si>
  <si>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</si>
  <si>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</si>
  <si>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</si>
  <si>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</si>
  <si>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</si>
  <si>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</si>
  <si>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</si>
  <si>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</si>
  <si>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</si>
  <si>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</si>
  <si>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</si>
  <si>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</si>
  <si>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</si>
  <si>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</si>
  <si>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</si>
  <si>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</si>
  <si>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</si>
  <si>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</si>
  <si>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</si>
  <si>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</si>
  <si>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</si>
  <si>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</si>
  <si>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</si>
  <si>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</si>
  <si>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</si>
  <si>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</si>
  <si>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</si>
  <si>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</si>
  <si>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</si>
  <si>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</si>
  <si>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</si>
  <si>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</si>
  <si>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</si>
  <si>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</si>
  <si>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</si>
  <si>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</si>
  <si>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</si>
  <si>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</si>
  <si>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</si>
  <si>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</si>
  <si>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</si>
  <si>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</si>
  <si>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</si>
  <si>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</si>
  <si>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</si>
  <si>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</si>
  <si>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</si>
  <si>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</si>
  <si>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</si>
  <si>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</si>
  <si>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</si>
  <si>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</si>
  <si>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</si>
  <si>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</si>
  <si>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</si>
  <si>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</si>
  <si>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</si>
  <si>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</si>
  <si>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</si>
  <si>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</si>
  <si>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</si>
  <si>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</si>
  <si>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</si>
  <si>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</si>
  <si>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</si>
  <si>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</si>
  <si>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</si>
  <si>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</si>
  <si>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</si>
  <si>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</si>
  <si>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</si>
  <si>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</si>
  <si>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</si>
  <si>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</si>
  <si>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</si>
  <si>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</si>
  <si>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</si>
  <si>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</si>
  <si>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</si>
  <si>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 xml:space="preserve"> +H USWHEAT</t>
  </si>
  <si>
    <t>Octubre</t>
  </si>
  <si>
    <t>Noviembre</t>
  </si>
  <si>
    <t xml:space="preserve"> +U</t>
  </si>
  <si>
    <t>octubre</t>
  </si>
  <si>
    <t>noviembre</t>
  </si>
  <si>
    <t>diciembre</t>
  </si>
  <si>
    <t xml:space="preserve"> +Z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</si>
  <si>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</si>
  <si>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</si>
  <si>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</si>
  <si>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</si>
  <si>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</si>
  <si>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</si>
  <si>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</si>
  <si>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</si>
  <si>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</si>
  <si>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</si>
  <si>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</si>
  <si>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</si>
  <si>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</si>
  <si>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</si>
  <si>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</si>
  <si>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</si>
  <si>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</si>
  <si>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</si>
  <si>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</si>
  <si>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</si>
  <si>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</si>
  <si>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</si>
  <si>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</si>
  <si>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</si>
  <si>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</si>
  <si>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</si>
  <si>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</si>
  <si>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</si>
  <si>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</si>
  <si>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</si>
  <si>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</si>
  <si>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</si>
  <si>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Lunes</t>
  </si>
  <si>
    <t>*Primas USWheat.org del 16 de agosto de 2019.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</si>
</sst>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 style="medium">
        <color rgb="FFC00000"/>
      </right>
      <top style="medium">
        <color rgb="FFC00000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0" fillId="64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1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0" fillId="64" borderId="39" xfId="0" applyFont="1" applyFill="1" applyBorder="1" applyAlignment="1">
      <alignment horizontal="center"/>
    </xf>
    <xf numFmtId="0" fontId="0" fillId="64" borderId="40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276225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705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="80" zoomScaleNormal="80" zoomScalePageLayoutView="0" workbookViewId="0" topLeftCell="A1">
      <selection activeCell="E17" sqref="E17:I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75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5" t="str">
        <f>Datos!G24</f>
        <v>Agosto</v>
      </c>
      <c r="F6" s="115">
        <f>Datos!I24</f>
        <v>2019</v>
      </c>
      <c r="G6" s="4"/>
      <c r="H6" s="3"/>
      <c r="I6" s="3"/>
      <c r="J6" s="4" t="str">
        <f>Datos!D24</f>
        <v>Lunes</v>
      </c>
      <c r="K6" s="4">
        <f>Datos!E24</f>
        <v>19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0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16" t="s">
        <v>47</v>
      </c>
      <c r="B15" s="26"/>
      <c r="C15" s="23"/>
      <c r="D15" s="24"/>
      <c r="E15" s="25"/>
      <c r="F15" s="25"/>
      <c r="G15" s="111"/>
      <c r="H15" s="111"/>
      <c r="I15" s="112"/>
      <c r="J15" s="24"/>
      <c r="K15" s="25"/>
      <c r="L15"/>
      <c r="M15"/>
      <c r="N15"/>
      <c r="O15"/>
    </row>
    <row r="16" spans="1:15" ht="19.5" customHeight="1">
      <c r="A16" s="75" t="s">
        <v>13</v>
      </c>
      <c r="B16" s="78"/>
      <c r="C16" s="76"/>
      <c r="D16" s="79"/>
      <c r="E16" s="77"/>
      <c r="F16" s="77"/>
      <c r="G16" s="109"/>
      <c r="H16" s="109"/>
      <c r="I16" s="82"/>
      <c r="J16" s="79"/>
      <c r="K16" s="77"/>
      <c r="L16"/>
      <c r="M16"/>
      <c r="N16"/>
      <c r="O16"/>
    </row>
    <row r="17" spans="1:15" ht="19.5" customHeight="1">
      <c r="A17" s="57" t="s">
        <v>48</v>
      </c>
      <c r="B17" s="58"/>
      <c r="C17" s="94"/>
      <c r="D17" s="103"/>
      <c r="E17" s="95"/>
      <c r="F17" s="95"/>
      <c r="G17" s="116"/>
      <c r="H17" s="116"/>
      <c r="I17" s="117"/>
      <c r="J17" s="103"/>
      <c r="K17" s="95"/>
      <c r="L17"/>
      <c r="M17"/>
      <c r="N17"/>
      <c r="O17"/>
    </row>
    <row r="18" spans="1:15" ht="19.5" customHeight="1">
      <c r="A18" s="75" t="s">
        <v>14</v>
      </c>
      <c r="B18" s="78">
        <f>Datos!E6</f>
        <v>465.5</v>
      </c>
      <c r="C18" s="76">
        <f>B18+'Primas SRW'!B11</f>
        <v>560.5</v>
      </c>
      <c r="D18" s="79">
        <f>Datos!J6</f>
        <v>391.25</v>
      </c>
      <c r="E18" s="77">
        <f>D18+'Primas HRW'!B11</f>
        <v>566.25</v>
      </c>
      <c r="F18" s="77"/>
      <c r="G18" s="109">
        <f>D18+'Primas HRW'!D11</f>
        <v>591.25</v>
      </c>
      <c r="H18" s="109">
        <f>D18+'Primas HRW'!E11</f>
        <v>561.25</v>
      </c>
      <c r="I18" s="82">
        <f>D18+'Primas HRW'!F11</f>
        <v>541.25</v>
      </c>
      <c r="J18" s="79">
        <f>Datos!O6</f>
        <v>365</v>
      </c>
      <c r="K18" s="77">
        <f>J18+'Primas maíz'!B12</f>
        <v>420</v>
      </c>
      <c r="L18"/>
      <c r="M18"/>
      <c r="N18"/>
      <c r="O18"/>
    </row>
    <row r="19" spans="1:15" ht="19.5" customHeight="1">
      <c r="A19" s="16" t="s">
        <v>49</v>
      </c>
      <c r="B19" s="26"/>
      <c r="C19" s="23">
        <f>B21+'Primas SRW'!B12</f>
        <v>567.5</v>
      </c>
      <c r="D19" s="24"/>
      <c r="E19" s="25">
        <f>D21+'Primas HRW'!B12</f>
        <v>578.75</v>
      </c>
      <c r="F19" s="25"/>
      <c r="G19" s="111">
        <f>D21+'Primas HRW'!D12</f>
        <v>596.75</v>
      </c>
      <c r="H19" s="111">
        <f>D21+'Primas HRW'!E12</f>
        <v>566.75</v>
      </c>
      <c r="I19" s="112">
        <f>D21+'Primas HRW'!F12</f>
        <v>546.75</v>
      </c>
      <c r="J19" s="24"/>
      <c r="K19" s="25">
        <f>J21+'Primas maíz'!B13</f>
        <v>424.5</v>
      </c>
      <c r="L19"/>
      <c r="M19"/>
      <c r="N19"/>
      <c r="O19"/>
    </row>
    <row r="20" spans="1:15" ht="19.5" customHeight="1">
      <c r="A20" s="75" t="s">
        <v>38</v>
      </c>
      <c r="B20" s="78"/>
      <c r="C20" s="76">
        <f>B21+'Primas SRW'!B13</f>
        <v>567.5</v>
      </c>
      <c r="D20" s="79"/>
      <c r="E20" s="77">
        <f>D21+'Primas HRW'!B13</f>
        <v>578.75</v>
      </c>
      <c r="F20" s="77"/>
      <c r="G20" s="109">
        <f>D21+'Primas HRW'!D13</f>
        <v>596.75</v>
      </c>
      <c r="H20" s="109">
        <f>D21+'Primas HRW'!E13</f>
        <v>566.75</v>
      </c>
      <c r="I20" s="82">
        <f>D21+'Primas HRW'!F13</f>
        <v>546.75</v>
      </c>
      <c r="J20" s="79"/>
      <c r="K20" s="77">
        <f>J21+'Primas maíz'!B14</f>
        <v>424.5</v>
      </c>
      <c r="L20"/>
      <c r="M20"/>
      <c r="N20"/>
      <c r="O20"/>
    </row>
    <row r="21" spans="1:15" ht="19.5" customHeight="1">
      <c r="A21" s="57" t="s">
        <v>15</v>
      </c>
      <c r="B21" s="58">
        <f>Datos!E7</f>
        <v>472.5</v>
      </c>
      <c r="C21" s="94">
        <f>B21+'Primas SRW'!B14</f>
        <v>572.5</v>
      </c>
      <c r="D21" s="103">
        <f>Datos!J7</f>
        <v>406.75</v>
      </c>
      <c r="E21" s="95">
        <f>D21+'Primas HRW'!B14</f>
        <v>576.75</v>
      </c>
      <c r="F21" s="95"/>
      <c r="G21" s="116">
        <f>D21+'Primas HRW'!D14</f>
        <v>596.75</v>
      </c>
      <c r="H21" s="116">
        <f>D21+'Primas HRW'!E14</f>
        <v>566.75</v>
      </c>
      <c r="I21" s="117">
        <f>D21+'Primas HRW'!F14</f>
        <v>546.75</v>
      </c>
      <c r="J21" s="103">
        <f>Datos!O7</f>
        <v>374.5</v>
      </c>
      <c r="K21" s="95"/>
      <c r="L21"/>
      <c r="M21"/>
      <c r="N21"/>
      <c r="O21"/>
    </row>
    <row r="22" spans="1:15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75" t="s">
        <v>43</v>
      </c>
      <c r="B23" s="78"/>
      <c r="C23" s="76"/>
      <c r="D23" s="79"/>
      <c r="E23" s="77"/>
      <c r="F23" s="77"/>
      <c r="G23" s="77"/>
      <c r="H23" s="77"/>
      <c r="I23" s="76"/>
      <c r="J23" s="79"/>
      <c r="K23" s="77"/>
      <c r="L23"/>
      <c r="M23"/>
      <c r="N23"/>
      <c r="O23"/>
    </row>
    <row r="24" spans="1:15" ht="19.5" customHeight="1">
      <c r="A24" s="16" t="s">
        <v>44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75" t="s">
        <v>11</v>
      </c>
      <c r="B25" s="78">
        <f>Datos!E8</f>
        <v>479.5</v>
      </c>
      <c r="C25" s="76"/>
      <c r="D25" s="79">
        <f>Datos!J8</f>
        <v>422.5</v>
      </c>
      <c r="E25" s="77"/>
      <c r="F25" s="77"/>
      <c r="G25" s="77"/>
      <c r="H25" s="77"/>
      <c r="I25" s="76"/>
      <c r="J25" s="79">
        <f>Datos!O8</f>
        <v>387</v>
      </c>
      <c r="K25" s="77"/>
      <c r="L25"/>
      <c r="M25"/>
      <c r="N25"/>
      <c r="O25"/>
    </row>
    <row r="26" spans="1:15" ht="19.5" customHeight="1">
      <c r="A26" s="16" t="s">
        <v>12</v>
      </c>
      <c r="B26" s="26">
        <f>Datos!E9</f>
        <v>485</v>
      </c>
      <c r="C26" s="23"/>
      <c r="D26" s="24">
        <f>Datos!J9</f>
        <v>433.25</v>
      </c>
      <c r="E26" s="25"/>
      <c r="F26" s="25"/>
      <c r="G26" s="25"/>
      <c r="H26" s="25"/>
      <c r="I26" s="23"/>
      <c r="J26" s="24">
        <f>Datos!O9</f>
        <v>394.25</v>
      </c>
      <c r="K26" s="25"/>
      <c r="L26"/>
      <c r="M26"/>
      <c r="N26"/>
      <c r="O26"/>
    </row>
    <row r="27" spans="1:15" ht="19.5" customHeight="1">
      <c r="A27" s="75" t="s">
        <v>13</v>
      </c>
      <c r="B27" s="78">
        <f>Datos!E10</f>
        <v>489.75</v>
      </c>
      <c r="C27" s="76"/>
      <c r="D27" s="79">
        <f>Datos!J10</f>
        <v>443</v>
      </c>
      <c r="E27" s="77"/>
      <c r="F27" s="77"/>
      <c r="G27" s="77"/>
      <c r="H27" s="77"/>
      <c r="I27" s="76"/>
      <c r="J27" s="79">
        <f>Datos!O10</f>
        <v>400.5</v>
      </c>
      <c r="K27" s="77"/>
      <c r="L27"/>
      <c r="M27"/>
      <c r="N27"/>
      <c r="O27"/>
    </row>
    <row r="28" spans="1:15" ht="19.5" customHeight="1">
      <c r="A28" s="16" t="s">
        <v>14</v>
      </c>
      <c r="B28" s="26">
        <f>Datos!E11</f>
        <v>498</v>
      </c>
      <c r="C28" s="23"/>
      <c r="D28" s="24">
        <f>Datos!J11</f>
        <v>457.25</v>
      </c>
      <c r="E28" s="25"/>
      <c r="F28" s="25"/>
      <c r="G28" s="25"/>
      <c r="H28" s="25"/>
      <c r="I28" s="23"/>
      <c r="J28" s="24">
        <f>Datos!O11</f>
        <v>401</v>
      </c>
      <c r="K28" s="25"/>
      <c r="L28"/>
      <c r="M28"/>
      <c r="N28"/>
      <c r="O28"/>
    </row>
    <row r="29" spans="1:15" ht="19.5" customHeight="1">
      <c r="A29" s="75" t="s">
        <v>15</v>
      </c>
      <c r="B29" s="88">
        <f>Datos!E12</f>
        <v>509.75</v>
      </c>
      <c r="C29" s="76"/>
      <c r="D29" s="79">
        <f>Datos!J12</f>
        <v>477</v>
      </c>
      <c r="E29" s="77"/>
      <c r="F29" s="77"/>
      <c r="G29" s="77"/>
      <c r="H29" s="77"/>
      <c r="I29" s="76"/>
      <c r="J29" s="79">
        <f>Datos!O12</f>
        <v>405</v>
      </c>
      <c r="K29" s="77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1">
        <f>Datos!E13</f>
        <v>519.5</v>
      </c>
      <c r="C31" s="23"/>
      <c r="D31" s="62">
        <f>Datos!J13</f>
        <v>492.5</v>
      </c>
      <c r="E31" s="25"/>
      <c r="F31" s="25"/>
      <c r="G31" s="25"/>
      <c r="H31" s="25"/>
      <c r="I31" s="23"/>
      <c r="J31" s="62">
        <f>Datos!O13</f>
        <v>414.5</v>
      </c>
      <c r="K31" s="25"/>
      <c r="L31"/>
      <c r="M31"/>
      <c r="N31"/>
      <c r="O31"/>
    </row>
    <row r="32" spans="1:15" ht="19.5" customHeight="1">
      <c r="A32" s="89" t="s">
        <v>12</v>
      </c>
      <c r="B32" s="88">
        <f>Datos!E14</f>
        <v>522.25</v>
      </c>
      <c r="C32" s="90"/>
      <c r="D32" s="91">
        <f>Datos!J14</f>
        <v>497.75</v>
      </c>
      <c r="E32" s="90"/>
      <c r="F32" s="90"/>
      <c r="G32" s="90"/>
      <c r="H32" s="90"/>
      <c r="I32" s="90"/>
      <c r="J32" s="91">
        <f>Datos!O14</f>
        <v>420</v>
      </c>
      <c r="K32" s="88"/>
      <c r="L32"/>
      <c r="M32"/>
      <c r="N32"/>
      <c r="O32"/>
    </row>
    <row r="33" spans="1:15" ht="19.5" customHeight="1">
      <c r="A33" s="16" t="s">
        <v>13</v>
      </c>
      <c r="B33" s="61">
        <f>Datos!E15</f>
        <v>517.25</v>
      </c>
      <c r="C33" s="23"/>
      <c r="D33" s="62">
        <f>Datos!J15</f>
        <v>494.25</v>
      </c>
      <c r="E33" s="25"/>
      <c r="F33" s="25"/>
      <c r="G33" s="25"/>
      <c r="H33" s="25"/>
      <c r="I33" s="23"/>
      <c r="J33" s="62">
        <f>Datos!O15</f>
        <v>423.75</v>
      </c>
      <c r="K33" s="25"/>
      <c r="L33"/>
      <c r="M33"/>
      <c r="N33"/>
      <c r="O33"/>
    </row>
    <row r="34" spans="1:15" ht="19.5" customHeight="1">
      <c r="A34" s="89" t="s">
        <v>14</v>
      </c>
      <c r="B34" s="88">
        <f>Datos!E16</f>
        <v>517.25</v>
      </c>
      <c r="C34" s="92"/>
      <c r="D34" s="91">
        <f>Datos!J16</f>
        <v>494.25</v>
      </c>
      <c r="E34" s="92"/>
      <c r="F34" s="92"/>
      <c r="G34" s="92"/>
      <c r="H34" s="92"/>
      <c r="I34" s="92"/>
      <c r="J34" s="91">
        <f>Datos!O16</f>
        <v>413.5</v>
      </c>
      <c r="K34" s="93"/>
      <c r="L34"/>
      <c r="M34"/>
      <c r="N34"/>
      <c r="O34"/>
    </row>
    <row r="35" spans="1:15" ht="19.5" customHeight="1">
      <c r="A35" s="57" t="s">
        <v>15</v>
      </c>
      <c r="B35" s="61">
        <f>Datos!E17</f>
        <v>531</v>
      </c>
      <c r="C35" s="67"/>
      <c r="D35" s="64">
        <f>Datos!J17</f>
        <v>507.25</v>
      </c>
      <c r="E35" s="67"/>
      <c r="F35" s="67"/>
      <c r="G35" s="67"/>
      <c r="H35" s="67"/>
      <c r="I35" s="67"/>
      <c r="J35" s="62">
        <f>Datos!O17</f>
        <v>414.5</v>
      </c>
      <c r="K35" s="58"/>
      <c r="L35"/>
      <c r="M35"/>
      <c r="N35"/>
      <c r="O35"/>
    </row>
    <row r="36" spans="1:15" ht="19.5" customHeight="1">
      <c r="A36" s="31" t="s">
        <v>16</v>
      </c>
      <c r="L36"/>
      <c r="M36"/>
      <c r="N36"/>
      <c r="O36"/>
    </row>
    <row r="37" spans="1:15" ht="19.5" customHeight="1">
      <c r="A37" s="39" t="s">
        <v>18</v>
      </c>
      <c r="B37" s="40">
        <v>0.36744</v>
      </c>
      <c r="D37" s="39" t="s">
        <v>19</v>
      </c>
      <c r="E37" s="1">
        <v>0.39368</v>
      </c>
      <c r="L37"/>
      <c r="M37"/>
      <c r="N37"/>
      <c r="O37" s="27"/>
    </row>
    <row r="38" spans="1:15" ht="19.5" customHeight="1">
      <c r="A38" s="30" t="s">
        <v>17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/>
      <c r="M38"/>
      <c r="N38"/>
      <c r="O38" s="27"/>
    </row>
    <row r="39" spans="12:15" ht="19.5" customHeight="1">
      <c r="L39"/>
      <c r="M39"/>
      <c r="N39"/>
      <c r="O39" s="27"/>
    </row>
    <row r="40" spans="12:15" ht="19.5" customHeight="1">
      <c r="L40"/>
      <c r="M40"/>
      <c r="N40"/>
      <c r="O40" s="27"/>
    </row>
    <row r="41" ht="19.5" customHeight="1"/>
    <row r="42" spans="1:2" ht="19.5" customHeight="1">
      <c r="A42" s="34"/>
      <c r="B42" s="32"/>
    </row>
    <row r="43" spans="1:2" ht="19.5" customHeight="1">
      <c r="A43" s="37"/>
      <c r="B43" s="33"/>
    </row>
    <row r="44" spans="1:2" ht="19.5" customHeight="1">
      <c r="A44" s="37"/>
      <c r="B44" s="33"/>
    </row>
    <row r="45" spans="1:2" ht="15">
      <c r="A45" s="37"/>
      <c r="B45" s="35"/>
    </row>
    <row r="46" spans="1:2" ht="15">
      <c r="A46" s="36"/>
      <c r="B46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3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  <ignoredErrors>
    <ignoredError sqref="J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55468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0"/>
      <c r="B1" s="70"/>
      <c r="C1" s="70"/>
      <c r="D1" s="70"/>
      <c r="E1" s="70"/>
      <c r="F1" s="2"/>
      <c r="G1" s="2"/>
      <c r="H1" s="2"/>
      <c r="I1" s="2"/>
      <c r="J1" s="2"/>
      <c r="K1" s="2"/>
    </row>
    <row r="2" spans="1:11" ht="18">
      <c r="A2" s="70"/>
      <c r="B2" s="70"/>
      <c r="C2" s="70"/>
      <c r="D2" s="70"/>
      <c r="E2" s="70"/>
      <c r="F2" s="2"/>
      <c r="G2" s="2"/>
      <c r="H2" s="2"/>
      <c r="I2" s="2"/>
      <c r="J2" s="2"/>
      <c r="K2" s="2"/>
    </row>
    <row r="3" spans="1:11" ht="18">
      <c r="A3" s="70"/>
      <c r="B3" s="70"/>
      <c r="C3" s="70"/>
      <c r="D3" s="70"/>
      <c r="E3" s="70"/>
      <c r="F3" s="2"/>
      <c r="G3" s="2"/>
      <c r="H3" s="2"/>
      <c r="I3" s="2"/>
      <c r="J3" s="2"/>
      <c r="K3" s="2"/>
    </row>
    <row r="4" spans="1:11" ht="18">
      <c r="A4" s="70"/>
      <c r="B4" s="70"/>
      <c r="C4" s="70"/>
      <c r="D4" s="70"/>
      <c r="E4" s="70"/>
      <c r="F4" s="2"/>
      <c r="G4" s="2"/>
      <c r="H4" s="2"/>
      <c r="I4" s="2"/>
      <c r="J4" s="2"/>
      <c r="K4" s="2"/>
    </row>
    <row r="5" spans="1:11" ht="20.25" customHeight="1">
      <c r="A5" s="71"/>
      <c r="B5" s="71"/>
      <c r="C5" s="71"/>
      <c r="D5" s="71"/>
      <c r="E5" s="71"/>
      <c r="F5" s="3"/>
      <c r="G5" s="3"/>
      <c r="H5" s="3"/>
      <c r="I5" s="3"/>
      <c r="J5" s="3"/>
      <c r="K5" s="3"/>
    </row>
    <row r="6" spans="1:11" ht="21" customHeight="1">
      <c r="A6" s="71"/>
      <c r="B6" s="71"/>
      <c r="C6" s="71"/>
      <c r="D6" s="71"/>
      <c r="E6" s="71"/>
      <c r="F6" s="3"/>
      <c r="G6" s="3"/>
      <c r="H6" s="3"/>
      <c r="I6" s="3"/>
      <c r="J6" s="3"/>
      <c r="K6" s="3"/>
    </row>
    <row r="7" spans="1:11" ht="15.75">
      <c r="A7" s="72"/>
      <c r="B7" s="72"/>
      <c r="C7" s="72"/>
      <c r="D7" s="72"/>
      <c r="E7" s="73" t="str">
        <f>Datos!G24</f>
        <v>Agosto</v>
      </c>
      <c r="F7" s="3">
        <f>Datos!I24</f>
        <v>2019</v>
      </c>
      <c r="G7" s="3"/>
      <c r="H7" s="3"/>
      <c r="I7" s="3"/>
      <c r="J7" s="4" t="str">
        <f>Datos!D24</f>
        <v>Lunes</v>
      </c>
      <c r="K7" s="3">
        <f>Datos!E24</f>
        <v>19</v>
      </c>
    </row>
    <row r="8" spans="1:11" ht="6" customHeight="1">
      <c r="A8" s="71"/>
      <c r="B8" s="71"/>
      <c r="C8" s="71"/>
      <c r="D8" s="71"/>
      <c r="E8" s="3"/>
      <c r="F8" s="3"/>
      <c r="G8" s="3"/>
      <c r="H8" s="3"/>
      <c r="I8" s="3"/>
      <c r="J8" s="3"/>
      <c r="K8" s="3"/>
    </row>
    <row r="9" spans="1:11" ht="15.75">
      <c r="A9" s="140" t="s">
        <v>70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3" t="s">
        <v>47</v>
      </c>
      <c r="B15" s="54"/>
      <c r="C15" s="55"/>
      <c r="D15" s="63"/>
      <c r="E15" s="68"/>
      <c r="F15" s="136"/>
      <c r="G15" s="84"/>
      <c r="H15" s="84"/>
      <c r="I15" s="84"/>
      <c r="J15" s="63"/>
      <c r="K15" s="54"/>
    </row>
    <row r="16" spans="1:11" ht="19.5" customHeight="1">
      <c r="A16" s="16" t="s">
        <v>13</v>
      </c>
      <c r="B16" s="61"/>
      <c r="C16" s="23"/>
      <c r="D16" s="62"/>
      <c r="E16" s="25"/>
      <c r="F16" s="25"/>
      <c r="G16" s="111"/>
      <c r="H16" s="111"/>
      <c r="I16" s="112"/>
      <c r="J16" s="62"/>
      <c r="K16" s="81"/>
    </row>
    <row r="17" spans="1:11" ht="19.5" customHeight="1">
      <c r="A17" s="53" t="s">
        <v>48</v>
      </c>
      <c r="B17" s="54"/>
      <c r="C17" s="68"/>
      <c r="D17" s="63"/>
      <c r="E17" s="68"/>
      <c r="F17" s="68"/>
      <c r="G17" s="84"/>
      <c r="H17" s="84"/>
      <c r="I17" s="84"/>
      <c r="J17" s="63"/>
      <c r="K17" s="54"/>
    </row>
    <row r="18" spans="1:11" ht="19.5" customHeight="1">
      <c r="A18" s="57" t="s">
        <v>14</v>
      </c>
      <c r="B18" s="58">
        <f>BUSHEL!B18*TONELADA!$B$43</f>
        <v>171.04332</v>
      </c>
      <c r="C18" s="94">
        <v>205.9</v>
      </c>
      <c r="D18" s="62">
        <f>BUSHEL!D18*BUSHEL!B37</f>
        <v>143.7609</v>
      </c>
      <c r="E18" s="94">
        <v>206.2</v>
      </c>
      <c r="F18" s="94" t="s">
        <v>45</v>
      </c>
      <c r="G18" s="111">
        <f>BUSHEL!G18*TONELADA!$B$43</f>
        <v>217.2489</v>
      </c>
      <c r="H18" s="111">
        <f>BUSHEL!H18*TONELADA!$B$43</f>
        <v>206.2257</v>
      </c>
      <c r="I18" s="112">
        <f>BUSHEL!I18*TONELADA!$B$43</f>
        <v>198.8769</v>
      </c>
      <c r="J18" s="64">
        <f>BUSHEL!J18*$E$43</f>
        <v>143.6932</v>
      </c>
      <c r="K18" s="81">
        <f>BUSHEL!K18*$E$43</f>
        <v>165.3456</v>
      </c>
    </row>
    <row r="19" spans="1:11" ht="19.5" customHeight="1">
      <c r="A19" s="53" t="s">
        <v>49</v>
      </c>
      <c r="B19" s="54"/>
      <c r="C19" s="55">
        <v>205.9</v>
      </c>
      <c r="D19" s="63"/>
      <c r="E19" s="68">
        <v>206.2</v>
      </c>
      <c r="F19" s="68"/>
      <c r="G19" s="84">
        <f>BUSHEL!G19*TONELADA!$B$43</f>
        <v>219.26981999999998</v>
      </c>
      <c r="H19" s="84">
        <f>BUSHEL!H19*TONELADA!$B$43</f>
        <v>208.24662</v>
      </c>
      <c r="I19" s="84">
        <f>BUSHEL!I19*TONELADA!$B$43</f>
        <v>200.89782</v>
      </c>
      <c r="J19" s="63"/>
      <c r="K19" s="54">
        <f>BUSHEL!K19*$E$43</f>
        <v>167.11715999999998</v>
      </c>
    </row>
    <row r="20" spans="1:11" ht="19.5" customHeight="1">
      <c r="A20" s="57" t="s">
        <v>38</v>
      </c>
      <c r="B20" s="58"/>
      <c r="C20" s="67">
        <v>208.5</v>
      </c>
      <c r="D20" s="64"/>
      <c r="E20" s="94">
        <v>211.9</v>
      </c>
      <c r="F20" s="94"/>
      <c r="G20" s="111">
        <f>BUSHEL!G20*TONELADA!$B$43</f>
        <v>219.26981999999998</v>
      </c>
      <c r="H20" s="111">
        <f>BUSHEL!H20*TONELADA!$B$43</f>
        <v>208.24662</v>
      </c>
      <c r="I20" s="112">
        <f>BUSHEL!I20*TONELADA!$B$43</f>
        <v>200.89782</v>
      </c>
      <c r="J20" s="64"/>
      <c r="K20" s="81">
        <f>BUSHEL!K20*$E$43</f>
        <v>167.11715999999998</v>
      </c>
    </row>
    <row r="21" spans="1:11" ht="19.5" customHeight="1">
      <c r="A21" s="53" t="s">
        <v>15</v>
      </c>
      <c r="B21" s="54">
        <f>BUSHEL!B21*TONELADA!$B$43</f>
        <v>173.6154</v>
      </c>
      <c r="C21" s="55">
        <v>208.5</v>
      </c>
      <c r="D21" s="63">
        <f>BUSHEL!D21*BUSHEL!B37</f>
        <v>149.45622</v>
      </c>
      <c r="E21" s="68">
        <v>211.9</v>
      </c>
      <c r="F21" s="68"/>
      <c r="G21" s="84">
        <f>BUSHEL!G21*TONELADA!$B$43</f>
        <v>219.26981999999998</v>
      </c>
      <c r="H21" s="84">
        <f>BUSHEL!H21*TONELADA!$B$43</f>
        <v>208.24662</v>
      </c>
      <c r="I21" s="84">
        <f>BUSHEL!I21*TONELADA!$B$43</f>
        <v>200.89782</v>
      </c>
      <c r="J21" s="63">
        <f>BUSHEL!J21*$E$43</f>
        <v>147.43316</v>
      </c>
      <c r="K21" s="54"/>
    </row>
    <row r="22" spans="1:11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17"/>
      <c r="J22" s="18"/>
      <c r="K22" s="19"/>
    </row>
    <row r="23" spans="1:11" ht="19.5" customHeight="1">
      <c r="A23" s="57" t="s">
        <v>43</v>
      </c>
      <c r="B23" s="58"/>
      <c r="C23" s="74"/>
      <c r="D23" s="59"/>
      <c r="E23" s="67"/>
      <c r="F23" s="67"/>
      <c r="G23" s="86"/>
      <c r="H23" s="86"/>
      <c r="I23" s="87"/>
      <c r="J23" s="59"/>
      <c r="K23" s="81"/>
    </row>
    <row r="24" spans="1:11" ht="19.5" customHeight="1">
      <c r="A24" s="53" t="s">
        <v>44</v>
      </c>
      <c r="B24" s="54"/>
      <c r="C24" s="83"/>
      <c r="D24" s="56"/>
      <c r="E24" s="55"/>
      <c r="F24" s="55"/>
      <c r="G24" s="84"/>
      <c r="H24" s="84"/>
      <c r="I24" s="84"/>
      <c r="J24" s="63"/>
      <c r="K24" s="54"/>
    </row>
    <row r="25" spans="1:11" ht="19.5" customHeight="1">
      <c r="A25" s="16" t="s">
        <v>11</v>
      </c>
      <c r="B25" s="61">
        <f>BUSHEL!B25*TONELADA!$B$43</f>
        <v>176.18748</v>
      </c>
      <c r="C25" s="23"/>
      <c r="D25" s="62">
        <f>BUSHEL!D25*BUSHEL!B37</f>
        <v>155.2434</v>
      </c>
      <c r="E25" s="25"/>
      <c r="F25" s="25"/>
      <c r="G25" s="25"/>
      <c r="H25" s="25"/>
      <c r="I25" s="23"/>
      <c r="J25" s="62">
        <f>BUSHEL!J25*$E$43</f>
        <v>152.35415999999998</v>
      </c>
      <c r="K25" s="25"/>
    </row>
    <row r="26" spans="1:11" ht="19.5" customHeight="1">
      <c r="A26" s="53" t="s">
        <v>46</v>
      </c>
      <c r="B26" s="54"/>
      <c r="C26" s="83"/>
      <c r="D26" s="56"/>
      <c r="E26" s="55"/>
      <c r="F26" s="84"/>
      <c r="G26" s="84"/>
      <c r="H26" s="84"/>
      <c r="I26" s="85"/>
      <c r="J26" s="56"/>
      <c r="K26" s="54"/>
    </row>
    <row r="27" spans="1:11" ht="19.5" customHeight="1">
      <c r="A27" s="134" t="s">
        <v>12</v>
      </c>
      <c r="B27" s="61">
        <f>BUSHEL!B26*TONELADA!$B$43</f>
        <v>178.20839999999998</v>
      </c>
      <c r="C27" s="135"/>
      <c r="D27" s="62">
        <f>IF(BUSHEL!D26&gt;0,BUSHEL!D26*TONELADA!$B$43,"")</f>
        <v>159.19338</v>
      </c>
      <c r="E27" s="135"/>
      <c r="F27" s="135"/>
      <c r="G27" s="135"/>
      <c r="H27" s="135"/>
      <c r="I27" s="135"/>
      <c r="J27" s="62">
        <f>BUSHEL!J26*$E$43</f>
        <v>155.20834</v>
      </c>
      <c r="K27" s="61"/>
    </row>
    <row r="28" spans="1:11" ht="19.5" customHeight="1">
      <c r="A28" s="53" t="s">
        <v>47</v>
      </c>
      <c r="B28" s="54"/>
      <c r="C28" s="55"/>
      <c r="D28" s="63"/>
      <c r="E28" s="55"/>
      <c r="F28" s="55"/>
      <c r="G28" s="84"/>
      <c r="H28" s="84"/>
      <c r="I28" s="84"/>
      <c r="J28" s="63"/>
      <c r="K28" s="54"/>
    </row>
    <row r="29" spans="1:11" ht="19.5" customHeight="1">
      <c r="A29" s="16" t="s">
        <v>13</v>
      </c>
      <c r="B29" s="61">
        <f>BUSHEL!B27*TONELADA!$B$43</f>
        <v>179.95373999999998</v>
      </c>
      <c r="C29" s="23"/>
      <c r="D29" s="62">
        <f>IF(BUSHEL!D27&gt;0,BUSHEL!D27*TONELADA!$B$43,"")</f>
        <v>162.77591999999999</v>
      </c>
      <c r="E29" s="25"/>
      <c r="F29" s="25"/>
      <c r="G29" s="25"/>
      <c r="H29" s="25"/>
      <c r="I29" s="23"/>
      <c r="J29" s="62">
        <f>BUSHEL!J27*$E$43</f>
        <v>157.66884</v>
      </c>
      <c r="K29" s="25"/>
    </row>
    <row r="30" spans="1:11" ht="19.5" customHeight="1">
      <c r="A30" s="53" t="s">
        <v>48</v>
      </c>
      <c r="B30" s="54"/>
      <c r="C30" s="68"/>
      <c r="D30" s="63"/>
      <c r="E30" s="68"/>
      <c r="F30" s="68"/>
      <c r="G30" s="68"/>
      <c r="H30" s="68"/>
      <c r="I30" s="68"/>
      <c r="J30" s="63"/>
      <c r="K30" s="69"/>
    </row>
    <row r="31" spans="1:11" ht="19.5" customHeight="1">
      <c r="A31" s="134" t="s">
        <v>14</v>
      </c>
      <c r="B31" s="61">
        <f>BUSHEL!B28*TONELADA!$B$43</f>
        <v>182.98512</v>
      </c>
      <c r="C31" s="135"/>
      <c r="D31" s="62">
        <f>IF(BUSHEL!D28&gt;0,BUSHEL!D28*TONELADA!$B$43,"")</f>
        <v>168.01193999999998</v>
      </c>
      <c r="E31" s="135"/>
      <c r="F31" s="135"/>
      <c r="G31" s="135"/>
      <c r="H31" s="135"/>
      <c r="I31" s="135"/>
      <c r="J31" s="62">
        <f>BUSHEL!J28*$E$43</f>
        <v>157.86568</v>
      </c>
      <c r="K31" s="61"/>
    </row>
    <row r="32" spans="1:11" ht="19.5" customHeight="1">
      <c r="A32" s="53" t="s">
        <v>49</v>
      </c>
      <c r="B32" s="54"/>
      <c r="C32" s="55"/>
      <c r="D32" s="63"/>
      <c r="E32" s="55"/>
      <c r="F32" s="55"/>
      <c r="G32" s="55"/>
      <c r="H32" s="68"/>
      <c r="I32" s="68"/>
      <c r="J32" s="63"/>
      <c r="K32" s="69"/>
    </row>
    <row r="33" spans="1:11" ht="19.5" customHeight="1">
      <c r="A33" s="57" t="s">
        <v>38</v>
      </c>
      <c r="B33" s="58"/>
      <c r="C33" s="67"/>
      <c r="D33" s="64"/>
      <c r="E33" s="67"/>
      <c r="F33" s="67"/>
      <c r="G33" s="67"/>
      <c r="H33" s="94"/>
      <c r="I33" s="94"/>
      <c r="J33" s="64"/>
      <c r="K33" s="95"/>
    </row>
    <row r="34" spans="1:11" ht="19.5" customHeight="1">
      <c r="A34" s="53" t="s">
        <v>15</v>
      </c>
      <c r="B34" s="54">
        <f>BUSHEL!B29*TONELADA!$B$43</f>
        <v>187.30254</v>
      </c>
      <c r="C34" s="55"/>
      <c r="D34" s="63">
        <f>IF(BUSHEL!D29&gt;0,BUSHEL!D29*TONELADA!$B$43,"")</f>
        <v>175.26888</v>
      </c>
      <c r="E34" s="55"/>
      <c r="F34" s="55"/>
      <c r="G34" s="55"/>
      <c r="H34" s="55"/>
      <c r="I34" s="55"/>
      <c r="J34" s="63">
        <f>BUSHEL!J29*$E$43</f>
        <v>159.44039999999998</v>
      </c>
      <c r="K34" s="54"/>
    </row>
    <row r="35" spans="1:11" ht="19.5" customHeight="1">
      <c r="A35" s="16">
        <v>2021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1">
        <f>BUSHEL!B31*TONELADA!$B$43</f>
        <v>190.88508</v>
      </c>
      <c r="C36" s="23"/>
      <c r="D36" s="62">
        <f>IF(BUSHEL!D31&gt;0,BUSHEL!D31*TONELADA!$B$43,"")</f>
        <v>180.9642</v>
      </c>
      <c r="E36" s="25"/>
      <c r="F36" s="25"/>
      <c r="G36" s="25"/>
      <c r="H36" s="25"/>
      <c r="I36" s="23"/>
      <c r="J36" s="62">
        <f>BUSHEL!J31*$E$43</f>
        <v>163.18035999999998</v>
      </c>
      <c r="K36" s="25"/>
    </row>
    <row r="37" spans="1:11" ht="19.5" customHeight="1">
      <c r="A37" s="53" t="s">
        <v>12</v>
      </c>
      <c r="B37" s="54">
        <f>BUSHEL!B32*TONELADA!$B$43</f>
        <v>191.89553999999998</v>
      </c>
      <c r="C37" s="55"/>
      <c r="D37" s="63">
        <f>IF(BUSHEL!D32&gt;0,BUSHEL!D32*TONELADA!$B$43,"")</f>
        <v>182.89326</v>
      </c>
      <c r="E37" s="55"/>
      <c r="F37" s="55"/>
      <c r="G37" s="55"/>
      <c r="H37" s="55"/>
      <c r="I37" s="55"/>
      <c r="J37" s="63">
        <f>BUSHEL!J32*$E$43</f>
        <v>165.3456</v>
      </c>
      <c r="K37" s="54"/>
    </row>
    <row r="38" spans="1:11" ht="19.5" customHeight="1">
      <c r="A38" s="16" t="s">
        <v>13</v>
      </c>
      <c r="B38" s="61">
        <f>BUSHEL!B33*TONELADA!$B$43</f>
        <v>190.05834</v>
      </c>
      <c r="C38" s="23"/>
      <c r="D38" s="62">
        <f>IF(BUSHEL!D33&gt;0,BUSHEL!D33*TONELADA!$B$43,"")</f>
        <v>181.60721999999998</v>
      </c>
      <c r="E38" s="25"/>
      <c r="F38" s="25"/>
      <c r="G38" s="25"/>
      <c r="H38" s="25"/>
      <c r="I38" s="23"/>
      <c r="J38" s="62">
        <f>BUSHEL!J33*$E$43</f>
        <v>166.8219</v>
      </c>
      <c r="K38" s="25"/>
    </row>
    <row r="39" spans="1:11" ht="19.5" customHeight="1">
      <c r="A39" s="66" t="s">
        <v>14</v>
      </c>
      <c r="B39" s="88">
        <f>BUSHEL!B34*TONELADA!$B$43</f>
        <v>190.05834</v>
      </c>
      <c r="C39" s="68"/>
      <c r="D39" s="63">
        <f>IF(BUSHEL!D34&gt;0,BUSHEL!D34*TONELADA!$B$43,"")</f>
        <v>181.60721999999998</v>
      </c>
      <c r="E39" s="68"/>
      <c r="F39" s="68"/>
      <c r="G39" s="68"/>
      <c r="H39" s="68"/>
      <c r="I39" s="68"/>
      <c r="J39" s="63">
        <f>BUSHEL!J34*$E$43</f>
        <v>162.78668</v>
      </c>
      <c r="K39" s="69"/>
    </row>
    <row r="40" spans="1:11" ht="19.5" customHeight="1">
      <c r="A40" s="57" t="s">
        <v>15</v>
      </c>
      <c r="B40" s="61">
        <f>BUSHEL!B35*TONELADA!$B$43</f>
        <v>195.11064</v>
      </c>
      <c r="C40" s="67"/>
      <c r="D40" s="62">
        <f>IF(BUSHEL!D35&gt;0,BUSHEL!D35*TONELADA!$B$43,"")</f>
        <v>186.38394</v>
      </c>
      <c r="E40" s="67"/>
      <c r="F40" s="67"/>
      <c r="G40" s="67"/>
      <c r="H40" s="67"/>
      <c r="I40" s="67"/>
      <c r="J40" s="62">
        <f>BUSHEL!J35*$E$43</f>
        <v>163.18035999999998</v>
      </c>
      <c r="K40" s="58"/>
    </row>
    <row r="41" spans="1:11" ht="15.75">
      <c r="A41" s="28" t="s">
        <v>71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0" sqref="B10:C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97">
        <v>2019</v>
      </c>
      <c r="B5" s="98"/>
      <c r="C5" s="99"/>
    </row>
    <row r="6" spans="1:3" ht="15">
      <c r="A6" s="47" t="s">
        <v>115</v>
      </c>
      <c r="B6" s="80"/>
      <c r="C6" s="96"/>
    </row>
    <row r="7" spans="1:3" ht="15">
      <c r="A7" s="44" t="s">
        <v>116</v>
      </c>
      <c r="B7" s="48"/>
      <c r="C7" s="48"/>
    </row>
    <row r="8" spans="1:3" ht="15">
      <c r="A8" s="47" t="s">
        <v>119</v>
      </c>
      <c r="B8" s="80"/>
      <c r="C8" s="96"/>
    </row>
    <row r="9" spans="1:3" ht="15">
      <c r="A9" s="44" t="s">
        <v>120</v>
      </c>
      <c r="B9" s="48"/>
      <c r="C9" s="48"/>
    </row>
    <row r="10" spans="1:3" ht="15">
      <c r="A10" s="47" t="s">
        <v>121</v>
      </c>
      <c r="B10" s="80"/>
      <c r="C10" s="96"/>
    </row>
    <row r="11" spans="1:3" ht="15">
      <c r="A11" s="44" t="s">
        <v>122</v>
      </c>
      <c r="B11" s="48">
        <v>95</v>
      </c>
      <c r="C11" s="48" t="s">
        <v>126</v>
      </c>
    </row>
    <row r="12" spans="1:3" ht="15">
      <c r="A12" s="47" t="s">
        <v>127</v>
      </c>
      <c r="B12" s="80">
        <v>95</v>
      </c>
      <c r="C12" s="96" t="s">
        <v>130</v>
      </c>
    </row>
    <row r="13" spans="1:3" ht="15">
      <c r="A13" s="44" t="s">
        <v>128</v>
      </c>
      <c r="B13" s="48">
        <v>95</v>
      </c>
      <c r="C13" s="48" t="s">
        <v>130</v>
      </c>
    </row>
    <row r="14" spans="1:3" ht="15">
      <c r="A14" s="47" t="s">
        <v>129</v>
      </c>
      <c r="B14" s="80">
        <v>100</v>
      </c>
      <c r="C14" s="96" t="s">
        <v>130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15" sqref="F15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6.5" thickBot="1">
      <c r="A4" s="46"/>
      <c r="B4" s="49">
        <v>0.12</v>
      </c>
      <c r="C4" s="50">
        <v>0.13</v>
      </c>
      <c r="D4" s="122">
        <v>0.125</v>
      </c>
      <c r="E4" s="122">
        <v>0.115</v>
      </c>
      <c r="F4" s="122">
        <v>0.11</v>
      </c>
      <c r="G4" s="123" t="s">
        <v>28</v>
      </c>
    </row>
    <row r="5" spans="1:7" ht="15.75">
      <c r="A5" s="113">
        <v>2019</v>
      </c>
      <c r="B5" s="114"/>
      <c r="C5" s="114"/>
      <c r="D5" s="124"/>
      <c r="E5" s="125"/>
      <c r="F5" s="125"/>
      <c r="G5" s="126"/>
    </row>
    <row r="6" spans="1:7" ht="15">
      <c r="A6" s="104" t="s">
        <v>117</v>
      </c>
      <c r="B6" s="105"/>
      <c r="C6" s="120"/>
      <c r="D6" s="127"/>
      <c r="E6" s="106"/>
      <c r="F6" s="106"/>
      <c r="G6" s="128"/>
    </row>
    <row r="7" spans="1:7" ht="15">
      <c r="A7" s="44" t="s">
        <v>118</v>
      </c>
      <c r="B7" s="48"/>
      <c r="C7" s="121"/>
      <c r="D7" s="129"/>
      <c r="E7" s="45"/>
      <c r="F7" s="45"/>
      <c r="G7" s="130"/>
    </row>
    <row r="8" spans="1:7" ht="15">
      <c r="A8" s="104" t="s">
        <v>119</v>
      </c>
      <c r="B8" s="105"/>
      <c r="C8" s="120"/>
      <c r="D8" s="127"/>
      <c r="E8" s="106"/>
      <c r="F8" s="106"/>
      <c r="G8" s="128"/>
    </row>
    <row r="9" spans="1:7" s="107" customFormat="1" ht="15">
      <c r="A9" s="44" t="s">
        <v>120</v>
      </c>
      <c r="B9" s="48"/>
      <c r="C9" s="121"/>
      <c r="D9" s="129"/>
      <c r="E9" s="45"/>
      <c r="F9" s="45"/>
      <c r="G9" s="130"/>
    </row>
    <row r="10" spans="1:7" ht="15">
      <c r="A10" s="104" t="s">
        <v>121</v>
      </c>
      <c r="B10" s="105"/>
      <c r="C10" s="120"/>
      <c r="D10" s="127"/>
      <c r="E10" s="106"/>
      <c r="F10" s="106"/>
      <c r="G10" s="128"/>
    </row>
    <row r="11" spans="1:8" ht="15">
      <c r="A11" s="44" t="s">
        <v>122</v>
      </c>
      <c r="B11" s="48">
        <v>175</v>
      </c>
      <c r="C11" s="121"/>
      <c r="D11" s="129">
        <v>200</v>
      </c>
      <c r="E11" s="45">
        <v>170</v>
      </c>
      <c r="F11" s="45">
        <v>150</v>
      </c>
      <c r="G11" s="130" t="s">
        <v>126</v>
      </c>
      <c r="H11" s="118" t="s">
        <v>123</v>
      </c>
    </row>
    <row r="12" spans="1:7" ht="15">
      <c r="A12" s="104" t="s">
        <v>124</v>
      </c>
      <c r="B12" s="105">
        <v>172</v>
      </c>
      <c r="C12" s="120"/>
      <c r="D12" s="127">
        <v>190</v>
      </c>
      <c r="E12" s="106">
        <v>160</v>
      </c>
      <c r="F12" s="106">
        <v>140</v>
      </c>
      <c r="G12" s="128" t="s">
        <v>130</v>
      </c>
    </row>
    <row r="13" spans="1:7" ht="15">
      <c r="A13" s="44" t="s">
        <v>125</v>
      </c>
      <c r="B13" s="48">
        <v>172</v>
      </c>
      <c r="C13" s="121"/>
      <c r="D13" s="129">
        <v>190</v>
      </c>
      <c r="E13" s="45">
        <v>160</v>
      </c>
      <c r="F13" s="45">
        <v>140</v>
      </c>
      <c r="G13" s="130" t="s">
        <v>130</v>
      </c>
    </row>
    <row r="14" spans="1:7" ht="15">
      <c r="A14" s="104" t="s">
        <v>131</v>
      </c>
      <c r="B14" s="105">
        <v>170</v>
      </c>
      <c r="C14" s="120"/>
      <c r="D14" s="127">
        <v>190</v>
      </c>
      <c r="E14" s="106">
        <v>160</v>
      </c>
      <c r="F14" s="106">
        <v>140</v>
      </c>
      <c r="G14" s="128" t="s">
        <v>130</v>
      </c>
    </row>
    <row r="15" spans="1:7" ht="16.5" thickBot="1">
      <c r="A15" s="119">
        <v>2020</v>
      </c>
      <c r="B15" s="48"/>
      <c r="C15" s="121"/>
      <c r="D15" s="131"/>
      <c r="E15" s="132"/>
      <c r="F15" s="132"/>
      <c r="G15" s="133"/>
    </row>
    <row r="16" spans="1:6" ht="15">
      <c r="A16" s="108"/>
      <c r="B16" s="108" t="s">
        <v>72</v>
      </c>
      <c r="C16" s="108"/>
      <c r="D16" s="108" t="s">
        <v>73</v>
      </c>
      <c r="E16" s="108" t="s">
        <v>73</v>
      </c>
      <c r="F16" s="108" t="s">
        <v>73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164</v>
      </c>
    </row>
    <row r="26" ht="15">
      <c r="A26" t="s">
        <v>76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A12" sqref="A12:C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0">
        <v>2019</v>
      </c>
      <c r="B6" s="101"/>
      <c r="C6" s="102"/>
    </row>
    <row r="7" spans="1:3" ht="15">
      <c r="A7" s="46" t="s">
        <v>117</v>
      </c>
      <c r="B7" s="38"/>
      <c r="C7" s="38"/>
    </row>
    <row r="8" spans="1:3" ht="15">
      <c r="A8" s="44" t="s">
        <v>118</v>
      </c>
      <c r="B8" s="45"/>
      <c r="C8" s="45"/>
    </row>
    <row r="9" spans="1:3" ht="15">
      <c r="A9" s="46" t="s">
        <v>119</v>
      </c>
      <c r="B9" s="38"/>
      <c r="C9" s="38"/>
    </row>
    <row r="10" spans="1:3" ht="15">
      <c r="A10" s="44" t="s">
        <v>120</v>
      </c>
      <c r="B10" s="45"/>
      <c r="C10" s="45"/>
    </row>
    <row r="11" spans="1:3" ht="15">
      <c r="A11" s="46" t="s">
        <v>121</v>
      </c>
      <c r="B11" s="38"/>
      <c r="C11" s="38"/>
    </row>
    <row r="12" spans="1:3" ht="15">
      <c r="A12" s="44" t="s">
        <v>122</v>
      </c>
      <c r="B12" s="45">
        <v>55</v>
      </c>
      <c r="C12" s="45" t="s">
        <v>126</v>
      </c>
    </row>
    <row r="13" spans="1:3" ht="15">
      <c r="A13" s="46" t="s">
        <v>127</v>
      </c>
      <c r="B13" s="38">
        <v>50</v>
      </c>
      <c r="C13" s="38" t="s">
        <v>130</v>
      </c>
    </row>
    <row r="14" spans="1:3" ht="15">
      <c r="A14" s="44" t="s">
        <v>125</v>
      </c>
      <c r="B14" s="45">
        <v>50</v>
      </c>
      <c r="C14" s="45" t="s">
        <v>130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1" customWidth="1"/>
    <col min="2" max="2" width="6.4453125" style="51" customWidth="1"/>
    <col min="3" max="3" width="22.10546875" style="51" customWidth="1"/>
    <col min="4" max="4" width="11.6640625" style="51" customWidth="1"/>
    <col min="5" max="5" width="8.3359375" style="51" customWidth="1"/>
    <col min="6" max="6" width="7.6640625" style="51" customWidth="1"/>
    <col min="7" max="7" width="8.10546875" style="51" customWidth="1"/>
    <col min="8" max="8" width="18.5546875" style="51" customWidth="1"/>
    <col min="9" max="9" width="10.6640625" style="51" customWidth="1"/>
    <col min="10" max="10" width="10.3359375" style="51" customWidth="1"/>
    <col min="11" max="11" width="9.88671875" style="51" customWidth="1"/>
    <col min="12" max="12" width="5.6640625" style="51" customWidth="1"/>
    <col min="13" max="13" width="12.5546875" style="51" customWidth="1"/>
    <col min="14" max="14" width="10.77734375" style="51" customWidth="1"/>
    <col min="15" max="15" width="9.99609375" style="51" customWidth="1"/>
    <col min="16" max="16384" width="12.4453125" style="51" customWidth="1"/>
  </cols>
  <sheetData>
    <row r="1" ht="15">
      <c r="A1" s="51" t="s">
        <v>31</v>
      </c>
    </row>
    <row r="2" spans="3:13" ht="15">
      <c r="C2" s="51" t="s">
        <v>32</v>
      </c>
      <c r="H2" s="51" t="s">
        <v>33</v>
      </c>
      <c r="M2" s="51" t="s">
        <v>34</v>
      </c>
    </row>
    <row r="3" spans="2:13" ht="15">
      <c r="B3"/>
      <c r="C3"/>
      <c r="D3" s="60"/>
      <c r="E3" s="27"/>
      <c r="F3"/>
      <c r="G3"/>
      <c r="H3" s="60"/>
      <c r="I3" s="27"/>
      <c r="J3"/>
      <c r="K3"/>
      <c r="L3" s="60"/>
      <c r="M3" s="27"/>
    </row>
    <row r="4" spans="2:14" ht="15">
      <c r="B4"/>
      <c r="C4"/>
      <c r="D4" s="60"/>
      <c r="E4" s="27"/>
      <c r="F4"/>
      <c r="G4"/>
      <c r="H4" s="60"/>
      <c r="I4" s="27"/>
      <c r="K4"/>
      <c r="L4"/>
      <c r="M4" s="60"/>
      <c r="N4" s="27"/>
    </row>
    <row r="5" spans="2:13" ht="15">
      <c r="B5"/>
      <c r="C5"/>
      <c r="D5" s="60"/>
      <c r="E5" s="27"/>
      <c r="F5"/>
      <c r="G5" s="60"/>
      <c r="H5" s="60"/>
      <c r="J5"/>
      <c r="K5"/>
      <c r="L5" s="60"/>
      <c r="M5" s="60"/>
    </row>
    <row r="6" spans="2:15" ht="15">
      <c r="B6" t="s">
        <v>50</v>
      </c>
      <c r="C6" t="s">
        <v>51</v>
      </c>
      <c r="D6" s="60">
        <v>43696</v>
      </c>
      <c r="E6">
        <v>465.5</v>
      </c>
      <c r="F6">
        <v>458.25</v>
      </c>
      <c r="G6" t="s">
        <v>52</v>
      </c>
      <c r="H6" t="s">
        <v>53</v>
      </c>
      <c r="I6" s="60">
        <v>43696</v>
      </c>
      <c r="J6">
        <v>391.25</v>
      </c>
      <c r="K6">
        <v>385.5</v>
      </c>
      <c r="L6" t="s">
        <v>97</v>
      </c>
      <c r="M6" t="s">
        <v>98</v>
      </c>
      <c r="N6" s="60">
        <v>43696</v>
      </c>
      <c r="O6">
        <v>365</v>
      </c>
    </row>
    <row r="7" spans="2:15" ht="15">
      <c r="B7" t="s">
        <v>54</v>
      </c>
      <c r="C7" t="s">
        <v>55</v>
      </c>
      <c r="D7" s="60">
        <v>43696</v>
      </c>
      <c r="E7">
        <v>472.5</v>
      </c>
      <c r="F7">
        <v>465</v>
      </c>
      <c r="G7" t="s">
        <v>56</v>
      </c>
      <c r="H7" t="s">
        <v>57</v>
      </c>
      <c r="I7" s="60">
        <v>43696</v>
      </c>
      <c r="J7">
        <v>406.75</v>
      </c>
      <c r="K7">
        <v>401</v>
      </c>
      <c r="L7" t="s">
        <v>99</v>
      </c>
      <c r="M7" t="s">
        <v>100</v>
      </c>
      <c r="N7" s="60">
        <v>43696</v>
      </c>
      <c r="O7">
        <v>374.5</v>
      </c>
    </row>
    <row r="8" spans="2:15" ht="15">
      <c r="B8" t="s">
        <v>58</v>
      </c>
      <c r="C8" t="s">
        <v>59</v>
      </c>
      <c r="D8" s="60">
        <v>43696</v>
      </c>
      <c r="E8">
        <v>479.5</v>
      </c>
      <c r="F8">
        <v>472.5</v>
      </c>
      <c r="G8" t="s">
        <v>60</v>
      </c>
      <c r="H8" t="s">
        <v>61</v>
      </c>
      <c r="I8" s="60">
        <v>43696</v>
      </c>
      <c r="J8">
        <v>422.5</v>
      </c>
      <c r="K8">
        <v>416.75</v>
      </c>
      <c r="L8" t="s">
        <v>101</v>
      </c>
      <c r="M8" t="s">
        <v>102</v>
      </c>
      <c r="N8" s="60">
        <v>43696</v>
      </c>
      <c r="O8">
        <v>387</v>
      </c>
    </row>
    <row r="9" spans="2:15" ht="15">
      <c r="B9" t="s">
        <v>62</v>
      </c>
      <c r="C9" t="s">
        <v>63</v>
      </c>
      <c r="D9" s="60">
        <v>43696</v>
      </c>
      <c r="E9">
        <v>485</v>
      </c>
      <c r="F9">
        <v>478.75</v>
      </c>
      <c r="G9" t="s">
        <v>64</v>
      </c>
      <c r="H9" t="s">
        <v>65</v>
      </c>
      <c r="I9" s="60">
        <v>43696</v>
      </c>
      <c r="J9">
        <v>433.25</v>
      </c>
      <c r="K9">
        <v>428.5</v>
      </c>
      <c r="L9" t="s">
        <v>103</v>
      </c>
      <c r="M9" t="s">
        <v>104</v>
      </c>
      <c r="N9" s="60">
        <v>43696</v>
      </c>
      <c r="O9">
        <v>394.25</v>
      </c>
    </row>
    <row r="10" spans="2:15" ht="15">
      <c r="B10" t="s">
        <v>66</v>
      </c>
      <c r="C10" t="s">
        <v>67</v>
      </c>
      <c r="D10" s="60">
        <v>43696</v>
      </c>
      <c r="E10">
        <v>489.75</v>
      </c>
      <c r="F10">
        <v>482.75</v>
      </c>
      <c r="G10" t="s">
        <v>68</v>
      </c>
      <c r="H10" t="s">
        <v>69</v>
      </c>
      <c r="I10" s="60">
        <v>43696</v>
      </c>
      <c r="J10">
        <v>443</v>
      </c>
      <c r="K10">
        <v>438</v>
      </c>
      <c r="L10" t="s">
        <v>105</v>
      </c>
      <c r="M10" t="s">
        <v>106</v>
      </c>
      <c r="N10" s="60">
        <v>43696</v>
      </c>
      <c r="O10">
        <v>400.5</v>
      </c>
    </row>
    <row r="11" spans="2:15" ht="15">
      <c r="B11" t="s">
        <v>87</v>
      </c>
      <c r="C11" t="s">
        <v>88</v>
      </c>
      <c r="D11" s="60">
        <v>43696</v>
      </c>
      <c r="E11">
        <v>498</v>
      </c>
      <c r="F11">
        <v>491.25</v>
      </c>
      <c r="G11" t="s">
        <v>77</v>
      </c>
      <c r="H11" t="s">
        <v>78</v>
      </c>
      <c r="I11" s="60">
        <v>43696</v>
      </c>
      <c r="J11">
        <v>457.25</v>
      </c>
      <c r="K11">
        <v>454.5</v>
      </c>
      <c r="L11" t="s">
        <v>107</v>
      </c>
      <c r="M11" t="s">
        <v>108</v>
      </c>
      <c r="N11" s="60">
        <v>43696</v>
      </c>
      <c r="O11">
        <v>401</v>
      </c>
    </row>
    <row r="12" spans="2:15" ht="15">
      <c r="B12" t="s">
        <v>89</v>
      </c>
      <c r="C12" t="s">
        <v>90</v>
      </c>
      <c r="D12" s="60">
        <v>43696</v>
      </c>
      <c r="E12">
        <v>509.75</v>
      </c>
      <c r="F12">
        <v>503.5</v>
      </c>
      <c r="G12" t="s">
        <v>79</v>
      </c>
      <c r="H12" t="s">
        <v>80</v>
      </c>
      <c r="I12" s="60">
        <v>43696</v>
      </c>
      <c r="J12">
        <v>477</v>
      </c>
      <c r="K12">
        <v>472.25</v>
      </c>
      <c r="L12" t="s">
        <v>109</v>
      </c>
      <c r="M12" t="s">
        <v>110</v>
      </c>
      <c r="N12" s="60">
        <v>43696</v>
      </c>
      <c r="O12">
        <v>405</v>
      </c>
    </row>
    <row r="13" spans="2:15" ht="15">
      <c r="B13" t="s">
        <v>91</v>
      </c>
      <c r="C13" t="s">
        <v>92</v>
      </c>
      <c r="D13" s="60">
        <v>43696</v>
      </c>
      <c r="E13">
        <v>519.5</v>
      </c>
      <c r="F13">
        <v>0</v>
      </c>
      <c r="G13" t="s">
        <v>81</v>
      </c>
      <c r="H13" t="s">
        <v>82</v>
      </c>
      <c r="I13" s="60">
        <v>43696</v>
      </c>
      <c r="J13">
        <v>492.5</v>
      </c>
      <c r="K13">
        <v>0</v>
      </c>
      <c r="L13" t="s">
        <v>132</v>
      </c>
      <c r="M13" t="s">
        <v>133</v>
      </c>
      <c r="N13" s="60">
        <v>43696</v>
      </c>
      <c r="O13">
        <v>414.5</v>
      </c>
    </row>
    <row r="14" spans="2:15" ht="15">
      <c r="B14" t="s">
        <v>93</v>
      </c>
      <c r="C14" t="s">
        <v>94</v>
      </c>
      <c r="D14" s="60">
        <v>43696</v>
      </c>
      <c r="E14">
        <v>522.25</v>
      </c>
      <c r="F14">
        <v>0</v>
      </c>
      <c r="G14" t="s">
        <v>83</v>
      </c>
      <c r="H14" t="s">
        <v>84</v>
      </c>
      <c r="I14" s="60">
        <v>43696</v>
      </c>
      <c r="J14">
        <v>497.75</v>
      </c>
      <c r="K14">
        <v>0</v>
      </c>
      <c r="L14" t="s">
        <v>134</v>
      </c>
      <c r="M14" t="s">
        <v>135</v>
      </c>
      <c r="N14" s="60">
        <v>43696</v>
      </c>
      <c r="O14">
        <v>420</v>
      </c>
    </row>
    <row r="15" spans="2:15" ht="15">
      <c r="B15" t="s">
        <v>95</v>
      </c>
      <c r="C15" t="s">
        <v>96</v>
      </c>
      <c r="D15" s="60">
        <v>43696</v>
      </c>
      <c r="E15">
        <v>517.25</v>
      </c>
      <c r="F15">
        <v>516.5</v>
      </c>
      <c r="G15" t="s">
        <v>85</v>
      </c>
      <c r="H15" t="s">
        <v>86</v>
      </c>
      <c r="I15" s="60">
        <v>43696</v>
      </c>
      <c r="J15">
        <v>494.25</v>
      </c>
      <c r="K15">
        <v>0</v>
      </c>
      <c r="L15" t="s">
        <v>111</v>
      </c>
      <c r="M15" t="s">
        <v>112</v>
      </c>
      <c r="N15" s="60">
        <v>43696</v>
      </c>
      <c r="O15">
        <v>423.75</v>
      </c>
    </row>
    <row r="16" spans="2:15" ht="15">
      <c r="B16" t="s">
        <v>136</v>
      </c>
      <c r="C16" t="s">
        <v>137</v>
      </c>
      <c r="D16" s="60">
        <v>43696</v>
      </c>
      <c r="E16">
        <v>517.25</v>
      </c>
      <c r="F16">
        <v>0</v>
      </c>
      <c r="G16" t="s">
        <v>138</v>
      </c>
      <c r="H16" t="s">
        <v>139</v>
      </c>
      <c r="I16" s="60">
        <v>43696</v>
      </c>
      <c r="J16">
        <v>494.25</v>
      </c>
      <c r="K16">
        <v>0</v>
      </c>
      <c r="L16" t="s">
        <v>140</v>
      </c>
      <c r="M16" t="s">
        <v>141</v>
      </c>
      <c r="N16" s="60">
        <v>43696</v>
      </c>
      <c r="O16">
        <v>413.5</v>
      </c>
    </row>
    <row r="17" spans="2:15" ht="15">
      <c r="B17" t="s">
        <v>142</v>
      </c>
      <c r="C17" t="s">
        <v>143</v>
      </c>
      <c r="D17" s="60">
        <v>43696</v>
      </c>
      <c r="E17">
        <v>531</v>
      </c>
      <c r="F17">
        <v>0</v>
      </c>
      <c r="G17" t="s">
        <v>144</v>
      </c>
      <c r="H17" t="s">
        <v>145</v>
      </c>
      <c r="I17" s="60">
        <v>43696</v>
      </c>
      <c r="J17">
        <v>507.25</v>
      </c>
      <c r="K17">
        <v>0</v>
      </c>
      <c r="L17" t="s">
        <v>113</v>
      </c>
      <c r="M17" t="s">
        <v>114</v>
      </c>
      <c r="N17" s="60">
        <v>43696</v>
      </c>
      <c r="O17">
        <v>414.5</v>
      </c>
    </row>
    <row r="18" spans="2:15" ht="15">
      <c r="B18" s="51" t="s">
        <v>146</v>
      </c>
      <c r="C18" t="s">
        <v>147</v>
      </c>
      <c r="D18" s="60">
        <v>43696</v>
      </c>
      <c r="E18">
        <v>532.5</v>
      </c>
      <c r="F18">
        <v>0</v>
      </c>
      <c r="G18" t="s">
        <v>148</v>
      </c>
      <c r="H18" t="s">
        <v>149</v>
      </c>
      <c r="I18" s="60">
        <v>43696</v>
      </c>
      <c r="J18">
        <v>507.25</v>
      </c>
      <c r="K18">
        <v>0</v>
      </c>
      <c r="L18" t="s">
        <v>150</v>
      </c>
      <c r="M18" t="s">
        <v>151</v>
      </c>
      <c r="N18" s="60">
        <v>43696</v>
      </c>
      <c r="O18">
        <v>430</v>
      </c>
    </row>
    <row r="19" spans="2:15" ht="15">
      <c r="B19" s="51" t="s">
        <v>152</v>
      </c>
      <c r="C19" t="s">
        <v>153</v>
      </c>
      <c r="D19" s="60">
        <v>43696</v>
      </c>
      <c r="E19">
        <v>532.5</v>
      </c>
      <c r="F19">
        <v>0</v>
      </c>
      <c r="G19" t="s">
        <v>154</v>
      </c>
      <c r="H19" t="s">
        <v>155</v>
      </c>
      <c r="I19" s="60">
        <v>43696</v>
      </c>
      <c r="J19">
        <v>507.25</v>
      </c>
      <c r="K19">
        <v>0</v>
      </c>
      <c r="L19" t="s">
        <v>156</v>
      </c>
      <c r="M19" t="s">
        <v>157</v>
      </c>
      <c r="N19" s="60">
        <v>43696</v>
      </c>
      <c r="O19">
        <v>413.5</v>
      </c>
    </row>
    <row r="20" spans="2:15" ht="15">
      <c r="B20" s="51" t="s">
        <v>158</v>
      </c>
      <c r="C20" t="s">
        <v>159</v>
      </c>
      <c r="D20" s="60">
        <v>43696</v>
      </c>
      <c r="E20">
        <v>532.5</v>
      </c>
      <c r="F20">
        <v>0</v>
      </c>
      <c r="G20" t="s">
        <v>160</v>
      </c>
      <c r="H20" t="s">
        <v>161</v>
      </c>
      <c r="I20" s="60">
        <v>43696</v>
      </c>
      <c r="J20">
        <v>503</v>
      </c>
      <c r="K20">
        <v>0</v>
      </c>
      <c r="L20"/>
      <c r="M20" s="60"/>
      <c r="N20"/>
      <c r="O20"/>
    </row>
    <row r="21" spans="10:15" ht="15">
      <c r="J21" s="60"/>
      <c r="K21"/>
      <c r="L21"/>
      <c r="M21"/>
      <c r="N21" s="60"/>
      <c r="O21"/>
    </row>
    <row r="22" spans="4:15" ht="15">
      <c r="D22"/>
      <c r="E22"/>
      <c r="F22" s="60"/>
      <c r="G22"/>
      <c r="H22"/>
      <c r="I22"/>
      <c r="J22" s="60"/>
      <c r="K22"/>
      <c r="L22"/>
      <c r="M22"/>
      <c r="N22" s="60"/>
      <c r="O22"/>
    </row>
    <row r="23" spans="3:15" ht="15.75">
      <c r="C23" s="52" t="s">
        <v>40</v>
      </c>
      <c r="D23"/>
      <c r="E23"/>
      <c r="F23" s="60"/>
      <c r="J23" s="60"/>
      <c r="K23"/>
      <c r="L23"/>
      <c r="M23"/>
      <c r="N23" s="60"/>
      <c r="O23"/>
    </row>
    <row r="24" spans="4:15" ht="15">
      <c r="D24" t="s">
        <v>163</v>
      </c>
      <c r="E24">
        <v>19</v>
      </c>
      <c r="F24" s="60" t="s">
        <v>41</v>
      </c>
      <c r="G24" s="51" t="s">
        <v>162</v>
      </c>
      <c r="H24" s="51" t="s">
        <v>42</v>
      </c>
      <c r="I24" s="51">
        <v>2019</v>
      </c>
      <c r="J24" s="60"/>
      <c r="K24"/>
      <c r="L24"/>
      <c r="M24"/>
      <c r="N24" s="60"/>
      <c r="O24"/>
    </row>
    <row r="25" spans="4:15" ht="15">
      <c r="D25"/>
      <c r="E25"/>
      <c r="F25" s="60"/>
      <c r="G25"/>
      <c r="H25"/>
      <c r="I25"/>
      <c r="J25" s="60"/>
      <c r="K25"/>
      <c r="L25"/>
      <c r="M25"/>
      <c r="N25" s="60"/>
      <c r="O25"/>
    </row>
    <row r="26" spans="4:15" ht="15">
      <c r="D26"/>
      <c r="E26"/>
      <c r="F26" s="60"/>
      <c r="G26"/>
      <c r="H26"/>
      <c r="I26"/>
      <c r="J26" s="60"/>
      <c r="K26"/>
      <c r="L26"/>
      <c r="M26"/>
      <c r="N26" s="60"/>
      <c r="O26"/>
    </row>
    <row r="27" spans="4:15" ht="15">
      <c r="D27"/>
      <c r="E27"/>
      <c r="F27" s="60"/>
      <c r="G27"/>
      <c r="H27"/>
      <c r="I27"/>
      <c r="J27" s="60"/>
      <c r="K27"/>
      <c r="L27"/>
      <c r="M27"/>
      <c r="N27" s="60"/>
      <c r="O27"/>
    </row>
    <row r="28" spans="4:15" ht="15">
      <c r="D28"/>
      <c r="E28"/>
      <c r="F28" s="60"/>
      <c r="G28"/>
      <c r="H28"/>
      <c r="I28"/>
      <c r="J28" s="60"/>
      <c r="K28"/>
      <c r="L28"/>
      <c r="M28"/>
      <c r="N28" s="60"/>
      <c r="O28"/>
    </row>
    <row r="29" spans="11:15" ht="15">
      <c r="K29"/>
      <c r="L29"/>
      <c r="M29"/>
      <c r="N29" s="60"/>
      <c r="O29"/>
    </row>
    <row r="30" spans="11:15" ht="15">
      <c r="K30"/>
      <c r="L30"/>
      <c r="M30"/>
      <c r="N30" s="60"/>
      <c r="O30"/>
    </row>
    <row r="31" spans="4:15" ht="15">
      <c r="D31"/>
      <c r="E31"/>
      <c r="F31" s="60"/>
      <c r="G31"/>
      <c r="H31"/>
      <c r="I31"/>
      <c r="J31" s="60"/>
      <c r="K31"/>
      <c r="L31"/>
      <c r="M31"/>
      <c r="N31" s="60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0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2019-08-20T15:36:10Z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